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65" activeTab="2"/>
  </bookViews>
  <sheets>
    <sheet name="Ekamutner" sheetId="1" r:id="rId1"/>
    <sheet name="Gorcarnakan caxs" sheetId="2" r:id="rId2"/>
    <sheet name="Tntesagitakan " sheetId="3" r:id="rId3"/>
    <sheet name="Gorcarnakan caxs.Tntesagitakan" sheetId="4" r:id="rId4"/>
    <sheet name="Dificit" sheetId="5" r:id="rId5"/>
    <sheet name="Dificiti caxs" sheetId="6" r:id="rId6"/>
  </sheets>
  <definedNames>
    <definedName name="_xlnm.Print_Area" localSheetId="4">'Dificit'!$A$2:$L$24</definedName>
    <definedName name="_xlnm.Print_Area" localSheetId="5">'Dificiti caxs'!$A$1:$J$90</definedName>
    <definedName name="_xlnm.Print_Area" localSheetId="1">'Gorcarnakan caxs'!$A$2:$L$319</definedName>
    <definedName name="_xlnm.Print_Area" localSheetId="3">'Gorcarnakan caxs.Tntesagitakan'!$A$2:$L$443</definedName>
  </definedNames>
  <calcPr fullCalcOnLoad="1"/>
</workbook>
</file>

<file path=xl/sharedStrings.xml><?xml version="1.0" encoding="utf-8"?>
<sst xmlns="http://schemas.openxmlformats.org/spreadsheetml/2006/main" count="2259" uniqueCount="874">
  <si>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</si>
  <si>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>Համայնքի վարչական տարածքում ոգելից և ալկոհոլային խմիչքների կամ օրենքով սահմանված սահմանափակումներին համապատասխան ծխախոտային արտադրատեսակների կամ ծխախոտային արտադրատեսակների փոխարինիչների կամ ծխախոտային արտադրատեսակների նմանակների վաճառքի թույլտվության համար</t>
  </si>
  <si>
    <t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(սաունաներին), ժամը 24.00-ից հետո աշխատելու թույլտվության համար</t>
  </si>
  <si>
    <t>Համայնքի վարչական տարածքում համայնքային կանոններին համապատասխան հանրային սննդի կազմակերպման և իրացման թույլտվության համար</t>
  </si>
  <si>
    <t>Քաղաքային բնակավայրերում ավագանու որոշմամբ, սահմանված կարգին համապատասխան, տնային կենդանիներ պահելու թույլտվության համար</t>
  </si>
  <si>
    <t>Ավագանու սահմանած կարգին ու պայմաններին համապատասխան՝ համայնքի վարչական տարածքում արտաքին գովազդ տեղադրելու թույլտվության համար, բացառությամբ միջպետական ու հանրապետական նշանակության ավտոմոբիլային ճանապարհների օտարման շերտերում և պաշտպանական գոտիներում տեղադրվող գովազդների թույլտվությունների (բացառությամբ Երևան քաղաքի)</t>
  </si>
  <si>
    <t xml:space="preserve"> 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թույլտվության համար</t>
  </si>
  <si>
    <t>Համայնքի վարչական տարածքում մարդատար տաքսու (բացառությամբ երթուղային տաքսիների` միկրոավտոբուսների) ծառայություն իրականացնելու թույլտվության համար</t>
  </si>
  <si>
    <t>Համայնքի վարչական տարածքում քաղաքացիական հոգեհանգստի (հրաժեշտի) ծիսակատարության ծառայությունների իրականացման և (կամ) մատուցման թույլտվության համար</t>
  </si>
  <si>
    <t>Համայնքի տարածքում սահմանափակման ենթակա ծառայության օբյեկտի գործունեության թույլտվության համար</t>
  </si>
  <si>
    <t xml:space="preserve"> Այլ տեղական տուրքեր</t>
  </si>
  <si>
    <t>Իրավաբանական անձանց և անհատ ձեռնարկատերերին համայնքի վարչական տարածքում &lt;&lt;Առևտրի և ծառայությունների մասին&gt;&gt; Հայաստանի Հանրապետության օրենքով սահմանված՝ բացօթյա առևտուր կազմակերպելու թույլտվության համար</t>
  </si>
  <si>
    <t>1.4 Համայնքի բյուջե վճարվող պետական տուրքեր (տող 1141 + տող 1142)
այդ թվում`</t>
  </si>
  <si>
    <t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</t>
  </si>
  <si>
    <t>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</t>
  </si>
  <si>
    <t xml:space="preserve"> 1.5 Այլ հարկային եկամուտներ
(տող 1151 + տող 1155)
այդ թվում`</t>
  </si>
  <si>
    <t>Օրենքով պետական բյուջե ամրագրվող հարկերից և այլ պարտադիր վճարներից մասհանումներ համայնքների բյուջեներ (տող 1152 + տող 1153 + տող 1154)
որից`</t>
  </si>
  <si>
    <t>ա) Եկամտային 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</si>
  <si>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</si>
  <si>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</si>
  <si>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տուգանքներ, որոնք չեն հաշվարկվում այդ հարկերի գումարների նկատմամբ</t>
  </si>
  <si>
    <t>2.1  ÀÝÃ³óÇÏ ³ñï³ùÇÝ å³ßïáÝ³Ï³Ý ¹ñ³Ù³ßÝáñÑÝ»ñ` ëï³óí³Í ³ÛÉ å»ïáõÃÛáõÝÝ»ñÇó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</si>
  <si>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</si>
  <si>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2.2 Î³åÇï³É ³ñï³ùÇÝ å³ßïáÝ³Ï³Ý ¹ñ³Ù³ßÝáñÑÝ»ñ` ëï³óí³Í ³ÛÉ å»ïáõÃÛáõÝÝ»ñÇó, այդ թվում`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</si>
  <si>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</si>
  <si>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2.3 ÀÝÃ³óÇÏ ³ñï³ùÇÝ å³ßïáÝ³Ï³Ý ¹ñ³Ù³ßÝáñÑÝ»ñ`  ëï³óí³Í ÙÇç³½·³ÛÇÝ Ï³½Ù³Ï»ñåáõÃÛáõÝÝ»ñÇó, այդ թվում՝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</si>
  <si>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</si>
  <si>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2.4 Î³åÇï³É ³ñï³ùÇÝ å³ßïáÝ³Ï³Ý ¹ñ³Ù³ßÝáñÑÝ»ñ`  ëï³óí³Í ÙÇç³½·³ÛÇÝ Ï³½Ù³Ï»ñåáõÃÛáõÝÝ»ñÇó, ³Û¹ ÃíáõÙ`</t>
  </si>
  <si>
    <t xml:space="preserve">Ð³Ù³ÛÝùÇ µÛáõç» Ùáõïù³·ñíáÕ ³ñï³ùÇÝ å³ßïáÝ³Ï³Ý ¹ñ³Ù³ßÝáñÑÝ»ñ` ëï³óí³Í ÙÇç³½·³ÛÇÝ Ï³½Ù³Ï»ñåáõÃÛáõÝÝ»ñÇó Ï³åÇï³É Í³Ëë»ñÇ ýÇÝ³Ýë³íáñÙ³Ý Ýå³ï³Ïáí </t>
  </si>
  <si>
    <t>³) ä»ï³Ï³Ý µÛáõç»Çó ýÇÝ³Ýë³Ï³Ý Ñ³Ù³Ñ³ñÃ»óÙ³Ý ëÏ½µáõÝùáí ïñ³Ù³¹ñíáÕ ¹áï³óÇ³Ý»ñ</t>
  </si>
  <si>
    <t xml:space="preserve">µ) ä»ï³Ï³Ý µÛáõç»Çó ïñ³Ù³¹ñíáÕ ³ÛÉ ¹áï³óÇ³Ý»ñ (ïáÕ 1253 + ïáÕ 1254) ³Û¹ ÃíáõÙ` </t>
  </si>
  <si>
    <t>µ³) Ð³Ù³ÛÝùÇ µÛáõç»Ç »Ï³ÙáõïÝ»ñÁ Ýí³½»óÝáÕ` ÐÐ ûñ»ÝùÝ»ñÇ ÏÇñ³ñÏÙ³Ý ³ñ¹ÛáõÝùáõÙ Ñ³Ù³ÛÝùÇ µÛáõç»Ç »Ï³ÙáõïÝ»ñÇ ÏáñáõëïÝ»ñÇ å»ïáõÃÛ³Ý ÏáÕÙÇó ÷áËÑ³ïáõóíáÕ ·áõÙ³ñÝ»ñ</t>
  </si>
  <si>
    <t>µµ)  ԱÛÉ ¹áï³óÇ³Ý»ñ</t>
  </si>
  <si>
    <t xml:space="preserve"> 2.6 Î³åÇï³É Ý»ñùÇÝ å³ßïáÝ³Ï³Ý ¹ñ³Ù³ßÝáñÑÝ»ñ` ëï³óí³Í Ï³é³í³ñÙ³Ý ³ÛÉ Ù³Ï³ñ¹³ÏÝ»ñÇó   (ïáÕ 1261 + ïáÕ 1262) ³Û¹ ÃíáõÙ`</t>
  </si>
  <si>
    <t>³) ä»ï³Ï³Ý µÛáõç»Çó Ï³åÇï³É Í³Ëë»ñÇ ýÇÝ³Ýë³íáñÙ³Ý Ýå³ï³Ï³ÛÇÝ Ñ³ïÏ³óáõÙÝ»ñ (ëáõµí»ÝóÇ³Ý»ñ)</t>
  </si>
  <si>
    <t>3.1 îáÏáëÝ»ñ, ³Û¹ ÃíáõÙ`</t>
  </si>
  <si>
    <t>úñ»Ýùáí Ý³Ë³ï»ëí³Í ¹»åù»ñáõÙ µ³ÝÏ»ñáõÙ Ñ³Ù³ÛÝùÇ µÛáõç»Ç Å³Ù³Ý³Ï³íáñ ³½³ï ÙÇçáóÝ»ñÇ ï»Õ³µ³ßËáõÙÇó ¨ ¹»åá½ÇïÝ»ñÇó ëï³óí³Í ïáÏáë³í×³ñÝ»ñ</t>
  </si>
  <si>
    <t>3.2 Þ³Ñ³µ³ÅÇÝÝ»ñ, ³Û¹ ÃíáõÙ`</t>
  </si>
  <si>
    <t>´³ÅÝ»ïÇñ³Ï³Ý ÁÝÏ»ñáõÃÛáõÝÝ»ñáõÙ Ñ³Ù³ÛÝùÇ Ù³ëÝ³ÏóáõÃÛ³Ý ¹ÇÙ³ó Ñ³Ù³ÛÝùÇ µÛáõç» Ï³ï³ñíáÕ Ù³ëÑ³ÝáõÙÝ»ñ (ß³Ñ³µ³ÅÇÝÝ»ñ)</t>
  </si>
  <si>
    <t xml:space="preserve">Ð³Ù³ÛÝùÇ ë»÷³Ï³ÝáõÃÛáõÝ Ñ³Ù³ñíáÕ ÑáÕ»ñÇ í³ñÓ³Ï³ÉáõÃÛ³Ý í³ñÓ³í×³ñÝ»ñ 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</si>
  <si>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</si>
  <si>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13501</t>
  </si>
  <si>
    <t>13502</t>
  </si>
  <si>
    <t>13503</t>
  </si>
  <si>
    <t>13504</t>
  </si>
  <si>
    <t>13505</t>
  </si>
  <si>
    <t>13506</t>
  </si>
  <si>
    <t>13507</t>
  </si>
  <si>
    <t>Համայնքի կողմից աղբահանության վճար վճարողների համար աղբահանության աշխատանքները կազմակերպելու համար</t>
  </si>
  <si>
    <t>13508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</si>
  <si>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և խոշոր եզրաչափի աղբի ինքնուրույն հավաքման և փոխադրման թույլտվության համար</t>
  </si>
  <si>
    <t>13509</t>
  </si>
  <si>
    <t>Կենտրոնացված ջեռուցման համար</t>
  </si>
  <si>
    <t>13510</t>
  </si>
  <si>
    <t>13511</t>
  </si>
  <si>
    <t>Ոռոգման ջրի մատակարարման համար այն համայնքներում, որոնք ներառված չեն &lt;&lt;Ջրօգտագործողների ընկերությունների և ջրօգտագործողների ընկերությունների միությունների մասին&gt;&gt; Հայաստանի Հանրապետության օրենքի համաձայն ստեղծված ջրօգտագործողների ընկերությունների սպասարկման տարածքներում</t>
  </si>
  <si>
    <t>13512</t>
  </si>
  <si>
    <t>13513</t>
  </si>
  <si>
    <t>Համայնքային ենթակայության մանկապարտեզի ծառայությունից օգտվողների համար</t>
  </si>
  <si>
    <t>13514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</si>
  <si>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</si>
  <si>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13515</t>
  </si>
  <si>
    <t>13516</t>
  </si>
  <si>
    <t>13517</t>
  </si>
  <si>
    <t>Համայնքային սեփականություն հանդիսացող ընդհանուր օգտագործման փողոցներում և հրապարակներում (բացառությամբ բակային տարածքների, ուսումնական, կրթական, մշակութային և առողջապահական հաստատությունների, պետական կառավարման և տեղական ինքնակառավարման մարմինների վարչական շենքերի հարակից տարածքների) ավտոտրանսպորտային միջոցն ավտոկայանատեղում կայանելու համար</t>
  </si>
  <si>
    <t>13518</t>
  </si>
  <si>
    <t>13519</t>
  </si>
  <si>
    <t>Համայնքն սպասարկող անասնաբույժի ծառայությունների դիմաց</t>
  </si>
  <si>
    <t>13520</t>
  </si>
  <si>
    <t>Համայնքի բյուջե մուտքագրվող այլ վարչական գանձումներ</t>
  </si>
  <si>
    <t>ì³ñã³Ï³Ý Çñ³í³Ë³ËïáõÙÝ»ñÇ Ñ³Ù³ñ ï»Õ³Ï³Ý ÇÝùÝ³Ï³é³í³ñÙ³Ý Ù³ñÙÇÝÝ»ñÇ ÏáÕÙÇó å³ï³ëË³Ý³ïíáõÃÛ³Ý ÙÇçáóÝ»ñÇ ÏÇñ³éáõÙÇó »Ï³ÙáõïÝ»ñ</t>
  </si>
  <si>
    <t>3.7 Համայնքի բյուջե մուտքագրվող այլ կատեգորիաներում չդասակարգված ընթացիկ տրանսֆերտներ
(տող 1371 + տող 1372), այդ թվում`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</si>
  <si>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</si>
  <si>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3.8 Համայնքի բյուջե մուտքագրվող այլ կատեգորիաներում չդասակարգված կապիտալ տրանսֆերտներ
(տող 1381 + տող 1382), այդ թվում`</t>
  </si>
  <si>
    <t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ýÇÝ³Ýë³íáñÙ³Ý Ñ³Ù³ñ Ñ³Ù³ÛÝùÇ µÛáõç» ëï³óí³Í Ùáõïù»ñ` ïñ³Ù³¹ñí³Í ³ñï³ùÇÝ ³ÕµÛáõñÝ»ñÇó</t>
  </si>
  <si>
    <t xml:space="preserve">Ð³Ù³ÛÝùÇ ·áõÛùÇÝ å³ï×³é³Í íÝ³ëÝ»ñÇ ÷áËÑ³ïáõóáõÙÇó Ùáõïù»ñ </t>
  </si>
  <si>
    <t>Tntesagitakan - Gorc.Tntes.</t>
  </si>
  <si>
    <t>ԾԱԽՍԵՐԻ ԳՈՐԾԱՌՆԱԿԱՆ  ԵՎ ՏՆՏԵՍԱԳԻՏԱԿԱՆ  ԴԱՍԱԿԱՐԳՄԱՆ</t>
  </si>
  <si>
    <t xml:space="preserve"> ²ßË³ïáÕÝ»ñÇ ³ßË³ï³í³ñÓ»ñ ¨ Ñ³í»É³í×³ñÝ»ñ 4111</t>
  </si>
  <si>
    <t xml:space="preserve"> ä³ñ·¨³ïñáõÙÝ»ñ, ¹ñ³Ù³Ï³Ý Ëñ³ËáõëáõÙÝ»ñ ¨ Ñ³ïáõÏ í×³ñÝ»ñ 4112</t>
  </si>
  <si>
    <t>¾Ý»ñ·»ïÇÏ  Í³é³ÛáõÃÛáõÝÝ»ñ 4212</t>
  </si>
  <si>
    <t>ÎáÙáõÝ³É Í³é³ÛáõÃÛáõÝÝ»ñ 4213</t>
  </si>
  <si>
    <t>Î³åÇ Í³é³ÛáõÃÛáõÝÝ»ñ 4214</t>
  </si>
  <si>
    <t xml:space="preserve"> ²å³Ñáí³·ñ³Ï³Ý Í³Ëë»ñ 4215</t>
  </si>
  <si>
    <t>Ü»ñùÇÝ ·áñÍáõÕáõÙÝ»ñ 4221</t>
  </si>
  <si>
    <t>Ð³Ù³Ï³ñ·ã³ÛÇÝ Í³é³ÛáõÃÛáõÝÝ»ñ 4232</t>
  </si>
  <si>
    <t xml:space="preserve"> î»Õ³Ï³ïí³Ï³Ý Í³é³ÛáõÃÛáõÝÝ»ñ 4234</t>
  </si>
  <si>
    <t>Ü»ñÏ³Û³óáõóã³Ï³Ý Í³Ëë»ñ 4237</t>
  </si>
  <si>
    <t>ÀÝ¹Ñ³Ýáõñ µÝáõÛÃÇ ³ÛÉ Í³é³ÛáõÃÛáõÝÝ»ñ 4239</t>
  </si>
  <si>
    <t>Ø³ëÝ³·Çï³Ï³Ý Í³é³ÛáõÃÛáõÝÝ»ñ 4241</t>
  </si>
  <si>
    <t>Þ»Ýù»ñÇ ¨ Ï³éáõÛóÝ»ñÇ ÁÝÃ³óÇÏ Ýáñá·áõÙ ¨ å³Ñå³ÝáõÙ 4251</t>
  </si>
  <si>
    <t>Ø»ù»Ý³Ý»ñÇ ¨ ë³ñù³íáñáõÙÝ»ñÇ ÁÝÃ³óÇÏ Ýáñá·áõÙ ¨ å³Ñå³ÝáõÙ 4252</t>
  </si>
  <si>
    <t>¶ñ³ë»ÝÛ³Ï³ÛÇÝ ÝÛáõÃ»ñ ¨ Ñ³·áõëï  4261</t>
  </si>
  <si>
    <t>îñ³Ýëåáñï³ÛÇÝ ÝÛáõÃ»ñ4264</t>
  </si>
  <si>
    <t>Ð³ïáõÏ Ýå³ï³Ï³ÛÇÝ ³ÛÉ ÝÛáõÃ»ñ 4269</t>
  </si>
  <si>
    <t>Î»Ýó³Õ³ÛÇÝ ¨ Ñ³Ýñ³ÛÇÝ ëÝÝ¹Ç ÝÛáõÃ»ñ 4267</t>
  </si>
  <si>
    <t>²ÛÉ Ñ³ñÏ»ñ 4822</t>
  </si>
  <si>
    <t>ä³ñï³¹Çñ í×³ñÝ»ñ 4823</t>
  </si>
  <si>
    <t>²ßË³ïáÕÝ»ñÇ ³ßË³ï³í³ñÓ»ñ ¨ Ñ³í»É³í×³ñÝ»ñ 4111</t>
  </si>
  <si>
    <t xml:space="preserve"> Ø»ù»Ý³Ý»ñÇ ¨ ë³ñù³íáñáõÙÝ»ñÇ ÁÝÃ³óÇÏ Ýáñá·áõÙ ¨ å³Ñå³ÝáõÙ 4252</t>
  </si>
  <si>
    <t xml:space="preserve"> Ð³Ù³Ï³ñ·ã³ÛÇÝ Í³é³ÛáõÃÛáõÝÝ»ñ4232 </t>
  </si>
  <si>
    <t xml:space="preserve"> Î³åÇ Í³é³ÛáõÃÛáõÝÝ»ñ 4214</t>
  </si>
  <si>
    <t>î»Õ³Ï³ïí³Ï³Ý Í³é³ÛáõÃÛáõÝÝ»ñ 4234</t>
  </si>
  <si>
    <t>Ð³ïáõÏ Ýå³ï³Ï³ÛÇÝ ³ÛÉ ÝÛáõÃ»ñ  4269</t>
  </si>
  <si>
    <t>ÀÝÃ³óÇÏ ¹ñ³Ù³ßÝáñÑÝ»ñ å»ï³Ï³Ý ¨ Ñ³Ù³ÛÝùÝ»ñÇ áã ³é¨ïñ³ÛÇÝ Ï³½Ù³Ï»ñåáõÃÛáõÝÝ»ñÇÝ 4637</t>
  </si>
  <si>
    <t xml:space="preserve">²ÛÉ Ï³åÇï³É ¹ñ³Ù³ßÝáñÑÝ»ñ  4657                                          </t>
  </si>
  <si>
    <t>²ÛÉ Ýå³ëïÝ»ñ µÛáõç»Çó 4729</t>
  </si>
  <si>
    <t>ÜíÇñ³ïíáõÃÛáõÝÝ»ñ ³ÛÉ ß³ÑáõÛÃ ãÑ»ï³åÝ¹áÕ Ï³½Ù³Ï»ñåáõÃÛáõÝÝ»ñÇÝ 4819</t>
  </si>
  <si>
    <t xml:space="preserve"> Ð³ïáõÏ Ýå³ï³Ï³ÛÇÝ ³ÛÉ ÝÛáõÃ»ñ  4269</t>
  </si>
  <si>
    <t xml:space="preserve"> ÀÝ¹Ñ³Ýáõñ µÝáõÛÃÇ ³ÛÉ Í³é³ÛáõÃÛáõÝÝ»ñ 4239</t>
  </si>
  <si>
    <t>այդ թվում</t>
  </si>
  <si>
    <t xml:space="preserve"> ÐáõÕ³ñÏ³íáñáõÃÛ³Ý Ýå³ëïÝ»ñ µÛáõç»Çó 4726</t>
  </si>
  <si>
    <t>²ñ¨ÇÏÇ »ñ³Åßï³Ï³Ý ¹åñáó Ðà²Î</t>
  </si>
  <si>
    <t>²ËáõñÛ³ÝÇ ü»ñÙ³ï³ ³ñí»ëïÇ ¹åñáó Ðà²Î</t>
  </si>
  <si>
    <t>²ËáõñÛ³ÝÇ Ñ³Ù³ÉÇñ Ù³ñ½³¹åñáó Ðà²Î</t>
  </si>
  <si>
    <t>²ñ¨ÇÏÇ Ù³ÝÏ³å³ñï»½ Ðà²Î</t>
  </si>
  <si>
    <t>²Û·³µ³óÇ  Ù³ÝÏ³å³ñï»½ Ðà²Î</t>
  </si>
  <si>
    <t>´³ë»ÝÇ Ù³ÝÏ³å³ñï»½ Ðà²Î</t>
  </si>
  <si>
    <t>Î³ÙáÛÇ  Ù³ÝÏ³å³ñï»½ Ðà²Î</t>
  </si>
  <si>
    <t>Ð³Ï³Ï³ñÏï³ÛÇÝ Ï³Û³ÝÝ»ñÇ å³Ñå³ÝáõÙ,ëå³ë³ñÏáõÙ</t>
  </si>
  <si>
    <t xml:space="preserve">²ÛÉ ÁÝÃ³óÇÏ ¹ñ³Ù³ßÝáñÑÝ»ñ 4639                                                         </t>
  </si>
  <si>
    <t>²Ý³ëÝ³µáõÅ³Ï³Ý Í³é³ÛáõÃÛáõÝ</t>
  </si>
  <si>
    <t xml:space="preserve">Ð³Ï³Ï³ñÏï³ÛÇÝ Ï³Û³ÝÝ»ñ </t>
  </si>
  <si>
    <t xml:space="preserve"> -ä³ñï³¹Çñ í×³ñÝ»ñ  4823</t>
  </si>
  <si>
    <t>²ËáõñÛ³ÝÇ Þáõß³Ý  Ù³ÝÏ³å³ñï»½ Ðà²Î</t>
  </si>
  <si>
    <t>²ËáõñÛ³ÝÇ È»áÛÇ ³Ýí³Ý Ù³ÝÏ³å³ñ.Ðà²Î</t>
  </si>
  <si>
    <t>²ËáõñÛ³ÝÇ Ð»ùÇ³Ã  Ù³ÝÏ³å³ñï»½ Ðà²Î</t>
  </si>
  <si>
    <t>´³ÅÇÝ</t>
  </si>
  <si>
    <t>Տեխնիկայի կայանատեղի կառուցում 5112</t>
  </si>
  <si>
    <t>Ջրառատ գյուղում մանկապարտեզի  կառուցում 5112</t>
  </si>
  <si>
    <t>Þ»Ýù»ñÇ ¨ ßÇÝáõÃÛáõÝÝ»ñÇ Ï³éáõóáõÙ 5112                   այդ թվում</t>
  </si>
  <si>
    <t xml:space="preserve"> Ü³Ë³·Í³Ñ»ï³½áï³Ï³Ý Í³Ëë»ñ 5134</t>
  </si>
  <si>
    <t xml:space="preserve">Ախուրյան համայնքի Արևիկ գյուղի կենտրոնական ճանապարհի կապիտալ նորոգում </t>
  </si>
  <si>
    <t xml:space="preserve"> Þ»Ýù»ñÇ ¨ ßÇÝáõÃÛáõÝÝ»ñÇ Ï³åÇï³É í»ñ³Ýáñá·áõÙ  5113                                            այդ  թվում</t>
  </si>
  <si>
    <t>²×»óíáÕ ³ÏïÇíÝ»ñ    5131</t>
  </si>
  <si>
    <t xml:space="preserve"> Þ»Ýù»ñÇ ¨ ßÇÝáõÃÛáõÝÝ»ñÇ Ï³åÇï³É í»ñ³Ýáñá·áõÙ     5113                                                                      այդ թվում</t>
  </si>
  <si>
    <t>Բազմաբնակարան շենքերի տանիքների կապիտալ նորոգում</t>
  </si>
  <si>
    <t>Հակակարկտային կայանների ձեռք բերում տեղակայում</t>
  </si>
  <si>
    <t xml:space="preserve"> ì³ñã³Ï³Ý ë³ñù³íáñáõÙÝ»ñ       5122</t>
  </si>
  <si>
    <t>աԽՈՒՐՅԱՆ Ð²Ø²ÚÜøÆ 2021ԹՎԱԿԱՆԻ  ´ÚàôæºÆ Ð²ìºÈàôð¸Æ ú¶î²¶àðÌØ²Ü àôÔÔàôÂÚàôÜÜºðÀ  Î²Ø ¸ºüÆòÆîÆ (ä²Î²êàôð¸Æ)</t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</si>
  <si>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</si>
  <si>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</si>
  <si>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</si>
  <si>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</si>
  <si>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</si>
  <si>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</si>
  <si>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</si>
  <si>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</si>
  <si>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</si>
  <si>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</si>
  <si>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7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</si>
  <si>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</si>
  <si>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</si>
  <si>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</si>
  <si>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rFont val="Arial LatArm"/>
        <family val="2"/>
      </rPr>
      <t xml:space="preserve">1.3 îàÎàê²ìÖ²ðÜºð </t>
    </r>
    <r>
      <rPr>
        <sz val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</si>
  <si>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</si>
  <si>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</si>
  <si>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</si>
  <si>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rFont val="Arial LatArm"/>
        <family val="2"/>
      </rPr>
      <t xml:space="preserve"> </t>
    </r>
    <r>
      <rPr>
        <sz val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</si>
  <si>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</si>
  <si>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rFont val="Arial LatArm"/>
        <family val="2"/>
      </rPr>
      <t xml:space="preserve"> </t>
    </r>
    <r>
      <rPr>
        <sz val="8"/>
        <rFont val="Arial LatArm"/>
        <family val="2"/>
      </rPr>
      <t>(ïáÕ4421+ïáÕ4422)</t>
    </r>
  </si>
  <si>
    <r>
      <t xml:space="preserve">1.5 ¸ð²Ø²ÞÜàðÐÜºð </t>
    </r>
    <r>
      <rPr>
        <sz val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</si>
  <si>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</si>
  <si>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</si>
  <si>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</si>
  <si>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</si>
  <si>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</si>
  <si>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rFont val="Arial LatArm"/>
        <family val="2"/>
      </rPr>
      <t xml:space="preserve"> </t>
    </r>
    <r>
      <rPr>
        <sz val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</si>
  <si>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</si>
  <si>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</si>
  <si>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</si>
  <si>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</si>
  <si>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</si>
  <si>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</si>
  <si>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</si>
  <si>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rFont val="Arial LatArm"/>
        <family val="2"/>
      </rPr>
      <t>(ïáÕ4731)</t>
    </r>
  </si>
  <si>
    <r>
      <t xml:space="preserve"> -</t>
    </r>
    <r>
      <rPr>
        <b/>
        <sz val="9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</si>
  <si>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</si>
  <si>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rFont val="Arial LatArm"/>
        <family val="2"/>
      </rPr>
      <t xml:space="preserve"> </t>
    </r>
    <r>
      <rPr>
        <b/>
        <i/>
        <sz val="9"/>
        <rFont val="Arial LatArm"/>
        <family val="2"/>
      </rPr>
      <t xml:space="preserve">ìºð²Î²Ü¶ÜàôØ </t>
    </r>
    <r>
      <rPr>
        <sz val="8"/>
        <rFont val="Arial LatArm"/>
        <family val="2"/>
      </rPr>
      <t>(ïáÕ4751)</t>
    </r>
  </si>
  <si>
    <r>
      <t xml:space="preserve"> </t>
    </r>
    <r>
      <rPr>
        <b/>
        <i/>
        <sz val="9"/>
        <rFont val="Arial LatArm"/>
        <family val="2"/>
      </rPr>
      <t xml:space="preserve">²ÚÈ Ì²Êêºð </t>
    </r>
    <r>
      <rPr>
        <sz val="9"/>
        <rFont val="Arial LatArm"/>
        <family val="2"/>
      </rPr>
      <t>(ïáÕ4761)</t>
    </r>
  </si>
  <si>
    <r>
      <t xml:space="preserve">ä²Ðàôêî²ÚÆÜ ØÆæàòÜºð </t>
    </r>
    <r>
      <rPr>
        <sz val="9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</si>
  <si>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</si>
  <si>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</si>
  <si>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</si>
  <si>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</si>
  <si>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</si>
  <si>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</si>
  <si>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</si>
  <si>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</si>
  <si>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</si>
  <si>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</si>
  <si>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</si>
  <si>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</si>
  <si>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</si>
  <si>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</si>
  <si>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t>Þ»Ýù»ñÇ ¨ ßÇÝáõÃÛáõÝÝ»ñÇ Ó»éù µ»ñáõÙ 5111</t>
  </si>
  <si>
    <t xml:space="preserve"> -ÎñÃ³Ï³Ý, Ùß³ÏáõÃ³ÛÇÝ ¨ ëåáñï³ÛÇÝ Ýå³ëïÝ»ñ µÛáõç»Çó  4727</t>
  </si>
  <si>
    <t>Համայնքի բյուջե մուտքագրվող անշարժ գույքի հարկ</t>
  </si>
  <si>
    <t>1.3 Տեղական տուրքեր (տող 11301 + տող 11302 + տող 11303 + տող 11304 + տող 11305 + տող 11306+ տող 11307 + տող 11308 + տող 11309 + տող 11310+ տող 11311 + տող 11312 + տող 11313 + տող 11314 + տող 11315 + տող 11316 + տող 11317 + տող 11318 + տող 11319)
այդ թվում`</t>
  </si>
  <si>
    <t xml:space="preserve">    2. ä²ÞîàÜ²Î²Ü ¸ð²Ø²ÞÜàðÐÜºð              (ïáÕ 1210 + ïáÕ 1220 + ïáÕ 1230 + ïáÕ 1240 + ïáÕ 1250 + ïáÕ 1260), ³Û¹ ÃíáõÙ` </t>
  </si>
  <si>
    <t>2.5 ÀÝÃ³óÇÏ Ý»ñùÇÝ å³ßïáÝ³Ï³Ý ¹ñ³Ù³ßÝáñÑÝ»ñ` ëï³óí³Í Ï³é³í³ñÙ³Ý ³ÛÉ Ù³Ï³ñ¹³ÏÝ»ñÇó                                       (տող 1251 + տող 1252 + տող 1255 + տող 1256) որից`</t>
  </si>
  <si>
    <t xml:space="preserve">  3. ԱՅԼ ԵԿԱՄՈՒՏՆԵՐ
(տող 1310 + տող 1320 + տող 1330 + տող 1340 + տող 1350 + տող 1360 + տող 1370 + տող 1380 + տող 1390), այդ թվում`</t>
  </si>
  <si>
    <t>3.3 ¶áõÛùÇ í³ñÓ³Ï³ÉáõÃÛáõÝÇó »Ï³ÙáõïÝ»ñ  (ïáÕ 1331 + ïáÕ 1332 + ïáÕ 1333 +  ïáÕ 1334), ³Û¹ ÃíáõÙ`</t>
  </si>
  <si>
    <t>3.4 Ð³Ù³ÛÝùÇ µÛáõç»Ç »Ï³ÙáõïÝ»ñ ³åñ³ÝùÝ»ñÇ Ù³ï³Ï³ñ³ñáõÙÇó ¨ Í³é³ÛáõÃÛáõÝÝ»ñÇ Ù³ïáõóáõÙÇó                  (ïáÕ 1341 + ïáÕ 1342 + ïáÕ 1343), ³Û¹ ÃíáõÙ`</t>
  </si>
  <si>
    <t>3.5 ì³ñã³Ï³Ý ·³ÝÓáõÙÝ»ñ                        (տող 1351 + տող 1352 + տող 1353)
այդ թվում՝</t>
  </si>
  <si>
    <t>Տեղական վճարներ
(տող 13501 + տող 13502 + տող 13503 + տող 13504 + տող 13505 + տող 13506 + տող 13507 + տող 13508 + տող 13509 + տող 13510 + տող 13511 + տող 13512 + տող 13513 + տող 13514 + տող 13515 + տող 13516 + տող 13517 + տող 13518 + տող 13519+ տող 13520)
այդ թվում`</t>
  </si>
  <si>
    <t>3.6 Øáõïù»ñ ïáõÛÅ»ñÇó, ïáõ·³ÝùÝ»ñÇó      (ïáÕ 1361 + ïáÕ 1362) ³Û¹ ÃíáõÙ`</t>
  </si>
  <si>
    <t xml:space="preserve">Ախուրյան համայնքի Ախուրյան բնակավայրի կենտրոնական ճան.հիմնանորոգում </t>
  </si>
  <si>
    <t>ԱԽՈՒՐՅԱՆ Ð²Ø²ÚÜøÆ 2022ԹՎԱԿԱՆԻ  ´ÚàôæºÆ  ºÎ²ØàôîÜºðÀ</t>
  </si>
  <si>
    <t>Այլ հարկեր  4822</t>
  </si>
  <si>
    <t>Ազատանի Արփի Ù³ÝÏ³å³ñï»½ Ðà²Î</t>
  </si>
  <si>
    <t>ՄայիսյանÇ  Ù³ÝÏ³å³ñï»½ Ðà²Î</t>
  </si>
  <si>
    <t>Ոսկեհասկի  Ù³ÝÏ³å³ñï»½ Ðà²Î</t>
  </si>
  <si>
    <t>Հայկավանի   Ù³ÝÏ³å³ñï»½ Ðà²Î</t>
  </si>
  <si>
    <t>Քեթիի  Ù³ÝÏ³å³ñï»½ Ðà²Î</t>
  </si>
  <si>
    <t>Ջաջուռւի  Ù³ÝÏ³å³ñï»½ Ðà²Î</t>
  </si>
  <si>
    <t>Մարմաշենի Ù³ÝÏ³å³ñï»½ Ðà²Î</t>
  </si>
  <si>
    <t>Վահրամաբերդի երաժշտական դպրոց  ՀՈԱԿ</t>
  </si>
  <si>
    <t>Մարմաշենի արվեստի դպրոց ՀՈԱԿ</t>
  </si>
  <si>
    <t>Ազատանի մարզամշակույթային կենտրոն ՀՈԱԿ</t>
  </si>
  <si>
    <t xml:space="preserve"> Ü»ñùÇÝ ·áñÍáõÕáõÙÝ»ñ 4221</t>
  </si>
  <si>
    <t>Շիրակ բնակավայրոմ մանկապարտեզի կառուցում 5112</t>
  </si>
  <si>
    <t>Հացիկ բնակավայրում  մանկապարտեզի շենքի վերակառուցում 5113</t>
  </si>
  <si>
    <t>Վահրամաբերդ  բնակավայրոմ մանկապարտեզի կառուցում 5112</t>
  </si>
  <si>
    <t>Ախուրյան համայնքի  Ախուրյան գյուղի Ջրաշինարարների բանավանի ճանապարհի կառուցում</t>
  </si>
  <si>
    <t xml:space="preserve"> Þ»Ýù»ñÇ ¨ ßÇÝáõÃÛáõÝÝ»ñÇ Ï³åÇï³É í»ñ³Ýáñá·áõÙ  5112                                           այդ  թվում</t>
  </si>
  <si>
    <r>
      <t>ÀÜ¸²ØºÜÀ Ì²Êêºð</t>
    </r>
    <r>
      <rPr>
        <b/>
        <sz val="11"/>
        <rFont val="Arial Armenian"/>
        <family val="2"/>
      </rPr>
      <t xml:space="preserve"> </t>
    </r>
    <r>
      <rPr>
        <b/>
        <sz val="8"/>
        <rFont val="Arial Armenian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</si>
  <si>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b/>
        <sz val="8"/>
        <rFont val="Arial Armenian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</si>
  <si>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b/>
        <sz val="8"/>
        <rFont val="Arial Armenian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</si>
  <si>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b/>
        <sz val="8"/>
        <rFont val="Arial Armenian"/>
        <family val="2"/>
      </rPr>
      <t>(ïáÕ2310+ïáÕ2320+ïáÕ2330+ïáÕ2340+ïáÕ2350+ïáÕ2360+ïáÕ2370)</t>
    </r>
  </si>
  <si>
    <r>
      <t>îÜîºê²Î²Ü Ð²ð²´ºðàôÂÚàôÜÜºð (</t>
    </r>
    <r>
      <rPr>
        <b/>
        <sz val="8"/>
        <rFont val="Arial Armenian"/>
        <family val="2"/>
      </rPr>
      <t>ïáÕ2410+ïáÕ2420+ïáÕ2430+ïáÕ2440+ïáÕ2450+ïáÕ2460+ïáÕ2470+ïáÕ2480+ïáÕ2490</t>
    </r>
    <r>
      <rPr>
        <b/>
        <sz val="9"/>
        <rFont val="Arial Armenian"/>
        <family val="2"/>
      </rPr>
      <t>)</t>
    </r>
  </si>
  <si>
    <r>
      <t xml:space="preserve">Þðæ²Î² ØÆæ²ì²ÚðÆ ä²Þîä²ÜàôÂÚàôÜ </t>
    </r>
    <r>
      <rPr>
        <b/>
        <sz val="8"/>
        <rFont val="Arial Armenian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</si>
  <si>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b/>
        <sz val="8"/>
        <rFont val="Arial Armenian"/>
        <family val="2"/>
      </rPr>
      <t>(ïáÕ3610+ïáÕ3620+ïáÕ3630+ïáÕ3640+ïáÕ3650+ïáÕ3660)</t>
    </r>
  </si>
  <si>
    <r>
      <t>²èàÔæ²ä²ÐàôÂÚàôÜ (</t>
    </r>
    <r>
      <rPr>
        <b/>
        <sz val="8"/>
        <rFont val="Arial Armenian"/>
        <family val="2"/>
      </rPr>
      <t>ïáÕ2710+ïáÕ2720+ïáÕ2730+ïáÕ2740+ïáÕ2750+ïáÕ2760</t>
    </r>
    <r>
      <rPr>
        <b/>
        <sz val="9"/>
        <rFont val="Arial Armenian"/>
        <family val="2"/>
      </rPr>
      <t>)</t>
    </r>
  </si>
  <si>
    <r>
      <t xml:space="preserve">Ð²Ü¶Æêî, ØÞ²ÎàôÚÂ ºì ÎðàÜ </t>
    </r>
    <r>
      <rPr>
        <b/>
        <sz val="8"/>
        <rFont val="Arial Armenian"/>
        <family val="2"/>
      </rPr>
      <t>(ïáÕ2810+ïáÕ2820+ïáÕ2830+ïáÕ2840+ïáÕ2850+ïáÕ2860)</t>
    </r>
  </si>
  <si>
    <r>
      <t xml:space="preserve">ÎðÂàôÂÚàôÜ </t>
    </r>
    <r>
      <rPr>
        <b/>
        <sz val="8"/>
        <rFont val="Arial Armenian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</si>
  <si>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b/>
        <sz val="8"/>
        <rFont val="Arial Armenian"/>
        <family val="2"/>
      </rPr>
      <t xml:space="preserve">(ïáÕ3010+ïáÕ3020+ïáÕ3030+ïáÕ3040+ïáÕ3050+ïáÕ3060+ïáÕ3070+ïáÕ3080+ïáÕ3090) </t>
    </r>
  </si>
  <si>
    <r>
      <rPr>
        <b/>
        <sz val="9"/>
        <rFont val="Arial Armenian"/>
        <family val="2"/>
      </rPr>
      <t xml:space="preserve">²ÛÉ Ýå³ëïÝ»ñ µÛáõç»ÛÇó </t>
    </r>
    <r>
      <rPr>
        <sz val="9"/>
        <rFont val="Arial Armenian"/>
        <family val="2"/>
      </rPr>
      <t xml:space="preserve">       4729</t>
    </r>
  </si>
  <si>
    <r>
      <t xml:space="preserve">ÐÆØÜ²Î²Ü ´²ÄÆÜÜºðÆÜ â¸²êìàÔ ä²Ðàôêî²ÚÆÜ üàÜ¸ºð </t>
    </r>
    <r>
      <rPr>
        <b/>
        <sz val="8"/>
        <rFont val="Arial Armenian"/>
        <family val="2"/>
      </rPr>
      <t>(ïáÕ3110)</t>
    </r>
  </si>
  <si>
    <r>
      <t xml:space="preserve">** </t>
    </r>
    <r>
      <rPr>
        <sz val="10"/>
        <rFont val="Arial Armenian"/>
        <family val="2"/>
      </rPr>
      <t>Ü»ñÏ³Û³óíáõÙ ¿ ¹ñ³Ù³ñÏÕ³ÛÇÝ Í³ËëÁ:</t>
    </r>
  </si>
  <si>
    <r>
      <t xml:space="preserve">                         ÀÜ¸²ØºÜÀ`                                </t>
    </r>
    <r>
      <rPr>
        <sz val="9"/>
        <rFont val="Arial Armenian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</si>
  <si>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Armenian"/>
        <family val="2"/>
      </rPr>
      <t>(ïáÕ 8110+ïáÕ 8160)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</si>
  <si>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8112+ïáÕ 8113)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</si>
  <si>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Armenian"/>
        <family val="2"/>
      </rPr>
      <t>ïáÕ 8121+ïáÕ8140)</t>
    </r>
    <r>
      <rPr>
        <b/>
        <sz val="9"/>
        <rFont val="Arial Armenian"/>
        <family val="2"/>
      </rPr>
      <t xml:space="preserve"> </t>
    </r>
  </si>
  <si>
    <r>
      <t xml:space="preserve">1.2.1. ì³ñÏ»ñ </t>
    </r>
    <r>
      <rPr>
        <sz val="9"/>
        <rFont val="Arial Armenian"/>
        <family val="2"/>
      </rPr>
      <t>(ïáÕ 8122+ïáÕ 8130)</t>
    </r>
  </si>
  <si>
    <r>
      <t xml:space="preserve">  - í³ñÏ»ñÇ ëï³óáõÙ </t>
    </r>
    <r>
      <rPr>
        <i/>
        <sz val="9"/>
        <rFont val="Arial Armenian"/>
        <family val="2"/>
      </rPr>
      <t>(ïáÕ 8123+ïáÕ 8124)</t>
    </r>
  </si>
  <si>
    <r>
      <t xml:space="preserve">  - ëï³óí³Í í³ñÏ»ñÇ ÑÇÙÝ³Ï³Ý  ·áõÙ³ñÇ Ù³ñáõÙ  </t>
    </r>
    <r>
      <rPr>
        <i/>
        <sz val="9"/>
        <rFont val="Arial Armenian"/>
        <family val="2"/>
      </rPr>
      <t>(ïáÕ 8131+ïáÕ 8132)</t>
    </r>
  </si>
  <si>
    <r>
      <t xml:space="preserve">1.2.2. öáË³ïíáõÃÛáõÝÝ»ñ </t>
    </r>
    <r>
      <rPr>
        <i/>
        <sz val="9"/>
        <rFont val="Arial Armenian"/>
        <family val="2"/>
      </rPr>
      <t>(ïáÕ 8141+ïáÕ 8150)</t>
    </r>
  </si>
  <si>
    <r>
      <t xml:space="preserve">  - µÛáõç»ï³ÛÇÝ ÷áË³ïíáõÃÛáõÝÝ»ñÇ ëï³óáõÙ  </t>
    </r>
    <r>
      <rPr>
        <i/>
        <sz val="9"/>
        <rFont val="Arial Armenian"/>
        <family val="2"/>
      </rPr>
      <t>(ïáÕ 8142+ïáÕ 8143)</t>
    </r>
  </si>
  <si>
    <r>
      <t xml:space="preserve">  - ëï³óí³Í ÷áË³ïíáõÃÛáõÝÝ»ñÇ ·áõÙ³ñÇ Ù³ñáõÙ </t>
    </r>
    <r>
      <rPr>
        <i/>
        <sz val="9"/>
        <rFont val="Arial Armenian"/>
        <family val="2"/>
      </rPr>
      <t>(ïáÕ 8151+ïáÕ 8152)</t>
    </r>
  </si>
  <si>
    <r>
      <t xml:space="preserve">2. üÆÜ²Üê²Î²Ü ²ÎîÆìÜºð                                                     </t>
    </r>
    <r>
      <rPr>
        <i/>
        <sz val="9"/>
        <rFont val="Arial Armenian"/>
        <family val="2"/>
      </rPr>
      <t>(ïáÕ8161+ïáÕ8170+ïáÕ8190-ïáÕ8197+ïáÕ8198+ïáÕ8199)</t>
    </r>
  </si>
  <si>
    <r>
      <t xml:space="preserve">2.1. ´³ÅÝ»ïáÙë»ñ ¨ Ï³åÇï³ÉáõÙ ³ÛÉ Ù³ëÝ³ÏóáõÃÛáõÝ </t>
    </r>
    <r>
      <rPr>
        <sz val="9"/>
        <rFont val="Arial Armenian"/>
        <family val="2"/>
      </rPr>
      <t>(ïáÕ 8162+ïáÕ 8163 + ïáÕ 8164)</t>
    </r>
  </si>
  <si>
    <r>
      <t xml:space="preserve">2.3. Ð³Ù³ÛÝùÇ µÛáõç»Ç ÙÇçáóÝ»ñÇ ï³ñ»ëÏ½µÇ ³½³ï  ÙÝ³óáñ¹Á` </t>
    </r>
    <r>
      <rPr>
        <sz val="9"/>
        <rFont val="Arial Armenian"/>
        <family val="2"/>
      </rPr>
      <t>(ïáÕ 8191+ïáÕ 8194-ïáÕ 8193)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</si>
  <si>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Armenian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</si>
  <si>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Armenian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</si>
  <si>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Armenian"/>
        <family val="2"/>
      </rPr>
      <t>(ïáÕ 8211+ïáÕ 8220)</t>
    </r>
  </si>
  <si>
    <r>
      <t xml:space="preserve"> 1.1. ²ñÅ»ÃÕÃ»ñ (µ³ó³éáõÃÛ³Ùµ µ³ÅÝ»ïáÙë»ñÇ ¨ Ï³åÇï³ÉáõÙ ³ÛÉ Ù³ëÝ³ÏóáõÃÛ³Ý) </t>
    </r>
    <r>
      <rPr>
        <sz val="9"/>
        <rFont val="Arial Armenian"/>
        <family val="2"/>
      </rPr>
      <t>(ïáÕ 8212+ïáÕ 8213)</t>
    </r>
  </si>
  <si>
    <r>
      <t xml:space="preserve">1.2. ì³ñÏ»ñ ¨ ÷áË³ïíáõÃÛáõÝÝ»ñ (ëï³óáõÙ ¨ Ù³ñáõÙ)                          </t>
    </r>
    <r>
      <rPr>
        <sz val="9"/>
        <rFont val="Arial Armenian"/>
        <family val="2"/>
      </rPr>
      <t>ïáÕ 8221+ïáÕ 8240</t>
    </r>
  </si>
  <si>
    <r>
      <t xml:space="preserve">1.2.1. ì³ñÏ»ñ </t>
    </r>
    <r>
      <rPr>
        <sz val="9"/>
        <rFont val="Arial Armenian"/>
        <family val="2"/>
      </rPr>
      <t>(ïáÕ 8222+ïáÕ 8230)</t>
    </r>
  </si>
  <si>
    <r>
      <t xml:space="preserve">1.2.2. öáË³ïíáõÃÛáõÝÝ»ñ </t>
    </r>
    <r>
      <rPr>
        <sz val="9"/>
        <rFont val="Arial Armenian"/>
        <family val="2"/>
      </rPr>
      <t>(ïáÕ 8241+ïáÕ 8250)</t>
    </r>
  </si>
  <si>
    <r>
      <t>*</t>
    </r>
    <r>
      <rPr>
        <sz val="10"/>
        <rFont val="Arial Armenian"/>
        <family val="2"/>
      </rPr>
      <t>8010-ñ¹ ïáÕÇ ëÛáõÝ³ÏÝ»ñáõÙ Éñ³óíáÕ óáõó³ÝÇßÝ»ñÁ å»ïù ¿ Ñ³í³ë³ñ ÉÇÝ»Ý Ð³Ù³ÛÝùÇ µÛáõç»Ç Ñ³í»Éáõñ¹Ç Ï³Ù å³Ï³ëáõñ¹Ç (¹»ýÇóÇïÇ) Ï³ï³ñÙ³Ý í»ñ³µ»ñÛ³É Ñ³ßí»ïíáõÃÛ³Ý 8000-ñ¹ ïáÕÇ Ñ³Ù³å³ï³ëË³Ý ëÛáõÝ³ÏÝ»ñáõÙ ³ñï³óáÉí³Í óáõó³ÝÇßÇÝ` Ñ³Ï³é³Ï Ýß³Ýáí.</t>
    </r>
  </si>
  <si>
    <r>
      <t>**</t>
    </r>
    <r>
      <rPr>
        <sz val="10"/>
        <rFont val="Arial Armenian"/>
        <family val="2"/>
      </rPr>
      <t xml:space="preserve"> 8199-ñ¹ ïáÕÁ ëï³óíáõÙ ¿, áñå»ë 8010 ïáÕÇ   ¨ 8110, 8161, 8170, 8190, 8197, 8198 ¨ 8210 ïáÕ»ñÇ Ñ³Ù³å³ï³ëË³Ý ëÛáõÝÛ³ÏÝ»ñÇ óáõó³ÝÇßÝ»ñÇ Ñ³Ýñ³·áõÙ³ñÇ ï³ñµ»ñáõÃÛáõÝ ¨ å»ïù ¿ Ý»ñÏ³Û³óíÇ í»ñÍ³Ýí³Í Áëï Ñëï³Ï Ý»ñÏ³Û³óí³Í µ³Õ³¹ñÇãÝ»ñÇ:</t>
    </r>
  </si>
  <si>
    <r>
      <t>***</t>
    </r>
    <r>
      <rPr>
        <sz val="10"/>
        <rFont val="Arial Armenian"/>
        <family val="2"/>
      </rPr>
      <t>8199-ñ¹ ïáÕáõÙ µÛáõç»Ç Ñ³ßíáõÙ ¹ñ³Ù³Ï³Ý ÙÇçáóÝ»ñÇ ÙÝ³óáñ¹Ý»ñÇ ³í»É³óáõÙÁ å»ïù ¿ Ý»ñÏ³Û³óíÇ µ³ó³ë³Ï³Ý Ýß³Ýáí, ÇëÏ å³Ï³ë»óáõÙÁ (û·ï³·áñÍáõÙÁ)ª ¹ñ³Ï³Ý Ýß³Ýáí.</t>
    </r>
  </si>
  <si>
    <r>
      <t>****</t>
    </r>
    <r>
      <rPr>
        <sz val="10"/>
        <rFont val="Arial Armenian"/>
        <family val="2"/>
      </rPr>
      <t>8113-ñ¹, 8130-ñ¹, 8131-ñ¹, 8132-ñ¹, 8150-ñ¹, 8151-ñ¹, 8152-ñ¹, 8164-ñ¹, 8172-ñ¹,8197-ñ¹  (12-ñ¹ ëÛáõÝ³ÏáõÙ) 8198-ñ¹  (11-ñ¹ ëÛáõÝ³ÏáõÙ), 8213-ñ¹, 8230-ñ¹ ¨ 8250-ñ¹ ïáÕ»ñáõÙ óáõó³ÝÇßÝ»ñÁ Ý»ñÏ³Û³óíáõÙ »Ý µ³ó³ë³Ï³Ý Ýß³Ýáí:</t>
    </r>
  </si>
  <si>
    <r>
      <t>(</t>
    </r>
    <r>
      <rPr>
        <sz val="8"/>
        <rFont val="Arial Armenian"/>
        <family val="2"/>
      </rPr>
      <t>Ñ³½³ñ ¹ñ³ÙÝ»ñáí</t>
    </r>
    <r>
      <rPr>
        <sz val="12"/>
        <rFont val="Arial Armenian"/>
        <family val="2"/>
      </rPr>
      <t>)</t>
    </r>
  </si>
  <si>
    <r>
      <t xml:space="preserve">ÀÜ¸²ØºÜÀ   ºÎ²ØàôîÜºð                       </t>
    </r>
    <r>
      <rPr>
        <sz val="10"/>
        <rFont val="Arial Armenian"/>
        <family val="2"/>
      </rPr>
      <t xml:space="preserve">(ïáÕ 1100 + ïáÕ 1200+ïáÕ 1300), ³Û¹ ÃíáõÙª  </t>
    </r>
  </si>
  <si>
    <r>
      <t xml:space="preserve">1. Ð²ðÎºð ºì îàôðøºð                             </t>
    </r>
    <r>
      <rPr>
        <sz val="10"/>
        <rFont val="Arial Armenian"/>
        <family val="2"/>
      </rPr>
      <t xml:space="preserve">(ïáÕ 1110 + ïáÕ 1120 + ïáÕ 1130 + ïáÕ 1140 + ïáÕ 1150), ³Û¹ ÃíáõÙ`  </t>
    </r>
  </si>
  <si>
    <r>
      <t xml:space="preserve">3.9 ²ÛÉ »Ï³ÙáõïÝ»ñ                                   </t>
    </r>
    <r>
      <rPr>
        <sz val="10"/>
        <rFont val="Arial Armenian"/>
        <family val="2"/>
      </rPr>
      <t xml:space="preserve">(ïáÕ 1391 + ïáÕ 1392 + ïáÕ 1393) ³Û¹ ÃíáõÙ` </t>
    </r>
  </si>
  <si>
    <t xml:space="preserve"> -¶áñÍ³éÝ³Ï³Ý ¨ µ³ÝÏ³ÛÇÝ Í³é³ÛáõÃÛáõÝÝ»ñÇ Í³Ëë»ñ 4211</t>
  </si>
  <si>
    <t xml:space="preserve"> - îñ³Ýëåáñï³ÛÇÝ ë³ñù³íáñáõÙÝ»ñ  5121</t>
  </si>
  <si>
    <t>Անասնաբուժական ծառայություներ</t>
  </si>
  <si>
    <t xml:space="preserve">Ախուրյան համայնքի Ազատան   գյուղի  ճանապարհի նորոգում </t>
  </si>
  <si>
    <t xml:space="preserve"> -îñ³Ýëåáñï³ÛÇÝ ÝÛáõÃ»ñ 4264</t>
  </si>
  <si>
    <t>Փողոցների լուսավորության ցանցի կառուցում Ազատան</t>
  </si>
  <si>
    <t>Մշակույթի տան կտուրի նորոգում</t>
  </si>
  <si>
    <t>Բայանդուրի եկեղեցու ցանկապատի կառուցում 5112</t>
  </si>
  <si>
    <t>Þ»Ýù»ñÇ ¨ ßÇÝáõÃÛáõÝÝ»ñÇ հիմնանորոգում  5113                  այդ թվում</t>
  </si>
  <si>
    <t>Ազատանի մարզադահլիճի կտուրի հիմնանորոգում</t>
  </si>
  <si>
    <t>Ախուրյանի Հեքիաթ մանկապարտեզի կապիտալ վերանորոգում</t>
  </si>
  <si>
    <t>Սուբվեցիոն ծրագրերին մասնակցության համայնքի մասնաբաժնի ֆոնդ 5112</t>
  </si>
  <si>
    <t xml:space="preserve"> - ²ÛÉ Ù»ù»Ý³Ý»ñ ¨ ë³ñù³íáñáõÙÝ»ñ 5129</t>
  </si>
  <si>
    <t>ԱԽՈՒՐՅԱՆ Ð²Ø²ÚÜøÆ 2022ԹՎԱԿԱՆԻ ´ÚàôæºÆ  Ð²ìºÈàôð¸Æ Î²Ø ä²Î²êàôð¸Æ (¸ºüÆòÆîÆ)   Î²î²ðØ²Ü ìºð²´ºðÚ²È</t>
  </si>
  <si>
    <t xml:space="preserve">ԱԽՈՒՐՅԱՆ ՀԱՄԱՅՆՔԻ 2022ԹՎԱԿԱՆԻ ԲՅՈՒՋԵԻ ԾԱԽՍԵՐԸ` ԸՍՏ ԲՅՈՒՋԵՏԱՅԻՆ </t>
  </si>
  <si>
    <t>ԱԽՈՒՐՅԱՆ Ð²Ø²ÚÜøÆ 2022ԹՎԱԿԱՆԻ  ´ÚàôæºÆ Ð²ìºÈàôð¸Æ ú¶î²¶àðÌØ²Ü àôÔÔàôÂÚàôÜÜºðÀ  Î²Ø ¸ºüÆòÆîÆ (ä²Î²êàôð¸Æ)</t>
  </si>
  <si>
    <t>ԱԽՈՒՐՅԱՆ Ð²Ø²ÚÜøÆ  2022ԹՎԱԿԱՆԻ  ´ÚàôæºÆ Ì²ÊêºðÀ  Àêî  ´Úàôæºî²ÚÆÜ Ì²ÊêºðÆ  îÜîºê²¶Æî²Î²Ü  ¸²ê²Î²ð¶Ø²Ü</t>
  </si>
  <si>
    <t>ԱԽՈՒՐՅԱՆ Ð²Ø²ÚÜøÆ 2022ԹՎԱԿԱՆԻ ´ÚàôæºÆ Ì²ÊêºðÀ  Àêî  ´Úàôæºî²ÚÆÜ Ì²ÊêºðÆ  ¶àðÌ²èÜ²Î²Ü ¸²ê²Î²ð¶Ø²Ü</t>
  </si>
  <si>
    <t>Լեռնուտ  բնակավայրում  մանկապարտեզի շենքի վերակառուցում  5112</t>
  </si>
  <si>
    <t>²ñï³ë³ÑÙ³ÝÛ³Ý ·áñÍáõÕáõÙÝ»ñÇ ·Íáí Í³Ëë»ñ4222</t>
  </si>
  <si>
    <t xml:space="preserve">                                                       Հավելված             Հայաստանի Հանրապետություն Շիրակի մարզի Ախուրյան համայնքի ավագանու 2022 թվականի հունվարի  27-ի թիվ 16-Ն որոշման </t>
  </si>
  <si>
    <t xml:space="preserve">                                Հավելված                                     Հայաստաի Հանրապետություն Շիրակի մարզի Ախուրյան համայնքի ավագանու 2022 թվականի հունվարի  27-ի թիվ 16-Ն որոշման</t>
  </si>
  <si>
    <t xml:space="preserve">                                                   Հավելված                                                                Հայաստաի Հանրապետություն Շիրակի մարզի Ախուրյան համայնքի ավագանու 2022 թվականի հունվարի  27-ի թիվ 16-Ն որոշման 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</si>
  <si>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</si>
  <si>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</si>
  <si>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</si>
  <si>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</si>
  <si>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</si>
  <si>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</si>
  <si>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</si>
  <si>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</si>
  <si>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</si>
  <si>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</si>
  <si>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</si>
  <si>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</si>
  <si>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</si>
  <si>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</si>
  <si>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</si>
  <si>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</si>
  <si>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</si>
  <si>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</si>
  <si>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</si>
  <si>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</si>
  <si>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</si>
  <si>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</si>
  <si>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</si>
  <si>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</si>
  <si>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</si>
  <si>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</si>
  <si>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</si>
  <si>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</si>
  <si>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</si>
  <si>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</si>
  <si>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</si>
  <si>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</si>
  <si>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</si>
  <si>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</si>
  <si>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</si>
  <si>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</si>
  <si>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</si>
  <si>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</si>
  <si>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</si>
  <si>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</si>
  <si>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</si>
  <si>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</si>
  <si>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</si>
  <si>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</si>
  <si>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</si>
  <si>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</si>
  <si>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</si>
  <si>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</si>
  <si>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</si>
  <si>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</si>
  <si>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</si>
  <si>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</si>
  <si>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</si>
  <si>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</si>
  <si>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</si>
  <si>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</si>
  <si>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</si>
  <si>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</si>
  <si>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</si>
  <si>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</si>
  <si>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</si>
  <si>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</si>
  <si>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</si>
  <si>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</si>
  <si>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</si>
  <si>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</si>
  <si>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</si>
  <si>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</si>
  <si>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</si>
  <si>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</si>
  <si>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</si>
  <si>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</si>
  <si>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</si>
  <si>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</si>
  <si>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</si>
  <si>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·) ä»ï³Ï³Ý µÛáõç»Çó ïñ³Ù³¹ñíáÕ Ýå³ï³Ï³ÛÇÝ Ñ³ïÏ³óáõÙÝ»ñ (ëáõµí»ÝóÇ³Ý»ñ)</t>
  </si>
  <si>
    <t>1342</t>
  </si>
  <si>
    <t>Øáõïù»ñ Ñ³Ù³ÛÝùÇ µÛáõç»Ç ÝÏ³ïÙ³Ùµ ëï³ÝÓÝ³Í å³ÛÙ³Ý³·ñ³ÛÇÝ å³ñï³íáñáõÃÛáõÝÝ»ñÇ ãÏ³ï³ñÙ³Ý ¹ÇÙ³ó ·³ÝÓíáÕ ïáõÛÅ»ñÇó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</si>
  <si>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</si>
  <si>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</si>
  <si>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</si>
  <si>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</si>
  <si>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</si>
  <si>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</si>
  <si>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</si>
  <si>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</si>
  <si>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</si>
  <si>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</si>
  <si>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</si>
  <si>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</si>
  <si>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</si>
  <si>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</si>
  <si>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</si>
  <si>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</si>
  <si>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</si>
  <si>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</si>
  <si>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</si>
  <si>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</si>
  <si>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</si>
  <si>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</si>
  <si>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</si>
  <si>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</si>
  <si>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</si>
  <si>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</si>
  <si>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</si>
  <si>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</si>
  <si>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</si>
  <si>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</si>
  <si>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</si>
  <si>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</si>
  <si>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</si>
  <si>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</si>
  <si>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</si>
  <si>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</si>
  <si>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</si>
  <si>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</si>
  <si>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</si>
  <si>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</si>
  <si>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</si>
  <si>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</si>
  <si>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</si>
  <si>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</si>
  <si>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</si>
  <si>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</si>
  <si>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</si>
  <si>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</si>
  <si>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</si>
  <si>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</si>
  <si>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</si>
  <si>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</si>
  <si>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</si>
  <si>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</si>
  <si>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</si>
  <si>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</si>
  <si>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</si>
  <si>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</si>
  <si>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</si>
  <si>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</si>
  <si>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</si>
  <si>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</si>
  <si>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</si>
  <si>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</si>
  <si>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</si>
  <si>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</si>
  <si>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</si>
  <si>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</si>
  <si>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</si>
  <si>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</si>
  <si>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</si>
  <si>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</si>
  <si>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</si>
  <si>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</si>
  <si>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</si>
  <si>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</si>
  <si>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</si>
  <si>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</si>
  <si>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</si>
  <si>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</si>
  <si>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</si>
  <si>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1000</t>
  </si>
  <si>
    <t>1100</t>
  </si>
  <si>
    <t>1300</t>
  </si>
  <si>
    <t>ÊáõÙµ</t>
  </si>
  <si>
    <t>¸³ë</t>
  </si>
  <si>
    <t xml:space="preserve"> X</t>
  </si>
  <si>
    <t>X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</si>
  <si>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</si>
  <si>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</si>
  <si>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</si>
  <si>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üÆÜ²Üê²ìàðØ²Ü  ²Ô´ÚàôðÜºðÀ</t>
  </si>
  <si>
    <t>(Ñ³½³ñ ¹ñ³ÙÝ»ñáí)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</si>
  <si>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</si>
  <si>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</si>
  <si>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</si>
  <si>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</si>
  <si>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</si>
  <si>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</si>
  <si>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</si>
  <si>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</si>
  <si>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</si>
  <si>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</si>
  <si>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</si>
  <si>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>Î³é³í³ñáõÃÛ³Ý ï³ñµ»ñ Ù³Ï³ñ¹³ÏÝ»ñÇ ÙÇç¨ Çñ³Ï³Ý³óíáÕ ÁÝ¹Ñ³Ýáõñ µÝáõÛÃÇ ïñ³Ýëý»ñïÝ»ñ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</si>
  <si>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</si>
  <si>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</si>
  <si>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</si>
  <si>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</si>
  <si>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</si>
  <si>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</si>
  <si>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</si>
  <si>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</si>
  <si>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àëïÇÏ³ÝáõÃÛáõÝ</t>
  </si>
  <si>
    <t xml:space="preserve">¸³ï³ñ³ÝÝ»ñ </t>
  </si>
  <si>
    <t>Î³É³Ý³í³Ûñ»ñ</t>
  </si>
  <si>
    <t xml:space="preserve">Î³É³Ý³í³Ûñ»ñ 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</si>
  <si>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</si>
  <si>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</si>
  <si>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</si>
  <si>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</si>
  <si>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</si>
  <si>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</si>
  <si>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</si>
  <si>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</si>
  <si>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</si>
  <si>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</si>
  <si>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</si>
  <si>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</si>
  <si>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</si>
  <si>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</si>
  <si>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</si>
  <si>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</si>
  <si>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</si>
  <si>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</si>
  <si>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</si>
  <si>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</si>
  <si>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</si>
  <si>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</si>
  <si>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</si>
  <si>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</si>
  <si>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</si>
  <si>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</si>
  <si>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</si>
  <si>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</si>
  <si>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</si>
  <si>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</si>
  <si>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</si>
  <si>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</si>
  <si>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</si>
  <si>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</si>
  <si>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</si>
  <si>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</si>
  <si>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</si>
  <si>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</si>
  <si>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</si>
  <si>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</si>
  <si>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</si>
  <si>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</si>
  <si>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</si>
  <si>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</si>
  <si>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</si>
  <si>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</si>
  <si>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</si>
  <si>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</si>
  <si>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</si>
  <si>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</si>
  <si>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</si>
  <si>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</si>
  <si>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</si>
  <si>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</si>
  <si>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>¹) ÐÐ ³ÛÉ Ñ³Ù³ÛÝùÝ»ñÇ µÛáõç»Ý»ñÇó ÁÝÃ³óÇÏ Í³Ëë»ñÇ ýÇÝ³Ýë³íáñÙ³Ý Ýå³ï³Ïáí ëï³óíáÕ å³ßïáÝ³Ï³Ý ¹ñ³Ù³ßÝáñÑÝ»ñ</t>
  </si>
  <si>
    <t>µ) ÐÐ ³ÛÉ Ñ³Ù³ÛÝùÝ»ñÇó Ï³åÇï³É Í³Ëë»ñÇ ýÇÝ³Ýë³íáñÙ³Ý Ýå³ï³Ïáí ëï³óíáÕ å³ßïáÝ³Ï³Ý ¹ñ³Ù³ßÝáñÑÝ»ñ</t>
  </si>
  <si>
    <t>úñ»Ýùáí ¨ Çñ³í³Ï³Ý ³ÛÉ ³Ïï»ñáí ë³ÑÙ³Ýí³Í` Ñ³Ù³ÛÝùÇ µÛáõç»Ç Ùáõïù³·ñÙ³Ý »ÝÃ³Ï³ ³ÛÉ »Ï³ÙáõïÝ»ñ</t>
  </si>
  <si>
    <t>1334</t>
  </si>
  <si>
    <t>1340</t>
  </si>
  <si>
    <t>1341</t>
  </si>
  <si>
    <t xml:space="preserve">´Ý³Ï³ñ³Ý³ÛÇÝ ßÇÝ³ñ³ñáõÃÛ³Ý ¨ ÏáÙáõÝ³É Í³é³ÛáõÃÛáõÝÝ»ñÇ ·Íáí Ñ»ï³½áï³Ï³Ý ¨ Ý³Ë³·Í³ÛÇÝ ³ßË³ï³ÝùÝ»ñ </t>
  </si>
  <si>
    <t>î³ñ»Ï³Ý Ñ³ëï³ïí³Í åÉ³Ý</t>
  </si>
  <si>
    <t>ÀÝ¹³Ù»ÝÁ</t>
  </si>
  <si>
    <t>³Û¹ ÃíáõÙ</t>
  </si>
  <si>
    <t>(ë.7 + ë8)</t>
  </si>
  <si>
    <t>(ë.4 + ë5)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</si>
  <si>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</si>
  <si>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</si>
  <si>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</si>
  <si>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</si>
  <si>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ÀÝ¹Ñ³Ýáõñ µÝáõÛÃÇ µÅßÏ³Ï³Ý Í³é³ÛáõÃÛáõÝÝ»ñ</t>
  </si>
  <si>
    <t>Ø³ëÝ³·Çï³óí³Í µÅßÏ³Ï³Ý Í³é³ÛáõÃÛáõÝÝ»ñ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</si>
  <si>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</si>
  <si>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</si>
  <si>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</si>
  <si>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</si>
  <si>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</si>
  <si>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</si>
  <si>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</si>
  <si>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</si>
  <si>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</si>
  <si>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Ð³Ý·ëïÇ ¨ ëåáñïÇ Í³é³ÛáõÃÛáõÝÝ»ñ</t>
  </si>
  <si>
    <t>²Û¹  ÃíáõÙ</t>
  </si>
  <si>
    <t>Àëï  »é³ÙëÛ³ÏÝ»ñÇ</t>
  </si>
  <si>
    <t>Øß³ÏáõÃ³ÛÇÝ Í³é³ÛáõÃÛáõÝÝ»ñ</t>
  </si>
  <si>
    <t>è³¹Çá ¨ Ñ»éáõëï³Ñ³Õáñ¹áõÙÝ»ñÇ Ñ»é³ñÓ³ÏÙ³Ý ¨ Ññ³ï³ñ³Ïã³Ï³Ý Í³é³ÛáõÃÛáõÝÝ»ñ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</si>
  <si>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</si>
  <si>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</si>
  <si>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ºÏ³Ùï³ï»ë³ÏÝ»ñÁ</t>
  </si>
  <si>
    <t>ÐáÕÇ Ñ³ñÏ Ñ³Ù³ÛÝùÝ»ñÇ í³ñã³Ï³Ý ï³ñ³ÍùÝ»ñáõÙ ·ïÝíáÕ ÑáÕÇ Ñ³Ù³ñ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</si>
  <si>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</si>
  <si>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²ÛÉ ·áõÛùÇ í³ñÓ³Ï³ÉáõÃÛáõÝÇó Ùáõïù»ñ</t>
  </si>
  <si>
    <t xml:space="preserve">ÜíÇñ³ïíáõÃÛ³Ý, Å³é³Ý·áõÃÛ³Ý Çñ³íáõÝùáí  ýÇ½ÇÏ³Ï³Ý ³ÝÓ³ÝóÇó ¨ Ï³½Ù³Ï»ñåáõÃÛáõÝÝ»ñÇó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</si>
  <si>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ì³ñã³Ï³Ý µÛáõç»Ç å³Ñáõëï³ÛÇÝ ýáÝ¹Çó ýáÝ¹³ÛÇÝ µÛáõç» Ï³ï³ñíáÕ Ñ³ïÏ³óáõÙÝ»ñÇó Ùáõïù»ñ</t>
  </si>
  <si>
    <t>1111</t>
  </si>
  <si>
    <t>1121</t>
  </si>
  <si>
    <t>1311</t>
  </si>
  <si>
    <t>1320</t>
  </si>
  <si>
    <t>1321</t>
  </si>
  <si>
    <t>1330</t>
  </si>
  <si>
    <t>1331</t>
  </si>
  <si>
    <t>1332</t>
  </si>
  <si>
    <t>1333</t>
  </si>
  <si>
    <t>1350</t>
  </si>
  <si>
    <t>1351</t>
  </si>
  <si>
    <t>1352</t>
  </si>
  <si>
    <t>1360</t>
  </si>
  <si>
    <t>1361</t>
  </si>
  <si>
    <t>1362</t>
  </si>
  <si>
    <t>1370</t>
  </si>
  <si>
    <t>1371</t>
  </si>
  <si>
    <t>1380</t>
  </si>
  <si>
    <t>1381</t>
  </si>
  <si>
    <t>1382</t>
  </si>
  <si>
    <t xml:space="preserve">Ü³Ë³¹åñáó³Ï³Ý ÏñÃáõÃÛáõÝ </t>
  </si>
  <si>
    <t>´³ñÓñ³·áõÛÝ ÏñÃáõÃÛáõÝ</t>
  </si>
  <si>
    <t xml:space="preserve">Àëï Ù³Ï³ñ¹³ÏÝ»ñÇ ã¹³ë³Ï³ñ·íáÕ ÏñÃáõÃÛáõÝ 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</si>
  <si>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</si>
  <si>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</si>
  <si>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</si>
  <si>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</si>
  <si>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</si>
  <si>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</si>
  <si>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</si>
  <si>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</si>
  <si>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</si>
  <si>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</si>
  <si>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</si>
  <si>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</si>
  <si>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</si>
  <si>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´³-ÅÇÝ</t>
  </si>
  <si>
    <t>Ð²îì²Ì  5</t>
  </si>
  <si>
    <t>Ð²îì²Ì  4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</si>
  <si>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</si>
  <si>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</si>
  <si>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</si>
  <si>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</si>
  <si>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</si>
  <si>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</si>
  <si>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</si>
  <si>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</si>
  <si>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</si>
  <si>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</si>
  <si>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</si>
  <si>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</si>
  <si>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</si>
  <si>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</si>
  <si>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</si>
  <si>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</si>
  <si>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</si>
  <si>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</si>
  <si>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</si>
  <si>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</si>
  <si>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</si>
  <si>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</si>
  <si>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</si>
  <si>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</si>
  <si>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</si>
  <si>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</si>
  <si>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 xml:space="preserve"> - »ÝÃ³Ï³ ¿ áõÕÕÙ³Ý Ñ³Ù³ÛÝùÇ µÛáõç»Ç ýáÝ¹³ÛÇÝ  Ù³ë                         (ïáÕ 8191 - ïáÕ 8192)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</si>
  <si>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</si>
  <si>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</si>
  <si>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</si>
  <si>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</si>
  <si>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</si>
  <si>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</si>
  <si>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</si>
  <si>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</si>
  <si>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</si>
  <si>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</si>
  <si>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</si>
  <si>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</si>
  <si>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</si>
  <si>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</si>
  <si>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</si>
  <si>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</si>
  <si>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</si>
  <si>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</si>
  <si>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</si>
  <si>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</si>
  <si>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</si>
  <si>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</si>
  <si>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</si>
  <si>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</si>
  <si>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</si>
  <si>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</si>
  <si>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</si>
  <si>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</si>
  <si>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</si>
  <si>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</si>
  <si>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</si>
  <si>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</si>
  <si>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</si>
  <si>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</si>
  <si>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</si>
  <si>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</si>
  <si>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</si>
  <si>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</si>
  <si>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</si>
  <si>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</si>
  <si>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</si>
  <si>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</si>
  <si>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</si>
  <si>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</si>
  <si>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</si>
  <si>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</si>
  <si>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</si>
  <si>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</si>
  <si>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</si>
  <si>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</si>
  <si>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</si>
  <si>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</si>
  <si>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Ð²îì²Ì   1</t>
  </si>
  <si>
    <t>(Ñ³½³ñ ¹ñ³Ùáí)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</si>
  <si>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</si>
  <si>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</si>
  <si>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1343</t>
  </si>
  <si>
    <t>úñ»Ýùáí ë³ÑÙ³Ýí³Í ¹»åù»ñáõÙ Ñ³Ù³ÛÝù³ÛÇÝ ÑÇÙÝ³ñÏÝ»ñÇ ÏáÕÙÇó ³é³Ýó ï»Õ³Ï³Ý ïáõñùÇ ·³ÝÓÙ³Ý Ù³ïáõóíáÕ Í³é³ÛáõÃÛáõÝÝ»ñÇ Ï³Ù Ï³ï³ñíáÕ ·áñÍáÕáõÃÛáõÝÝ»ñÇ ¹ÇÙ³ó ëï³óíáÕ (·³ÝÓíáÕ) ³ÛÉ í×³ñÝ»ñ</t>
  </si>
  <si>
    <t>1372</t>
  </si>
  <si>
    <t xml:space="preserve"> -êáõµëÇ¹Ç³Ý»ñ áã å»ï³Ï³Ý (áã h³Ù³ÛÝù³ÛÇÝ) áã ýÇÝ³Ýë³Ï³Ý Ï³½Ù³Ï»ñåáõÃÛáõÝÝ»ñÇÝ </t>
  </si>
  <si>
    <t xml:space="preserve"> ²ÚÈ ´Ü²Î²Ü Ì²¶àôØ àôÜºòàÔ ÐÆØÜ²Î²Ü ØÆæàòÜºðÆ Æð²òàôØÆò Øàôîøºð</t>
  </si>
  <si>
    <t>¶áõÛù³Ñ³ñÏ Ñ³Ù³ÛÝùÝ»ñÇ í³ñã³Ï³Ý ï³ñ³ÍùÝ»ñáõÙ ·ïÝíáÕ ß»Ýù»ñÇ ¨ ßÇÝáõÃÛáõÝÝ»ñÇ Ñ³Ù³ñ</t>
  </si>
  <si>
    <t>*Ð³Ù³ÛÝùÝ»ñÇ µÛáõç»Ý»ñÇ Ï³½ÙÙ³Ý Å³Ù³Ý³Ï í³ñã³Ï³Ý µÛáõç»Ç å³Ñáõëï³ÛÇÝ ýáÝ¹Çó ýáÝ¹³ÛÇÝ µÛáõç» Ñ³ïÏ³óáõÙÝ»ñ Ý³Ë³ï»ë»ÉÇë 2000-ñ¹, 3100-ñ¹, 3110-ñ¹ ¨ 3112-ñ¹ ïáÕ»ñÇ 7-ñ¹ ¨ 8-ñ¹, 10-ñ¹ ¨ 11-ñ¹, 13-ñ¹ ¨ 14-ñ¹ ëÛáõÝÛ³ÏÝ»ñáõÙ Ý»ñ³éí³Í óáõó³ÝÇßÝ»ñÇ Ñ³Ýñ³·áõÙ³ñÝ»ñÁ å»ïù ¿ ·»ñ³½³Ýó»Ý Ñ³Ù³å³ï³ëË³Ý³µ³ñ Ýßí³Í ïáÕ»ñÇ 6-ñ¹, 9-ñ¹, 12-ñ¹ ëÛáõÝÛ³ÏáõÙ Ý»ñ³éí³Í óáõó³ÝÇßÝ»ñÇÝª í³ñã³Ï³Ý µÛáõç»Ç å³Ñáõëï³ÛÇÝ ýáÝ¹Çó ýáÝ¹³ÛÇÝ µÛáõç» Ñ³ïÏ³óíáÕ ·áõÙ³ñÇ ã³÷áí (ï»ë Ð³Ù³ÛÝùÇ µÛáõç»Ç »Ï³ÙáõïÝ»ñÇ Ï³ï³ñÙ³Ý í»ñ³µ»ñÛ³É Ñ³ßí»ïíáõÃÛ³Ý 1392-ñ¹ ïáÕÇ 6-ñ¹, 9-ñ¹, 12-ñ¹ ëÛáõÝ³ÏÝ»ñÁ):</t>
  </si>
  <si>
    <t>4729</t>
  </si>
  <si>
    <t>* êáõÛÝ ³ÕÛáõë³ÏÇ 8000-ñ¹  ïáÕÇ 4-ñ¹ ,5-ñ¹, 7-ñ¹,8-ñ¹,10-ñ¹, ¨ 11-ñ¹ ëÛáõÝÛ³ÏÝ»ñáõÙ Éñ³óíáÕ óáõó³ÝÇßÁ Ñ³í³ë³ñ ¿ Ñ³Ù³å³ï³ëË³Ý  ëÛáõÝÛ³ÏÝ»ñÇ 1000-ñ¹ ïáÕáõÙ Ýßí³Í óáõó³ÝÇßÇ ¨ 2000-ñ¹ Ï³Ù (4000-ñ¹) ïáÕáõÙ Ýßí³Í óáõó³ÝÇßÇ ÙÇç¨ ï³ñµ»ñáõÃÛ³ÝÁ:</t>
  </si>
  <si>
    <t>deficit + hatvac5</t>
  </si>
  <si>
    <t>expend func - expend econom</t>
  </si>
  <si>
    <t>reserve fond</t>
  </si>
  <si>
    <t xml:space="preserve">ÐÐ Ï³é³í³ñáõÃÛ³Ý ¨ Ñ³Ù³ÛÝùÝ»ñÇ å³Ñáõëï³ÛÇÝ ýáÝ¹ </t>
  </si>
  <si>
    <t xml:space="preserve"> 2.3.2. Ð³Ù³ÛÝùÇ µÛáõç»Ç ýáÝ¹³ÛÇÝ Ù³ëÇ ÙÇçáóÝ»ñÇ ï³ñ»ëÏ½µÇ ÙÝ³óáñ¹  (ïáÕ 8195 + ïáÕ 8196)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</si>
  <si>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</si>
  <si>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</si>
  <si>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</si>
  <si>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</si>
  <si>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</si>
  <si>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</si>
  <si>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</si>
  <si>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</si>
  <si>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Ð³Ù³ÛÝùÇ í³ñã³Ï³Ý ï³ñ³ÍùáõÙ ·ïÝíáÕ å»ï³Ï³Ý ë»÷³Ï³ÝáõÃÛáõÝ Ñ³Ù³ñíáÕ ÑáÕ»ñÇ í³ñÓ³Ï³ÉáõÃÛ³Ý í³ñÓ³í×³ñÝ»ñ </t>
  </si>
  <si>
    <t xml:space="preserve"> ä»ïáõÃÛ³Ý ÏáÕÙÇó ï»Õ³Ï³Ý ÇÝùÝ³Ï³é³í³ñÙ³Ý Ù³ñÙÇÝÝ»ñÇÝ å³ïíÇñ³Ïí³Í ÉÇ³½áñáõÃÛáõÝÝ»ñÇ Çñ³Ï³Ý³óÙ³Ý Í³Ëë»ñÇ ýÇÝ³Ýë³íáñÙ³Ý Ñ³Ù³ñ å»ï³Ï³Ý µÛáõç»Çó ëï³óíáÕ ÙÇçáóÝ»ñ</t>
  </si>
  <si>
    <t xml:space="preserve"> -êáõµëÇ¹Ç³Ý»ñ ýÇÝ³Ýë³Ï³Ý å»ï³Ï³Ý (h³Ù³ÛÝù³ÛÇÝ) Ï³½Ù³Ï»ñåáõÃÛáõÝÝ»ñÇÝ 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</si>
  <si>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</si>
  <si>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</si>
  <si>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</si>
  <si>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</si>
  <si>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</si>
  <si>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</si>
  <si>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</si>
  <si>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</si>
  <si>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</si>
  <si>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2.2. öáË³ïíáõÃÛáõÝÝ»ñ 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</si>
  <si>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</si>
  <si>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</si>
  <si>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</si>
  <si>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</si>
  <si>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</si>
  <si>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</si>
  <si>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</si>
  <si>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</si>
  <si>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</si>
  <si>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</si>
  <si>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</si>
  <si>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</si>
  <si>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</si>
  <si>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</si>
  <si>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</si>
  <si>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</si>
  <si>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</si>
  <si>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</si>
  <si>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</si>
  <si>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</si>
  <si>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</si>
  <si>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</si>
  <si>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</si>
  <si>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</si>
  <si>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</si>
  <si>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</si>
  <si>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</si>
  <si>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</si>
  <si>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</si>
  <si>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</si>
  <si>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</si>
  <si>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</si>
  <si>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</si>
  <si>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</si>
  <si>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</si>
  <si>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</si>
  <si>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</si>
  <si>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</si>
  <si>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</si>
  <si>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</si>
  <si>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</si>
  <si>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</si>
  <si>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</si>
  <si>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</si>
  <si>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</si>
  <si>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</si>
  <si>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</si>
  <si>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</si>
  <si>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</si>
  <si>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</si>
  <si>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</si>
  <si>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</si>
  <si>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</si>
  <si>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</si>
  <si>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</si>
  <si>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</si>
  <si>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</si>
  <si>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</si>
  <si>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</si>
  <si>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</si>
  <si>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Ðá¹í³ÍÇ NN</t>
  </si>
  <si>
    <t>îáÕÇ NN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</si>
  <si>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</si>
  <si>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</si>
  <si>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</si>
  <si>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</si>
  <si>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</si>
  <si>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</si>
  <si>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</si>
  <si>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</si>
  <si>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</si>
  <si>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</si>
  <si>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</si>
  <si>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</si>
  <si>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</si>
  <si>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</si>
  <si>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</si>
  <si>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</si>
  <si>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</si>
  <si>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</si>
  <si>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</si>
  <si>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</si>
  <si>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</si>
  <si>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</si>
  <si>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</si>
  <si>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</si>
  <si>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1110</t>
  </si>
  <si>
    <t>Þ²ðÄ²Î²Ü ¶àôÚøÆ Æð²òàôØÆò Øàôîøºð</t>
  </si>
  <si>
    <t xml:space="preserve">²ÜÞ²ðÄ ¶àôÚøÆ Æð²òàôØÆò Øàôîøºð </t>
  </si>
  <si>
    <t>1130</t>
  </si>
  <si>
    <t>²ÚÈ ÐÆØÜ²Î²Ü ØÆæàòÜºðÆ Æð²òàôØÆò Øàôîøºð</t>
  </si>
  <si>
    <t>8211</t>
  </si>
  <si>
    <t>8221</t>
  </si>
  <si>
    <t>8222</t>
  </si>
  <si>
    <t>8223</t>
  </si>
  <si>
    <t>1310</t>
  </si>
  <si>
    <t>8311</t>
  </si>
  <si>
    <t>ÐàÔÆ Æð²òàôØÆò Øàôîøºð</t>
  </si>
  <si>
    <t>ú¶î²Î²ð Ð²Ü²ÌàÜºðÆ Æð²òàôØÆò Øàôîøºð</t>
  </si>
  <si>
    <t>8411</t>
  </si>
  <si>
    <t>8412</t>
  </si>
  <si>
    <t>8413</t>
  </si>
  <si>
    <t>8414</t>
  </si>
  <si>
    <t>01</t>
  </si>
  <si>
    <t>02</t>
  </si>
  <si>
    <t>03</t>
  </si>
  <si>
    <t>Համայնքի վարչական տարածքում թանկարժեք մետաղներից պատրաստված իրերի որոշակի վայրում մանրածախ առք ու վաճառք իրականացնելու թույլտվության համար</t>
  </si>
  <si>
    <t xml:space="preserve"> Համայնքի վարչական տարածքում մասնավոր գերեզմանատան կազմակերպման և շահագործման թույլտվության համար</t>
  </si>
  <si>
    <t xml:space="preserve"> 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</si>
  <si>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Ճարտարապետաշինարարական նախագծային փաստաթղթերով նախատեսված շին. թույլտվություն պահանջող, բոլոր շին. աշխատանքներն իրականացնելուց հետո շենքերի և շինությունների (այդ թվում` դրանց վերակառուցումը, վերականգնումը, ուժեղացումը, արդիականացումը, ընդլայնումն ու բարեկարգումը) կառուցման ավարտը ավարտական ակտով փաստագրման ձևակերպման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</si>
  <si>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</si>
  <si>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ներքո գտնվող հողերը հատկացնելու, հետ վերցնելու և վարձակալության տրամադրելու դեպքերում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</si>
  <si>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</si>
  <si>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</si>
  <si>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Ջրմուղ-կոյուղու համար այն համայնքներում, որոնք ներառված չեն ջրմուղ-կոյուղու ծառայություններ մատուցող օպերատոր կազմակերպությունների սպասարկման տարածքներում, մասնավորապես ջրամատակարարման և ջրահեռացման վճարներ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</si>
  <si>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</si>
  <si>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Համայնքի վարչական տարածքում, սակայն համայնքի բնակավայրերից դուրս գտնվող՝ ավագանու որոշմամբ հանրային հանգստի վայր սահմանված և համայնքի կողմից կամ համայնքի պատվերով որպես հանրային հանգստի վայր կահավորված տարածքում ընտանեկան կամ գործնական միջոցառումներ անցկացնելու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</si>
  <si>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</si>
  <si>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>Համայնքի արխիվից փաստաթղթերի պատճեններ տրամադրելու համար</t>
  </si>
  <si>
    <t>Համայնքի վարչական տարածքում ինքնակամ կառուցված շենքերի, շինությունների օրինականացման համար վճարներ</t>
  </si>
  <si>
    <t>1353</t>
  </si>
  <si>
    <t>Այլ տեղական վճարներ</t>
  </si>
  <si>
    <t>Համայնքի վարչական տարածքում տեխնիկական և հատուկ նշանակության հրավառություն իրականացնելու թույլտվության համար</t>
  </si>
  <si>
    <t>1.1 ¶áõÛù³ÛÇÝ Ñ³ñÏ»ñ ³Ýß³ñÅ ·áõÛùÇó        (ïáÕ 1111 + ïáÕ 1112), ³Û¹ ÃíáõÙ`</t>
  </si>
  <si>
    <t xml:space="preserve"> 1.2 ¶áõÛù³ÛÇÝ Ñ³ñÏ»ñ ³ÛÉ ·áõÛùÇó, ³Û¹ ÃíáõÙ`</t>
  </si>
  <si>
    <t>¶áõÛù³Ñ³ñÏ ÷áË³¹ñ³ÙÇçáóÝ»ñÇ Ñ³Ù³ñ</t>
  </si>
  <si>
    <t>11301</t>
  </si>
  <si>
    <t>Համայնքի վարչական տարածքում նոր շենքերի, շինությունների և ոչ հիմնական շինությունների շինարարության (տեղադրման) թույլտվության համար</t>
  </si>
  <si>
    <t>11302</t>
  </si>
  <si>
    <t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
թույլտվության համար</t>
  </si>
  <si>
    <t>11303</t>
  </si>
  <si>
    <t>Համայնքի վարչական տարածքում շենքերի, շինությունների և քաղաքաշինական այլ օբյեկտների քանդման թույլտվության համար</t>
  </si>
  <si>
    <t>11304</t>
  </si>
  <si>
    <t>Համայնքի վարչական տարածքում, սահմանամերձ և բարձրլեռնային համայնքների վարչական տարածքում, բացառությամբ միջպետական և հանրապետական նշանակության ավտոմոբիլային ճանապարհների կողեզրում, խանութներում և կրպակներում հեղուկ վառելիքի, սեղմված բնական կամ հեղուկացված նավթային գազերի վաճառքի թույլտվության համար</t>
  </si>
  <si>
    <t xml:space="preserve">                                                             Հավելված               Հայաստանի Հանրապետություն Շիրակի մարզի Ախուրյան համայնքի ավագանու 2022 թվականի հուլիսի 15-ի թիվ -Ն որոշման</t>
  </si>
  <si>
    <t xml:space="preserve">                                     Հավելված                                            Հայաստանի Հանրապետություն Շիրակի մարզի Ախուրյան համայնքի ավագանու 2022 թվականի հուլիսի 15-ի թիվ - Ն  որոշման</t>
  </si>
  <si>
    <t xml:space="preserve">                                    Հավելված               Հայաստանի Հանրապետություն Շիրակի մարզի Ախուրյան համայնքի ավագանու 2022 թվականի հուլիսի 15-ի   թիվ -Ն որոշման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</si>
</sst>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#,##0&quot; &quot;;\-#,##0&quot; &quot;"/>
    <numFmt numFmtId="197" formatCode="#,##0&quot; &quot;;[Red]\-#,##0&quot; &quot;"/>
    <numFmt numFmtId="198" formatCode="#,##0.00&quot; &quot;;\-#,##0.00&quot; &quot;"/>
    <numFmt numFmtId="199" formatCode="#,##0.00&quot; &quot;;[Red]\-#,##0.00&quot; &quot;"/>
    <numFmt numFmtId="200" formatCode="_-* #,##0&quot; &quot;_-;\-* #,##0&quot; &quot;_-;_-* &quot;-&quot;&quot; &quot;_-;_-@_-"/>
    <numFmt numFmtId="201" formatCode="_-* #,##0_ _-;\-* #,##0_ _-;_-* &quot;-&quot;_ _-;_-@_-"/>
    <numFmt numFmtId="202" formatCode="_-* #,##0.00&quot; &quot;_-;\-* #,##0.00&quot; &quot;_-;_-* &quot;-&quot;??&quot; &quot;_-;_-@_-"/>
    <numFmt numFmtId="203" formatCode="_-* #,##0.00_ _-;\-* #,##0.00_ _-;_-* &quot;-&quot;??_ 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0000"/>
    <numFmt numFmtId="211" formatCode="000"/>
    <numFmt numFmtId="212" formatCode="0000.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"/>
    <numFmt numFmtId="218" formatCode="[$-FC19]d\ mmmm\ yyyy\ &quot;г.&quot;"/>
    <numFmt numFmtId="219" formatCode="0.0"/>
    <numFmt numFmtId="220" formatCode="0.000"/>
    <numFmt numFmtId="221" formatCode="&quot;Да&quot;;&quot;Да&quot;;&quot;Нет&quot;"/>
    <numFmt numFmtId="222" formatCode="&quot;Истина&quot;;&quot;Истина&quot;;&quot;Ложь&quot;"/>
    <numFmt numFmtId="223" formatCode="&quot;Вкл&quot;;&quot;Вкл&quot;;&quot;Выкл&quot;"/>
    <numFmt numFmtId="224" formatCode="[$€-2]\ ###,000_);[Red]\([$€-2]\ ###,000\)"/>
  </numFmts>
  <fonts count="86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"/>
      <family val="2"/>
    </font>
    <font>
      <b/>
      <i/>
      <sz val="10"/>
      <name val="Arial Armenian"/>
      <family val="2"/>
    </font>
    <font>
      <sz val="12"/>
      <name val="Arial Armenian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LatArm"/>
      <family val="2"/>
    </font>
    <font>
      <b/>
      <sz val="10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b/>
      <sz val="11"/>
      <name val="Arial LatArm"/>
      <family val="2"/>
    </font>
    <font>
      <sz val="8"/>
      <name val="Arial LatArm"/>
      <family val="2"/>
    </font>
    <font>
      <sz val="9"/>
      <name val="Arial LatArm"/>
      <family val="2"/>
    </font>
    <font>
      <b/>
      <sz val="9"/>
      <name val="Arial LatArm"/>
      <family val="2"/>
    </font>
    <font>
      <b/>
      <i/>
      <sz val="9"/>
      <name val="Arial LatArm"/>
      <family val="2"/>
    </font>
    <font>
      <i/>
      <sz val="9"/>
      <name val="Arial LatArm"/>
      <family val="2"/>
    </font>
    <font>
      <b/>
      <i/>
      <sz val="10"/>
      <name val="Arial LatArm"/>
      <family val="2"/>
    </font>
    <font>
      <sz val="11"/>
      <name val="Arial LatArm"/>
      <family val="2"/>
    </font>
    <font>
      <b/>
      <i/>
      <sz val="8"/>
      <name val="Arial LatArm"/>
      <family val="2"/>
    </font>
    <font>
      <sz val="7"/>
      <name val="Arial LatArm"/>
      <family val="2"/>
    </font>
    <font>
      <b/>
      <i/>
      <sz val="11"/>
      <name val="Arial LatArm"/>
      <family val="2"/>
    </font>
    <font>
      <i/>
      <sz val="10"/>
      <name val="Arial LatArm"/>
      <family val="2"/>
    </font>
    <font>
      <b/>
      <sz val="11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sz val="8"/>
      <name val="Arial Armenian"/>
      <family val="2"/>
    </font>
    <font>
      <sz val="9"/>
      <name val="Arial Armenian"/>
      <family val="2"/>
    </font>
    <font>
      <b/>
      <i/>
      <sz val="12"/>
      <name val="Arial Armenian"/>
      <family val="2"/>
    </font>
    <font>
      <b/>
      <sz val="9"/>
      <name val="Arial Armenian"/>
      <family val="2"/>
    </font>
    <font>
      <b/>
      <i/>
      <sz val="8"/>
      <name val="Arial Armenian"/>
      <family val="2"/>
    </font>
    <font>
      <b/>
      <i/>
      <sz val="9"/>
      <name val="Arial Armenian"/>
      <family val="2"/>
    </font>
    <font>
      <i/>
      <sz val="9"/>
      <name val="Arial Armenian"/>
      <family val="2"/>
    </font>
    <font>
      <sz val="10"/>
      <color indexed="10"/>
      <name val="Arial Armenian"/>
      <family val="2"/>
    </font>
    <font>
      <b/>
      <sz val="14"/>
      <name val="Arial Armenian"/>
      <family val="2"/>
    </font>
    <font>
      <sz val="14"/>
      <name val="Arial Armenian"/>
      <family val="2"/>
    </font>
    <font>
      <b/>
      <sz val="10.5"/>
      <name val="Arial Armenian"/>
      <family val="2"/>
    </font>
    <font>
      <sz val="11"/>
      <name val="Arial"/>
      <family val="2"/>
    </font>
    <font>
      <sz val="10.5"/>
      <color indexed="63"/>
      <name val="GHEA Grapalat"/>
      <family val="3"/>
    </font>
    <font>
      <sz val="10.5"/>
      <color indexed="63"/>
      <name val="Courier New"/>
      <family val="3"/>
    </font>
    <font>
      <sz val="8"/>
      <color indexed="10"/>
      <name val="Arial Armenian"/>
      <family val="2"/>
    </font>
    <font>
      <sz val="12"/>
      <color indexed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 Armenian"/>
      <family val="2"/>
    </font>
    <font>
      <sz val="11"/>
      <color indexed="8"/>
      <name val="Arial Armenian"/>
      <family val="2"/>
    </font>
    <font>
      <b/>
      <sz val="10"/>
      <color indexed="8"/>
      <name val="Arial Armenian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 Armenian"/>
      <family val="2"/>
    </font>
    <font>
      <sz val="11"/>
      <color theme="1"/>
      <name val="Arial Armenian"/>
      <family val="2"/>
    </font>
    <font>
      <b/>
      <sz val="10"/>
      <color theme="1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4" fontId="11" fillId="0" borderId="1" applyFill="0" applyProtection="0">
      <alignment horizontal="right" vertical="center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2" applyNumberFormat="0" applyAlignment="0" applyProtection="0"/>
    <xf numFmtId="0" fontId="69" fillId="27" borderId="3" applyNumberFormat="0" applyAlignment="0" applyProtection="0"/>
    <xf numFmtId="0" fontId="70" fillId="27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28" borderId="8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80" fillId="0" borderId="10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6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49" fontId="11" fillId="0" borderId="0" xfId="0" applyNumberFormat="1" applyFont="1" applyFill="1" applyAlignment="1">
      <alignment horizontal="centerContinuous" wrapText="1"/>
    </xf>
    <xf numFmtId="0" fontId="11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 wrapText="1"/>
    </xf>
    <xf numFmtId="0" fontId="11" fillId="33" borderId="0" xfId="0" applyFont="1" applyFill="1" applyAlignment="1">
      <alignment wrapText="1"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Continuous" wrapText="1"/>
    </xf>
    <xf numFmtId="0" fontId="11" fillId="0" borderId="16" xfId="0" applyFont="1" applyFill="1" applyBorder="1" applyAlignment="1">
      <alignment horizontal="centerContinuous" wrapText="1"/>
    </xf>
    <xf numFmtId="0" fontId="11" fillId="0" borderId="17" xfId="0" applyFont="1" applyFill="1" applyBorder="1" applyAlignment="1">
      <alignment horizontal="center" wrapText="1"/>
    </xf>
    <xf numFmtId="0" fontId="12" fillId="0" borderId="18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/>
    </xf>
    <xf numFmtId="0" fontId="12" fillId="0" borderId="21" xfId="0" applyFont="1" applyFill="1" applyBorder="1" applyAlignment="1">
      <alignment horizontal="center" wrapText="1"/>
    </xf>
    <xf numFmtId="217" fontId="12" fillId="0" borderId="18" xfId="0" applyNumberFormat="1" applyFont="1" applyFill="1" applyBorder="1" applyAlignment="1">
      <alignment horizontal="center" vertical="center" wrapText="1"/>
    </xf>
    <xf numFmtId="217" fontId="17" fillId="0" borderId="19" xfId="0" applyNumberFormat="1" applyFont="1" applyFill="1" applyBorder="1" applyAlignment="1">
      <alignment horizontal="right" wrapText="1"/>
    </xf>
    <xf numFmtId="219" fontId="17" fillId="0" borderId="19" xfId="0" applyNumberFormat="1" applyFont="1" applyFill="1" applyBorder="1" applyAlignment="1">
      <alignment horizontal="center" vertical="center" wrapText="1"/>
    </xf>
    <xf numFmtId="217" fontId="17" fillId="0" borderId="19" xfId="0" applyNumberFormat="1" applyFont="1" applyFill="1" applyBorder="1" applyAlignment="1">
      <alignment wrapText="1"/>
    </xf>
    <xf numFmtId="219" fontId="17" fillId="0" borderId="19" xfId="0" applyNumberFormat="1" applyFont="1" applyFill="1" applyBorder="1" applyAlignment="1">
      <alignment wrapText="1"/>
    </xf>
    <xf numFmtId="217" fontId="11" fillId="33" borderId="0" xfId="0" applyNumberFormat="1" applyFont="1" applyFill="1" applyAlignment="1">
      <alignment wrapText="1"/>
    </xf>
    <xf numFmtId="0" fontId="16" fillId="0" borderId="0" xfId="0" applyFont="1" applyAlignment="1">
      <alignment/>
    </xf>
    <xf numFmtId="49" fontId="1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1" fillId="0" borderId="19" xfId="0" applyFont="1" applyFill="1" applyBorder="1" applyAlignment="1">
      <alignment horizontal="center" vertical="center" wrapText="1"/>
    </xf>
    <xf numFmtId="217" fontId="11" fillId="0" borderId="22" xfId="0" applyNumberFormat="1" applyFont="1" applyFill="1" applyBorder="1" applyAlignment="1">
      <alignment horizontal="center" vertical="center"/>
    </xf>
    <xf numFmtId="217" fontId="11" fillId="0" borderId="23" xfId="0" applyNumberFormat="1" applyFont="1" applyFill="1" applyBorder="1" applyAlignment="1">
      <alignment horizontal="center" vertical="center"/>
    </xf>
    <xf numFmtId="217" fontId="11" fillId="0" borderId="13" xfId="0" applyNumberFormat="1" applyFont="1" applyFill="1" applyBorder="1" applyAlignment="1">
      <alignment horizontal="center" vertical="center"/>
    </xf>
    <xf numFmtId="217" fontId="12" fillId="0" borderId="19" xfId="0" applyNumberFormat="1" applyFont="1" applyFill="1" applyBorder="1" applyAlignment="1">
      <alignment horizontal="center" vertical="center"/>
    </xf>
    <xf numFmtId="217" fontId="11" fillId="0" borderId="24" xfId="0" applyNumberFormat="1" applyFont="1" applyFill="1" applyBorder="1" applyAlignment="1">
      <alignment horizontal="center" vertical="center"/>
    </xf>
    <xf numFmtId="217" fontId="11" fillId="0" borderId="25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217" fontId="12" fillId="0" borderId="22" xfId="0" applyNumberFormat="1" applyFont="1" applyFill="1" applyBorder="1" applyAlignment="1">
      <alignment horizontal="center" vertical="center"/>
    </xf>
    <xf numFmtId="217" fontId="11" fillId="0" borderId="26" xfId="0" applyNumberFormat="1" applyFont="1" applyFill="1" applyBorder="1" applyAlignment="1">
      <alignment horizontal="center" vertical="center"/>
    </xf>
    <xf numFmtId="217" fontId="11" fillId="0" borderId="27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217" fontId="11" fillId="0" borderId="19" xfId="0" applyNumberFormat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centerContinuous" vertical="center" wrapText="1"/>
    </xf>
    <xf numFmtId="0" fontId="11" fillId="0" borderId="12" xfId="0" applyFont="1" applyFill="1" applyBorder="1" applyAlignment="1">
      <alignment horizontal="centerContinuous" vertical="center" wrapText="1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top" wrapText="1"/>
    </xf>
    <xf numFmtId="49" fontId="18" fillId="0" borderId="30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left" vertical="top" wrapText="1"/>
    </xf>
    <xf numFmtId="217" fontId="11" fillId="0" borderId="31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30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left" vertical="center" wrapText="1"/>
    </xf>
    <xf numFmtId="217" fontId="12" fillId="0" borderId="31" xfId="0" applyNumberFormat="1" applyFont="1" applyFill="1" applyBorder="1" applyAlignment="1">
      <alignment horizontal="center" vertical="center"/>
    </xf>
    <xf numFmtId="49" fontId="18" fillId="0" borderId="19" xfId="0" applyNumberFormat="1" applyFont="1" applyFill="1" applyBorder="1" applyAlignment="1">
      <alignment vertical="top" wrapText="1"/>
    </xf>
    <xf numFmtId="49" fontId="18" fillId="0" borderId="30" xfId="0" applyNumberFormat="1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vertical="top" wrapText="1"/>
    </xf>
    <xf numFmtId="49" fontId="23" fillId="0" borderId="19" xfId="0" applyNumberFormat="1" applyFont="1" applyFill="1" applyBorder="1" applyAlignment="1">
      <alignment vertical="top" wrapText="1"/>
    </xf>
    <xf numFmtId="0" fontId="18" fillId="0" borderId="19" xfId="0" applyFont="1" applyFill="1" applyBorder="1" applyAlignment="1">
      <alignment vertical="top" wrapText="1"/>
    </xf>
    <xf numFmtId="0" fontId="18" fillId="0" borderId="30" xfId="0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vertical="center" wrapText="1"/>
    </xf>
    <xf numFmtId="49" fontId="19" fillId="0" borderId="19" xfId="0" applyNumberFormat="1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vertical="top" wrapText="1"/>
    </xf>
    <xf numFmtId="0" fontId="17" fillId="0" borderId="19" xfId="0" applyFont="1" applyFill="1" applyBorder="1" applyAlignment="1">
      <alignment vertical="top" wrapText="1"/>
    </xf>
    <xf numFmtId="0" fontId="16" fillId="0" borderId="19" xfId="0" applyFont="1" applyFill="1" applyBorder="1" applyAlignment="1">
      <alignment horizontal="center"/>
    </xf>
    <xf numFmtId="0" fontId="17" fillId="0" borderId="19" xfId="0" applyFont="1" applyFill="1" applyBorder="1" applyAlignment="1">
      <alignment wrapText="1"/>
    </xf>
    <xf numFmtId="217" fontId="11" fillId="0" borderId="30" xfId="0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top" wrapText="1"/>
    </xf>
    <xf numFmtId="49" fontId="12" fillId="0" borderId="19" xfId="0" applyNumberFormat="1" applyFont="1" applyFill="1" applyBorder="1" applyAlignment="1">
      <alignment vertical="top" wrapText="1"/>
    </xf>
    <xf numFmtId="49" fontId="20" fillId="0" borderId="19" xfId="0" applyNumberFormat="1" applyFont="1" applyFill="1" applyBorder="1" applyAlignment="1">
      <alignment vertical="top" wrapText="1"/>
    </xf>
    <xf numFmtId="217" fontId="12" fillId="0" borderId="23" xfId="0" applyNumberFormat="1" applyFont="1" applyFill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center" vertical="top" wrapText="1"/>
    </xf>
    <xf numFmtId="49" fontId="17" fillId="0" borderId="19" xfId="0" applyNumberFormat="1" applyFont="1" applyFill="1" applyBorder="1" applyAlignment="1">
      <alignment wrapText="1"/>
    </xf>
    <xf numFmtId="217" fontId="11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>
      <alignment horizontal="left" vertical="top" wrapText="1"/>
    </xf>
    <xf numFmtId="49" fontId="11" fillId="0" borderId="19" xfId="0" applyNumberFormat="1" applyFont="1" applyFill="1" applyBorder="1" applyAlignment="1">
      <alignment horizontal="center" wrapText="1"/>
    </xf>
    <xf numFmtId="49" fontId="13" fillId="0" borderId="1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wrapText="1"/>
    </xf>
    <xf numFmtId="49" fontId="11" fillId="0" borderId="19" xfId="0" applyNumberFormat="1" applyFont="1" applyFill="1" applyBorder="1" applyAlignment="1">
      <alignment horizontal="center" vertical="top" wrapText="1"/>
    </xf>
    <xf numFmtId="49" fontId="15" fillId="0" borderId="1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wrapText="1"/>
    </xf>
    <xf numFmtId="49" fontId="11" fillId="0" borderId="30" xfId="0" applyNumberFormat="1" applyFont="1" applyFill="1" applyBorder="1" applyAlignment="1">
      <alignment horizontal="center" vertical="top" wrapText="1"/>
    </xf>
    <xf numFmtId="217" fontId="21" fillId="0" borderId="31" xfId="0" applyNumberFormat="1" applyFont="1" applyFill="1" applyBorder="1" applyAlignment="1">
      <alignment horizontal="center" vertical="center"/>
    </xf>
    <xf numFmtId="217" fontId="21" fillId="0" borderId="23" xfId="0" applyNumberFormat="1" applyFont="1" applyFill="1" applyBorder="1" applyAlignment="1">
      <alignment horizontal="center" vertical="center"/>
    </xf>
    <xf numFmtId="217" fontId="21" fillId="0" borderId="19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wrapText="1"/>
    </xf>
    <xf numFmtId="217" fontId="12" fillId="0" borderId="2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8" fillId="0" borderId="30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219" fontId="11" fillId="0" borderId="1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27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210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Continuous" wrapText="1"/>
    </xf>
    <xf numFmtId="0" fontId="1" fillId="0" borderId="34" xfId="0" applyFont="1" applyFill="1" applyBorder="1" applyAlignment="1">
      <alignment horizontal="centerContinuous" wrapText="1"/>
    </xf>
    <xf numFmtId="0" fontId="6" fillId="0" borderId="0" xfId="0" applyFont="1" applyFill="1" applyBorder="1" applyAlignment="1">
      <alignment vertical="center"/>
    </xf>
    <xf numFmtId="0" fontId="1" fillId="0" borderId="35" xfId="0" applyFont="1" applyFill="1" applyBorder="1" applyAlignment="1">
      <alignment horizontal="center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37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9" fontId="29" fillId="0" borderId="39" xfId="0" applyNumberFormat="1" applyFont="1" applyFill="1" applyBorder="1" applyAlignment="1">
      <alignment horizontal="center" vertical="center" wrapText="1"/>
    </xf>
    <xf numFmtId="49" fontId="29" fillId="0" borderId="40" xfId="0" applyNumberFormat="1" applyFont="1" applyFill="1" applyBorder="1" applyAlignment="1">
      <alignment horizontal="center" vertical="center" wrapText="1"/>
    </xf>
    <xf numFmtId="49" fontId="29" fillId="0" borderId="41" xfId="0" applyNumberFormat="1" applyFont="1" applyFill="1" applyBorder="1" applyAlignment="1">
      <alignment horizontal="center" vertical="center" wrapText="1"/>
    </xf>
    <xf numFmtId="49" fontId="29" fillId="0" borderId="20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wrapText="1"/>
    </xf>
    <xf numFmtId="0" fontId="2" fillId="0" borderId="40" xfId="0" applyFont="1" applyFill="1" applyBorder="1" applyAlignment="1">
      <alignment horizontal="center" wrapText="1"/>
    </xf>
    <xf numFmtId="0" fontId="2" fillId="0" borderId="4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30" fillId="0" borderId="43" xfId="0" applyFont="1" applyFill="1" applyBorder="1" applyAlignment="1">
      <alignment horizontal="center" vertical="center" wrapText="1"/>
    </xf>
    <xf numFmtId="49" fontId="30" fillId="0" borderId="44" xfId="0" applyNumberFormat="1" applyFont="1" applyFill="1" applyBorder="1" applyAlignment="1">
      <alignment horizontal="center" vertical="center" wrapText="1"/>
    </xf>
    <xf numFmtId="0" fontId="30" fillId="0" borderId="44" xfId="0" applyNumberFormat="1" applyFont="1" applyFill="1" applyBorder="1" applyAlignment="1">
      <alignment horizontal="center" vertical="center" wrapText="1"/>
    </xf>
    <xf numFmtId="0" fontId="31" fillId="0" borderId="45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 readingOrder="1"/>
    </xf>
    <xf numFmtId="217" fontId="27" fillId="0" borderId="18" xfId="0" applyNumberFormat="1" applyFont="1" applyFill="1" applyBorder="1" applyAlignment="1">
      <alignment horizontal="center" vertical="center"/>
    </xf>
    <xf numFmtId="217" fontId="27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/>
    </xf>
    <xf numFmtId="49" fontId="30" fillId="0" borderId="46" xfId="0" applyNumberFormat="1" applyFont="1" applyFill="1" applyBorder="1" applyAlignment="1">
      <alignment horizontal="center" vertical="center"/>
    </xf>
    <xf numFmtId="49" fontId="30" fillId="0" borderId="33" xfId="0" applyNumberFormat="1" applyFont="1" applyFill="1" applyBorder="1" applyAlignment="1">
      <alignment horizontal="center" vertical="center"/>
    </xf>
    <xf numFmtId="49" fontId="30" fillId="0" borderId="34" xfId="0" applyNumberFormat="1" applyFont="1" applyFill="1" applyBorder="1" applyAlignment="1">
      <alignment horizontal="center" vertical="center"/>
    </xf>
    <xf numFmtId="0" fontId="27" fillId="0" borderId="47" xfId="0" applyNumberFormat="1" applyFont="1" applyFill="1" applyBorder="1" applyAlignment="1">
      <alignment horizontal="center" vertical="center" wrapText="1" readingOrder="1"/>
    </xf>
    <xf numFmtId="217" fontId="27" fillId="0" borderId="48" xfId="0" applyNumberFormat="1" applyFont="1" applyFill="1" applyBorder="1" applyAlignment="1">
      <alignment horizontal="center" vertical="center"/>
    </xf>
    <xf numFmtId="217" fontId="27" fillId="0" borderId="49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1" fillId="0" borderId="26" xfId="0" applyNumberFormat="1" applyFont="1" applyFill="1" applyBorder="1" applyAlignment="1">
      <alignment horizontal="center" vertical="center" wrapText="1" readingOrder="1"/>
    </xf>
    <xf numFmtId="217" fontId="28" fillId="0" borderId="22" xfId="0" applyNumberFormat="1" applyFont="1" applyFill="1" applyBorder="1" applyAlignment="1">
      <alignment horizontal="center" vertical="center"/>
    </xf>
    <xf numFmtId="217" fontId="28" fillId="0" borderId="24" xfId="0" applyNumberFormat="1" applyFont="1" applyFill="1" applyBorder="1" applyAlignment="1">
      <alignment horizontal="center" vertical="center"/>
    </xf>
    <xf numFmtId="0" fontId="30" fillId="0" borderId="50" xfId="0" applyFont="1" applyFill="1" applyBorder="1" applyAlignment="1">
      <alignment horizontal="center" vertical="center"/>
    </xf>
    <xf numFmtId="49" fontId="30" fillId="0" borderId="19" xfId="0" applyNumberFormat="1" applyFont="1" applyFill="1" applyBorder="1" applyAlignment="1">
      <alignment horizontal="center" vertical="center"/>
    </xf>
    <xf numFmtId="49" fontId="30" fillId="0" borderId="3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30" fillId="0" borderId="51" xfId="0" applyFont="1" applyFill="1" applyBorder="1" applyAlignment="1">
      <alignment horizontal="center" vertical="center"/>
    </xf>
    <xf numFmtId="49" fontId="30" fillId="0" borderId="52" xfId="0" applyNumberFormat="1" applyFont="1" applyFill="1" applyBorder="1" applyAlignment="1">
      <alignment horizontal="center" vertical="center"/>
    </xf>
    <xf numFmtId="49" fontId="30" fillId="0" borderId="53" xfId="0" applyNumberFormat="1" applyFont="1" applyFill="1" applyBorder="1" applyAlignment="1">
      <alignment horizontal="center" vertical="center"/>
    </xf>
    <xf numFmtId="49" fontId="30" fillId="0" borderId="54" xfId="0" applyNumberFormat="1" applyFont="1" applyFill="1" applyBorder="1" applyAlignment="1">
      <alignment horizontal="center" vertical="center"/>
    </xf>
    <xf numFmtId="0" fontId="33" fillId="0" borderId="55" xfId="0" applyNumberFormat="1" applyFont="1" applyFill="1" applyBorder="1" applyAlignment="1">
      <alignment horizontal="center" vertical="center" wrapText="1" readingOrder="1"/>
    </xf>
    <xf numFmtId="217" fontId="28" fillId="0" borderId="25" xfId="0" applyNumberFormat="1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217" fontId="1" fillId="0" borderId="19" xfId="0" applyNumberFormat="1" applyFont="1" applyFill="1" applyBorder="1" applyAlignment="1">
      <alignment horizontal="center" vertical="center"/>
    </xf>
    <xf numFmtId="49" fontId="33" fillId="0" borderId="19" xfId="0" applyNumberFormat="1" applyFont="1" applyFill="1" applyBorder="1" applyAlignment="1">
      <alignment vertical="top" wrapText="1"/>
    </xf>
    <xf numFmtId="49" fontId="33" fillId="0" borderId="19" xfId="0" applyNumberFormat="1" applyFont="1" applyFill="1" applyBorder="1" applyAlignment="1">
      <alignment vertical="center" wrapText="1"/>
    </xf>
    <xf numFmtId="217" fontId="1" fillId="0" borderId="0" xfId="0" applyNumberFormat="1" applyFont="1" applyFill="1" applyBorder="1" applyAlignment="1">
      <alignment horizontal="center" vertical="center"/>
    </xf>
    <xf numFmtId="0" fontId="31" fillId="0" borderId="30" xfId="0" applyNumberFormat="1" applyFont="1" applyFill="1" applyBorder="1" applyAlignment="1">
      <alignment horizontal="center" vertical="center" wrapText="1" readingOrder="1"/>
    </xf>
    <xf numFmtId="0" fontId="31" fillId="0" borderId="47" xfId="0" applyNumberFormat="1" applyFont="1" applyFill="1" applyBorder="1" applyAlignment="1">
      <alignment horizontal="center" vertical="center" wrapText="1" readingOrder="1"/>
    </xf>
    <xf numFmtId="217" fontId="28" fillId="0" borderId="20" xfId="0" applyNumberFormat="1" applyFont="1" applyFill="1" applyBorder="1" applyAlignment="1">
      <alignment horizontal="center" vertical="center"/>
    </xf>
    <xf numFmtId="217" fontId="28" fillId="0" borderId="21" xfId="0" applyNumberFormat="1" applyFont="1" applyFill="1" applyBorder="1" applyAlignment="1">
      <alignment horizontal="center" vertical="center"/>
    </xf>
    <xf numFmtId="217" fontId="28" fillId="0" borderId="56" xfId="0" applyNumberFormat="1" applyFont="1" applyFill="1" applyBorder="1" applyAlignment="1">
      <alignment horizontal="center" vertical="center"/>
    </xf>
    <xf numFmtId="217" fontId="28" fillId="0" borderId="57" xfId="0" applyNumberFormat="1" applyFont="1" applyFill="1" applyBorder="1" applyAlignment="1">
      <alignment horizontal="center" vertical="center"/>
    </xf>
    <xf numFmtId="0" fontId="33" fillId="0" borderId="26" xfId="0" applyNumberFormat="1" applyFont="1" applyFill="1" applyBorder="1" applyAlignment="1">
      <alignment horizontal="center" vertical="center" wrapText="1" readingOrder="1"/>
    </xf>
    <xf numFmtId="217" fontId="27" fillId="0" borderId="22" xfId="0" applyNumberFormat="1" applyFont="1" applyFill="1" applyBorder="1" applyAlignment="1">
      <alignment horizontal="center" vertical="center"/>
    </xf>
    <xf numFmtId="217" fontId="28" fillId="0" borderId="56" xfId="0" applyNumberFormat="1" applyFont="1" applyFill="1" applyBorder="1" applyAlignment="1" applyProtection="1">
      <alignment horizontal="center" vertical="center"/>
      <protection/>
    </xf>
    <xf numFmtId="217" fontId="28" fillId="0" borderId="27" xfId="0" applyNumberFormat="1" applyFont="1" applyFill="1" applyBorder="1" applyAlignment="1">
      <alignment horizontal="center" vertical="center"/>
    </xf>
    <xf numFmtId="217" fontId="28" fillId="0" borderId="25" xfId="0" applyNumberFormat="1" applyFont="1" applyFill="1" applyBorder="1" applyAlignment="1" applyProtection="1">
      <alignment horizontal="center" vertical="center"/>
      <protection/>
    </xf>
    <xf numFmtId="217" fontId="28" fillId="0" borderId="18" xfId="0" applyNumberFormat="1" applyFont="1" applyFill="1" applyBorder="1" applyAlignment="1">
      <alignment horizontal="center" vertical="center"/>
    </xf>
    <xf numFmtId="217" fontId="28" fillId="0" borderId="58" xfId="0" applyNumberFormat="1" applyFont="1" applyFill="1" applyBorder="1" applyAlignment="1">
      <alignment horizontal="center" vertical="center"/>
    </xf>
    <xf numFmtId="217" fontId="28" fillId="0" borderId="55" xfId="0" applyNumberFormat="1" applyFont="1" applyFill="1" applyBorder="1" applyAlignment="1">
      <alignment horizontal="center" vertical="center"/>
    </xf>
    <xf numFmtId="0" fontId="30" fillId="0" borderId="59" xfId="0" applyFont="1" applyFill="1" applyBorder="1" applyAlignment="1">
      <alignment horizontal="center" vertical="center"/>
    </xf>
    <xf numFmtId="49" fontId="33" fillId="0" borderId="19" xfId="0" applyNumberFormat="1" applyFont="1" applyFill="1" applyBorder="1" applyAlignment="1">
      <alignment horizontal="left" vertical="center" wrapText="1"/>
    </xf>
    <xf numFmtId="217" fontId="28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vertical="center" wrapText="1"/>
    </xf>
    <xf numFmtId="217" fontId="28" fillId="0" borderId="4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center" wrapText="1"/>
    </xf>
    <xf numFmtId="217" fontId="28" fillId="0" borderId="29" xfId="0" applyNumberFormat="1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top" wrapText="1"/>
    </xf>
    <xf numFmtId="217" fontId="28" fillId="0" borderId="49" xfId="0" applyNumberFormat="1" applyFont="1" applyFill="1" applyBorder="1" applyAlignment="1">
      <alignment horizontal="center" vertical="center"/>
    </xf>
    <xf numFmtId="217" fontId="27" fillId="0" borderId="24" xfId="0" applyNumberFormat="1" applyFont="1" applyFill="1" applyBorder="1" applyAlignment="1">
      <alignment horizontal="center" vertical="center"/>
    </xf>
    <xf numFmtId="49" fontId="30" fillId="0" borderId="23" xfId="0" applyNumberFormat="1" applyFont="1" applyFill="1" applyBorder="1" applyAlignment="1">
      <alignment horizontal="center" vertical="center"/>
    </xf>
    <xf numFmtId="49" fontId="29" fillId="0" borderId="19" xfId="0" applyNumberFormat="1" applyFont="1" applyFill="1" applyBorder="1" applyAlignment="1">
      <alignment horizontal="center" vertical="center"/>
    </xf>
    <xf numFmtId="49" fontId="29" fillId="0" borderId="30" xfId="0" applyNumberFormat="1" applyFont="1" applyFill="1" applyBorder="1" applyAlignment="1">
      <alignment horizontal="center" vertical="center"/>
    </xf>
    <xf numFmtId="217" fontId="28" fillId="0" borderId="60" xfId="0" applyNumberFormat="1" applyFont="1" applyFill="1" applyBorder="1" applyAlignment="1">
      <alignment horizontal="center" vertical="center"/>
    </xf>
    <xf numFmtId="49" fontId="33" fillId="0" borderId="53" xfId="0" applyNumberFormat="1" applyFont="1" applyFill="1" applyBorder="1" applyAlignment="1">
      <alignment vertical="center" wrapText="1"/>
    </xf>
    <xf numFmtId="0" fontId="33" fillId="0" borderId="19" xfId="0" applyFont="1" applyFill="1" applyBorder="1" applyAlignment="1">
      <alignment vertical="top" wrapText="1"/>
    </xf>
    <xf numFmtId="217" fontId="28" fillId="0" borderId="61" xfId="0" applyNumberFormat="1" applyFont="1" applyFill="1" applyBorder="1" applyAlignment="1">
      <alignment horizontal="center" vertical="center"/>
    </xf>
    <xf numFmtId="217" fontId="28" fillId="0" borderId="16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vertical="center" wrapText="1"/>
    </xf>
    <xf numFmtId="0" fontId="33" fillId="0" borderId="19" xfId="0" applyNumberFormat="1" applyFont="1" applyFill="1" applyBorder="1" applyAlignment="1">
      <alignment horizontal="center" vertical="center" wrapText="1" readingOrder="1"/>
    </xf>
    <xf numFmtId="0" fontId="33" fillId="0" borderId="58" xfId="0" applyFont="1" applyFill="1" applyBorder="1" applyAlignment="1">
      <alignment vertical="top" wrapText="1"/>
    </xf>
    <xf numFmtId="0" fontId="33" fillId="0" borderId="56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/>
    </xf>
    <xf numFmtId="0" fontId="33" fillId="0" borderId="47" xfId="0" applyNumberFormat="1" applyFont="1" applyFill="1" applyBorder="1" applyAlignment="1">
      <alignment horizontal="center" vertical="center" wrapText="1" readingOrder="1"/>
    </xf>
    <xf numFmtId="219" fontId="28" fillId="0" borderId="15" xfId="0" applyNumberFormat="1" applyFont="1" applyFill="1" applyBorder="1" applyAlignment="1">
      <alignment horizontal="center" vertical="center"/>
    </xf>
    <xf numFmtId="219" fontId="28" fillId="0" borderId="18" xfId="0" applyNumberFormat="1" applyFont="1" applyFill="1" applyBorder="1" applyAlignment="1">
      <alignment horizontal="center" vertical="center"/>
    </xf>
    <xf numFmtId="219" fontId="28" fillId="0" borderId="62" xfId="0" applyNumberFormat="1" applyFont="1" applyFill="1" applyBorder="1" applyAlignment="1">
      <alignment horizontal="center" vertical="center"/>
    </xf>
    <xf numFmtId="217" fontId="27" fillId="0" borderId="56" xfId="0" applyNumberFormat="1" applyFont="1" applyFill="1" applyBorder="1" applyAlignment="1">
      <alignment horizontal="center" vertical="center"/>
    </xf>
    <xf numFmtId="0" fontId="31" fillId="0" borderId="26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/>
    </xf>
    <xf numFmtId="49" fontId="29" fillId="0" borderId="23" xfId="0" applyNumberFormat="1" applyFont="1" applyFill="1" applyBorder="1" applyAlignment="1">
      <alignment horizontal="center" vertical="center"/>
    </xf>
    <xf numFmtId="0" fontId="33" fillId="0" borderId="26" xfId="0" applyNumberFormat="1" applyFont="1" applyFill="1" applyBorder="1" applyAlignment="1">
      <alignment horizontal="left" vertical="center" wrapText="1" readingOrder="1"/>
    </xf>
    <xf numFmtId="0" fontId="29" fillId="0" borderId="19" xfId="0" applyFont="1" applyFill="1" applyBorder="1" applyAlignment="1">
      <alignment horizontal="center" vertical="center"/>
    </xf>
    <xf numFmtId="0" fontId="33" fillId="0" borderId="30" xfId="0" applyNumberFormat="1" applyFont="1" applyFill="1" applyBorder="1" applyAlignment="1">
      <alignment horizontal="center" vertical="center" wrapText="1" readingOrder="1"/>
    </xf>
    <xf numFmtId="0" fontId="33" fillId="0" borderId="30" xfId="0" applyNumberFormat="1" applyFont="1" applyFill="1" applyBorder="1" applyAlignment="1">
      <alignment horizontal="left" vertical="center" wrapText="1" readingOrder="1"/>
    </xf>
    <xf numFmtId="49" fontId="33" fillId="0" borderId="19" xfId="0" applyNumberFormat="1" applyFont="1" applyFill="1" applyBorder="1" applyAlignment="1">
      <alignment horizontal="left" vertical="top" wrapText="1"/>
    </xf>
    <xf numFmtId="0" fontId="31" fillId="0" borderId="30" xfId="0" applyNumberFormat="1" applyFont="1" applyFill="1" applyBorder="1" applyAlignment="1">
      <alignment horizontal="right" vertical="center" wrapText="1" readingOrder="1"/>
    </xf>
    <xf numFmtId="0" fontId="29" fillId="0" borderId="51" xfId="0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 wrapText="1"/>
    </xf>
    <xf numFmtId="0" fontId="31" fillId="0" borderId="55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/>
    </xf>
    <xf numFmtId="0" fontId="31" fillId="0" borderId="3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/>
    </xf>
    <xf numFmtId="49" fontId="30" fillId="0" borderId="0" xfId="0" applyNumberFormat="1" applyFont="1" applyFill="1" applyBorder="1" applyAlignment="1">
      <alignment horizontal="center" vertical="top"/>
    </xf>
    <xf numFmtId="211" fontId="34" fillId="0" borderId="0" xfId="0" applyNumberFormat="1" applyFont="1" applyFill="1" applyBorder="1" applyAlignment="1">
      <alignment horizontal="center" vertical="top"/>
    </xf>
    <xf numFmtId="211" fontId="30" fillId="0" borderId="0" xfId="0" applyNumberFormat="1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left" vertical="top" wrapText="1"/>
    </xf>
    <xf numFmtId="217" fontId="2" fillId="0" borderId="0" xfId="0" applyNumberFormat="1" applyFont="1" applyFill="1" applyAlignment="1">
      <alignment/>
    </xf>
    <xf numFmtId="217" fontId="1" fillId="0" borderId="0" xfId="0" applyNumberFormat="1" applyFont="1" applyFill="1" applyAlignment="1">
      <alignment horizontal="left"/>
    </xf>
    <xf numFmtId="217" fontId="28" fillId="0" borderId="0" xfId="0" applyNumberFormat="1" applyFont="1" applyFill="1" applyAlignment="1">
      <alignment/>
    </xf>
    <xf numFmtId="217" fontId="28" fillId="0" borderId="27" xfId="0" applyNumberFormat="1" applyFont="1" applyFill="1" applyBorder="1" applyAlignment="1">
      <alignment vertical="center"/>
    </xf>
    <xf numFmtId="210" fontId="31" fillId="0" borderId="0" xfId="0" applyNumberFormat="1" applyFont="1" applyFill="1" applyBorder="1" applyAlignment="1">
      <alignment horizontal="center" vertical="top"/>
    </xf>
    <xf numFmtId="0" fontId="35" fillId="0" borderId="0" xfId="0" applyFont="1" applyFill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219" fontId="28" fillId="0" borderId="0" xfId="0" applyNumberFormat="1" applyFont="1" applyFill="1" applyBorder="1" applyAlignment="1">
      <alignment horizontal="center"/>
    </xf>
    <xf numFmtId="219" fontId="28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4" fontId="3" fillId="0" borderId="0" xfId="0" applyNumberFormat="1" applyFont="1" applyFill="1" applyAlignment="1">
      <alignment wrapText="1"/>
    </xf>
    <xf numFmtId="49" fontId="1" fillId="0" borderId="0" xfId="0" applyNumberFormat="1" applyFont="1" applyFill="1" applyAlignment="1">
      <alignment horizontal="centerContinuous" wrapText="1"/>
    </xf>
    <xf numFmtId="0" fontId="1" fillId="0" borderId="21" xfId="0" applyFont="1" applyFill="1" applyBorder="1" applyAlignment="1">
      <alignment wrapText="1"/>
    </xf>
    <xf numFmtId="0" fontId="2" fillId="0" borderId="6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Continuous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29" fillId="0" borderId="1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 wrapText="1"/>
    </xf>
    <xf numFmtId="0" fontId="30" fillId="0" borderId="65" xfId="0" applyFont="1" applyFill="1" applyBorder="1" applyAlignment="1">
      <alignment/>
    </xf>
    <xf numFmtId="0" fontId="33" fillId="0" borderId="58" xfId="0" applyFont="1" applyFill="1" applyBorder="1" applyAlignment="1">
      <alignment horizontal="center" wrapText="1"/>
    </xf>
    <xf numFmtId="0" fontId="2" fillId="0" borderId="66" xfId="0" applyFont="1" applyFill="1" applyBorder="1" applyAlignment="1">
      <alignment/>
    </xf>
    <xf numFmtId="217" fontId="2" fillId="0" borderId="58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0" fillId="0" borderId="47" xfId="0" applyFont="1" applyFill="1" applyBorder="1" applyAlignment="1">
      <alignment/>
    </xf>
    <xf numFmtId="0" fontId="31" fillId="0" borderId="48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/>
    </xf>
    <xf numFmtId="217" fontId="2" fillId="0" borderId="48" xfId="0" applyNumberFormat="1" applyFont="1" applyFill="1" applyBorder="1" applyAlignment="1">
      <alignment horizontal="center" vertical="center"/>
    </xf>
    <xf numFmtId="217" fontId="2" fillId="0" borderId="46" xfId="0" applyNumberFormat="1" applyFont="1" applyFill="1" applyBorder="1" applyAlignment="1">
      <alignment horizontal="center" vertical="center"/>
    </xf>
    <xf numFmtId="217" fontId="2" fillId="0" borderId="67" xfId="0" applyNumberFormat="1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/>
    </xf>
    <xf numFmtId="0" fontId="33" fillId="0" borderId="22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/>
    </xf>
    <xf numFmtId="217" fontId="1" fillId="0" borderId="22" xfId="0" applyNumberFormat="1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/>
    </xf>
    <xf numFmtId="0" fontId="30" fillId="0" borderId="26" xfId="0" applyFont="1" applyFill="1" applyBorder="1" applyAlignment="1">
      <alignment vertical="center"/>
    </xf>
    <xf numFmtId="0" fontId="35" fillId="0" borderId="22" xfId="0" applyFont="1" applyFill="1" applyBorder="1" applyAlignment="1">
      <alignment wrapText="1"/>
    </xf>
    <xf numFmtId="0" fontId="31" fillId="0" borderId="48" xfId="0" applyFont="1" applyFill="1" applyBorder="1" applyAlignment="1">
      <alignment horizontal="left" wrapText="1"/>
    </xf>
    <xf numFmtId="217" fontId="1" fillId="0" borderId="22" xfId="0" applyNumberFormat="1" applyFont="1" applyFill="1" applyBorder="1" applyAlignment="1">
      <alignment horizontal="center" vertical="center" wrapText="1"/>
    </xf>
    <xf numFmtId="217" fontId="1" fillId="0" borderId="23" xfId="0" applyNumberFormat="1" applyFont="1" applyFill="1" applyBorder="1" applyAlignment="1">
      <alignment horizontal="center" vertical="center"/>
    </xf>
    <xf numFmtId="217" fontId="1" fillId="0" borderId="68" xfId="0" applyNumberFormat="1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wrapText="1"/>
    </xf>
    <xf numFmtId="217" fontId="1" fillId="0" borderId="23" xfId="0" applyNumberFormat="1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wrapText="1"/>
    </xf>
    <xf numFmtId="217" fontId="1" fillId="0" borderId="68" xfId="0" applyNumberFormat="1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/>
    </xf>
    <xf numFmtId="49" fontId="31" fillId="0" borderId="24" xfId="0" applyNumberFormat="1" applyFont="1" applyFill="1" applyBorder="1" applyAlignment="1">
      <alignment horizontal="center" vertical="center" wrapText="1"/>
    </xf>
    <xf numFmtId="217" fontId="1" fillId="0" borderId="56" xfId="0" applyNumberFormat="1" applyFont="1" applyFill="1" applyBorder="1" applyAlignment="1">
      <alignment horizontal="center" vertical="center"/>
    </xf>
    <xf numFmtId="0" fontId="36" fillId="0" borderId="22" xfId="0" applyFont="1" applyFill="1" applyBorder="1" applyAlignment="1">
      <alignment wrapText="1"/>
    </xf>
    <xf numFmtId="0" fontId="37" fillId="0" borderId="0" xfId="0" applyFont="1" applyAlignment="1">
      <alignment/>
    </xf>
    <xf numFmtId="217" fontId="1" fillId="0" borderId="58" xfId="0" applyNumberFormat="1" applyFont="1" applyFill="1" applyBorder="1" applyAlignment="1">
      <alignment horizontal="center" vertical="center"/>
    </xf>
    <xf numFmtId="49" fontId="33" fillId="0" borderId="24" xfId="0" applyNumberFormat="1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wrapText="1"/>
    </xf>
    <xf numFmtId="49" fontId="33" fillId="0" borderId="66" xfId="0" applyNumberFormat="1" applyFont="1" applyFill="1" applyBorder="1" applyAlignment="1">
      <alignment horizontal="center" vertical="center" wrapText="1"/>
    </xf>
    <xf numFmtId="0" fontId="30" fillId="0" borderId="69" xfId="0" applyFont="1" applyFill="1" applyBorder="1" applyAlignment="1">
      <alignment/>
    </xf>
    <xf numFmtId="0" fontId="36" fillId="0" borderId="56" xfId="0" applyFont="1" applyFill="1" applyBorder="1" applyAlignment="1">
      <alignment wrapText="1"/>
    </xf>
    <xf numFmtId="49" fontId="33" fillId="0" borderId="57" xfId="0" applyNumberFormat="1" applyFont="1" applyFill="1" applyBorder="1" applyAlignment="1">
      <alignment horizontal="center" vertical="center" wrapText="1"/>
    </xf>
    <xf numFmtId="217" fontId="1" fillId="0" borderId="59" xfId="0" applyNumberFormat="1" applyFont="1" applyFill="1" applyBorder="1" applyAlignment="1">
      <alignment horizontal="center" vertical="center" wrapText="1"/>
    </xf>
    <xf numFmtId="217" fontId="1" fillId="0" borderId="70" xfId="0" applyNumberFormat="1" applyFont="1" applyFill="1" applyBorder="1" applyAlignment="1">
      <alignment horizontal="center" vertical="center"/>
    </xf>
    <xf numFmtId="0" fontId="35" fillId="0" borderId="58" xfId="0" applyFont="1" applyFill="1" applyBorder="1" applyAlignment="1">
      <alignment wrapText="1"/>
    </xf>
    <xf numFmtId="49" fontId="30" fillId="0" borderId="66" xfId="0" applyNumberFormat="1" applyFont="1" applyFill="1" applyBorder="1" applyAlignment="1">
      <alignment horizontal="center" vertical="center" wrapText="1"/>
    </xf>
    <xf numFmtId="49" fontId="30" fillId="0" borderId="24" xfId="0" applyNumberFormat="1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/>
    </xf>
    <xf numFmtId="0" fontId="36" fillId="0" borderId="25" xfId="0" applyFont="1" applyFill="1" applyBorder="1" applyAlignment="1">
      <alignment wrapText="1"/>
    </xf>
    <xf numFmtId="49" fontId="30" fillId="0" borderId="27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/>
    </xf>
    <xf numFmtId="0" fontId="35" fillId="0" borderId="18" xfId="0" applyFont="1" applyFill="1" applyBorder="1" applyAlignment="1">
      <alignment wrapText="1"/>
    </xf>
    <xf numFmtId="49" fontId="30" fillId="0" borderId="16" xfId="0" applyNumberFormat="1" applyFont="1" applyFill="1" applyBorder="1" applyAlignment="1">
      <alignment horizontal="center" vertical="center" wrapText="1"/>
    </xf>
    <xf numFmtId="217" fontId="1" fillId="0" borderId="18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/>
    </xf>
    <xf numFmtId="0" fontId="31" fillId="0" borderId="13" xfId="0" applyFont="1" applyFill="1" applyBorder="1" applyAlignment="1">
      <alignment horizontal="left"/>
    </xf>
    <xf numFmtId="49" fontId="30" fillId="0" borderId="0" xfId="0" applyNumberFormat="1" applyFont="1" applyFill="1" applyBorder="1" applyAlignment="1">
      <alignment horizontal="center" vertical="center" wrapText="1"/>
    </xf>
    <xf numFmtId="217" fontId="1" fillId="0" borderId="13" xfId="0" applyNumberFormat="1" applyFont="1" applyFill="1" applyBorder="1" applyAlignment="1">
      <alignment horizontal="center" vertical="center"/>
    </xf>
    <xf numFmtId="217" fontId="1" fillId="0" borderId="52" xfId="0" applyNumberFormat="1" applyFont="1" applyFill="1" applyBorder="1" applyAlignment="1">
      <alignment horizontal="center" vertical="center" wrapText="1"/>
    </xf>
    <xf numFmtId="217" fontId="1" fillId="0" borderId="71" xfId="0" applyNumberFormat="1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wrapText="1"/>
    </xf>
    <xf numFmtId="217" fontId="2" fillId="0" borderId="18" xfId="0" applyNumberFormat="1" applyFont="1" applyFill="1" applyBorder="1" applyAlignment="1">
      <alignment horizontal="center" vertical="center"/>
    </xf>
    <xf numFmtId="217" fontId="2" fillId="0" borderId="72" xfId="0" applyNumberFormat="1" applyFont="1" applyFill="1" applyBorder="1" applyAlignment="1">
      <alignment horizontal="center" vertical="center" wrapText="1"/>
    </xf>
    <xf numFmtId="0" fontId="31" fillId="0" borderId="48" xfId="0" applyFont="1" applyFill="1" applyBorder="1" applyAlignment="1">
      <alignment wrapText="1"/>
    </xf>
    <xf numFmtId="49" fontId="30" fillId="0" borderId="49" xfId="0" applyNumberFormat="1" applyFont="1" applyFill="1" applyBorder="1" applyAlignment="1">
      <alignment horizontal="center" vertical="center" wrapText="1"/>
    </xf>
    <xf numFmtId="217" fontId="2" fillId="0" borderId="46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/>
    </xf>
    <xf numFmtId="217" fontId="2" fillId="0" borderId="73" xfId="0" applyNumberFormat="1" applyFont="1" applyFill="1" applyBorder="1" applyAlignment="1">
      <alignment horizontal="center" vertical="center"/>
    </xf>
    <xf numFmtId="217" fontId="2" fillId="0" borderId="18" xfId="0" applyNumberFormat="1" applyFont="1" applyFill="1" applyBorder="1" applyAlignment="1">
      <alignment horizontal="center" vertical="center" wrapText="1"/>
    </xf>
    <xf numFmtId="217" fontId="2" fillId="0" borderId="48" xfId="0" applyNumberFormat="1" applyFont="1" applyFill="1" applyBorder="1" applyAlignment="1">
      <alignment horizontal="center" vertical="center" wrapText="1"/>
    </xf>
    <xf numFmtId="217" fontId="2" fillId="0" borderId="67" xfId="0" applyNumberFormat="1" applyFont="1" applyFill="1" applyBorder="1" applyAlignment="1">
      <alignment horizontal="center" vertical="center" wrapText="1"/>
    </xf>
    <xf numFmtId="217" fontId="1" fillId="0" borderId="64" xfId="0" applyNumberFormat="1" applyFont="1" applyFill="1" applyBorder="1" applyAlignment="1">
      <alignment horizontal="center" vertical="center" wrapText="1"/>
    </xf>
    <xf numFmtId="217" fontId="1" fillId="0" borderId="38" xfId="0" applyNumberFormat="1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/>
    </xf>
    <xf numFmtId="0" fontId="33" fillId="0" borderId="18" xfId="0" applyFont="1" applyFill="1" applyBorder="1" applyAlignment="1">
      <alignment vertical="center" wrapText="1"/>
    </xf>
    <xf numFmtId="0" fontId="30" fillId="0" borderId="16" xfId="0" applyFont="1" applyFill="1" applyBorder="1" applyAlignment="1">
      <alignment/>
    </xf>
    <xf numFmtId="217" fontId="2" fillId="0" borderId="19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/>
    </xf>
    <xf numFmtId="217" fontId="2" fillId="0" borderId="13" xfId="0" applyNumberFormat="1" applyFont="1" applyFill="1" applyBorder="1" applyAlignment="1">
      <alignment horizontal="center" vertical="center"/>
    </xf>
    <xf numFmtId="217" fontId="2" fillId="0" borderId="52" xfId="0" applyNumberFormat="1" applyFont="1" applyFill="1" applyBorder="1" applyAlignment="1">
      <alignment horizontal="center" vertical="center"/>
    </xf>
    <xf numFmtId="217" fontId="2" fillId="0" borderId="71" xfId="0" applyNumberFormat="1" applyFont="1" applyFill="1" applyBorder="1" applyAlignment="1">
      <alignment horizontal="center" vertical="center"/>
    </xf>
    <xf numFmtId="0" fontId="30" fillId="0" borderId="47" xfId="0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horizontal="center"/>
    </xf>
    <xf numFmtId="217" fontId="1" fillId="0" borderId="48" xfId="0" applyNumberFormat="1" applyFont="1" applyFill="1" applyBorder="1" applyAlignment="1">
      <alignment horizontal="center" vertical="center"/>
    </xf>
    <xf numFmtId="217" fontId="1" fillId="0" borderId="46" xfId="0" applyNumberFormat="1" applyFont="1" applyFill="1" applyBorder="1" applyAlignment="1">
      <alignment horizontal="center" vertical="center"/>
    </xf>
    <xf numFmtId="217" fontId="1" fillId="0" borderId="67" xfId="0" applyNumberFormat="1" applyFont="1" applyFill="1" applyBorder="1" applyAlignment="1">
      <alignment horizontal="center" vertical="center"/>
    </xf>
    <xf numFmtId="0" fontId="30" fillId="0" borderId="26" xfId="0" applyFont="1" applyFill="1" applyBorder="1" applyAlignment="1">
      <alignment horizontal="center" vertical="center"/>
    </xf>
    <xf numFmtId="0" fontId="30" fillId="0" borderId="24" xfId="0" applyFont="1" applyFill="1" applyBorder="1" applyAlignment="1">
      <alignment/>
    </xf>
    <xf numFmtId="0" fontId="31" fillId="0" borderId="13" xfId="0" applyFont="1" applyFill="1" applyBorder="1" applyAlignment="1">
      <alignment wrapText="1"/>
    </xf>
    <xf numFmtId="0" fontId="30" fillId="0" borderId="24" xfId="0" applyFont="1" applyFill="1" applyBorder="1" applyAlignment="1">
      <alignment horizontal="center" vertical="center" wrapText="1"/>
    </xf>
    <xf numFmtId="0" fontId="30" fillId="0" borderId="55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vertical="center" wrapText="1"/>
    </xf>
    <xf numFmtId="0" fontId="30" fillId="0" borderId="27" xfId="0" applyFont="1" applyFill="1" applyBorder="1" applyAlignment="1">
      <alignment vertical="center" wrapText="1"/>
    </xf>
    <xf numFmtId="217" fontId="1" fillId="0" borderId="50" xfId="0" applyNumberFormat="1" applyFont="1" applyFill="1" applyBorder="1" applyAlignment="1">
      <alignment horizontal="center" vertical="center" wrapText="1"/>
    </xf>
    <xf numFmtId="217" fontId="1" fillId="0" borderId="31" xfId="0" applyNumberFormat="1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vertical="center" wrapText="1"/>
    </xf>
    <xf numFmtId="0" fontId="30" fillId="0" borderId="24" xfId="0" applyFont="1" applyFill="1" applyBorder="1" applyAlignment="1">
      <alignment vertical="center" wrapText="1"/>
    </xf>
    <xf numFmtId="0" fontId="33" fillId="0" borderId="48" xfId="0" applyFont="1" applyFill="1" applyBorder="1" applyAlignment="1">
      <alignment vertical="center" wrapText="1"/>
    </xf>
    <xf numFmtId="0" fontId="36" fillId="0" borderId="22" xfId="0" applyFont="1" applyFill="1" applyBorder="1" applyAlignment="1">
      <alignment vertical="center" wrapText="1"/>
    </xf>
    <xf numFmtId="0" fontId="35" fillId="0" borderId="22" xfId="0" applyFont="1" applyFill="1" applyBorder="1" applyAlignment="1">
      <alignment vertical="center" wrapText="1"/>
    </xf>
    <xf numFmtId="49" fontId="30" fillId="0" borderId="57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1" fillId="0" borderId="36" xfId="0" applyFont="1" applyFill="1" applyBorder="1" applyAlignment="1">
      <alignment horizontal="center" wrapText="1"/>
    </xf>
    <xf numFmtId="0" fontId="1" fillId="0" borderId="38" xfId="0" applyFont="1" applyFill="1" applyBorder="1" applyAlignment="1">
      <alignment horizontal="center" wrapText="1"/>
    </xf>
    <xf numFmtId="217" fontId="2" fillId="0" borderId="49" xfId="0" applyNumberFormat="1" applyFont="1" applyFill="1" applyBorder="1" applyAlignment="1">
      <alignment horizontal="center" vertical="center"/>
    </xf>
    <xf numFmtId="217" fontId="1" fillId="0" borderId="24" xfId="0" applyNumberFormat="1" applyFont="1" applyFill="1" applyBorder="1" applyAlignment="1">
      <alignment horizontal="center" vertical="center"/>
    </xf>
    <xf numFmtId="0" fontId="31" fillId="0" borderId="55" xfId="0" applyNumberFormat="1" applyFont="1" applyFill="1" applyBorder="1" applyAlignment="1">
      <alignment horizontal="center" vertical="center" wrapText="1" readingOrder="1"/>
    </xf>
    <xf numFmtId="0" fontId="28" fillId="0" borderId="19" xfId="0" applyFont="1" applyFill="1" applyBorder="1" applyAlignment="1">
      <alignment horizontal="center" vertical="center"/>
    </xf>
    <xf numFmtId="219" fontId="28" fillId="0" borderId="19" xfId="0" applyNumberFormat="1" applyFont="1" applyFill="1" applyBorder="1" applyAlignment="1">
      <alignment horizontal="center" vertical="center"/>
    </xf>
    <xf numFmtId="217" fontId="1" fillId="0" borderId="20" xfId="0" applyNumberFormat="1" applyFont="1" applyFill="1" applyBorder="1" applyAlignment="1">
      <alignment horizontal="center" vertical="center"/>
    </xf>
    <xf numFmtId="217" fontId="1" fillId="0" borderId="21" xfId="0" applyNumberFormat="1" applyFont="1" applyFill="1" applyBorder="1" applyAlignment="1">
      <alignment horizontal="center" vertical="center"/>
    </xf>
    <xf numFmtId="217" fontId="1" fillId="0" borderId="57" xfId="0" applyNumberFormat="1" applyFont="1" applyFill="1" applyBorder="1" applyAlignment="1">
      <alignment horizontal="center" vertical="center"/>
    </xf>
    <xf numFmtId="217" fontId="2" fillId="0" borderId="22" xfId="0" applyNumberFormat="1" applyFont="1" applyFill="1" applyBorder="1" applyAlignment="1">
      <alignment horizontal="center" vertical="center"/>
    </xf>
    <xf numFmtId="217" fontId="2" fillId="0" borderId="25" xfId="0" applyNumberFormat="1" applyFont="1" applyFill="1" applyBorder="1" applyAlignment="1">
      <alignment horizontal="center" vertical="center"/>
    </xf>
    <xf numFmtId="217" fontId="1" fillId="0" borderId="26" xfId="0" applyNumberFormat="1" applyFont="1" applyFill="1" applyBorder="1" applyAlignment="1">
      <alignment horizontal="center" vertical="center"/>
    </xf>
    <xf numFmtId="217" fontId="1" fillId="0" borderId="56" xfId="0" applyNumberFormat="1" applyFont="1" applyFill="1" applyBorder="1" applyAlignment="1" applyProtection="1">
      <alignment horizontal="center" vertical="center"/>
      <protection/>
    </xf>
    <xf numFmtId="217" fontId="1" fillId="0" borderId="69" xfId="0" applyNumberFormat="1" applyFont="1" applyFill="1" applyBorder="1" applyAlignment="1" applyProtection="1">
      <alignment horizontal="center" vertical="center"/>
      <protection/>
    </xf>
    <xf numFmtId="217" fontId="1" fillId="0" borderId="69" xfId="0" applyNumberFormat="1" applyFont="1" applyFill="1" applyBorder="1" applyAlignment="1">
      <alignment horizontal="center" vertical="center"/>
    </xf>
    <xf numFmtId="217" fontId="1" fillId="0" borderId="25" xfId="0" applyNumberFormat="1" applyFont="1" applyFill="1" applyBorder="1" applyAlignment="1">
      <alignment horizontal="center" vertical="center"/>
    </xf>
    <xf numFmtId="217" fontId="1" fillId="0" borderId="55" xfId="0" applyNumberFormat="1" applyFont="1" applyFill="1" applyBorder="1" applyAlignment="1">
      <alignment horizontal="center" vertical="center"/>
    </xf>
    <xf numFmtId="217" fontId="1" fillId="0" borderId="27" xfId="0" applyNumberFormat="1" applyFont="1" applyFill="1" applyBorder="1" applyAlignment="1">
      <alignment horizontal="center" vertical="center"/>
    </xf>
    <xf numFmtId="217" fontId="1" fillId="0" borderId="49" xfId="0" applyNumberFormat="1" applyFont="1" applyFill="1" applyBorder="1" applyAlignment="1">
      <alignment horizontal="center" vertical="center"/>
    </xf>
    <xf numFmtId="217" fontId="2" fillId="0" borderId="24" xfId="0" applyNumberFormat="1" applyFont="1" applyFill="1" applyBorder="1" applyAlignment="1">
      <alignment horizontal="center" vertical="center"/>
    </xf>
    <xf numFmtId="219" fontId="1" fillId="0" borderId="13" xfId="0" applyNumberFormat="1" applyFont="1" applyFill="1" applyBorder="1" applyAlignment="1">
      <alignment horizontal="center" vertical="center"/>
    </xf>
    <xf numFmtId="219" fontId="1" fillId="0" borderId="0" xfId="0" applyNumberFormat="1" applyFont="1" applyFill="1" applyBorder="1" applyAlignment="1">
      <alignment horizontal="center" vertical="center"/>
    </xf>
    <xf numFmtId="219" fontId="1" fillId="0" borderId="18" xfId="0" applyNumberFormat="1" applyFont="1" applyFill="1" applyBorder="1" applyAlignment="1">
      <alignment/>
    </xf>
    <xf numFmtId="219" fontId="28" fillId="0" borderId="16" xfId="0" applyNumberFormat="1" applyFont="1" applyFill="1" applyBorder="1" applyAlignment="1">
      <alignment horizontal="center" vertical="center"/>
    </xf>
    <xf numFmtId="217" fontId="2" fillId="0" borderId="56" xfId="0" applyNumberFormat="1" applyFont="1" applyFill="1" applyBorder="1" applyAlignment="1">
      <alignment horizontal="center" vertical="center"/>
    </xf>
    <xf numFmtId="217" fontId="1" fillId="0" borderId="16" xfId="0" applyNumberFormat="1" applyFont="1" applyFill="1" applyBorder="1" applyAlignment="1">
      <alignment horizontal="center" vertical="center"/>
    </xf>
    <xf numFmtId="217" fontId="1" fillId="0" borderId="0" xfId="0" applyNumberFormat="1" applyFont="1" applyFill="1" applyAlignment="1">
      <alignment wrapText="1"/>
    </xf>
    <xf numFmtId="217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/>
    </xf>
    <xf numFmtId="3" fontId="1" fillId="0" borderId="59" xfId="0" applyNumberFormat="1" applyFont="1" applyFill="1" applyBorder="1" applyAlignment="1">
      <alignment horizontal="center" vertical="center" wrapText="1"/>
    </xf>
    <xf numFmtId="0" fontId="40" fillId="0" borderId="53" xfId="0" applyFont="1" applyFill="1" applyBorder="1" applyAlignment="1" quotePrefix="1">
      <alignment horizontal="center" vertical="center"/>
    </xf>
    <xf numFmtId="49" fontId="3" fillId="0" borderId="74" xfId="0" applyNumberFormat="1" applyFont="1" applyFill="1" applyBorder="1" applyAlignment="1">
      <alignment horizontal="left" vertical="top" wrapText="1"/>
    </xf>
    <xf numFmtId="0" fontId="1" fillId="0" borderId="75" xfId="0" applyFont="1" applyFill="1" applyBorder="1" applyAlignment="1">
      <alignment horizontal="center" vertical="center" wrapText="1"/>
    </xf>
    <xf numFmtId="217" fontId="2" fillId="0" borderId="59" xfId="0" applyNumberFormat="1" applyFont="1" applyFill="1" applyBorder="1" applyAlignment="1">
      <alignment horizontal="center" vertical="center" wrapText="1"/>
    </xf>
    <xf numFmtId="0" fontId="2" fillId="0" borderId="53" xfId="0" applyFont="1" applyFill="1" applyBorder="1" applyAlignment="1" quotePrefix="1">
      <alignment horizontal="center" vertical="center"/>
    </xf>
    <xf numFmtId="0" fontId="2" fillId="0" borderId="54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217" fontId="2" fillId="0" borderId="53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217" fontId="2" fillId="0" borderId="53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/>
    </xf>
    <xf numFmtId="0" fontId="1" fillId="0" borderId="19" xfId="0" applyNumberFormat="1" applyFont="1" applyFill="1" applyBorder="1" applyAlignment="1" quotePrefix="1">
      <alignment horizontal="center" vertical="center"/>
    </xf>
    <xf numFmtId="0" fontId="1" fillId="0" borderId="53" xfId="0" applyNumberFormat="1" applyFont="1" applyFill="1" applyBorder="1" applyAlignment="1" quotePrefix="1">
      <alignment horizontal="center" vertical="center"/>
    </xf>
    <xf numFmtId="0" fontId="2" fillId="0" borderId="53" xfId="0" applyNumberFormat="1" applyFont="1" applyFill="1" applyBorder="1" applyAlignment="1">
      <alignment vertical="center" wrapText="1"/>
    </xf>
    <xf numFmtId="0" fontId="2" fillId="0" borderId="53" xfId="0" applyNumberFormat="1" applyFont="1" applyFill="1" applyBorder="1" applyAlignment="1" quotePrefix="1">
      <alignment horizontal="center" vertical="center"/>
    </xf>
    <xf numFmtId="0" fontId="2" fillId="0" borderId="19" xfId="0" applyNumberFormat="1" applyFont="1" applyFill="1" applyBorder="1" applyAlignment="1">
      <alignment vertical="center" wrapText="1"/>
    </xf>
    <xf numFmtId="49" fontId="2" fillId="0" borderId="53" xfId="0" applyNumberFormat="1" applyFont="1" applyFill="1" applyBorder="1" applyAlignment="1">
      <alignment horizontal="center" vertical="center"/>
    </xf>
    <xf numFmtId="0" fontId="1" fillId="0" borderId="53" xfId="0" applyNumberFormat="1" applyFont="1" applyFill="1" applyBorder="1" applyAlignment="1">
      <alignment vertical="center" wrapText="1"/>
    </xf>
    <xf numFmtId="49" fontId="1" fillId="0" borderId="53" xfId="0" applyNumberFormat="1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horizontal="center" vertical="center"/>
    </xf>
    <xf numFmtId="217" fontId="1" fillId="0" borderId="53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53" xfId="0" applyNumberFormat="1" applyFont="1" applyFill="1" applyBorder="1" applyAlignment="1">
      <alignment horizontal="center" vertical="center"/>
    </xf>
    <xf numFmtId="217" fontId="1" fillId="0" borderId="19" xfId="0" applyNumberFormat="1" applyFont="1" applyFill="1" applyBorder="1" applyAlignment="1">
      <alignment horizontal="center" vertical="center" wrapText="1"/>
    </xf>
    <xf numFmtId="217" fontId="1" fillId="0" borderId="3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/>
    </xf>
    <xf numFmtId="217" fontId="1" fillId="0" borderId="5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Continuous" vertical="center"/>
    </xf>
    <xf numFmtId="217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>
      <alignment vertical="top" wrapText="1"/>
    </xf>
    <xf numFmtId="1" fontId="1" fillId="0" borderId="19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 quotePrefix="1">
      <alignment horizontal="center" vertical="center"/>
    </xf>
    <xf numFmtId="1" fontId="2" fillId="0" borderId="19" xfId="0" applyNumberFormat="1" applyFont="1" applyFill="1" applyBorder="1" applyAlignment="1">
      <alignment horizontal="center" vertical="center" wrapText="1"/>
    </xf>
    <xf numFmtId="217" fontId="28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 quotePrefix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 indent="1"/>
    </xf>
    <xf numFmtId="0" fontId="1" fillId="0" borderId="53" xfId="0" applyFont="1" applyFill="1" applyBorder="1" applyAlignment="1" quotePrefix="1">
      <alignment horizontal="center" vertical="center"/>
    </xf>
    <xf numFmtId="0" fontId="1" fillId="0" borderId="75" xfId="0" applyFont="1" applyFill="1" applyBorder="1" applyAlignment="1">
      <alignment vertical="center" wrapText="1"/>
    </xf>
    <xf numFmtId="0" fontId="1" fillId="0" borderId="19" xfId="0" applyFont="1" applyFill="1" applyBorder="1" applyAlignment="1" quotePrefix="1">
      <alignment horizontal="center" vertical="center"/>
    </xf>
    <xf numFmtId="49" fontId="1" fillId="0" borderId="75" xfId="0" applyNumberFormat="1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 wrapText="1"/>
    </xf>
    <xf numFmtId="217" fontId="1" fillId="0" borderId="53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 quotePrefix="1">
      <alignment vertical="center"/>
    </xf>
    <xf numFmtId="217" fontId="2" fillId="0" borderId="19" xfId="45" applyNumberFormat="1" applyFont="1" applyFill="1" applyBorder="1" applyAlignment="1">
      <alignment horizontal="center" vertical="center"/>
    </xf>
    <xf numFmtId="217" fontId="28" fillId="0" borderId="26" xfId="0" applyNumberFormat="1" applyFont="1" applyFill="1" applyBorder="1" applyAlignment="1">
      <alignment horizontal="center" vertical="center"/>
    </xf>
    <xf numFmtId="217" fontId="28" fillId="0" borderId="69" xfId="0" applyNumberFormat="1" applyFont="1" applyFill="1" applyBorder="1" applyAlignment="1">
      <alignment horizontal="center" vertical="center"/>
    </xf>
    <xf numFmtId="219" fontId="28" fillId="0" borderId="19" xfId="0" applyNumberFormat="1" applyFont="1" applyFill="1" applyBorder="1" applyAlignment="1">
      <alignment horizontal="center"/>
    </xf>
    <xf numFmtId="217" fontId="27" fillId="0" borderId="25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219" fontId="0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219" fontId="6" fillId="0" borderId="19" xfId="0" applyNumberFormat="1" applyFont="1" applyFill="1" applyBorder="1" applyAlignment="1">
      <alignment horizontal="center" vertical="center"/>
    </xf>
    <xf numFmtId="217" fontId="28" fillId="0" borderId="12" xfId="0" applyNumberFormat="1" applyFont="1" applyFill="1" applyBorder="1" applyAlignment="1">
      <alignment horizontal="center" vertical="center"/>
    </xf>
    <xf numFmtId="217" fontId="28" fillId="0" borderId="30" xfId="0" applyNumberFormat="1" applyFont="1" applyFill="1" applyBorder="1" applyAlignment="1">
      <alignment horizontal="center" vertical="center"/>
    </xf>
    <xf numFmtId="217" fontId="28" fillId="0" borderId="76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vertical="center" wrapText="1"/>
    </xf>
    <xf numFmtId="49" fontId="2" fillId="0" borderId="30" xfId="0" applyNumberFormat="1" applyFont="1" applyFill="1" applyBorder="1" applyAlignment="1">
      <alignment vertical="top" wrapText="1"/>
    </xf>
    <xf numFmtId="49" fontId="2" fillId="0" borderId="30" xfId="0" applyNumberFormat="1" applyFont="1" applyFill="1" applyBorder="1" applyAlignment="1">
      <alignment horizontal="center" vertical="top" wrapText="1"/>
    </xf>
    <xf numFmtId="49" fontId="33" fillId="0" borderId="30" xfId="0" applyNumberFormat="1" applyFont="1" applyFill="1" applyBorder="1" applyAlignment="1">
      <alignment vertical="top" wrapText="1"/>
    </xf>
    <xf numFmtId="0" fontId="28" fillId="0" borderId="19" xfId="0" applyFont="1" applyFill="1" applyBorder="1" applyAlignment="1">
      <alignment horizontal="center"/>
    </xf>
    <xf numFmtId="219" fontId="1" fillId="0" borderId="19" xfId="0" applyNumberFormat="1" applyFont="1" applyFill="1" applyBorder="1" applyAlignment="1">
      <alignment horizontal="center" vertical="center"/>
    </xf>
    <xf numFmtId="217" fontId="1" fillId="0" borderId="0" xfId="0" applyNumberFormat="1" applyFont="1" applyFill="1" applyAlignment="1">
      <alignment vertical="center"/>
    </xf>
    <xf numFmtId="49" fontId="12" fillId="0" borderId="19" xfId="0" applyNumberFormat="1" applyFont="1" applyFill="1" applyBorder="1" applyAlignment="1">
      <alignment horizontal="center" vertical="center" wrapText="1"/>
    </xf>
    <xf numFmtId="217" fontId="11" fillId="0" borderId="29" xfId="0" applyNumberFormat="1" applyFont="1" applyFill="1" applyBorder="1" applyAlignment="1">
      <alignment horizontal="center" vertical="center"/>
    </xf>
    <xf numFmtId="217" fontId="11" fillId="0" borderId="77" xfId="0" applyNumberFormat="1" applyFont="1" applyFill="1" applyBorder="1" applyAlignment="1">
      <alignment horizontal="center" vertical="center"/>
    </xf>
    <xf numFmtId="217" fontId="11" fillId="0" borderId="18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44" fillId="0" borderId="23" xfId="0" applyFont="1" applyFill="1" applyBorder="1" applyAlignment="1">
      <alignment horizontal="center" vertical="center"/>
    </xf>
    <xf numFmtId="49" fontId="44" fillId="0" borderId="46" xfId="0" applyNumberFormat="1" applyFont="1" applyFill="1" applyBorder="1" applyAlignment="1">
      <alignment horizontal="center" vertical="center"/>
    </xf>
    <xf numFmtId="49" fontId="44" fillId="0" borderId="19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0" fontId="31" fillId="0" borderId="26" xfId="0" applyNumberFormat="1" applyFont="1" applyFill="1" applyBorder="1" applyAlignment="1">
      <alignment horizontal="left" vertical="center" wrapText="1" readingOrder="1"/>
    </xf>
    <xf numFmtId="217" fontId="28" fillId="0" borderId="13" xfId="0" applyNumberFormat="1" applyFont="1" applyFill="1" applyBorder="1" applyAlignment="1">
      <alignment horizontal="center" vertical="center"/>
    </xf>
    <xf numFmtId="0" fontId="83" fillId="0" borderId="26" xfId="0" applyNumberFormat="1" applyFont="1" applyFill="1" applyBorder="1" applyAlignment="1">
      <alignment horizontal="left" vertical="center" wrapText="1" readingOrder="1"/>
    </xf>
    <xf numFmtId="217" fontId="84" fillId="0" borderId="56" xfId="0" applyNumberFormat="1" applyFont="1" applyFill="1" applyBorder="1" applyAlignment="1">
      <alignment horizontal="center" vertical="center"/>
    </xf>
    <xf numFmtId="49" fontId="85" fillId="0" borderId="30" xfId="0" applyNumberFormat="1" applyFont="1" applyFill="1" applyBorder="1" applyAlignment="1">
      <alignment vertical="top" wrapText="1"/>
    </xf>
    <xf numFmtId="217" fontId="84" fillId="0" borderId="30" xfId="0" applyNumberFormat="1" applyFont="1" applyFill="1" applyBorder="1" applyAlignment="1">
      <alignment horizontal="center" vertical="center"/>
    </xf>
    <xf numFmtId="217" fontId="84" fillId="0" borderId="26" xfId="0" applyNumberFormat="1" applyFont="1" applyFill="1" applyBorder="1" applyAlignment="1">
      <alignment horizontal="center" vertical="center"/>
    </xf>
    <xf numFmtId="217" fontId="28" fillId="0" borderId="47" xfId="0" applyNumberFormat="1" applyFont="1" applyFill="1" applyBorder="1" applyAlignment="1">
      <alignment horizontal="center" vertical="center"/>
    </xf>
    <xf numFmtId="217" fontId="84" fillId="0" borderId="19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0" fontId="28" fillId="0" borderId="0" xfId="0" applyFont="1" applyFill="1" applyAlignment="1">
      <alignment horizontal="right" wrapText="1"/>
    </xf>
    <xf numFmtId="49" fontId="2" fillId="0" borderId="0" xfId="0" applyNumberFormat="1" applyFont="1" applyFill="1" applyAlignment="1">
      <alignment horizontal="center" wrapText="1"/>
    </xf>
    <xf numFmtId="0" fontId="2" fillId="0" borderId="7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217" fontId="1" fillId="0" borderId="0" xfId="0" applyNumberFormat="1" applyFont="1" applyFill="1" applyAlignment="1">
      <alignment horizontal="left" vertical="center" wrapText="1"/>
    </xf>
    <xf numFmtId="0" fontId="5" fillId="0" borderId="8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211" fontId="5" fillId="0" borderId="80" xfId="0" applyNumberFormat="1" applyFont="1" applyFill="1" applyBorder="1" applyAlignment="1">
      <alignment horizontal="center" vertical="center" wrapText="1"/>
    </xf>
    <xf numFmtId="211" fontId="5" fillId="0" borderId="19" xfId="0" applyNumberFormat="1" applyFont="1" applyFill="1" applyBorder="1" applyAlignment="1">
      <alignment horizontal="center" vertical="center" wrapText="1"/>
    </xf>
    <xf numFmtId="211" fontId="5" fillId="0" borderId="36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80" xfId="0" applyNumberFormat="1" applyFont="1" applyFill="1" applyBorder="1" applyAlignment="1">
      <alignment horizontal="center" vertical="center" wrapText="1" readingOrder="1"/>
    </xf>
    <xf numFmtId="0" fontId="2" fillId="0" borderId="19" xfId="0" applyNumberFormat="1" applyFont="1" applyFill="1" applyBorder="1" applyAlignment="1">
      <alignment horizontal="center" vertical="center" wrapText="1" readingOrder="1"/>
    </xf>
    <xf numFmtId="0" fontId="2" fillId="0" borderId="36" xfId="0" applyNumberFormat="1" applyFont="1" applyFill="1" applyBorder="1" applyAlignment="1">
      <alignment horizontal="center" vertical="center" wrapText="1" readingOrder="1"/>
    </xf>
    <xf numFmtId="0" fontId="12" fillId="0" borderId="1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62" xfId="0" applyFont="1" applyFill="1" applyBorder="1" applyAlignment="1">
      <alignment horizont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63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right" vertical="top" wrapText="1"/>
    </xf>
    <xf numFmtId="0" fontId="12" fillId="0" borderId="6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49" fontId="12" fillId="0" borderId="0" xfId="0" applyNumberFormat="1" applyFont="1" applyFill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right" wrapText="1"/>
    </xf>
    <xf numFmtId="0" fontId="2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2" fillId="0" borderId="82" xfId="0" applyFont="1" applyFill="1" applyBorder="1" applyAlignment="1">
      <alignment horizontal="center" vertical="center" textRotation="90" wrapText="1"/>
    </xf>
    <xf numFmtId="0" fontId="2" fillId="0" borderId="83" xfId="0" applyFont="1" applyFill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 textRotation="90" wrapText="1"/>
    </xf>
    <xf numFmtId="0" fontId="5" fillId="0" borderId="84" xfId="0" applyFont="1" applyFill="1" applyBorder="1" applyAlignment="1">
      <alignment horizontal="center" vertical="center" textRotation="90" wrapText="1"/>
    </xf>
    <xf numFmtId="0" fontId="5" fillId="0" borderId="75" xfId="0" applyFont="1" applyFill="1" applyBorder="1" applyAlignment="1">
      <alignment horizontal="center" vertical="center" textRotation="90" wrapText="1"/>
    </xf>
    <xf numFmtId="0" fontId="5" fillId="0" borderId="40" xfId="0" applyFont="1" applyFill="1" applyBorder="1" applyAlignment="1">
      <alignment horizontal="center" vertical="center" textRotation="90" wrapText="1"/>
    </xf>
    <xf numFmtId="211" fontId="5" fillId="0" borderId="84" xfId="0" applyNumberFormat="1" applyFont="1" applyFill="1" applyBorder="1" applyAlignment="1">
      <alignment horizontal="center" vertical="center" textRotation="90" wrapText="1"/>
    </xf>
    <xf numFmtId="211" fontId="5" fillId="0" borderId="75" xfId="0" applyNumberFormat="1" applyFont="1" applyFill="1" applyBorder="1" applyAlignment="1">
      <alignment horizontal="center" vertical="center" textRotation="90" wrapText="1"/>
    </xf>
    <xf numFmtId="211" fontId="5" fillId="0" borderId="40" xfId="0" applyNumberFormat="1" applyFont="1" applyFill="1" applyBorder="1" applyAlignment="1">
      <alignment horizontal="center" vertical="center" textRotation="90" wrapText="1"/>
    </xf>
    <xf numFmtId="49" fontId="14" fillId="0" borderId="0" xfId="0" applyNumberFormat="1" applyFont="1" applyFill="1" applyAlignment="1">
      <alignment horizontal="center" wrapText="1"/>
    </xf>
    <xf numFmtId="0" fontId="13" fillId="0" borderId="0" xfId="0" applyFont="1" applyFill="1" applyAlignment="1">
      <alignment wrapText="1"/>
    </xf>
    <xf numFmtId="0" fontId="15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vertical="center" wrapText="1"/>
    </xf>
    <xf numFmtId="217" fontId="11" fillId="0" borderId="0" xfId="0" applyNumberFormat="1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top" wrapText="1"/>
    </xf>
    <xf numFmtId="0" fontId="12" fillId="0" borderId="24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left" vertical="center" wrapText="1"/>
    </xf>
    <xf numFmtId="0" fontId="2" fillId="0" borderId="62" xfId="0" applyFont="1" applyFill="1" applyBorder="1" applyAlignment="1">
      <alignment horizontal="center" wrapText="1"/>
    </xf>
    <xf numFmtId="0" fontId="1" fillId="0" borderId="65" xfId="0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49" fontId="29" fillId="0" borderId="0" xfId="0" applyNumberFormat="1" applyFont="1" applyFill="1" applyAlignment="1">
      <alignment horizontal="center" wrapText="1"/>
    </xf>
    <xf numFmtId="0" fontId="3" fillId="33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rgt_arm14_Money_90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2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6.7109375" style="413" customWidth="1"/>
    <col min="2" max="2" width="42.421875" style="414" customWidth="1"/>
    <col min="3" max="3" width="7.57421875" style="413" customWidth="1"/>
    <col min="4" max="4" width="13.8515625" style="141" customWidth="1"/>
    <col min="5" max="5" width="14.140625" style="413" customWidth="1"/>
    <col min="6" max="6" width="10.28125" style="413" customWidth="1"/>
    <col min="7" max="7" width="10.8515625" style="141" customWidth="1"/>
    <col min="8" max="8" width="11.00390625" style="413" customWidth="1"/>
    <col min="9" max="9" width="13.140625" style="413" customWidth="1"/>
    <col min="10" max="10" width="12.8515625" style="141" customWidth="1"/>
    <col min="11" max="16384" width="9.140625" style="141" customWidth="1"/>
  </cols>
  <sheetData>
    <row r="1" spans="8:10" ht="21.75" customHeight="1">
      <c r="H1" s="517"/>
      <c r="I1" s="517"/>
      <c r="J1" s="517"/>
    </row>
    <row r="2" spans="1:10" ht="36" customHeight="1">
      <c r="A2" s="141"/>
      <c r="B2" s="141"/>
      <c r="C2" s="518" t="s">
        <v>698</v>
      </c>
      <c r="D2" s="518"/>
      <c r="E2" s="518"/>
      <c r="F2" s="518"/>
      <c r="G2" s="518"/>
      <c r="H2" s="516"/>
      <c r="I2" s="516"/>
      <c r="J2" s="516"/>
    </row>
    <row r="3" spans="1:10" ht="24.75" customHeight="1">
      <c r="A3" s="141"/>
      <c r="B3" s="518" t="s">
        <v>208</v>
      </c>
      <c r="C3" s="518"/>
      <c r="D3" s="518"/>
      <c r="E3" s="518"/>
      <c r="F3" s="518"/>
      <c r="G3" s="518"/>
      <c r="H3" s="518"/>
      <c r="I3" s="518"/>
      <c r="J3" s="518"/>
    </row>
    <row r="4" spans="1:10" ht="13.5" thickBot="1">
      <c r="A4" s="141"/>
      <c r="B4" s="141"/>
      <c r="C4" s="141"/>
      <c r="E4" s="141"/>
      <c r="F4" s="141"/>
      <c r="H4" s="141"/>
      <c r="I4" s="519" t="s">
        <v>699</v>
      </c>
      <c r="J4" s="519"/>
    </row>
    <row r="5" spans="1:10" ht="13.5" customHeight="1" thickBot="1">
      <c r="A5" s="416"/>
      <c r="B5" s="416"/>
      <c r="C5" s="416"/>
      <c r="D5" s="520" t="s">
        <v>547</v>
      </c>
      <c r="E5" s="520"/>
      <c r="F5" s="520"/>
      <c r="G5" s="525" t="s">
        <v>568</v>
      </c>
      <c r="H5" s="526"/>
      <c r="I5" s="526"/>
      <c r="J5" s="527"/>
    </row>
    <row r="6" spans="1:10" ht="12.75" customHeight="1">
      <c r="A6" s="521" t="s">
        <v>798</v>
      </c>
      <c r="B6" s="521" t="s">
        <v>574</v>
      </c>
      <c r="C6" s="521" t="s">
        <v>797</v>
      </c>
      <c r="D6" s="523" t="s">
        <v>804</v>
      </c>
      <c r="E6" s="275" t="s">
        <v>730</v>
      </c>
      <c r="F6" s="275"/>
      <c r="G6" s="528" t="s">
        <v>569</v>
      </c>
      <c r="H6" s="529"/>
      <c r="I6" s="529"/>
      <c r="J6" s="530"/>
    </row>
    <row r="7" spans="1:10" ht="26.25" thickBot="1">
      <c r="A7" s="522"/>
      <c r="B7" s="522"/>
      <c r="C7" s="522"/>
      <c r="D7" s="524"/>
      <c r="E7" s="277" t="s">
        <v>799</v>
      </c>
      <c r="F7" s="278" t="s">
        <v>800</v>
      </c>
      <c r="G7" s="279">
        <v>1</v>
      </c>
      <c r="H7" s="279">
        <v>2</v>
      </c>
      <c r="I7" s="279">
        <v>3</v>
      </c>
      <c r="J7" s="279">
        <v>4</v>
      </c>
    </row>
    <row r="8" spans="1:10" s="413" customFormat="1" ht="12.75">
      <c r="A8" s="417">
        <v>1</v>
      </c>
      <c r="B8" s="418">
        <v>2</v>
      </c>
      <c r="C8" s="419">
        <v>3</v>
      </c>
      <c r="D8" s="419">
        <v>4</v>
      </c>
      <c r="E8" s="419">
        <v>5</v>
      </c>
      <c r="F8" s="418">
        <v>6</v>
      </c>
      <c r="G8" s="419">
        <v>7</v>
      </c>
      <c r="H8" s="419">
        <v>8</v>
      </c>
      <c r="I8" s="418">
        <v>9</v>
      </c>
      <c r="J8" s="420">
        <v>10</v>
      </c>
    </row>
    <row r="9" spans="1:11" ht="36" customHeight="1">
      <c r="A9" s="421" t="s">
        <v>450</v>
      </c>
      <c r="B9" s="422" t="s">
        <v>265</v>
      </c>
      <c r="C9" s="423"/>
      <c r="D9" s="424">
        <f aca="true" t="shared" si="0" ref="D9:J9">SUM(D10,D46,D65)</f>
        <v>2152082.2</v>
      </c>
      <c r="E9" s="424">
        <f t="shared" si="0"/>
        <v>1795595.2</v>
      </c>
      <c r="F9" s="424">
        <f t="shared" si="0"/>
        <v>506487</v>
      </c>
      <c r="G9" s="424">
        <f t="shared" si="0"/>
        <v>431255.8</v>
      </c>
      <c r="H9" s="424">
        <f t="shared" si="0"/>
        <v>969694.6</v>
      </c>
      <c r="I9" s="424">
        <f t="shared" si="0"/>
        <v>1372484.2999999998</v>
      </c>
      <c r="J9" s="424">
        <f t="shared" si="0"/>
        <v>2152082.2</v>
      </c>
      <c r="K9" s="493"/>
    </row>
    <row r="10" spans="1:10" s="383" customFormat="1" ht="42" customHeight="1">
      <c r="A10" s="425" t="s">
        <v>451</v>
      </c>
      <c r="B10" s="426" t="s">
        <v>266</v>
      </c>
      <c r="C10" s="427">
        <v>7100</v>
      </c>
      <c r="D10" s="424">
        <f>SUM(D11,D15,D17,D37,D40)</f>
        <v>393371.7</v>
      </c>
      <c r="E10" s="424">
        <f>SUM(E11,E15,E17,E37,E40)</f>
        <v>393371.7</v>
      </c>
      <c r="F10" s="428" t="s">
        <v>456</v>
      </c>
      <c r="G10" s="424">
        <f>SUM(G11,G15,G17,G37,G40)</f>
        <v>104985.9</v>
      </c>
      <c r="H10" s="424">
        <f>SUM(H11,H15,H17,H37,H40)</f>
        <v>175982</v>
      </c>
      <c r="I10" s="424">
        <f>SUM(I11,I15,I17,I37,I40)</f>
        <v>200684.4</v>
      </c>
      <c r="J10" s="424">
        <f>SUM(J11,J15,J17,J37,J40)</f>
        <v>393371.7</v>
      </c>
    </row>
    <row r="11" spans="1:10" s="383" customFormat="1" ht="41.25" customHeight="1">
      <c r="A11" s="425" t="s">
        <v>823</v>
      </c>
      <c r="B11" s="429" t="s">
        <v>860</v>
      </c>
      <c r="C11" s="234">
        <v>7131</v>
      </c>
      <c r="D11" s="192">
        <f>SUM(E11:F11)</f>
        <v>165927</v>
      </c>
      <c r="E11" s="430">
        <f>SUM(E12:E13:E14)</f>
        <v>165927</v>
      </c>
      <c r="F11" s="428" t="s">
        <v>456</v>
      </c>
      <c r="G11" s="430">
        <f>SUM(G12:G13:G14)</f>
        <v>55725.7</v>
      </c>
      <c r="H11" s="430">
        <f>SUM(H12:H13:H14)</f>
        <v>80000</v>
      </c>
      <c r="I11" s="430">
        <f>SUM(I12:I13:I14)</f>
        <v>90000</v>
      </c>
      <c r="J11" s="430">
        <f>SUM(J12:J13:J14)</f>
        <v>165927</v>
      </c>
    </row>
    <row r="12" spans="1:10" ht="40.5" customHeight="1">
      <c r="A12" s="431" t="s">
        <v>580</v>
      </c>
      <c r="B12" s="432" t="s">
        <v>707</v>
      </c>
      <c r="C12" s="433"/>
      <c r="D12" s="192">
        <f>SUM(E12:F12)</f>
        <v>0</v>
      </c>
      <c r="E12" s="192"/>
      <c r="F12" s="192" t="s">
        <v>456</v>
      </c>
      <c r="G12" s="434"/>
      <c r="H12" s="433"/>
      <c r="I12" s="433"/>
      <c r="J12" s="192"/>
    </row>
    <row r="13" spans="1:10" ht="32.25" customHeight="1">
      <c r="A13" s="435">
        <v>1112</v>
      </c>
      <c r="B13" s="432" t="s">
        <v>575</v>
      </c>
      <c r="C13" s="433"/>
      <c r="D13" s="192">
        <f>SUM(E13:F13)</f>
        <v>0</v>
      </c>
      <c r="E13" s="192"/>
      <c r="F13" s="192" t="s">
        <v>456</v>
      </c>
      <c r="G13" s="192"/>
      <c r="H13" s="19"/>
      <c r="I13" s="192"/>
      <c r="J13" s="192"/>
    </row>
    <row r="14" spans="1:10" ht="32.25" customHeight="1">
      <c r="A14" s="436">
        <v>1113</v>
      </c>
      <c r="B14" s="437" t="s">
        <v>197</v>
      </c>
      <c r="C14" s="433"/>
      <c r="D14" s="355">
        <f>SUM(E14:F14)</f>
        <v>165927</v>
      </c>
      <c r="E14" s="428">
        <v>165927</v>
      </c>
      <c r="F14" s="428"/>
      <c r="G14" s="428">
        <v>55725.7</v>
      </c>
      <c r="H14" s="428">
        <v>80000</v>
      </c>
      <c r="I14" s="428">
        <v>90000</v>
      </c>
      <c r="J14" s="428">
        <v>165927</v>
      </c>
    </row>
    <row r="15" spans="1:10" s="383" customFormat="1" ht="29.25" customHeight="1">
      <c r="A15" s="438">
        <v>1120</v>
      </c>
      <c r="B15" s="429" t="s">
        <v>861</v>
      </c>
      <c r="C15" s="234">
        <v>7136</v>
      </c>
      <c r="D15" s="430">
        <f>SUM(D16)</f>
        <v>213914.5</v>
      </c>
      <c r="E15" s="430">
        <f>SUM(E16)</f>
        <v>213914.5</v>
      </c>
      <c r="F15" s="428" t="s">
        <v>456</v>
      </c>
      <c r="G15" s="430">
        <f>SUM(G16)</f>
        <v>45915.2</v>
      </c>
      <c r="H15" s="430">
        <f>SUM(H16)</f>
        <v>89216.9</v>
      </c>
      <c r="I15" s="430">
        <f>SUM(I16)</f>
        <v>100499.3</v>
      </c>
      <c r="J15" s="430">
        <f>SUM(J16)</f>
        <v>213914.5</v>
      </c>
    </row>
    <row r="16" spans="1:10" ht="36.75" customHeight="1">
      <c r="A16" s="431" t="s">
        <v>581</v>
      </c>
      <c r="B16" s="439" t="s">
        <v>862</v>
      </c>
      <c r="C16" s="433"/>
      <c r="D16" s="355">
        <f>SUM(E16:F16)</f>
        <v>213914.5</v>
      </c>
      <c r="E16" s="355">
        <v>213914.5</v>
      </c>
      <c r="F16" s="355" t="s">
        <v>456</v>
      </c>
      <c r="G16" s="355">
        <v>45915.2</v>
      </c>
      <c r="H16" s="355">
        <v>89216.9</v>
      </c>
      <c r="I16" s="355">
        <v>100499.3</v>
      </c>
      <c r="J16" s="355">
        <v>213914.5</v>
      </c>
    </row>
    <row r="17" spans="1:10" ht="87.75" customHeight="1">
      <c r="A17" s="440" t="s">
        <v>826</v>
      </c>
      <c r="B17" s="441" t="s">
        <v>198</v>
      </c>
      <c r="C17" s="234">
        <v>7145</v>
      </c>
      <c r="D17" s="428">
        <f aca="true" t="shared" si="1" ref="D17:D22">E17</f>
        <v>11530.199999999999</v>
      </c>
      <c r="E17" s="428">
        <f>SUM(E18,E19,E20,E21,E22,E23,E24,E25,E26,E27,E28,E29,E30,E31,E32,E33,E34,E35,E36)</f>
        <v>11530.199999999999</v>
      </c>
      <c r="F17" s="428" t="s">
        <v>456</v>
      </c>
      <c r="G17" s="428">
        <f>SUM(G18,G19,G20,G21,G22,G23,G24,G25,G26,G27,G28,G29,G30,G31,G32,G33,G34,G35,G36)</f>
        <v>2845</v>
      </c>
      <c r="H17" s="428">
        <f>SUM(H18,H19,H20,H21,H22,H23,H24,H25,H26,H27,H28,H29,H30,H31,H32,H33,H34,H35,H36)</f>
        <v>5765.099999999999</v>
      </c>
      <c r="I17" s="428">
        <f>SUM(I18,I19,I20,I21,I22,I23,I24,I25,I26,I27,I28,I29,I30,I31,I32,I33,I34,I35,I36)</f>
        <v>8685.1</v>
      </c>
      <c r="J17" s="428">
        <f>SUM(J18,J19,J20,J21,J22,J23,J24,J25,J26,J27,J28,J29,J30,J31,J32,J33,J34,J35,J36)</f>
        <v>11530.199999999999</v>
      </c>
    </row>
    <row r="18" spans="1:10" ht="53.25" customHeight="1">
      <c r="A18" s="442" t="s">
        <v>863</v>
      </c>
      <c r="B18" s="443" t="s">
        <v>864</v>
      </c>
      <c r="C18" s="444"/>
      <c r="D18" s="445">
        <f t="shared" si="1"/>
        <v>50</v>
      </c>
      <c r="E18" s="445">
        <v>50</v>
      </c>
      <c r="F18" s="445" t="s">
        <v>456</v>
      </c>
      <c r="G18" s="445"/>
      <c r="H18" s="445">
        <v>25</v>
      </c>
      <c r="I18" s="445">
        <v>50</v>
      </c>
      <c r="J18" s="445">
        <v>50</v>
      </c>
    </row>
    <row r="19" spans="1:10" ht="42" customHeight="1">
      <c r="A19" s="446" t="s">
        <v>865</v>
      </c>
      <c r="B19" s="447" t="s">
        <v>866</v>
      </c>
      <c r="C19" s="433"/>
      <c r="D19" s="192">
        <f t="shared" si="1"/>
        <v>50</v>
      </c>
      <c r="E19" s="192">
        <v>50</v>
      </c>
      <c r="F19" s="192" t="s">
        <v>456</v>
      </c>
      <c r="G19" s="445"/>
      <c r="H19" s="445">
        <v>25</v>
      </c>
      <c r="I19" s="445">
        <v>50</v>
      </c>
      <c r="J19" s="445">
        <v>50</v>
      </c>
    </row>
    <row r="20" spans="1:10" ht="29.25" customHeight="1">
      <c r="A20" s="446" t="s">
        <v>867</v>
      </c>
      <c r="B20" s="447" t="s">
        <v>868</v>
      </c>
      <c r="C20" s="433"/>
      <c r="D20" s="192">
        <f t="shared" si="1"/>
        <v>50</v>
      </c>
      <c r="E20" s="192">
        <v>50</v>
      </c>
      <c r="F20" s="192" t="s">
        <v>456</v>
      </c>
      <c r="G20" s="445"/>
      <c r="H20" s="445">
        <v>25</v>
      </c>
      <c r="I20" s="445">
        <v>50</v>
      </c>
      <c r="J20" s="445">
        <v>50</v>
      </c>
    </row>
    <row r="21" spans="1:10" ht="118.5" customHeight="1">
      <c r="A21" s="446" t="s">
        <v>869</v>
      </c>
      <c r="B21" s="447" t="s">
        <v>870</v>
      </c>
      <c r="C21" s="433"/>
      <c r="D21" s="192">
        <f t="shared" si="1"/>
        <v>3844</v>
      </c>
      <c r="E21" s="192">
        <v>3844</v>
      </c>
      <c r="F21" s="192" t="s">
        <v>456</v>
      </c>
      <c r="G21" s="445">
        <v>961</v>
      </c>
      <c r="H21" s="445">
        <v>1922</v>
      </c>
      <c r="I21" s="445">
        <v>2883</v>
      </c>
      <c r="J21" s="445">
        <v>3844</v>
      </c>
    </row>
    <row r="22" spans="1:10" ht="93" customHeight="1">
      <c r="A22" s="435">
        <v>11305</v>
      </c>
      <c r="B22" s="447" t="s">
        <v>0</v>
      </c>
      <c r="C22" s="433"/>
      <c r="D22" s="192">
        <f t="shared" si="1"/>
        <v>0</v>
      </c>
      <c r="E22" s="192"/>
      <c r="F22" s="192" t="s">
        <v>456</v>
      </c>
      <c r="G22" s="445"/>
      <c r="H22" s="445"/>
      <c r="I22" s="445"/>
      <c r="J22" s="445"/>
    </row>
    <row r="23" spans="1:10" ht="57.75" customHeight="1">
      <c r="A23" s="435">
        <v>11306</v>
      </c>
      <c r="B23" s="447" t="s">
        <v>843</v>
      </c>
      <c r="C23" s="433"/>
      <c r="D23" s="192">
        <f aca="true" t="shared" si="2" ref="D23:D36">E23</f>
        <v>0</v>
      </c>
      <c r="E23" s="192"/>
      <c r="F23" s="192" t="s">
        <v>456</v>
      </c>
      <c r="G23" s="445"/>
      <c r="H23" s="445"/>
      <c r="I23" s="445"/>
      <c r="J23" s="445"/>
    </row>
    <row r="24" spans="1:10" ht="105" customHeight="1">
      <c r="A24" s="435">
        <v>11307</v>
      </c>
      <c r="B24" s="447" t="s">
        <v>1</v>
      </c>
      <c r="C24" s="433"/>
      <c r="D24" s="192">
        <f t="shared" si="2"/>
        <v>4724.4</v>
      </c>
      <c r="E24" s="192">
        <v>4724.4</v>
      </c>
      <c r="F24" s="192" t="s">
        <v>456</v>
      </c>
      <c r="G24" s="445">
        <v>1181.1</v>
      </c>
      <c r="H24" s="445">
        <v>2362.2</v>
      </c>
      <c r="I24" s="445">
        <v>3543.3</v>
      </c>
      <c r="J24" s="445">
        <v>4724.4</v>
      </c>
    </row>
    <row r="25" spans="1:10" ht="81" customHeight="1">
      <c r="A25" s="436">
        <v>11308</v>
      </c>
      <c r="B25" s="447" t="s">
        <v>11</v>
      </c>
      <c r="C25" s="433"/>
      <c r="D25" s="192">
        <f t="shared" si="2"/>
        <v>0</v>
      </c>
      <c r="E25" s="192"/>
      <c r="F25" s="192" t="s">
        <v>456</v>
      </c>
      <c r="G25" s="445"/>
      <c r="H25" s="445"/>
      <c r="I25" s="445"/>
      <c r="J25" s="445"/>
    </row>
    <row r="26" spans="1:10" ht="80.25" customHeight="1">
      <c r="A26" s="436">
        <v>11309</v>
      </c>
      <c r="B26" s="447" t="s">
        <v>2</v>
      </c>
      <c r="C26" s="433"/>
      <c r="D26" s="192">
        <f t="shared" si="2"/>
        <v>0</v>
      </c>
      <c r="E26" s="192"/>
      <c r="F26" s="192" t="s">
        <v>456</v>
      </c>
      <c r="G26" s="445"/>
      <c r="H26" s="445"/>
      <c r="I26" s="445"/>
      <c r="J26" s="445"/>
    </row>
    <row r="27" spans="1:10" ht="55.5" customHeight="1">
      <c r="A27" s="436">
        <v>11310</v>
      </c>
      <c r="B27" s="443" t="s">
        <v>3</v>
      </c>
      <c r="C27" s="433"/>
      <c r="D27" s="192">
        <f t="shared" si="2"/>
        <v>765.8</v>
      </c>
      <c r="E27" s="192">
        <v>765.8</v>
      </c>
      <c r="F27" s="192" t="s">
        <v>456</v>
      </c>
      <c r="G27" s="445">
        <v>191.4</v>
      </c>
      <c r="H27" s="445">
        <v>382.9</v>
      </c>
      <c r="I27" s="445">
        <v>574.3</v>
      </c>
      <c r="J27" s="445">
        <v>765.8</v>
      </c>
    </row>
    <row r="28" spans="1:10" ht="58.5" customHeight="1">
      <c r="A28" s="436">
        <v>11311</v>
      </c>
      <c r="B28" s="447" t="s">
        <v>4</v>
      </c>
      <c r="C28" s="433"/>
      <c r="D28" s="192">
        <f t="shared" si="2"/>
        <v>0</v>
      </c>
      <c r="E28" s="192"/>
      <c r="F28" s="192" t="s">
        <v>456</v>
      </c>
      <c r="G28" s="445"/>
      <c r="H28" s="445"/>
      <c r="I28" s="445"/>
      <c r="J28" s="445"/>
    </row>
    <row r="29" spans="1:10" ht="130.5" customHeight="1">
      <c r="A29" s="436">
        <v>11312</v>
      </c>
      <c r="B29" s="447" t="s">
        <v>5</v>
      </c>
      <c r="C29" s="433"/>
      <c r="D29" s="192">
        <f t="shared" si="2"/>
        <v>1296</v>
      </c>
      <c r="E29" s="192">
        <v>1296</v>
      </c>
      <c r="F29" s="192" t="s">
        <v>456</v>
      </c>
      <c r="G29" s="445">
        <v>324</v>
      </c>
      <c r="H29" s="445">
        <v>648</v>
      </c>
      <c r="I29" s="445">
        <v>972</v>
      </c>
      <c r="J29" s="445">
        <v>1296</v>
      </c>
    </row>
    <row r="30" spans="1:10" ht="102" customHeight="1">
      <c r="A30" s="436">
        <v>11313</v>
      </c>
      <c r="B30" s="443" t="s">
        <v>6</v>
      </c>
      <c r="C30" s="433"/>
      <c r="D30" s="192">
        <f t="shared" si="2"/>
        <v>0</v>
      </c>
      <c r="E30" s="192"/>
      <c r="F30" s="192" t="s">
        <v>456</v>
      </c>
      <c r="G30" s="445"/>
      <c r="H30" s="445"/>
      <c r="I30" s="445"/>
      <c r="J30" s="445"/>
    </row>
    <row r="31" spans="1:10" ht="40.5" customHeight="1">
      <c r="A31" s="436">
        <v>11314</v>
      </c>
      <c r="B31" s="443" t="s">
        <v>7</v>
      </c>
      <c r="C31" s="433"/>
      <c r="D31" s="192">
        <f t="shared" si="2"/>
        <v>0</v>
      </c>
      <c r="E31" s="192"/>
      <c r="F31" s="192" t="s">
        <v>456</v>
      </c>
      <c r="G31" s="445"/>
      <c r="H31" s="445"/>
      <c r="I31" s="445"/>
      <c r="J31" s="445"/>
    </row>
    <row r="32" spans="1:10" ht="63.75">
      <c r="A32" s="436">
        <v>11315</v>
      </c>
      <c r="B32" s="443" t="s">
        <v>8</v>
      </c>
      <c r="C32" s="433"/>
      <c r="D32" s="192">
        <f t="shared" si="2"/>
        <v>0</v>
      </c>
      <c r="E32" s="192"/>
      <c r="F32" s="192" t="s">
        <v>456</v>
      </c>
      <c r="G32" s="445"/>
      <c r="H32" s="445"/>
      <c r="I32" s="445"/>
      <c r="J32" s="445"/>
    </row>
    <row r="33" spans="1:10" ht="41.25" customHeight="1">
      <c r="A33" s="448">
        <v>11316</v>
      </c>
      <c r="B33" s="443" t="s">
        <v>844</v>
      </c>
      <c r="C33" s="433"/>
      <c r="D33" s="192">
        <f t="shared" si="2"/>
        <v>750</v>
      </c>
      <c r="E33" s="192">
        <v>750</v>
      </c>
      <c r="F33" s="192" t="s">
        <v>456</v>
      </c>
      <c r="G33" s="445">
        <v>187.5</v>
      </c>
      <c r="H33" s="445">
        <v>375</v>
      </c>
      <c r="I33" s="445">
        <v>562.5</v>
      </c>
      <c r="J33" s="445">
        <v>750</v>
      </c>
    </row>
    <row r="34" spans="1:10" ht="51.75" customHeight="1">
      <c r="A34" s="448">
        <v>11317</v>
      </c>
      <c r="B34" s="443" t="s">
        <v>859</v>
      </c>
      <c r="C34" s="433"/>
      <c r="D34" s="192">
        <f t="shared" si="2"/>
        <v>0</v>
      </c>
      <c r="E34" s="192"/>
      <c r="F34" s="192" t="s">
        <v>456</v>
      </c>
      <c r="G34" s="445"/>
      <c r="H34" s="445"/>
      <c r="I34" s="445"/>
      <c r="J34" s="445"/>
    </row>
    <row r="35" spans="1:10" ht="42.75" customHeight="1">
      <c r="A35" s="448">
        <v>11318</v>
      </c>
      <c r="B35" s="443" t="s">
        <v>9</v>
      </c>
      <c r="C35" s="433"/>
      <c r="D35" s="192">
        <f t="shared" si="2"/>
        <v>0</v>
      </c>
      <c r="E35" s="192"/>
      <c r="F35" s="192" t="s">
        <v>456</v>
      </c>
      <c r="G35" s="445"/>
      <c r="H35" s="445"/>
      <c r="I35" s="445"/>
      <c r="J35" s="445"/>
    </row>
    <row r="36" spans="1:10" ht="27" customHeight="1">
      <c r="A36" s="436">
        <v>11319</v>
      </c>
      <c r="B36" s="443" t="s">
        <v>10</v>
      </c>
      <c r="C36" s="433"/>
      <c r="D36" s="192">
        <f t="shared" si="2"/>
        <v>0</v>
      </c>
      <c r="E36" s="192"/>
      <c r="F36" s="192"/>
      <c r="G36" s="445"/>
      <c r="H36" s="445"/>
      <c r="I36" s="445"/>
      <c r="J36" s="445"/>
    </row>
    <row r="37" spans="1:10" s="383" customFormat="1" ht="37.5" customHeight="1">
      <c r="A37" s="435">
        <v>1140</v>
      </c>
      <c r="B37" s="447" t="s">
        <v>12</v>
      </c>
      <c r="C37" s="433">
        <v>7146</v>
      </c>
      <c r="D37" s="449">
        <f>E37</f>
        <v>2000</v>
      </c>
      <c r="E37" s="449">
        <f>SUM(E38,E39)</f>
        <v>2000</v>
      </c>
      <c r="F37" s="192" t="s">
        <v>456</v>
      </c>
      <c r="G37" s="449">
        <f>SUM(G38,G39)</f>
        <v>500</v>
      </c>
      <c r="H37" s="449">
        <f>SUM(H38,H39)</f>
        <v>1000</v>
      </c>
      <c r="I37" s="449">
        <f>SUM(I38,I39)</f>
        <v>1500</v>
      </c>
      <c r="J37" s="449">
        <f>SUM(J38,J39)</f>
        <v>2000</v>
      </c>
    </row>
    <row r="38" spans="1:10" ht="93.75" customHeight="1">
      <c r="A38" s="435">
        <v>1141</v>
      </c>
      <c r="B38" s="447" t="s">
        <v>13</v>
      </c>
      <c r="C38" s="419"/>
      <c r="D38" s="450">
        <f>SUM(E38:F38)</f>
        <v>2000</v>
      </c>
      <c r="E38" s="450">
        <v>2000</v>
      </c>
      <c r="F38" s="450" t="s">
        <v>456</v>
      </c>
      <c r="G38" s="450">
        <v>500</v>
      </c>
      <c r="H38" s="450">
        <v>1000</v>
      </c>
      <c r="I38" s="450">
        <v>1500</v>
      </c>
      <c r="J38" s="450">
        <v>2000</v>
      </c>
    </row>
    <row r="39" spans="1:10" ht="104.25" customHeight="1">
      <c r="A39" s="451">
        <v>1142</v>
      </c>
      <c r="B39" s="447" t="s">
        <v>14</v>
      </c>
      <c r="C39" s="433"/>
      <c r="D39" s="192">
        <f>SUM(E39:F39)</f>
        <v>0</v>
      </c>
      <c r="E39" s="192"/>
      <c r="F39" s="192" t="s">
        <v>456</v>
      </c>
      <c r="G39" s="450"/>
      <c r="H39" s="450"/>
      <c r="I39" s="450"/>
      <c r="J39" s="450"/>
    </row>
    <row r="40" spans="1:10" s="383" customFormat="1" ht="29.25" customHeight="1">
      <c r="A40" s="436">
        <v>1150</v>
      </c>
      <c r="B40" s="443" t="s">
        <v>15</v>
      </c>
      <c r="C40" s="433">
        <v>7161</v>
      </c>
      <c r="D40" s="452">
        <f>SUM(D41,D45)</f>
        <v>0</v>
      </c>
      <c r="E40" s="452">
        <f>SUM(E41,E45)</f>
        <v>0</v>
      </c>
      <c r="F40" s="445" t="s">
        <v>456</v>
      </c>
      <c r="G40" s="452">
        <f>SUM(G41,G45)</f>
        <v>0</v>
      </c>
      <c r="H40" s="452">
        <f>SUM(H41,H45)</f>
        <v>0</v>
      </c>
      <c r="I40" s="452">
        <f>SUM(I41,I45)</f>
        <v>0</v>
      </c>
      <c r="J40" s="452">
        <f>SUM(J41,J45)</f>
        <v>0</v>
      </c>
    </row>
    <row r="41" spans="1:10" ht="67.5" customHeight="1">
      <c r="A41" s="436">
        <v>1151</v>
      </c>
      <c r="B41" s="441" t="s">
        <v>16</v>
      </c>
      <c r="C41" s="453"/>
      <c r="D41" s="445">
        <f>SUM(D42:D44)</f>
        <v>0</v>
      </c>
      <c r="E41" s="445">
        <f>SUM(E42:E44)</f>
        <v>0</v>
      </c>
      <c r="F41" s="445" t="s">
        <v>456</v>
      </c>
      <c r="G41" s="445">
        <f>SUM(G42:G44)</f>
        <v>0</v>
      </c>
      <c r="H41" s="445">
        <f>SUM(H42:H44)</f>
        <v>0</v>
      </c>
      <c r="I41" s="445">
        <f>SUM(I42:I44)</f>
        <v>0</v>
      </c>
      <c r="J41" s="445">
        <f>SUM(J42:J44)</f>
        <v>0</v>
      </c>
    </row>
    <row r="42" spans="1:10" ht="16.5" customHeight="1">
      <c r="A42" s="454">
        <v>1152</v>
      </c>
      <c r="B42" s="447" t="s">
        <v>17</v>
      </c>
      <c r="C42" s="433"/>
      <c r="D42" s="192">
        <f>SUM(E42:F42)</f>
        <v>0</v>
      </c>
      <c r="E42" s="192"/>
      <c r="F42" s="192" t="s">
        <v>456</v>
      </c>
      <c r="G42" s="455"/>
      <c r="H42" s="455"/>
      <c r="I42" s="455"/>
      <c r="J42" s="455"/>
    </row>
    <row r="43" spans="1:10" ht="16.5" customHeight="1">
      <c r="A43" s="454">
        <v>1153</v>
      </c>
      <c r="B43" s="456" t="s">
        <v>18</v>
      </c>
      <c r="C43" s="433"/>
      <c r="D43" s="192">
        <f>SUM(E43:F43)</f>
        <v>0</v>
      </c>
      <c r="E43" s="455"/>
      <c r="F43" s="192" t="s">
        <v>456</v>
      </c>
      <c r="G43" s="455"/>
      <c r="H43" s="455"/>
      <c r="I43" s="455"/>
      <c r="J43" s="455"/>
    </row>
    <row r="44" spans="1:10" ht="25.5">
      <c r="A44" s="454">
        <v>1154</v>
      </c>
      <c r="B44" s="447" t="s">
        <v>19</v>
      </c>
      <c r="C44" s="433"/>
      <c r="D44" s="192">
        <f>SUM(E44:F44)</f>
        <v>0</v>
      </c>
      <c r="E44" s="455"/>
      <c r="F44" s="192" t="s">
        <v>456</v>
      </c>
      <c r="G44" s="455"/>
      <c r="H44" s="455"/>
      <c r="I44" s="455"/>
      <c r="J44" s="455"/>
    </row>
    <row r="45" spans="1:10" ht="89.25">
      <c r="A45" s="454">
        <v>1155</v>
      </c>
      <c r="B45" s="441" t="s">
        <v>20</v>
      </c>
      <c r="C45" s="433"/>
      <c r="D45" s="192">
        <f>SUM(E45:F45)</f>
        <v>0</v>
      </c>
      <c r="E45" s="455"/>
      <c r="F45" s="192" t="s">
        <v>456</v>
      </c>
      <c r="G45" s="455"/>
      <c r="H45" s="455"/>
      <c r="I45" s="455"/>
      <c r="J45" s="455"/>
    </row>
    <row r="46" spans="1:10" s="383" customFormat="1" ht="45" customHeight="1">
      <c r="A46" s="436">
        <v>1200</v>
      </c>
      <c r="B46" s="443" t="s">
        <v>199</v>
      </c>
      <c r="C46" s="433">
        <v>7300</v>
      </c>
      <c r="D46" s="452">
        <f aca="true" t="shared" si="3" ref="D46:J46">SUM(D47,D49,D51,D53,D55,D62)</f>
        <v>1512698</v>
      </c>
      <c r="E46" s="452">
        <f t="shared" si="3"/>
        <v>1156211</v>
      </c>
      <c r="F46" s="452">
        <f t="shared" si="3"/>
        <v>356487</v>
      </c>
      <c r="G46" s="452">
        <f t="shared" si="3"/>
        <v>289052.7</v>
      </c>
      <c r="H46" s="452">
        <f t="shared" si="3"/>
        <v>678105.5</v>
      </c>
      <c r="I46" s="452">
        <f t="shared" si="3"/>
        <v>1017158.2</v>
      </c>
      <c r="J46" s="452">
        <f t="shared" si="3"/>
        <v>1512698</v>
      </c>
    </row>
    <row r="47" spans="1:10" s="383" customFormat="1" ht="50.25" customHeight="1">
      <c r="A47" s="438">
        <v>1210</v>
      </c>
      <c r="B47" s="443" t="s">
        <v>21</v>
      </c>
      <c r="C47" s="234">
        <v>7311</v>
      </c>
      <c r="D47" s="355">
        <f>SUM(D48)</f>
        <v>0</v>
      </c>
      <c r="E47" s="355">
        <f>SUM(E48)</f>
        <v>0</v>
      </c>
      <c r="F47" s="428" t="s">
        <v>456</v>
      </c>
      <c r="G47" s="355">
        <f>SUM(G48)</f>
        <v>0</v>
      </c>
      <c r="H47" s="355">
        <f>SUM(H48)</f>
        <v>0</v>
      </c>
      <c r="I47" s="355">
        <f>SUM(I48)</f>
        <v>0</v>
      </c>
      <c r="J47" s="355">
        <f>SUM(J48)</f>
        <v>0</v>
      </c>
    </row>
    <row r="48" spans="1:10" ht="65.25" customHeight="1">
      <c r="A48" s="435">
        <v>1211</v>
      </c>
      <c r="B48" s="441" t="s">
        <v>22</v>
      </c>
      <c r="C48" s="457"/>
      <c r="D48" s="192">
        <f>SUM(E48:F48)</f>
        <v>0</v>
      </c>
      <c r="E48" s="455"/>
      <c r="F48" s="192" t="s">
        <v>456</v>
      </c>
      <c r="G48" s="455"/>
      <c r="H48" s="455"/>
      <c r="I48" s="455"/>
      <c r="J48" s="455"/>
    </row>
    <row r="49" spans="1:10" s="383" customFormat="1" ht="38.25">
      <c r="A49" s="438">
        <v>1220</v>
      </c>
      <c r="B49" s="443" t="s">
        <v>23</v>
      </c>
      <c r="C49" s="458">
        <v>7312</v>
      </c>
      <c r="D49" s="355">
        <f>SUM(D50)</f>
        <v>0</v>
      </c>
      <c r="E49" s="428" t="s">
        <v>456</v>
      </c>
      <c r="F49" s="355">
        <f>SUM(F50)</f>
        <v>0</v>
      </c>
      <c r="G49" s="355">
        <f>SUM(G50)</f>
        <v>0</v>
      </c>
      <c r="H49" s="355">
        <f>SUM(H50)</f>
        <v>0</v>
      </c>
      <c r="I49" s="355">
        <f>SUM(I50)</f>
        <v>0</v>
      </c>
      <c r="J49" s="355">
        <f>SUM(J50)</f>
        <v>0</v>
      </c>
    </row>
    <row r="50" spans="1:10" ht="66.75" customHeight="1">
      <c r="A50" s="451">
        <v>1221</v>
      </c>
      <c r="B50" s="441" t="s">
        <v>24</v>
      </c>
      <c r="C50" s="457"/>
      <c r="D50" s="192">
        <f>SUM(E50:F50)</f>
        <v>0</v>
      </c>
      <c r="E50" s="192" t="s">
        <v>456</v>
      </c>
      <c r="F50" s="192">
        <v>0</v>
      </c>
      <c r="G50" s="192"/>
      <c r="H50" s="192"/>
      <c r="I50" s="192"/>
      <c r="J50" s="192"/>
    </row>
    <row r="51" spans="1:10" s="383" customFormat="1" ht="45.75" customHeight="1">
      <c r="A51" s="438">
        <v>1230</v>
      </c>
      <c r="B51" s="429" t="s">
        <v>25</v>
      </c>
      <c r="C51" s="458">
        <v>7321</v>
      </c>
      <c r="D51" s="355">
        <f>SUM(D52)</f>
        <v>0</v>
      </c>
      <c r="E51" s="355">
        <f>SUM(E52)</f>
        <v>0</v>
      </c>
      <c r="F51" s="428" t="s">
        <v>456</v>
      </c>
      <c r="G51" s="355">
        <f>SUM(G52)</f>
        <v>0</v>
      </c>
      <c r="H51" s="355">
        <f>SUM(H52)</f>
        <v>0</v>
      </c>
      <c r="I51" s="355">
        <f>SUM(I52)</f>
        <v>0</v>
      </c>
      <c r="J51" s="355">
        <f>SUM(J52)</f>
        <v>0</v>
      </c>
    </row>
    <row r="52" spans="1:10" ht="56.25" customHeight="1">
      <c r="A52" s="435">
        <v>1231</v>
      </c>
      <c r="B52" s="432" t="s">
        <v>26</v>
      </c>
      <c r="C52" s="457"/>
      <c r="D52" s="192">
        <f>SUM(E52:F52)</f>
        <v>0</v>
      </c>
      <c r="E52" s="455"/>
      <c r="F52" s="192" t="s">
        <v>456</v>
      </c>
      <c r="G52" s="455"/>
      <c r="H52" s="455"/>
      <c r="I52" s="455"/>
      <c r="J52" s="455"/>
    </row>
    <row r="53" spans="1:10" s="383" customFormat="1" ht="39" customHeight="1">
      <c r="A53" s="459">
        <v>1240</v>
      </c>
      <c r="B53" s="447" t="s">
        <v>27</v>
      </c>
      <c r="C53" s="460">
        <v>7322</v>
      </c>
      <c r="D53" s="355">
        <f>SUM(D54)</f>
        <v>0</v>
      </c>
      <c r="E53" s="355" t="s">
        <v>456</v>
      </c>
      <c r="F53" s="355">
        <f>SUM(F54)</f>
        <v>0</v>
      </c>
      <c r="G53" s="355">
        <f>SUM(G54)</f>
        <v>0</v>
      </c>
      <c r="H53" s="355">
        <f>SUM(H54)</f>
        <v>0</v>
      </c>
      <c r="I53" s="355">
        <f>SUM(I54)</f>
        <v>0</v>
      </c>
      <c r="J53" s="355">
        <f>SUM(J54)</f>
        <v>0</v>
      </c>
    </row>
    <row r="54" spans="1:10" ht="63" customHeight="1">
      <c r="A54" s="435">
        <v>1241</v>
      </c>
      <c r="B54" s="432" t="s">
        <v>28</v>
      </c>
      <c r="C54" s="457"/>
      <c r="D54" s="192">
        <f>SUM(E54:F54)</f>
        <v>0</v>
      </c>
      <c r="E54" s="192" t="s">
        <v>456</v>
      </c>
      <c r="F54" s="455">
        <v>0</v>
      </c>
      <c r="G54" s="192"/>
      <c r="H54" s="192"/>
      <c r="I54" s="192"/>
      <c r="J54" s="192"/>
    </row>
    <row r="55" spans="1:10" s="383" customFormat="1" ht="69" customHeight="1">
      <c r="A55" s="459">
        <v>1250</v>
      </c>
      <c r="B55" s="447" t="s">
        <v>200</v>
      </c>
      <c r="C55" s="433">
        <v>7331</v>
      </c>
      <c r="D55" s="461">
        <f>SUM(D56,D57,D60,D61)</f>
        <v>1156211</v>
      </c>
      <c r="E55" s="461">
        <f>SUM(E56,E57,E60,E61)</f>
        <v>1156211</v>
      </c>
      <c r="F55" s="192" t="s">
        <v>456</v>
      </c>
      <c r="G55" s="461">
        <f>SUM(G56,G57,G60,G61)</f>
        <v>289052.7</v>
      </c>
      <c r="H55" s="461">
        <f>SUM(H56,H57,H60,H61)</f>
        <v>578105.5</v>
      </c>
      <c r="I55" s="461">
        <f>SUM(I56,I57,I60,I61)</f>
        <v>867158.2</v>
      </c>
      <c r="J55" s="461">
        <f>SUM(J56,J57,J60,J61)</f>
        <v>1156211</v>
      </c>
    </row>
    <row r="56" spans="1:10" ht="38.25">
      <c r="A56" s="435">
        <v>1251</v>
      </c>
      <c r="B56" s="432" t="s">
        <v>29</v>
      </c>
      <c r="C56" s="433"/>
      <c r="D56" s="212">
        <f>SUM(E56:F56)</f>
        <v>1156211</v>
      </c>
      <c r="E56" s="212">
        <v>1156211</v>
      </c>
      <c r="F56" s="192" t="s">
        <v>456</v>
      </c>
      <c r="G56" s="212">
        <v>289052.7</v>
      </c>
      <c r="H56" s="212">
        <v>578105.5</v>
      </c>
      <c r="I56" s="212">
        <v>867158.2</v>
      </c>
      <c r="J56" s="212">
        <v>1156211</v>
      </c>
    </row>
    <row r="57" spans="1:10" ht="38.25">
      <c r="A57" s="435">
        <v>1252</v>
      </c>
      <c r="B57" s="432" t="s">
        <v>30</v>
      </c>
      <c r="C57" s="457"/>
      <c r="D57" s="192">
        <f>SUM(D58:D59)</f>
        <v>0</v>
      </c>
      <c r="E57" s="192">
        <f>SUM(E58:E59)</f>
        <v>0</v>
      </c>
      <c r="F57" s="192" t="s">
        <v>456</v>
      </c>
      <c r="G57" s="192">
        <f>SUM(G58:G59)</f>
        <v>0</v>
      </c>
      <c r="H57" s="192">
        <f>SUM(H58:H59)</f>
        <v>0</v>
      </c>
      <c r="I57" s="192">
        <f>SUM(I58:I59)</f>
        <v>0</v>
      </c>
      <c r="J57" s="192">
        <f>SUM(J58:J59)</f>
        <v>0</v>
      </c>
    </row>
    <row r="58" spans="1:10" ht="63.75">
      <c r="A58" s="435">
        <v>1253</v>
      </c>
      <c r="B58" s="447" t="s">
        <v>31</v>
      </c>
      <c r="C58" s="433"/>
      <c r="D58" s="192">
        <f>SUM(E58:F58)</f>
        <v>0</v>
      </c>
      <c r="E58" s="192"/>
      <c r="F58" s="192" t="s">
        <v>456</v>
      </c>
      <c r="G58" s="455"/>
      <c r="H58" s="455"/>
      <c r="I58" s="455"/>
      <c r="J58" s="455"/>
    </row>
    <row r="59" spans="1:10" ht="28.5" customHeight="1">
      <c r="A59" s="435">
        <v>1254</v>
      </c>
      <c r="B59" s="447" t="s">
        <v>32</v>
      </c>
      <c r="C59" s="433"/>
      <c r="D59" s="192">
        <f>SUM(E59:F59)</f>
        <v>0</v>
      </c>
      <c r="E59" s="455"/>
      <c r="F59" s="192" t="s">
        <v>456</v>
      </c>
      <c r="G59" s="455"/>
      <c r="H59" s="455"/>
      <c r="I59" s="455"/>
      <c r="J59" s="455"/>
    </row>
    <row r="60" spans="1:10" ht="36.75" customHeight="1">
      <c r="A60" s="435">
        <v>1255</v>
      </c>
      <c r="B60" s="432" t="s">
        <v>366</v>
      </c>
      <c r="C60" s="457"/>
      <c r="D60" s="192">
        <f>SUM(E60:F60)</f>
        <v>0</v>
      </c>
      <c r="E60" s="455"/>
      <c r="F60" s="192" t="s">
        <v>456</v>
      </c>
      <c r="G60" s="455"/>
      <c r="H60" s="455"/>
      <c r="I60" s="455"/>
      <c r="J60" s="455"/>
    </row>
    <row r="61" spans="1:10" ht="38.25">
      <c r="A61" s="435">
        <v>1256</v>
      </c>
      <c r="B61" s="432" t="s">
        <v>540</v>
      </c>
      <c r="C61" s="457"/>
      <c r="D61" s="192">
        <f>SUM(E61:F61)</f>
        <v>0</v>
      </c>
      <c r="E61" s="455"/>
      <c r="F61" s="192" t="s">
        <v>456</v>
      </c>
      <c r="G61" s="455"/>
      <c r="H61" s="455"/>
      <c r="I61" s="455"/>
      <c r="J61" s="455"/>
    </row>
    <row r="62" spans="1:10" s="383" customFormat="1" ht="51">
      <c r="A62" s="459">
        <v>1260</v>
      </c>
      <c r="B62" s="447" t="s">
        <v>33</v>
      </c>
      <c r="C62" s="427">
        <v>7332</v>
      </c>
      <c r="D62" s="430">
        <f>SUM(D63:D64)</f>
        <v>356487</v>
      </c>
      <c r="E62" s="355" t="s">
        <v>456</v>
      </c>
      <c r="F62" s="430">
        <f>SUM(F63:F64)</f>
        <v>356487</v>
      </c>
      <c r="G62" s="430">
        <f>SUM(G63:G64)</f>
        <v>0</v>
      </c>
      <c r="H62" s="430">
        <f>SUM(H63:H64)</f>
        <v>100000</v>
      </c>
      <c r="I62" s="430">
        <f>SUM(I63:I64)</f>
        <v>150000</v>
      </c>
      <c r="J62" s="430">
        <f>SUM(J63:J64)</f>
        <v>356487</v>
      </c>
    </row>
    <row r="63" spans="1:10" ht="41.25" customHeight="1">
      <c r="A63" s="435">
        <v>1261</v>
      </c>
      <c r="B63" s="432" t="s">
        <v>34</v>
      </c>
      <c r="C63" s="457"/>
      <c r="D63" s="192">
        <f>SUM(E63:F63)</f>
        <v>356487</v>
      </c>
      <c r="E63" s="192" t="s">
        <v>456</v>
      </c>
      <c r="F63" s="192">
        <v>356487</v>
      </c>
      <c r="G63" s="192"/>
      <c r="H63" s="455">
        <v>100000</v>
      </c>
      <c r="I63" s="455">
        <v>150000</v>
      </c>
      <c r="J63" s="455">
        <v>356487</v>
      </c>
    </row>
    <row r="64" spans="1:10" ht="40.5" customHeight="1">
      <c r="A64" s="435">
        <v>1262</v>
      </c>
      <c r="B64" s="432" t="s">
        <v>541</v>
      </c>
      <c r="C64" s="457"/>
      <c r="D64" s="192">
        <f>SUM(E64:F64)</f>
        <v>0</v>
      </c>
      <c r="E64" s="192" t="s">
        <v>456</v>
      </c>
      <c r="F64" s="192">
        <v>0</v>
      </c>
      <c r="G64" s="192"/>
      <c r="H64" s="192"/>
      <c r="I64" s="192"/>
      <c r="J64" s="192"/>
    </row>
    <row r="65" spans="1:10" s="383" customFormat="1" ht="51.75" customHeight="1">
      <c r="A65" s="462" t="s">
        <v>452</v>
      </c>
      <c r="B65" s="447" t="s">
        <v>201</v>
      </c>
      <c r="C65" s="433">
        <v>7400</v>
      </c>
      <c r="D65" s="452">
        <f>SUM(D66,D68,D70,D75,D79,D103,D106,D109,D112)</f>
        <v>246012.5</v>
      </c>
      <c r="E65" s="452">
        <f>SUM(E66,E68,E70,E75,E79,E103,E106,E109,E115)</f>
        <v>246012.5</v>
      </c>
      <c r="F65" s="452">
        <f>SUM(F66,F68,F70,F75,F79,F103,F106,F109,F112)</f>
        <v>150000</v>
      </c>
      <c r="G65" s="452">
        <f>SUM(G66,G68,G70,G75,G79,G103,G106,G109,G115)</f>
        <v>37217.2</v>
      </c>
      <c r="H65" s="452">
        <f>SUM(H66,H68,H70,H75,H79,H103,H106,H109,H115)</f>
        <v>115607.1</v>
      </c>
      <c r="I65" s="452">
        <f>SUM(I66,I68,I70,I75,I79,I103,I106,I109,I115)</f>
        <v>154641.7</v>
      </c>
      <c r="J65" s="452">
        <f>SUM(J66,J68,J70,J75,J79,J103,J106,J109,J115)</f>
        <v>246012.5</v>
      </c>
    </row>
    <row r="66" spans="1:10" s="383" customFormat="1" ht="24.75" customHeight="1">
      <c r="A66" s="462" t="s">
        <v>832</v>
      </c>
      <c r="B66" s="447" t="s">
        <v>35</v>
      </c>
      <c r="C66" s="427">
        <v>7411</v>
      </c>
      <c r="D66" s="430">
        <f>SUM(D67)</f>
        <v>0</v>
      </c>
      <c r="E66" s="355" t="s">
        <v>456</v>
      </c>
      <c r="F66" s="430">
        <f>SUM(F67)</f>
        <v>0</v>
      </c>
      <c r="G66" s="430">
        <f>SUM(G67)</f>
        <v>0</v>
      </c>
      <c r="H66" s="430">
        <f>SUM(H67)</f>
        <v>0</v>
      </c>
      <c r="I66" s="430">
        <f>SUM(I67)</f>
        <v>0</v>
      </c>
      <c r="J66" s="430">
        <f>SUM(J67)</f>
        <v>0</v>
      </c>
    </row>
    <row r="67" spans="1:10" ht="51.75" customHeight="1">
      <c r="A67" s="431" t="s">
        <v>582</v>
      </c>
      <c r="B67" s="432" t="s">
        <v>36</v>
      </c>
      <c r="C67" s="457"/>
      <c r="D67" s="192">
        <f aca="true" t="shared" si="4" ref="D67:D74">SUM(E67:F67)</f>
        <v>0</v>
      </c>
      <c r="E67" s="192" t="s">
        <v>456</v>
      </c>
      <c r="F67" s="192">
        <v>0</v>
      </c>
      <c r="G67" s="192"/>
      <c r="H67" s="192"/>
      <c r="I67" s="192"/>
      <c r="J67" s="192"/>
    </row>
    <row r="68" spans="1:10" s="383" customFormat="1" ht="12.75">
      <c r="A68" s="462" t="s">
        <v>583</v>
      </c>
      <c r="B68" s="447" t="s">
        <v>37</v>
      </c>
      <c r="C68" s="427">
        <v>7412</v>
      </c>
      <c r="D68" s="430">
        <f>SUM(D69)</f>
        <v>0</v>
      </c>
      <c r="E68" s="430">
        <f>SUM(E69)</f>
        <v>0</v>
      </c>
      <c r="F68" s="355" t="s">
        <v>456</v>
      </c>
      <c r="G68" s="430">
        <f>SUM(G69)</f>
        <v>0</v>
      </c>
      <c r="H68" s="430">
        <f>SUM(H69)</f>
        <v>0</v>
      </c>
      <c r="I68" s="430">
        <f>SUM(I69)</f>
        <v>0</v>
      </c>
      <c r="J68" s="430">
        <f>SUM(J69)</f>
        <v>0</v>
      </c>
    </row>
    <row r="69" spans="1:10" ht="42" customHeight="1">
      <c r="A69" s="431" t="s">
        <v>584</v>
      </c>
      <c r="B69" s="432" t="s">
        <v>38</v>
      </c>
      <c r="C69" s="457"/>
      <c r="D69" s="192">
        <f t="shared" si="4"/>
        <v>0</v>
      </c>
      <c r="E69" s="192"/>
      <c r="F69" s="192" t="s">
        <v>456</v>
      </c>
      <c r="G69" s="455"/>
      <c r="H69" s="455"/>
      <c r="I69" s="455"/>
      <c r="J69" s="455"/>
    </row>
    <row r="70" spans="1:10" s="383" customFormat="1" ht="38.25">
      <c r="A70" s="462" t="s">
        <v>585</v>
      </c>
      <c r="B70" s="447" t="s">
        <v>202</v>
      </c>
      <c r="C70" s="433">
        <v>7415</v>
      </c>
      <c r="D70" s="452">
        <f>SUM(D71:D74)</f>
        <v>119885</v>
      </c>
      <c r="E70" s="452">
        <f>SUM(E71:E74)</f>
        <v>119885</v>
      </c>
      <c r="F70" s="192" t="s">
        <v>456</v>
      </c>
      <c r="G70" s="452">
        <f>SUM(G71:G74)</f>
        <v>18503.5</v>
      </c>
      <c r="H70" s="452">
        <f>SUM(H71:H74)</f>
        <v>57007</v>
      </c>
      <c r="I70" s="452">
        <f>SUM(I71:I74)</f>
        <v>65730.09999999999</v>
      </c>
      <c r="J70" s="452">
        <f>SUM(J71:J74)</f>
        <v>119885</v>
      </c>
    </row>
    <row r="71" spans="1:10" ht="39.75" customHeight="1">
      <c r="A71" s="431" t="s">
        <v>586</v>
      </c>
      <c r="B71" s="432" t="s">
        <v>39</v>
      </c>
      <c r="C71" s="457"/>
      <c r="D71" s="192">
        <f t="shared" si="4"/>
        <v>111549.3</v>
      </c>
      <c r="E71" s="192">
        <v>111549.3</v>
      </c>
      <c r="F71" s="192" t="s">
        <v>456</v>
      </c>
      <c r="G71" s="192">
        <v>16395.8</v>
      </c>
      <c r="H71" s="192">
        <v>52791.6</v>
      </c>
      <c r="I71" s="192">
        <v>59407</v>
      </c>
      <c r="J71" s="192">
        <v>111549.3</v>
      </c>
    </row>
    <row r="72" spans="1:10" ht="42" customHeight="1">
      <c r="A72" s="431" t="s">
        <v>587</v>
      </c>
      <c r="B72" s="432" t="s">
        <v>724</v>
      </c>
      <c r="C72" s="457"/>
      <c r="D72" s="192">
        <f t="shared" si="4"/>
        <v>3883.7</v>
      </c>
      <c r="E72" s="192">
        <v>3883.7</v>
      </c>
      <c r="F72" s="192" t="s">
        <v>456</v>
      </c>
      <c r="G72" s="192">
        <v>970.9</v>
      </c>
      <c r="H72" s="192">
        <v>1941.8</v>
      </c>
      <c r="I72" s="192">
        <v>2912.7</v>
      </c>
      <c r="J72" s="192">
        <v>3883.7</v>
      </c>
    </row>
    <row r="73" spans="1:10" ht="55.5" customHeight="1">
      <c r="A73" s="431" t="s">
        <v>588</v>
      </c>
      <c r="B73" s="432" t="s">
        <v>576</v>
      </c>
      <c r="C73" s="457"/>
      <c r="D73" s="192">
        <f t="shared" si="4"/>
        <v>0</v>
      </c>
      <c r="E73" s="192"/>
      <c r="F73" s="192" t="s">
        <v>456</v>
      </c>
      <c r="G73" s="192"/>
      <c r="H73" s="192"/>
      <c r="I73" s="192"/>
      <c r="J73" s="192"/>
    </row>
    <row r="74" spans="1:10" ht="18" customHeight="1">
      <c r="A74" s="446" t="s">
        <v>543</v>
      </c>
      <c r="B74" s="432" t="s">
        <v>577</v>
      </c>
      <c r="C74" s="457"/>
      <c r="D74" s="192">
        <f t="shared" si="4"/>
        <v>4452</v>
      </c>
      <c r="E74" s="192">
        <v>4452</v>
      </c>
      <c r="F74" s="192" t="s">
        <v>456</v>
      </c>
      <c r="G74" s="192">
        <v>1136.8</v>
      </c>
      <c r="H74" s="192">
        <v>2273.6</v>
      </c>
      <c r="I74" s="192">
        <v>3410.4</v>
      </c>
      <c r="J74" s="192">
        <v>4452</v>
      </c>
    </row>
    <row r="75" spans="1:10" s="383" customFormat="1" ht="55.5" customHeight="1">
      <c r="A75" s="462" t="s">
        <v>544</v>
      </c>
      <c r="B75" s="447" t="s">
        <v>203</v>
      </c>
      <c r="C75" s="433">
        <v>7421</v>
      </c>
      <c r="D75" s="452">
        <f>SUM(D76:D78)</f>
        <v>1999</v>
      </c>
      <c r="E75" s="452">
        <f>SUM(E76:E78)</f>
        <v>1999</v>
      </c>
      <c r="F75" s="192" t="s">
        <v>456</v>
      </c>
      <c r="G75" s="452">
        <f>SUM(G76:G78)</f>
        <v>500</v>
      </c>
      <c r="H75" s="452">
        <f>SUM(H76:H78)</f>
        <v>1000</v>
      </c>
      <c r="I75" s="452">
        <f>SUM(I76:I78)</f>
        <v>1499</v>
      </c>
      <c r="J75" s="452">
        <f>SUM(J76:J78)</f>
        <v>1999</v>
      </c>
    </row>
    <row r="76" spans="1:10" ht="102" customHeight="1">
      <c r="A76" s="431" t="s">
        <v>545</v>
      </c>
      <c r="B76" s="432" t="s">
        <v>40</v>
      </c>
      <c r="C76" s="457"/>
      <c r="D76" s="192">
        <f>SUM(E76:F76)</f>
        <v>0</v>
      </c>
      <c r="E76" s="192"/>
      <c r="F76" s="192" t="s">
        <v>456</v>
      </c>
      <c r="G76" s="455"/>
      <c r="H76" s="455"/>
      <c r="I76" s="455"/>
      <c r="J76" s="455"/>
    </row>
    <row r="77" spans="1:10" s="383" customFormat="1" ht="69.75" customHeight="1">
      <c r="A77" s="431" t="s">
        <v>367</v>
      </c>
      <c r="B77" s="432" t="s">
        <v>725</v>
      </c>
      <c r="C77" s="433"/>
      <c r="D77" s="192">
        <f>SUM(E77:F77)</f>
        <v>1999</v>
      </c>
      <c r="E77" s="190">
        <v>1999</v>
      </c>
      <c r="F77" s="192" t="s">
        <v>456</v>
      </c>
      <c r="G77" s="455">
        <v>500</v>
      </c>
      <c r="H77" s="455">
        <v>1000</v>
      </c>
      <c r="I77" s="455">
        <v>1499</v>
      </c>
      <c r="J77" s="455">
        <v>1999</v>
      </c>
    </row>
    <row r="78" spans="1:10" s="383" customFormat="1" ht="76.5">
      <c r="A78" s="446" t="s">
        <v>702</v>
      </c>
      <c r="B78" s="463" t="s">
        <v>703</v>
      </c>
      <c r="C78" s="433"/>
      <c r="D78" s="192">
        <f>SUM(E78:F78)</f>
        <v>0</v>
      </c>
      <c r="E78" s="455"/>
      <c r="F78" s="192" t="s">
        <v>456</v>
      </c>
      <c r="G78" s="455"/>
      <c r="H78" s="455"/>
      <c r="I78" s="455"/>
      <c r="J78" s="455"/>
    </row>
    <row r="79" spans="1:10" s="383" customFormat="1" ht="26.25" customHeight="1">
      <c r="A79" s="462" t="s">
        <v>589</v>
      </c>
      <c r="B79" s="447" t="s">
        <v>204</v>
      </c>
      <c r="C79" s="433">
        <v>7422</v>
      </c>
      <c r="D79" s="452">
        <f>D80+D101+D102</f>
        <v>111200.5</v>
      </c>
      <c r="E79" s="452">
        <f>SUM(E80,E101,E102)</f>
        <v>111200.5</v>
      </c>
      <c r="F79" s="192" t="s">
        <v>456</v>
      </c>
      <c r="G79" s="452">
        <f>SUM(G80,G101,G102)</f>
        <v>18213.7</v>
      </c>
      <c r="H79" s="452">
        <f>SUM(H80,H101,H102)</f>
        <v>55600.1</v>
      </c>
      <c r="I79" s="452">
        <f>SUM(I80,I101,I102)</f>
        <v>83412.6</v>
      </c>
      <c r="J79" s="452">
        <f>SUM(J80,J101,J102)</f>
        <v>111200.5</v>
      </c>
    </row>
    <row r="80" spans="1:10" s="383" customFormat="1" ht="104.25" customHeight="1">
      <c r="A80" s="431" t="s">
        <v>590</v>
      </c>
      <c r="B80" s="432" t="s">
        <v>205</v>
      </c>
      <c r="C80" s="216"/>
      <c r="D80" s="192">
        <f>SUM(D81,D82,D83,D84,D85,D86,D87,D91,D92,D93,D94,D95,D96,D97,D98,D99,D100,D101)</f>
        <v>111200.5</v>
      </c>
      <c r="E80" s="192">
        <f>SUM(E81,E82,E83,E84,E85,E86,E87,E88,E89,E90,E91,E92,E93,E94,E95,E96,E97,E98,E99,E100)</f>
        <v>111200.5</v>
      </c>
      <c r="F80" s="192" t="s">
        <v>456</v>
      </c>
      <c r="G80" s="192">
        <f>SUM(G81,G82,G83,G84,G85,G86,G87,G88,G89,G90,G91,G92,G93,G94,G95,G96,G97,G98,G99,G100)</f>
        <v>18213.7</v>
      </c>
      <c r="H80" s="192">
        <f>SUM(H81,H82,H83,H84,H85,H86,H87,H88,H89,H90,H91,H92,H93,H94,H95,H96,H97,H98,H99,H100)</f>
        <v>55600.1</v>
      </c>
      <c r="I80" s="192">
        <f>SUM(I81,I82,I83,I84,I85,I86,I87,I88,I89,I90,I91,I92,I93,I94,I95,I96,I97,I98,I99,I100)</f>
        <v>83412.6</v>
      </c>
      <c r="J80" s="192">
        <f>SUM(J81,J82,J83,J84,J85,J86,J87,J88,J89,J90,J91,J92,J93,J94,J95,J96,J97,J98,J99,J100)</f>
        <v>111200.5</v>
      </c>
    </row>
    <row r="81" spans="1:10" s="383" customFormat="1" ht="66" customHeight="1">
      <c r="A81" s="446" t="s">
        <v>41</v>
      </c>
      <c r="B81" s="432" t="s">
        <v>845</v>
      </c>
      <c r="C81" s="433"/>
      <c r="D81" s="192">
        <f aca="true" t="shared" si="5" ref="D81:D86">E81</f>
        <v>0</v>
      </c>
      <c r="E81" s="192"/>
      <c r="F81" s="192" t="s">
        <v>456</v>
      </c>
      <c r="G81" s="192"/>
      <c r="H81" s="192"/>
      <c r="I81" s="192"/>
      <c r="J81" s="192"/>
    </row>
    <row r="82" spans="1:10" s="383" customFormat="1" ht="128.25" customHeight="1">
      <c r="A82" s="446" t="s">
        <v>42</v>
      </c>
      <c r="B82" s="432" t="s">
        <v>846</v>
      </c>
      <c r="C82" s="433"/>
      <c r="D82" s="192">
        <f t="shared" si="5"/>
        <v>50</v>
      </c>
      <c r="E82" s="192">
        <v>50</v>
      </c>
      <c r="F82" s="192" t="s">
        <v>456</v>
      </c>
      <c r="G82" s="192"/>
      <c r="H82" s="192">
        <v>25</v>
      </c>
      <c r="I82" s="192">
        <v>50</v>
      </c>
      <c r="J82" s="192">
        <v>50</v>
      </c>
    </row>
    <row r="83" spans="1:10" s="383" customFormat="1" ht="65.25" customHeight="1">
      <c r="A83" s="446" t="s">
        <v>43</v>
      </c>
      <c r="B83" s="432" t="s">
        <v>847</v>
      </c>
      <c r="C83" s="433"/>
      <c r="D83" s="192">
        <f t="shared" si="5"/>
        <v>0</v>
      </c>
      <c r="E83" s="192"/>
      <c r="F83" s="192" t="s">
        <v>456</v>
      </c>
      <c r="G83" s="192"/>
      <c r="H83" s="192"/>
      <c r="I83" s="192"/>
      <c r="J83" s="192"/>
    </row>
    <row r="84" spans="1:10" s="383" customFormat="1" ht="76.5" customHeight="1">
      <c r="A84" s="446" t="s">
        <v>44</v>
      </c>
      <c r="B84" s="432" t="s">
        <v>848</v>
      </c>
      <c r="C84" s="433"/>
      <c r="D84" s="192">
        <f t="shared" si="5"/>
        <v>0</v>
      </c>
      <c r="E84" s="192"/>
      <c r="F84" s="192" t="s">
        <v>456</v>
      </c>
      <c r="G84" s="192"/>
      <c r="H84" s="192"/>
      <c r="I84" s="192"/>
      <c r="J84" s="192"/>
    </row>
    <row r="85" spans="1:10" s="383" customFormat="1" ht="35.25" customHeight="1">
      <c r="A85" s="446" t="s">
        <v>45</v>
      </c>
      <c r="B85" s="432" t="s">
        <v>849</v>
      </c>
      <c r="C85" s="433"/>
      <c r="D85" s="192">
        <f t="shared" si="5"/>
        <v>1000</v>
      </c>
      <c r="E85" s="192">
        <v>1000</v>
      </c>
      <c r="F85" s="192" t="s">
        <v>456</v>
      </c>
      <c r="G85" s="192">
        <v>250</v>
      </c>
      <c r="H85" s="192">
        <v>500</v>
      </c>
      <c r="I85" s="192">
        <v>750</v>
      </c>
      <c r="J85" s="192">
        <v>1000</v>
      </c>
    </row>
    <row r="86" spans="1:10" s="383" customFormat="1" ht="45.75" customHeight="1">
      <c r="A86" s="446" t="s">
        <v>46</v>
      </c>
      <c r="B86" s="432" t="s">
        <v>850</v>
      </c>
      <c r="C86" s="433"/>
      <c r="D86" s="192">
        <f t="shared" si="5"/>
        <v>0</v>
      </c>
      <c r="E86" s="192"/>
      <c r="F86" s="192" t="s">
        <v>456</v>
      </c>
      <c r="G86" s="192"/>
      <c r="H86" s="192"/>
      <c r="I86" s="192"/>
      <c r="J86" s="192"/>
    </row>
    <row r="87" spans="1:10" s="383" customFormat="1" ht="60.75" customHeight="1">
      <c r="A87" s="446" t="s">
        <v>47</v>
      </c>
      <c r="B87" s="432" t="s">
        <v>48</v>
      </c>
      <c r="C87" s="433"/>
      <c r="D87" s="192">
        <f>SUM(E87)</f>
        <v>47686.5</v>
      </c>
      <c r="E87" s="192">
        <v>47686.5</v>
      </c>
      <c r="F87" s="192" t="s">
        <v>456</v>
      </c>
      <c r="G87" s="192">
        <v>5921.6</v>
      </c>
      <c r="H87" s="192">
        <v>23843.2</v>
      </c>
      <c r="I87" s="192">
        <v>35764.8</v>
      </c>
      <c r="J87" s="192">
        <v>47686.5</v>
      </c>
    </row>
    <row r="88" spans="1:10" s="383" customFormat="1" ht="108" customHeight="1">
      <c r="A88" s="446" t="s">
        <v>49</v>
      </c>
      <c r="B88" s="432" t="s">
        <v>50</v>
      </c>
      <c r="C88" s="433"/>
      <c r="D88" s="192">
        <f aca="true" t="shared" si="6" ref="D88:D102">E88</f>
        <v>0</v>
      </c>
      <c r="E88" s="192"/>
      <c r="F88" s="192" t="s">
        <v>456</v>
      </c>
      <c r="G88" s="192"/>
      <c r="H88" s="192"/>
      <c r="I88" s="192"/>
      <c r="J88" s="192"/>
    </row>
    <row r="89" spans="1:10" s="383" customFormat="1" ht="27.75" customHeight="1">
      <c r="A89" s="446" t="s">
        <v>51</v>
      </c>
      <c r="B89" s="432" t="s">
        <v>52</v>
      </c>
      <c r="C89" s="433"/>
      <c r="D89" s="192">
        <f t="shared" si="6"/>
        <v>0</v>
      </c>
      <c r="E89" s="192"/>
      <c r="F89" s="192" t="s">
        <v>456</v>
      </c>
      <c r="G89" s="192"/>
      <c r="H89" s="192"/>
      <c r="I89" s="192"/>
      <c r="J89" s="192"/>
    </row>
    <row r="90" spans="1:10" s="383" customFormat="1" ht="89.25" customHeight="1">
      <c r="A90" s="446" t="s">
        <v>53</v>
      </c>
      <c r="B90" s="432" t="s">
        <v>851</v>
      </c>
      <c r="C90" s="433"/>
      <c r="D90" s="192">
        <f t="shared" si="6"/>
        <v>0</v>
      </c>
      <c r="E90" s="192"/>
      <c r="F90" s="192" t="s">
        <v>456</v>
      </c>
      <c r="G90" s="192"/>
      <c r="H90" s="192"/>
      <c r="I90" s="192"/>
      <c r="J90" s="192"/>
    </row>
    <row r="91" spans="1:10" s="383" customFormat="1" ht="117" customHeight="1">
      <c r="A91" s="446" t="s">
        <v>54</v>
      </c>
      <c r="B91" s="432" t="s">
        <v>55</v>
      </c>
      <c r="C91" s="433"/>
      <c r="D91" s="445">
        <f t="shared" si="6"/>
        <v>0</v>
      </c>
      <c r="E91" s="192"/>
      <c r="F91" s="192" t="s">
        <v>456</v>
      </c>
      <c r="G91" s="192"/>
      <c r="H91" s="192"/>
      <c r="I91" s="192"/>
      <c r="J91" s="192"/>
    </row>
    <row r="92" spans="1:10" s="383" customFormat="1" ht="55.5" customHeight="1">
      <c r="A92" s="446" t="s">
        <v>56</v>
      </c>
      <c r="B92" s="432" t="s">
        <v>852</v>
      </c>
      <c r="C92" s="433"/>
      <c r="D92" s="445">
        <f t="shared" si="6"/>
        <v>6283.5</v>
      </c>
      <c r="E92" s="192">
        <v>6283.5</v>
      </c>
      <c r="F92" s="192" t="s">
        <v>456</v>
      </c>
      <c r="G92" s="192">
        <v>1570.8</v>
      </c>
      <c r="H92" s="192">
        <v>3141.7</v>
      </c>
      <c r="I92" s="192">
        <v>4712.5</v>
      </c>
      <c r="J92" s="192">
        <v>6283.5</v>
      </c>
    </row>
    <row r="93" spans="1:10" s="383" customFormat="1" ht="39.75" customHeight="1">
      <c r="A93" s="446" t="s">
        <v>57</v>
      </c>
      <c r="B93" s="432" t="s">
        <v>58</v>
      </c>
      <c r="C93" s="433"/>
      <c r="D93" s="445">
        <f t="shared" si="6"/>
        <v>48740</v>
      </c>
      <c r="E93" s="192">
        <v>48740</v>
      </c>
      <c r="F93" s="192" t="s">
        <v>456</v>
      </c>
      <c r="G93" s="192">
        <v>8611.2</v>
      </c>
      <c r="H93" s="192">
        <v>24370</v>
      </c>
      <c r="I93" s="192">
        <v>36555</v>
      </c>
      <c r="J93" s="192">
        <v>48740</v>
      </c>
    </row>
    <row r="94" spans="1:10" s="383" customFormat="1" ht="72.75" customHeight="1">
      <c r="A94" s="446" t="s">
        <v>59</v>
      </c>
      <c r="B94" s="432" t="s">
        <v>60</v>
      </c>
      <c r="C94" s="433"/>
      <c r="D94" s="445">
        <f t="shared" si="6"/>
        <v>7440.5</v>
      </c>
      <c r="E94" s="192">
        <v>7440.5</v>
      </c>
      <c r="F94" s="192" t="s">
        <v>456</v>
      </c>
      <c r="G94" s="192">
        <v>1860.1</v>
      </c>
      <c r="H94" s="192">
        <v>3720.2</v>
      </c>
      <c r="I94" s="192">
        <v>5580.3</v>
      </c>
      <c r="J94" s="192">
        <v>7440.5</v>
      </c>
    </row>
    <row r="95" spans="1:10" s="383" customFormat="1" ht="106.5" customHeight="1">
      <c r="A95" s="446" t="s">
        <v>61</v>
      </c>
      <c r="B95" s="432" t="s">
        <v>853</v>
      </c>
      <c r="C95" s="433"/>
      <c r="D95" s="445">
        <f t="shared" si="6"/>
        <v>0</v>
      </c>
      <c r="E95" s="192"/>
      <c r="F95" s="192" t="s">
        <v>456</v>
      </c>
      <c r="G95" s="192"/>
      <c r="H95" s="192"/>
      <c r="I95" s="192"/>
      <c r="J95" s="192"/>
    </row>
    <row r="96" spans="1:10" s="383" customFormat="1" ht="63.75" customHeight="1">
      <c r="A96" s="446" t="s">
        <v>62</v>
      </c>
      <c r="B96" s="432" t="s">
        <v>854</v>
      </c>
      <c r="C96" s="433"/>
      <c r="D96" s="445">
        <f t="shared" si="6"/>
        <v>0</v>
      </c>
      <c r="E96" s="192"/>
      <c r="F96" s="192" t="s">
        <v>456</v>
      </c>
      <c r="G96" s="192"/>
      <c r="H96" s="192"/>
      <c r="I96" s="192"/>
      <c r="J96" s="192"/>
    </row>
    <row r="97" spans="1:10" s="383" customFormat="1" ht="147" customHeight="1">
      <c r="A97" s="446" t="s">
        <v>63</v>
      </c>
      <c r="B97" s="432" t="s">
        <v>64</v>
      </c>
      <c r="C97" s="433"/>
      <c r="D97" s="192">
        <f t="shared" si="6"/>
        <v>0</v>
      </c>
      <c r="E97" s="192"/>
      <c r="F97" s="192" t="s">
        <v>456</v>
      </c>
      <c r="G97" s="192"/>
      <c r="H97" s="192"/>
      <c r="I97" s="192"/>
      <c r="J97" s="192"/>
    </row>
    <row r="98" spans="1:10" s="383" customFormat="1" ht="37.5" customHeight="1">
      <c r="A98" s="446" t="s">
        <v>65</v>
      </c>
      <c r="B98" s="432" t="s">
        <v>855</v>
      </c>
      <c r="C98" s="433"/>
      <c r="D98" s="192">
        <f t="shared" si="6"/>
        <v>0</v>
      </c>
      <c r="E98" s="192"/>
      <c r="F98" s="192" t="s">
        <v>456</v>
      </c>
      <c r="G98" s="192"/>
      <c r="H98" s="192"/>
      <c r="I98" s="192"/>
      <c r="J98" s="192"/>
    </row>
    <row r="99" spans="1:10" s="383" customFormat="1" ht="36.75" customHeight="1">
      <c r="A99" s="446" t="s">
        <v>66</v>
      </c>
      <c r="B99" s="432" t="s">
        <v>67</v>
      </c>
      <c r="C99" s="433"/>
      <c r="D99" s="192">
        <f t="shared" si="6"/>
        <v>0</v>
      </c>
      <c r="E99" s="192"/>
      <c r="F99" s="192" t="s">
        <v>456</v>
      </c>
      <c r="G99" s="192"/>
      <c r="H99" s="192"/>
      <c r="I99" s="192"/>
      <c r="J99" s="192"/>
    </row>
    <row r="100" spans="1:10" s="383" customFormat="1" ht="28.5" customHeight="1">
      <c r="A100" s="446" t="s">
        <v>68</v>
      </c>
      <c r="B100" s="432" t="s">
        <v>858</v>
      </c>
      <c r="C100" s="433"/>
      <c r="D100" s="192">
        <f t="shared" si="6"/>
        <v>0</v>
      </c>
      <c r="E100" s="192"/>
      <c r="F100" s="192" t="s">
        <v>456</v>
      </c>
      <c r="G100" s="192"/>
      <c r="H100" s="192"/>
      <c r="I100" s="192"/>
      <c r="J100" s="192"/>
    </row>
    <row r="101" spans="1:10" s="383" customFormat="1" ht="42" customHeight="1">
      <c r="A101" s="431" t="s">
        <v>591</v>
      </c>
      <c r="B101" s="432" t="s">
        <v>856</v>
      </c>
      <c r="C101" s="433"/>
      <c r="D101" s="192">
        <f t="shared" si="6"/>
        <v>0</v>
      </c>
      <c r="E101" s="192"/>
      <c r="F101" s="192" t="s">
        <v>456</v>
      </c>
      <c r="G101" s="192"/>
      <c r="H101" s="192"/>
      <c r="I101" s="192"/>
      <c r="J101" s="192"/>
    </row>
    <row r="102" spans="1:10" ht="33.75" customHeight="1">
      <c r="A102" s="431" t="s">
        <v>857</v>
      </c>
      <c r="B102" s="432" t="s">
        <v>69</v>
      </c>
      <c r="C102" s="433"/>
      <c r="D102" s="192">
        <f t="shared" si="6"/>
        <v>0</v>
      </c>
      <c r="E102" s="192"/>
      <c r="F102" s="192" t="s">
        <v>456</v>
      </c>
      <c r="G102" s="192"/>
      <c r="H102" s="192"/>
      <c r="I102" s="192"/>
      <c r="J102" s="192"/>
    </row>
    <row r="103" spans="1:10" s="383" customFormat="1" ht="29.25" customHeight="1">
      <c r="A103" s="464" t="s">
        <v>592</v>
      </c>
      <c r="B103" s="465" t="s">
        <v>206</v>
      </c>
      <c r="C103" s="453">
        <v>7431</v>
      </c>
      <c r="D103" s="452">
        <f>SUM(D104:D105)</f>
        <v>0</v>
      </c>
      <c r="E103" s="452">
        <f>SUM(E104:E105)</f>
        <v>0</v>
      </c>
      <c r="F103" s="445" t="s">
        <v>456</v>
      </c>
      <c r="G103" s="452">
        <f>SUM(G104:G105)</f>
        <v>0</v>
      </c>
      <c r="H103" s="452">
        <f>SUM(H104:H105)</f>
        <v>0</v>
      </c>
      <c r="I103" s="452">
        <f>SUM(I104:I105)</f>
        <v>0</v>
      </c>
      <c r="J103" s="452">
        <f>SUM(J104:J105)</f>
        <v>0</v>
      </c>
    </row>
    <row r="104" spans="1:10" ht="54.75" customHeight="1">
      <c r="A104" s="431" t="s">
        <v>593</v>
      </c>
      <c r="B104" s="441" t="s">
        <v>70</v>
      </c>
      <c r="C104" s="457"/>
      <c r="D104" s="192">
        <f>SUM(E104:F104)</f>
        <v>0</v>
      </c>
      <c r="E104" s="192"/>
      <c r="F104" s="192" t="s">
        <v>456</v>
      </c>
      <c r="G104" s="192"/>
      <c r="H104" s="192"/>
      <c r="I104" s="192"/>
      <c r="J104" s="192"/>
    </row>
    <row r="105" spans="1:10" s="383" customFormat="1" ht="51">
      <c r="A105" s="431" t="s">
        <v>594</v>
      </c>
      <c r="B105" s="441" t="s">
        <v>368</v>
      </c>
      <c r="C105" s="457"/>
      <c r="D105" s="192">
        <f>SUM(E105:F105)</f>
        <v>0</v>
      </c>
      <c r="E105" s="192"/>
      <c r="F105" s="192" t="s">
        <v>456</v>
      </c>
      <c r="G105" s="455"/>
      <c r="H105" s="455"/>
      <c r="I105" s="455"/>
      <c r="J105" s="455"/>
    </row>
    <row r="106" spans="1:10" s="383" customFormat="1" ht="56.25" customHeight="1">
      <c r="A106" s="466" t="s">
        <v>595</v>
      </c>
      <c r="B106" s="443" t="s">
        <v>71</v>
      </c>
      <c r="C106" s="453">
        <v>7441</v>
      </c>
      <c r="D106" s="452">
        <f>SUM(D107:D108)</f>
        <v>0</v>
      </c>
      <c r="E106" s="452">
        <f>SUM(E107:E108)</f>
        <v>0</v>
      </c>
      <c r="F106" s="445" t="s">
        <v>456</v>
      </c>
      <c r="G106" s="452">
        <f>SUM(G107:G108)</f>
        <v>0</v>
      </c>
      <c r="H106" s="452">
        <f>SUM(H107:H108)</f>
        <v>0</v>
      </c>
      <c r="I106" s="452">
        <f>SUM(I107:I108)</f>
        <v>0</v>
      </c>
      <c r="J106" s="452">
        <f>SUM(J107:J108)</f>
        <v>0</v>
      </c>
    </row>
    <row r="107" spans="1:10" s="383" customFormat="1" ht="121.5" customHeight="1">
      <c r="A107" s="467" t="s">
        <v>596</v>
      </c>
      <c r="B107" s="432" t="s">
        <v>72</v>
      </c>
      <c r="C107" s="457"/>
      <c r="D107" s="192">
        <f>SUM(E107:F107)</f>
        <v>0</v>
      </c>
      <c r="E107" s="445"/>
      <c r="F107" s="192" t="s">
        <v>456</v>
      </c>
      <c r="G107" s="445"/>
      <c r="H107" s="445"/>
      <c r="I107" s="445"/>
      <c r="J107" s="445"/>
    </row>
    <row r="108" spans="1:10" s="383" customFormat="1" ht="156" customHeight="1">
      <c r="A108" s="446" t="s">
        <v>704</v>
      </c>
      <c r="B108" s="439" t="s">
        <v>291</v>
      </c>
      <c r="C108" s="468"/>
      <c r="D108" s="192">
        <f>SUM(E108:F108)</f>
        <v>0</v>
      </c>
      <c r="E108" s="445"/>
      <c r="F108" s="192" t="s">
        <v>456</v>
      </c>
      <c r="G108" s="469"/>
      <c r="H108" s="469"/>
      <c r="I108" s="469"/>
      <c r="J108" s="469"/>
    </row>
    <row r="109" spans="1:10" s="383" customFormat="1" ht="58.5" customHeight="1">
      <c r="A109" s="425" t="s">
        <v>597</v>
      </c>
      <c r="B109" s="443" t="s">
        <v>73</v>
      </c>
      <c r="C109" s="453">
        <v>7442</v>
      </c>
      <c r="D109" s="452">
        <f>SUM(D110:D111)</f>
        <v>0</v>
      </c>
      <c r="E109" s="445" t="s">
        <v>456</v>
      </c>
      <c r="F109" s="452">
        <f>SUM(F110:F111)</f>
        <v>0</v>
      </c>
      <c r="G109" s="452">
        <f>SUM(G110:G111)</f>
        <v>0</v>
      </c>
      <c r="H109" s="452">
        <f>SUM(H110:H111)</f>
        <v>0</v>
      </c>
      <c r="I109" s="452">
        <f>SUM(I110:I111)</f>
        <v>0</v>
      </c>
      <c r="J109" s="452">
        <f>SUM(J110:J111)</f>
        <v>0</v>
      </c>
    </row>
    <row r="110" spans="1:10" ht="134.25" customHeight="1">
      <c r="A110" s="431" t="s">
        <v>598</v>
      </c>
      <c r="B110" s="470" t="s">
        <v>74</v>
      </c>
      <c r="C110" s="457"/>
      <c r="D110" s="192">
        <f>SUM(E110:F110)</f>
        <v>0</v>
      </c>
      <c r="E110" s="192" t="s">
        <v>456</v>
      </c>
      <c r="F110" s="192">
        <v>0</v>
      </c>
      <c r="G110" s="192"/>
      <c r="H110" s="192"/>
      <c r="I110" s="192"/>
      <c r="J110" s="192"/>
    </row>
    <row r="111" spans="1:10" s="383" customFormat="1" ht="162.75" customHeight="1">
      <c r="A111" s="431" t="s">
        <v>599</v>
      </c>
      <c r="B111" s="437" t="s">
        <v>578</v>
      </c>
      <c r="C111" s="457"/>
      <c r="D111" s="355">
        <f>SUM(E111:F111)</f>
        <v>0</v>
      </c>
      <c r="E111" s="355" t="s">
        <v>456</v>
      </c>
      <c r="F111" s="355"/>
      <c r="G111" s="355"/>
      <c r="H111" s="355"/>
      <c r="I111" s="355"/>
      <c r="J111" s="355"/>
    </row>
    <row r="112" spans="1:10" s="383" customFormat="1" ht="38.25">
      <c r="A112" s="471" t="s">
        <v>369</v>
      </c>
      <c r="B112" s="429" t="s">
        <v>267</v>
      </c>
      <c r="C112" s="234">
        <v>7452</v>
      </c>
      <c r="D112" s="430">
        <f>SUM(D113,D115)</f>
        <v>12928</v>
      </c>
      <c r="E112" s="430">
        <f aca="true" t="shared" si="7" ref="E112:J112">SUM(E113:E115)</f>
        <v>12928</v>
      </c>
      <c r="F112" s="430">
        <f t="shared" si="7"/>
        <v>150000</v>
      </c>
      <c r="G112" s="430">
        <f t="shared" si="7"/>
        <v>150000</v>
      </c>
      <c r="H112" s="430">
        <f t="shared" si="7"/>
        <v>152000</v>
      </c>
      <c r="I112" s="430">
        <f t="shared" si="7"/>
        <v>154000</v>
      </c>
      <c r="J112" s="430">
        <f t="shared" si="7"/>
        <v>162928</v>
      </c>
    </row>
    <row r="113" spans="1:10" ht="37.5" customHeight="1">
      <c r="A113" s="431" t="s">
        <v>370</v>
      </c>
      <c r="B113" s="441" t="s">
        <v>75</v>
      </c>
      <c r="C113" s="457"/>
      <c r="D113" s="192">
        <f>SUM(E113:F113)</f>
        <v>0</v>
      </c>
      <c r="E113" s="192" t="s">
        <v>456</v>
      </c>
      <c r="F113" s="192">
        <v>0</v>
      </c>
      <c r="G113" s="192"/>
      <c r="H113" s="192"/>
      <c r="I113" s="192"/>
      <c r="J113" s="192"/>
    </row>
    <row r="114" spans="1:10" ht="39.75" customHeight="1">
      <c r="A114" s="431" t="s">
        <v>371</v>
      </c>
      <c r="B114" s="441" t="s">
        <v>579</v>
      </c>
      <c r="C114" s="457"/>
      <c r="D114" s="192">
        <f>SUM(E114:F114)</f>
        <v>150000</v>
      </c>
      <c r="E114" s="192" t="s">
        <v>456</v>
      </c>
      <c r="F114" s="192">
        <v>150000</v>
      </c>
      <c r="G114" s="192">
        <v>150000</v>
      </c>
      <c r="H114" s="192">
        <v>150000</v>
      </c>
      <c r="I114" s="192">
        <v>150000</v>
      </c>
      <c r="J114" s="192">
        <v>150000</v>
      </c>
    </row>
    <row r="115" spans="1:10" ht="52.5" customHeight="1">
      <c r="A115" s="431" t="s">
        <v>372</v>
      </c>
      <c r="B115" s="439" t="s">
        <v>542</v>
      </c>
      <c r="C115" s="460"/>
      <c r="D115" s="355">
        <f>SUM(E115:F115)</f>
        <v>12928</v>
      </c>
      <c r="E115" s="472">
        <v>12928</v>
      </c>
      <c r="F115" s="355">
        <v>0</v>
      </c>
      <c r="G115" s="355"/>
      <c r="H115" s="355">
        <v>2000</v>
      </c>
      <c r="I115" s="355">
        <v>4000</v>
      </c>
      <c r="J115" s="355">
        <v>12928</v>
      </c>
    </row>
    <row r="116" spans="2:10" ht="12.75">
      <c r="B116" s="413"/>
      <c r="D116" s="413"/>
      <c r="G116" s="413"/>
      <c r="J116" s="413"/>
    </row>
    <row r="117" spans="2:10" ht="12.75">
      <c r="B117" s="413"/>
      <c r="D117" s="413"/>
      <c r="G117" s="413"/>
      <c r="J117" s="413"/>
    </row>
    <row r="118" spans="2:10" ht="12.75">
      <c r="B118" s="413"/>
      <c r="D118" s="413"/>
      <c r="G118" s="413"/>
      <c r="J118" s="413"/>
    </row>
    <row r="119" spans="2:10" ht="12.75">
      <c r="B119" s="413"/>
      <c r="D119" s="413"/>
      <c r="G119" s="413"/>
      <c r="J119" s="413"/>
    </row>
    <row r="120" spans="2:10" ht="12.75">
      <c r="B120" s="413"/>
      <c r="D120" s="413"/>
      <c r="G120" s="413"/>
      <c r="J120" s="413"/>
    </row>
    <row r="121" spans="2:10" ht="12.75">
      <c r="B121" s="413"/>
      <c r="D121" s="413"/>
      <c r="G121" s="413"/>
      <c r="J121" s="413"/>
    </row>
    <row r="122" spans="2:10" ht="12.75">
      <c r="B122" s="413"/>
      <c r="D122" s="413"/>
      <c r="G122" s="413"/>
      <c r="J122" s="413"/>
    </row>
    <row r="123" spans="2:10" ht="12.75">
      <c r="B123" s="413"/>
      <c r="D123" s="413"/>
      <c r="G123" s="413"/>
      <c r="J123" s="413"/>
    </row>
    <row r="124" spans="2:10" ht="12.75">
      <c r="B124" s="413"/>
      <c r="D124" s="413"/>
      <c r="G124" s="413"/>
      <c r="J124" s="413"/>
    </row>
    <row r="125" spans="2:10" ht="12.75">
      <c r="B125" s="413"/>
      <c r="D125" s="413"/>
      <c r="G125" s="413"/>
      <c r="J125" s="413"/>
    </row>
    <row r="126" spans="2:10" ht="12.75">
      <c r="B126" s="413"/>
      <c r="D126" s="413"/>
      <c r="G126" s="413"/>
      <c r="J126" s="413"/>
    </row>
    <row r="127" spans="2:10" ht="12.75">
      <c r="B127" s="413"/>
      <c r="D127" s="413"/>
      <c r="G127" s="413"/>
      <c r="J127" s="413"/>
    </row>
    <row r="128" spans="2:10" ht="12.75">
      <c r="B128" s="413"/>
      <c r="D128" s="413"/>
      <c r="G128" s="413"/>
      <c r="J128" s="413"/>
    </row>
    <row r="129" spans="2:10" ht="12.75">
      <c r="B129" s="413"/>
      <c r="D129" s="413"/>
      <c r="G129" s="413"/>
      <c r="J129" s="413"/>
    </row>
    <row r="130" spans="2:10" ht="12.75">
      <c r="B130" s="413"/>
      <c r="D130" s="413"/>
      <c r="G130" s="413"/>
      <c r="J130" s="413"/>
    </row>
    <row r="131" spans="2:10" ht="12.75">
      <c r="B131" s="413"/>
      <c r="D131" s="413"/>
      <c r="G131" s="413"/>
      <c r="J131" s="413"/>
    </row>
    <row r="132" spans="2:10" ht="12.75">
      <c r="B132" s="413"/>
      <c r="D132" s="413"/>
      <c r="G132" s="413"/>
      <c r="J132" s="413"/>
    </row>
    <row r="133" spans="2:10" ht="12.75">
      <c r="B133" s="413"/>
      <c r="D133" s="413"/>
      <c r="G133" s="413"/>
      <c r="J133" s="413"/>
    </row>
    <row r="134" spans="2:10" ht="12.75">
      <c r="B134" s="413"/>
      <c r="D134" s="415"/>
      <c r="G134" s="413"/>
      <c r="J134" s="413"/>
    </row>
    <row r="135" spans="2:10" ht="12.75">
      <c r="B135" s="413"/>
      <c r="D135" s="413"/>
      <c r="G135" s="413"/>
      <c r="J135" s="413"/>
    </row>
    <row r="136" spans="2:10" ht="12.75">
      <c r="B136" s="413"/>
      <c r="D136" s="413"/>
      <c r="G136" s="413"/>
      <c r="J136" s="413"/>
    </row>
    <row r="137" spans="2:10" ht="12.75">
      <c r="B137" s="413"/>
      <c r="D137" s="413"/>
      <c r="G137" s="413"/>
      <c r="J137" s="413"/>
    </row>
    <row r="138" spans="2:10" ht="12.75">
      <c r="B138" s="413"/>
      <c r="D138" s="413"/>
      <c r="G138" s="413"/>
      <c r="J138" s="413"/>
    </row>
    <row r="139" spans="2:10" ht="12.75">
      <c r="B139" s="413"/>
      <c r="D139" s="413"/>
      <c r="G139" s="413"/>
      <c r="J139" s="413"/>
    </row>
    <row r="140" spans="2:10" ht="12.75">
      <c r="B140" s="413"/>
      <c r="D140" s="413"/>
      <c r="G140" s="413"/>
      <c r="J140" s="413"/>
    </row>
    <row r="141" spans="2:10" ht="12.75">
      <c r="B141" s="413"/>
      <c r="D141" s="413"/>
      <c r="G141" s="413"/>
      <c r="J141" s="413"/>
    </row>
    <row r="142" spans="2:10" ht="12.75">
      <c r="B142" s="413"/>
      <c r="D142" s="413"/>
      <c r="G142" s="413"/>
      <c r="J142" s="413"/>
    </row>
    <row r="143" spans="2:10" ht="12.75">
      <c r="B143" s="413"/>
      <c r="D143" s="413"/>
      <c r="G143" s="413"/>
      <c r="J143" s="413"/>
    </row>
    <row r="144" spans="2:10" ht="12.75">
      <c r="B144" s="413"/>
      <c r="D144" s="413"/>
      <c r="G144" s="413"/>
      <c r="J144" s="413"/>
    </row>
    <row r="145" spans="2:10" ht="12.75">
      <c r="B145" s="413"/>
      <c r="D145" s="413"/>
      <c r="G145" s="413"/>
      <c r="J145" s="413"/>
    </row>
    <row r="146" spans="2:10" ht="12.75">
      <c r="B146" s="413"/>
      <c r="D146" s="413"/>
      <c r="G146" s="413"/>
      <c r="J146" s="413"/>
    </row>
    <row r="147" spans="2:10" ht="12.75">
      <c r="B147" s="413"/>
      <c r="D147" s="413"/>
      <c r="G147" s="413"/>
      <c r="J147" s="413"/>
    </row>
    <row r="148" spans="2:10" ht="12.75">
      <c r="B148" s="413"/>
      <c r="D148" s="413"/>
      <c r="G148" s="413"/>
      <c r="J148" s="413"/>
    </row>
    <row r="149" spans="2:10" ht="12.75">
      <c r="B149" s="413"/>
      <c r="D149" s="413"/>
      <c r="G149" s="413"/>
      <c r="J149" s="413"/>
    </row>
    <row r="150" spans="2:10" ht="12.75">
      <c r="B150" s="413"/>
      <c r="D150" s="413"/>
      <c r="G150" s="413"/>
      <c r="J150" s="413"/>
    </row>
    <row r="151" spans="2:10" ht="12.75">
      <c r="B151" s="413"/>
      <c r="D151" s="413"/>
      <c r="G151" s="413"/>
      <c r="J151" s="413"/>
    </row>
    <row r="152" spans="2:10" ht="12.75">
      <c r="B152" s="413"/>
      <c r="D152" s="413"/>
      <c r="G152" s="413"/>
      <c r="J152" s="413"/>
    </row>
  </sheetData>
  <sheetProtection/>
  <protectedRanges>
    <protectedRange sqref="E48 G48:J48" name="Range7"/>
    <protectedRange sqref="E104:E105 E107:E108 F110:F111 G104:J105 F113:F114 E115:J115 G107:J107 G111:J111 G114:J114" name="Range4"/>
    <protectedRange sqref="E38:E39 E42:E45 F50 G56:J56 E52 F54 G42:J45 E56 G38:J39 G52:J52" name="Range2"/>
    <protectedRange sqref="E12:E14 E16 G14:J14 J12 G13 I13:J13" name="Range1"/>
    <protectedRange sqref="E58:E61 G76:J76 G69:J69 F67 E69 E71:E74 E76 F63:F64 G58:J61 G78:J78 G71:J74 E78 G63:J63" name="Range3"/>
    <protectedRange sqref="C2 F2" name="Range8"/>
    <protectedRange sqref="E20" name="Range1_1"/>
    <protectedRange sqref="E19 E21:E36" name="Range3_1"/>
    <protectedRange sqref="E81:E86 G81:J86 G88:J102 E88:E102" name="Range3_2"/>
    <protectedRange sqref="G77:J77" name="Range3_3"/>
    <protectedRange sqref="G108:J108" name="Range4_1"/>
    <protectedRange sqref="E77" name="Range2_1"/>
  </protectedRanges>
  <mergeCells count="12">
    <mergeCell ref="A6:A7"/>
    <mergeCell ref="B6:B7"/>
    <mergeCell ref="C6:C7"/>
    <mergeCell ref="D6:D7"/>
    <mergeCell ref="G5:J5"/>
    <mergeCell ref="G6:J6"/>
    <mergeCell ref="H2:J2"/>
    <mergeCell ref="H1:J1"/>
    <mergeCell ref="B3:J3"/>
    <mergeCell ref="C2:G2"/>
    <mergeCell ref="I4:J4"/>
    <mergeCell ref="D5:F5"/>
  </mergeCells>
  <printOptions/>
  <pageMargins left="0.15748031496062992" right="0.2362204724409449" top="0.1968503937007874" bottom="0.1968503937007874" header="0.15748031496062992" footer="0.15748031496062992"/>
  <pageSetup horizontalDpi="600" verticalDpi="600" orientation="landscape" paperSize="9" r:id="rId1"/>
  <ignoredErrors>
    <ignoredError sqref="D87 D112" formula="1"/>
    <ignoredError sqref="D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W319"/>
  <sheetViews>
    <sheetView zoomScalePageLayoutView="0" workbookViewId="0" topLeftCell="A310">
      <selection activeCell="G8" sqref="G8"/>
    </sheetView>
  </sheetViews>
  <sheetFormatPr defaultColWidth="9.140625" defaultRowHeight="12.75"/>
  <cols>
    <col min="1" max="1" width="5.140625" style="254" customWidth="1"/>
    <col min="2" max="2" width="5.421875" style="263" customWidth="1"/>
    <col min="3" max="3" width="4.421875" style="264" customWidth="1"/>
    <col min="4" max="4" width="5.7109375" style="265" customWidth="1"/>
    <col min="5" max="5" width="32.00390625" style="258" customWidth="1"/>
    <col min="6" max="6" width="13.7109375" style="142" customWidth="1"/>
    <col min="7" max="7" width="14.421875" style="142" customWidth="1"/>
    <col min="8" max="8" width="13.57421875" style="142" customWidth="1"/>
    <col min="9" max="9" width="15.00390625" style="142" customWidth="1"/>
    <col min="10" max="11" width="14.421875" style="142" customWidth="1"/>
    <col min="12" max="12" width="16.57421875" style="142" customWidth="1"/>
    <col min="13" max="16384" width="9.140625" style="142" customWidth="1"/>
  </cols>
  <sheetData>
    <row r="1" spans="10:23" ht="87" customHeight="1">
      <c r="J1" s="531" t="s">
        <v>288</v>
      </c>
      <c r="K1" s="531"/>
      <c r="L1" s="531"/>
      <c r="M1" s="501"/>
      <c r="N1" s="501"/>
      <c r="O1" s="501"/>
      <c r="P1" s="501"/>
      <c r="Q1" s="501"/>
      <c r="R1" s="501"/>
      <c r="S1" s="501"/>
      <c r="T1" s="501"/>
      <c r="U1" s="501"/>
      <c r="V1" s="501"/>
      <c r="W1" s="501"/>
    </row>
    <row r="2" spans="6:12" s="128" customFormat="1" ht="84.75" customHeight="1">
      <c r="F2" s="382"/>
      <c r="J2" s="532" t="s">
        <v>871</v>
      </c>
      <c r="K2" s="532"/>
      <c r="L2" s="532"/>
    </row>
    <row r="3" s="128" customFormat="1" ht="12.75">
      <c r="F3" s="382"/>
    </row>
    <row r="4" spans="1:12" s="128" customFormat="1" ht="30" customHeight="1">
      <c r="A4" s="7"/>
      <c r="B4" s="7"/>
      <c r="C4" s="7"/>
      <c r="D4" s="7"/>
      <c r="E4" s="533" t="s">
        <v>285</v>
      </c>
      <c r="F4" s="533"/>
      <c r="G4" s="533"/>
      <c r="H4" s="533"/>
      <c r="I4" s="533"/>
      <c r="J4" s="533"/>
      <c r="K4" s="533"/>
      <c r="L4" s="7"/>
    </row>
    <row r="5" spans="1:12" ht="15.75" customHeight="1" thickBot="1">
      <c r="A5" s="136"/>
      <c r="B5" s="137"/>
      <c r="C5" s="135"/>
      <c r="D5" s="135"/>
      <c r="E5" s="138"/>
      <c r="F5" s="136"/>
      <c r="G5" s="142" t="s">
        <v>264</v>
      </c>
      <c r="L5" s="141"/>
    </row>
    <row r="6" spans="1:12" ht="23.25" customHeight="1" thickBot="1">
      <c r="A6" s="534" t="s">
        <v>801</v>
      </c>
      <c r="B6" s="538" t="s">
        <v>616</v>
      </c>
      <c r="C6" s="541" t="s">
        <v>453</v>
      </c>
      <c r="D6" s="541" t="s">
        <v>454</v>
      </c>
      <c r="E6" s="551" t="s">
        <v>802</v>
      </c>
      <c r="F6" s="544" t="s">
        <v>547</v>
      </c>
      <c r="G6" s="545"/>
      <c r="H6" s="545"/>
      <c r="I6" s="549" t="s">
        <v>568</v>
      </c>
      <c r="J6" s="545"/>
      <c r="K6" s="545"/>
      <c r="L6" s="550"/>
    </row>
    <row r="7" spans="1:12" s="146" customFormat="1" ht="26.25" customHeight="1">
      <c r="A7" s="535"/>
      <c r="B7" s="539"/>
      <c r="C7" s="542"/>
      <c r="D7" s="542"/>
      <c r="E7" s="552"/>
      <c r="F7" s="143" t="s">
        <v>548</v>
      </c>
      <c r="G7" s="144" t="s">
        <v>549</v>
      </c>
      <c r="H7" s="145"/>
      <c r="I7" s="546" t="s">
        <v>569</v>
      </c>
      <c r="J7" s="547"/>
      <c r="K7" s="547"/>
      <c r="L7" s="548"/>
    </row>
    <row r="8" spans="1:12" s="153" customFormat="1" ht="42.75" customHeight="1" thickBot="1">
      <c r="A8" s="536"/>
      <c r="B8" s="540"/>
      <c r="C8" s="543"/>
      <c r="D8" s="543"/>
      <c r="E8" s="553"/>
      <c r="F8" s="147" t="s">
        <v>550</v>
      </c>
      <c r="G8" s="148" t="s">
        <v>446</v>
      </c>
      <c r="H8" s="149" t="s">
        <v>447</v>
      </c>
      <c r="I8" s="147">
        <v>1</v>
      </c>
      <c r="J8" s="384">
        <v>2</v>
      </c>
      <c r="K8" s="384">
        <v>3</v>
      </c>
      <c r="L8" s="385">
        <v>4</v>
      </c>
    </row>
    <row r="9" spans="1:12" s="161" customFormat="1" ht="15.75" thickBot="1">
      <c r="A9" s="154">
        <v>1</v>
      </c>
      <c r="B9" s="155">
        <v>2</v>
      </c>
      <c r="C9" s="155">
        <v>3</v>
      </c>
      <c r="D9" s="156">
        <v>4</v>
      </c>
      <c r="E9" s="157">
        <v>5</v>
      </c>
      <c r="F9" s="158">
        <v>6</v>
      </c>
      <c r="G9" s="159">
        <v>7</v>
      </c>
      <c r="H9" s="160">
        <v>8</v>
      </c>
      <c r="I9" s="158">
        <v>9</v>
      </c>
      <c r="J9" s="159">
        <v>10</v>
      </c>
      <c r="K9" s="160">
        <v>11</v>
      </c>
      <c r="L9" s="158">
        <v>12</v>
      </c>
    </row>
    <row r="10" spans="1:12" s="169" customFormat="1" ht="65.25" customHeight="1" thickBot="1">
      <c r="A10" s="162">
        <v>2000</v>
      </c>
      <c r="B10" s="163" t="s">
        <v>455</v>
      </c>
      <c r="C10" s="164" t="s">
        <v>456</v>
      </c>
      <c r="D10" s="165" t="s">
        <v>456</v>
      </c>
      <c r="E10" s="166" t="s">
        <v>226</v>
      </c>
      <c r="F10" s="167">
        <f aca="true" t="shared" si="0" ref="F10:L10">SUM(F11,F47,F64,F90,F146,F166,F186,F215,F247,F278,F310)</f>
        <v>2662354.5000000005</v>
      </c>
      <c r="G10" s="167">
        <f t="shared" si="0"/>
        <v>1809462.2</v>
      </c>
      <c r="H10" s="168">
        <f t="shared" si="0"/>
        <v>1002892.3</v>
      </c>
      <c r="I10" s="167">
        <f t="shared" si="0"/>
        <v>941528.1000000001</v>
      </c>
      <c r="J10" s="167">
        <f t="shared" si="0"/>
        <v>1479966.9000000001</v>
      </c>
      <c r="K10" s="167">
        <f t="shared" si="0"/>
        <v>1882756.6</v>
      </c>
      <c r="L10" s="167">
        <f t="shared" si="0"/>
        <v>2662354.5000000005</v>
      </c>
    </row>
    <row r="11" spans="1:12" s="177" customFormat="1" ht="76.5" customHeight="1">
      <c r="A11" s="170">
        <v>2100</v>
      </c>
      <c r="B11" s="171" t="s">
        <v>840</v>
      </c>
      <c r="C11" s="172" t="s">
        <v>787</v>
      </c>
      <c r="D11" s="173" t="s">
        <v>787</v>
      </c>
      <c r="E11" s="174" t="s">
        <v>227</v>
      </c>
      <c r="F11" s="291">
        <f aca="true" t="shared" si="1" ref="F11:L11">SUM(F13,F18,F22,F27,F30,F33,F36,F39)</f>
        <v>1365457.1</v>
      </c>
      <c r="G11" s="291">
        <f t="shared" si="1"/>
        <v>823862.7999999999</v>
      </c>
      <c r="H11" s="386">
        <f t="shared" si="1"/>
        <v>541594.3</v>
      </c>
      <c r="I11" s="291">
        <f t="shared" si="1"/>
        <v>562810.6000000001</v>
      </c>
      <c r="J11" s="386">
        <f t="shared" si="1"/>
        <v>819174</v>
      </c>
      <c r="K11" s="291">
        <f t="shared" si="1"/>
        <v>1009054.7999999999</v>
      </c>
      <c r="L11" s="291">
        <f t="shared" si="1"/>
        <v>1365457.1</v>
      </c>
    </row>
    <row r="12" spans="1:12" ht="11.25" customHeight="1">
      <c r="A12" s="170"/>
      <c r="B12" s="171"/>
      <c r="C12" s="172"/>
      <c r="D12" s="173"/>
      <c r="E12" s="178" t="s">
        <v>730</v>
      </c>
      <c r="F12" s="297"/>
      <c r="G12" s="297"/>
      <c r="H12" s="387"/>
      <c r="I12" s="297"/>
      <c r="J12" s="387"/>
      <c r="K12" s="297"/>
      <c r="L12" s="297"/>
    </row>
    <row r="13" spans="1:12" s="184" customFormat="1" ht="60" customHeight="1">
      <c r="A13" s="181">
        <v>2110</v>
      </c>
      <c r="B13" s="171" t="s">
        <v>840</v>
      </c>
      <c r="C13" s="182" t="s">
        <v>788</v>
      </c>
      <c r="D13" s="183" t="s">
        <v>787</v>
      </c>
      <c r="E13" s="178" t="s">
        <v>619</v>
      </c>
      <c r="F13" s="297">
        <f aca="true" t="shared" si="2" ref="F13:L13">SUM(F15)</f>
        <v>682610.2</v>
      </c>
      <c r="G13" s="297">
        <f t="shared" si="2"/>
        <v>655610.2</v>
      </c>
      <c r="H13" s="387">
        <f t="shared" si="2"/>
        <v>27000</v>
      </c>
      <c r="I13" s="297">
        <f t="shared" si="2"/>
        <v>177732.7</v>
      </c>
      <c r="J13" s="387">
        <f t="shared" si="2"/>
        <v>391704.7</v>
      </c>
      <c r="K13" s="297">
        <f t="shared" si="2"/>
        <v>549304.7</v>
      </c>
      <c r="L13" s="297">
        <f t="shared" si="2"/>
        <v>682610.2</v>
      </c>
    </row>
    <row r="14" spans="1:12" s="184" customFormat="1" ht="12" customHeight="1">
      <c r="A14" s="181"/>
      <c r="B14" s="171"/>
      <c r="C14" s="182"/>
      <c r="D14" s="183"/>
      <c r="E14" s="178" t="s">
        <v>731</v>
      </c>
      <c r="F14" s="297"/>
      <c r="G14" s="297"/>
      <c r="H14" s="387"/>
      <c r="I14" s="297"/>
      <c r="J14" s="387"/>
      <c r="K14" s="297"/>
      <c r="L14" s="297"/>
    </row>
    <row r="15" spans="1:12" ht="27.75" customHeight="1">
      <c r="A15" s="185">
        <v>2111</v>
      </c>
      <c r="B15" s="186" t="s">
        <v>840</v>
      </c>
      <c r="C15" s="187" t="s">
        <v>788</v>
      </c>
      <c r="D15" s="188" t="s">
        <v>788</v>
      </c>
      <c r="E15" s="388" t="s">
        <v>620</v>
      </c>
      <c r="F15" s="190">
        <f>SUM(G15:H15)</f>
        <v>682610.2</v>
      </c>
      <c r="G15" s="190">
        <v>655610.2</v>
      </c>
      <c r="H15" s="190">
        <v>27000</v>
      </c>
      <c r="I15" s="479">
        <v>177732.7</v>
      </c>
      <c r="J15" s="479">
        <v>391704.7</v>
      </c>
      <c r="K15" s="479">
        <v>549304.7</v>
      </c>
      <c r="L15" s="479">
        <v>682610.2</v>
      </c>
    </row>
    <row r="16" spans="1:12" ht="23.25" customHeight="1">
      <c r="A16" s="191">
        <v>2112</v>
      </c>
      <c r="B16" s="182" t="s">
        <v>840</v>
      </c>
      <c r="C16" s="182" t="s">
        <v>788</v>
      </c>
      <c r="D16" s="182" t="s">
        <v>789</v>
      </c>
      <c r="E16" s="196" t="s">
        <v>457</v>
      </c>
      <c r="F16" s="297">
        <f>SUM(G16:H16)</f>
        <v>0</v>
      </c>
      <c r="G16" s="297"/>
      <c r="H16" s="387"/>
      <c r="I16" s="19"/>
      <c r="J16" s="387"/>
      <c r="K16" s="297"/>
      <c r="L16" s="297"/>
    </row>
    <row r="17" spans="1:12" ht="18.75" customHeight="1" thickBot="1">
      <c r="A17" s="170">
        <v>2113</v>
      </c>
      <c r="B17" s="171" t="s">
        <v>840</v>
      </c>
      <c r="C17" s="172" t="s">
        <v>788</v>
      </c>
      <c r="D17" s="173" t="s">
        <v>661</v>
      </c>
      <c r="E17" s="197" t="s">
        <v>458</v>
      </c>
      <c r="F17" s="391">
        <f>SUM(G17:H17)</f>
        <v>0</v>
      </c>
      <c r="G17" s="391"/>
      <c r="H17" s="392"/>
      <c r="I17" s="391"/>
      <c r="J17" s="392"/>
      <c r="K17" s="391"/>
      <c r="L17" s="391"/>
    </row>
    <row r="18" spans="1:12" ht="18.75" customHeight="1">
      <c r="A18" s="181">
        <v>2120</v>
      </c>
      <c r="B18" s="171" t="s">
        <v>840</v>
      </c>
      <c r="C18" s="182" t="s">
        <v>789</v>
      </c>
      <c r="D18" s="183" t="s">
        <v>787</v>
      </c>
      <c r="E18" s="178" t="s">
        <v>459</v>
      </c>
      <c r="F18" s="297">
        <f aca="true" t="shared" si="3" ref="F18:L18">SUM(F20:F21)</f>
        <v>0</v>
      </c>
      <c r="G18" s="297">
        <f t="shared" si="3"/>
        <v>0</v>
      </c>
      <c r="H18" s="387">
        <f t="shared" si="3"/>
        <v>0</v>
      </c>
      <c r="I18" s="297">
        <f t="shared" si="3"/>
        <v>0</v>
      </c>
      <c r="J18" s="387">
        <f t="shared" si="3"/>
        <v>0</v>
      </c>
      <c r="K18" s="297">
        <f t="shared" si="3"/>
        <v>0</v>
      </c>
      <c r="L18" s="297">
        <f t="shared" si="3"/>
        <v>0</v>
      </c>
    </row>
    <row r="19" spans="1:12" s="184" customFormat="1" ht="18.75" customHeight="1">
      <c r="A19" s="181"/>
      <c r="B19" s="171"/>
      <c r="C19" s="182"/>
      <c r="D19" s="183"/>
      <c r="E19" s="178" t="s">
        <v>731</v>
      </c>
      <c r="F19" s="297"/>
      <c r="G19" s="297"/>
      <c r="H19" s="387"/>
      <c r="I19" s="297"/>
      <c r="J19" s="387"/>
      <c r="K19" s="297"/>
      <c r="L19" s="297"/>
    </row>
    <row r="20" spans="1:12" ht="20.25" customHeight="1" thickBot="1">
      <c r="A20" s="181">
        <v>2121</v>
      </c>
      <c r="B20" s="171" t="s">
        <v>840</v>
      </c>
      <c r="C20" s="182" t="s">
        <v>789</v>
      </c>
      <c r="D20" s="183" t="s">
        <v>788</v>
      </c>
      <c r="E20" s="178" t="s">
        <v>621</v>
      </c>
      <c r="F20" s="311">
        <f>SUM(G20:H20)</f>
        <v>0</v>
      </c>
      <c r="G20" s="311"/>
      <c r="H20" s="393"/>
      <c r="I20" s="19"/>
      <c r="J20" s="393"/>
      <c r="K20" s="311"/>
      <c r="L20" s="311"/>
    </row>
    <row r="21" spans="1:12" ht="35.25" customHeight="1" thickBot="1">
      <c r="A21" s="181">
        <v>2122</v>
      </c>
      <c r="B21" s="171" t="s">
        <v>840</v>
      </c>
      <c r="C21" s="182" t="s">
        <v>789</v>
      </c>
      <c r="D21" s="183" t="s">
        <v>789</v>
      </c>
      <c r="E21" s="178" t="s">
        <v>462</v>
      </c>
      <c r="F21" s="311">
        <f>SUM(G21:H21)</f>
        <v>0</v>
      </c>
      <c r="G21" s="311"/>
      <c r="H21" s="393"/>
      <c r="I21" s="311"/>
      <c r="J21" s="393"/>
      <c r="K21" s="311"/>
      <c r="L21" s="311"/>
    </row>
    <row r="22" spans="1:12" ht="18" customHeight="1" thickBot="1">
      <c r="A22" s="181">
        <v>2130</v>
      </c>
      <c r="B22" s="171" t="s">
        <v>840</v>
      </c>
      <c r="C22" s="182" t="s">
        <v>661</v>
      </c>
      <c r="D22" s="183" t="s">
        <v>787</v>
      </c>
      <c r="E22" s="178" t="s">
        <v>463</v>
      </c>
      <c r="F22" s="394">
        <f aca="true" t="shared" si="4" ref="F22:L22">SUM(F26,F25)</f>
        <v>4999</v>
      </c>
      <c r="G22" s="394">
        <f t="shared" si="4"/>
        <v>4999</v>
      </c>
      <c r="H22" s="394">
        <f t="shared" si="4"/>
        <v>0</v>
      </c>
      <c r="I22" s="394">
        <f t="shared" si="4"/>
        <v>1300</v>
      </c>
      <c r="J22" s="394">
        <f t="shared" si="4"/>
        <v>2500</v>
      </c>
      <c r="K22" s="394">
        <f t="shared" si="4"/>
        <v>3700</v>
      </c>
      <c r="L22" s="395">
        <f t="shared" si="4"/>
        <v>4999</v>
      </c>
    </row>
    <row r="23" spans="1:12" s="184" customFormat="1" ht="15" customHeight="1">
      <c r="A23" s="181"/>
      <c r="B23" s="171"/>
      <c r="C23" s="182"/>
      <c r="D23" s="183"/>
      <c r="E23" s="178" t="s">
        <v>731</v>
      </c>
      <c r="F23" s="297"/>
      <c r="G23" s="297"/>
      <c r="H23" s="387"/>
      <c r="I23" s="297"/>
      <c r="J23" s="387"/>
      <c r="K23" s="396"/>
      <c r="L23" s="314"/>
    </row>
    <row r="24" spans="1:12" ht="31.5" customHeight="1" thickBot="1">
      <c r="A24" s="181">
        <v>2131</v>
      </c>
      <c r="B24" s="171" t="s">
        <v>840</v>
      </c>
      <c r="C24" s="182" t="s">
        <v>661</v>
      </c>
      <c r="D24" s="183" t="s">
        <v>788</v>
      </c>
      <c r="E24" s="178" t="s">
        <v>464</v>
      </c>
      <c r="F24" s="311">
        <f>SUM(G24:H24)</f>
        <v>0</v>
      </c>
      <c r="G24" s="311"/>
      <c r="H24" s="393"/>
      <c r="I24" s="397"/>
      <c r="J24" s="397"/>
      <c r="K24" s="398"/>
      <c r="L24" s="397"/>
    </row>
    <row r="25" spans="1:12" ht="27" customHeight="1" thickBot="1">
      <c r="A25" s="181">
        <v>2132</v>
      </c>
      <c r="B25" s="171" t="s">
        <v>840</v>
      </c>
      <c r="C25" s="182">
        <v>3</v>
      </c>
      <c r="D25" s="183">
        <v>2</v>
      </c>
      <c r="E25" s="178" t="s">
        <v>465</v>
      </c>
      <c r="F25" s="311">
        <f>SUM(G25:H25)</f>
        <v>0</v>
      </c>
      <c r="G25" s="311"/>
      <c r="H25" s="311"/>
      <c r="I25" s="399"/>
      <c r="J25" s="332"/>
      <c r="K25" s="393"/>
      <c r="L25" s="311"/>
    </row>
    <row r="26" spans="1:12" ht="24" customHeight="1" thickBot="1">
      <c r="A26" s="181">
        <v>2133</v>
      </c>
      <c r="B26" s="171" t="s">
        <v>840</v>
      </c>
      <c r="C26" s="182">
        <v>3</v>
      </c>
      <c r="D26" s="183">
        <v>3</v>
      </c>
      <c r="E26" s="178" t="s">
        <v>466</v>
      </c>
      <c r="F26" s="311">
        <f>SUM(G26:H26)</f>
        <v>4999</v>
      </c>
      <c r="G26" s="400">
        <v>4999</v>
      </c>
      <c r="H26" s="400"/>
      <c r="I26" s="401">
        <v>1300</v>
      </c>
      <c r="J26" s="400">
        <v>2500</v>
      </c>
      <c r="K26" s="402">
        <v>3700</v>
      </c>
      <c r="L26" s="400">
        <v>4999</v>
      </c>
    </row>
    <row r="27" spans="1:12" ht="27.75" customHeight="1">
      <c r="A27" s="181">
        <v>2140</v>
      </c>
      <c r="B27" s="171" t="s">
        <v>840</v>
      </c>
      <c r="C27" s="182">
        <v>4</v>
      </c>
      <c r="D27" s="183">
        <v>0</v>
      </c>
      <c r="E27" s="178" t="s">
        <v>467</v>
      </c>
      <c r="F27" s="297">
        <f aca="true" t="shared" si="5" ref="F27:L27">SUM(F29)</f>
        <v>0</v>
      </c>
      <c r="G27" s="297">
        <f t="shared" si="5"/>
        <v>0</v>
      </c>
      <c r="H27" s="387">
        <f t="shared" si="5"/>
        <v>0</v>
      </c>
      <c r="I27" s="396">
        <f t="shared" si="5"/>
        <v>0</v>
      </c>
      <c r="J27" s="297">
        <f t="shared" si="5"/>
        <v>0</v>
      </c>
      <c r="K27" s="387">
        <f t="shared" si="5"/>
        <v>0</v>
      </c>
      <c r="L27" s="297">
        <f t="shared" si="5"/>
        <v>0</v>
      </c>
    </row>
    <row r="28" spans="1:12" s="184" customFormat="1" ht="14.25" customHeight="1">
      <c r="A28" s="181"/>
      <c r="B28" s="171"/>
      <c r="C28" s="182"/>
      <c r="D28" s="183"/>
      <c r="E28" s="178" t="s">
        <v>731</v>
      </c>
      <c r="F28" s="297"/>
      <c r="G28" s="297"/>
      <c r="H28" s="387"/>
      <c r="I28" s="396"/>
      <c r="J28" s="297"/>
      <c r="K28" s="387"/>
      <c r="L28" s="297"/>
    </row>
    <row r="29" spans="1:12" ht="24.75" customHeight="1" thickBot="1">
      <c r="A29" s="181">
        <v>2141</v>
      </c>
      <c r="B29" s="171" t="s">
        <v>840</v>
      </c>
      <c r="C29" s="182">
        <v>4</v>
      </c>
      <c r="D29" s="183">
        <v>1</v>
      </c>
      <c r="E29" s="178" t="s">
        <v>468</v>
      </c>
      <c r="F29" s="311">
        <f>SUM(G29:H29)</f>
        <v>0</v>
      </c>
      <c r="G29" s="311"/>
      <c r="H29" s="393"/>
      <c r="I29" s="19"/>
      <c r="J29" s="311"/>
      <c r="K29" s="393"/>
      <c r="L29" s="311"/>
    </row>
    <row r="30" spans="1:12" ht="49.5" customHeight="1">
      <c r="A30" s="181">
        <v>2150</v>
      </c>
      <c r="B30" s="171" t="s">
        <v>840</v>
      </c>
      <c r="C30" s="182">
        <v>5</v>
      </c>
      <c r="D30" s="183">
        <v>0</v>
      </c>
      <c r="E30" s="178" t="s">
        <v>469</v>
      </c>
      <c r="F30" s="297">
        <f aca="true" t="shared" si="6" ref="F30:L30">SUM(F32)</f>
        <v>0</v>
      </c>
      <c r="G30" s="297">
        <f t="shared" si="6"/>
        <v>0</v>
      </c>
      <c r="H30" s="387">
        <f t="shared" si="6"/>
        <v>0</v>
      </c>
      <c r="I30" s="396">
        <f t="shared" si="6"/>
        <v>0</v>
      </c>
      <c r="J30" s="297">
        <f t="shared" si="6"/>
        <v>0</v>
      </c>
      <c r="K30" s="387">
        <f t="shared" si="6"/>
        <v>0</v>
      </c>
      <c r="L30" s="297">
        <f t="shared" si="6"/>
        <v>0</v>
      </c>
    </row>
    <row r="31" spans="1:12" s="184" customFormat="1" ht="16.5" customHeight="1">
      <c r="A31" s="181"/>
      <c r="B31" s="171"/>
      <c r="C31" s="182"/>
      <c r="D31" s="183"/>
      <c r="E31" s="178" t="s">
        <v>731</v>
      </c>
      <c r="F31" s="297"/>
      <c r="G31" s="297"/>
      <c r="H31" s="387"/>
      <c r="I31" s="396"/>
      <c r="J31" s="297"/>
      <c r="K31" s="387"/>
      <c r="L31" s="297"/>
    </row>
    <row r="32" spans="1:12" ht="52.5" customHeight="1" thickBot="1">
      <c r="A32" s="181">
        <v>2151</v>
      </c>
      <c r="B32" s="171" t="s">
        <v>840</v>
      </c>
      <c r="C32" s="182">
        <v>5</v>
      </c>
      <c r="D32" s="183">
        <v>1</v>
      </c>
      <c r="E32" s="178" t="s">
        <v>470</v>
      </c>
      <c r="F32" s="311">
        <f>SUM(G32:H32)</f>
        <v>0</v>
      </c>
      <c r="G32" s="311"/>
      <c r="H32" s="393"/>
      <c r="I32" s="399"/>
      <c r="J32" s="311"/>
      <c r="K32" s="393"/>
      <c r="L32" s="311"/>
    </row>
    <row r="33" spans="1:12" ht="37.5" customHeight="1">
      <c r="A33" s="181">
        <v>2160</v>
      </c>
      <c r="B33" s="171" t="s">
        <v>840</v>
      </c>
      <c r="C33" s="182">
        <v>6</v>
      </c>
      <c r="D33" s="183">
        <v>0</v>
      </c>
      <c r="E33" s="178" t="s">
        <v>471</v>
      </c>
      <c r="F33" s="396">
        <f aca="true" t="shared" si="7" ref="F33:L33">SUM(F35)</f>
        <v>677847.9</v>
      </c>
      <c r="G33" s="314">
        <f t="shared" si="7"/>
        <v>163253.6</v>
      </c>
      <c r="H33" s="387">
        <f t="shared" si="7"/>
        <v>514594.3</v>
      </c>
      <c r="I33" s="314">
        <f t="shared" si="7"/>
        <v>383777.9</v>
      </c>
      <c r="J33" s="387">
        <f t="shared" si="7"/>
        <v>424969.3</v>
      </c>
      <c r="K33" s="314">
        <f t="shared" si="7"/>
        <v>456050.1</v>
      </c>
      <c r="L33" s="314">
        <f t="shared" si="7"/>
        <v>677847.9</v>
      </c>
    </row>
    <row r="34" spans="1:12" s="184" customFormat="1" ht="20.25" customHeight="1" thickBot="1">
      <c r="A34" s="181"/>
      <c r="B34" s="171"/>
      <c r="C34" s="182"/>
      <c r="D34" s="183"/>
      <c r="E34" s="178" t="s">
        <v>731</v>
      </c>
      <c r="F34" s="396"/>
      <c r="G34" s="297"/>
      <c r="H34" s="402"/>
      <c r="I34" s="400"/>
      <c r="J34" s="402"/>
      <c r="K34" s="400"/>
      <c r="L34" s="400"/>
    </row>
    <row r="35" spans="1:12" ht="39" customHeight="1" thickBot="1">
      <c r="A35" s="185">
        <v>2161</v>
      </c>
      <c r="B35" s="186" t="s">
        <v>840</v>
      </c>
      <c r="C35" s="187">
        <v>6</v>
      </c>
      <c r="D35" s="188">
        <v>1</v>
      </c>
      <c r="E35" s="388" t="s">
        <v>472</v>
      </c>
      <c r="F35" s="209">
        <f>SUM(G35:H35)</f>
        <v>677847.9</v>
      </c>
      <c r="G35" s="481">
        <v>163253.6</v>
      </c>
      <c r="H35" s="482">
        <v>514594.3</v>
      </c>
      <c r="I35" s="479">
        <v>383777.9</v>
      </c>
      <c r="J35" s="479">
        <v>424969.3</v>
      </c>
      <c r="K35" s="483">
        <v>456050.1</v>
      </c>
      <c r="L35" s="479">
        <v>677847.9</v>
      </c>
    </row>
    <row r="36" spans="1:12" ht="24">
      <c r="A36" s="181">
        <v>2170</v>
      </c>
      <c r="B36" s="171" t="s">
        <v>840</v>
      </c>
      <c r="C36" s="182">
        <v>7</v>
      </c>
      <c r="D36" s="183">
        <v>0</v>
      </c>
      <c r="E36" s="178" t="s">
        <v>335</v>
      </c>
      <c r="F36" s="396">
        <f aca="true" t="shared" si="8" ref="F36:L36">SUM(F38)</f>
        <v>0</v>
      </c>
      <c r="G36" s="297">
        <f t="shared" si="8"/>
        <v>0</v>
      </c>
      <c r="H36" s="403">
        <f t="shared" si="8"/>
        <v>0</v>
      </c>
      <c r="I36" s="362">
        <f t="shared" si="8"/>
        <v>0</v>
      </c>
      <c r="J36" s="403">
        <f t="shared" si="8"/>
        <v>0</v>
      </c>
      <c r="K36" s="362">
        <f t="shared" si="8"/>
        <v>0</v>
      </c>
      <c r="L36" s="362">
        <f t="shared" si="8"/>
        <v>0</v>
      </c>
    </row>
    <row r="37" spans="1:12" s="184" customFormat="1" ht="14.25" customHeight="1">
      <c r="A37" s="181"/>
      <c r="B37" s="171"/>
      <c r="C37" s="182"/>
      <c r="D37" s="183"/>
      <c r="E37" s="178" t="s">
        <v>731</v>
      </c>
      <c r="F37" s="396"/>
      <c r="G37" s="297"/>
      <c r="H37" s="387"/>
      <c r="I37" s="297"/>
      <c r="J37" s="387"/>
      <c r="K37" s="297"/>
      <c r="L37" s="297"/>
    </row>
    <row r="38" spans="1:12" ht="24.75" thickBot="1">
      <c r="A38" s="181">
        <v>2171</v>
      </c>
      <c r="B38" s="171" t="s">
        <v>840</v>
      </c>
      <c r="C38" s="182">
        <v>7</v>
      </c>
      <c r="D38" s="183">
        <v>1</v>
      </c>
      <c r="E38" s="178" t="s">
        <v>335</v>
      </c>
      <c r="F38" s="399">
        <f>SUM(G38:H38)</f>
        <v>0</v>
      </c>
      <c r="G38" s="311"/>
      <c r="H38" s="393"/>
      <c r="I38" s="311"/>
      <c r="J38" s="393"/>
      <c r="K38" s="311"/>
      <c r="L38" s="311"/>
    </row>
    <row r="39" spans="1:12" ht="38.25" customHeight="1">
      <c r="A39" s="181">
        <v>2180</v>
      </c>
      <c r="B39" s="171" t="s">
        <v>840</v>
      </c>
      <c r="C39" s="182">
        <v>8</v>
      </c>
      <c r="D39" s="183">
        <v>0</v>
      </c>
      <c r="E39" s="178" t="s">
        <v>473</v>
      </c>
      <c r="F39" s="297">
        <f aca="true" t="shared" si="9" ref="F39:L39">SUM(F41)</f>
        <v>0</v>
      </c>
      <c r="G39" s="297">
        <f t="shared" si="9"/>
        <v>0</v>
      </c>
      <c r="H39" s="387">
        <f t="shared" si="9"/>
        <v>0</v>
      </c>
      <c r="I39" s="297">
        <f t="shared" si="9"/>
        <v>0</v>
      </c>
      <c r="J39" s="387">
        <f t="shared" si="9"/>
        <v>0</v>
      </c>
      <c r="K39" s="297">
        <f t="shared" si="9"/>
        <v>0</v>
      </c>
      <c r="L39" s="297">
        <f t="shared" si="9"/>
        <v>0</v>
      </c>
    </row>
    <row r="40" spans="1:12" s="184" customFormat="1" ht="18.75" customHeight="1">
      <c r="A40" s="181"/>
      <c r="B40" s="171"/>
      <c r="C40" s="182"/>
      <c r="D40" s="183"/>
      <c r="E40" s="178" t="s">
        <v>731</v>
      </c>
      <c r="F40" s="297"/>
      <c r="G40" s="297"/>
      <c r="H40" s="387"/>
      <c r="I40" s="297"/>
      <c r="J40" s="387"/>
      <c r="K40" s="297"/>
      <c r="L40" s="297"/>
    </row>
    <row r="41" spans="1:12" ht="34.5" customHeight="1">
      <c r="A41" s="181">
        <v>2181</v>
      </c>
      <c r="B41" s="171" t="s">
        <v>840</v>
      </c>
      <c r="C41" s="182">
        <v>8</v>
      </c>
      <c r="D41" s="183">
        <v>1</v>
      </c>
      <c r="E41" s="178" t="s">
        <v>473</v>
      </c>
      <c r="F41" s="297">
        <f aca="true" t="shared" si="10" ref="F41:L41">SUM(F43:F44)</f>
        <v>0</v>
      </c>
      <c r="G41" s="297">
        <f>SUM(G43:G44)</f>
        <v>0</v>
      </c>
      <c r="H41" s="387">
        <f t="shared" si="10"/>
        <v>0</v>
      </c>
      <c r="I41" s="297">
        <f t="shared" si="10"/>
        <v>0</v>
      </c>
      <c r="J41" s="387">
        <f t="shared" si="10"/>
        <v>0</v>
      </c>
      <c r="K41" s="297">
        <f t="shared" si="10"/>
        <v>0</v>
      </c>
      <c r="L41" s="297">
        <f t="shared" si="10"/>
        <v>0</v>
      </c>
    </row>
    <row r="42" spans="1:12" ht="15">
      <c r="A42" s="181"/>
      <c r="B42" s="171"/>
      <c r="C42" s="182"/>
      <c r="D42" s="183"/>
      <c r="E42" s="197" t="s">
        <v>731</v>
      </c>
      <c r="F42" s="297"/>
      <c r="G42" s="297"/>
      <c r="H42" s="387"/>
      <c r="I42" s="297"/>
      <c r="J42" s="387"/>
      <c r="K42" s="297"/>
      <c r="L42" s="297"/>
    </row>
    <row r="43" spans="1:12" ht="24.75" thickBot="1">
      <c r="A43" s="181">
        <v>2182</v>
      </c>
      <c r="B43" s="171" t="s">
        <v>840</v>
      </c>
      <c r="C43" s="182">
        <v>8</v>
      </c>
      <c r="D43" s="183">
        <v>1</v>
      </c>
      <c r="E43" s="197" t="s">
        <v>738</v>
      </c>
      <c r="F43" s="311">
        <f>SUM(G43:H43)</f>
        <v>0</v>
      </c>
      <c r="G43" s="311"/>
      <c r="H43" s="393"/>
      <c r="I43" s="311"/>
      <c r="J43" s="393"/>
      <c r="K43" s="311"/>
      <c r="L43" s="311"/>
    </row>
    <row r="44" spans="1:12" ht="24.75" thickBot="1">
      <c r="A44" s="181">
        <v>2183</v>
      </c>
      <c r="B44" s="171" t="s">
        <v>840</v>
      </c>
      <c r="C44" s="182">
        <v>8</v>
      </c>
      <c r="D44" s="183">
        <v>1</v>
      </c>
      <c r="E44" s="197" t="s">
        <v>739</v>
      </c>
      <c r="F44" s="311">
        <f>SUM(G44:H44)</f>
        <v>0</v>
      </c>
      <c r="G44" s="311">
        <f aca="true" t="shared" si="11" ref="G44:L44">G45</f>
        <v>0</v>
      </c>
      <c r="H44" s="393">
        <f t="shared" si="11"/>
        <v>0</v>
      </c>
      <c r="I44" s="311">
        <f t="shared" si="11"/>
        <v>0</v>
      </c>
      <c r="J44" s="393">
        <f t="shared" si="11"/>
        <v>0</v>
      </c>
      <c r="K44" s="311">
        <f t="shared" si="11"/>
        <v>0</v>
      </c>
      <c r="L44" s="311">
        <f t="shared" si="11"/>
        <v>0</v>
      </c>
    </row>
    <row r="45" spans="1:12" ht="36.75" thickBot="1">
      <c r="A45" s="181">
        <v>2184</v>
      </c>
      <c r="B45" s="171" t="s">
        <v>840</v>
      </c>
      <c r="C45" s="182">
        <v>8</v>
      </c>
      <c r="D45" s="183">
        <v>1</v>
      </c>
      <c r="E45" s="197" t="s">
        <v>744</v>
      </c>
      <c r="F45" s="311">
        <f>SUM(G45:H45)</f>
        <v>0</v>
      </c>
      <c r="G45" s="311"/>
      <c r="H45" s="393"/>
      <c r="I45" s="311"/>
      <c r="J45" s="393"/>
      <c r="K45" s="311"/>
      <c r="L45" s="311"/>
    </row>
    <row r="46" spans="1:12" ht="15">
      <c r="A46" s="181">
        <v>2185</v>
      </c>
      <c r="B46" s="171" t="s">
        <v>840</v>
      </c>
      <c r="C46" s="182">
        <v>8</v>
      </c>
      <c r="D46" s="183">
        <v>1</v>
      </c>
      <c r="E46" s="197"/>
      <c r="F46" s="297"/>
      <c r="G46" s="297"/>
      <c r="H46" s="387"/>
      <c r="I46" s="297"/>
      <c r="J46" s="387"/>
      <c r="K46" s="297"/>
      <c r="L46" s="297"/>
    </row>
    <row r="47" spans="1:12" s="177" customFormat="1" ht="40.5" customHeight="1">
      <c r="A47" s="181">
        <v>2200</v>
      </c>
      <c r="B47" s="171" t="s">
        <v>841</v>
      </c>
      <c r="C47" s="182">
        <v>0</v>
      </c>
      <c r="D47" s="183">
        <v>0</v>
      </c>
      <c r="E47" s="174" t="s">
        <v>228</v>
      </c>
      <c r="F47" s="394">
        <f aca="true" t="shared" si="12" ref="F47:L47">SUM(F49,F52,F55,F58,F61)</f>
        <v>0</v>
      </c>
      <c r="G47" s="394">
        <f t="shared" si="12"/>
        <v>0</v>
      </c>
      <c r="H47" s="404">
        <f t="shared" si="12"/>
        <v>0</v>
      </c>
      <c r="I47" s="394">
        <f t="shared" si="12"/>
        <v>0</v>
      </c>
      <c r="J47" s="404">
        <f t="shared" si="12"/>
        <v>0</v>
      </c>
      <c r="K47" s="394">
        <f t="shared" si="12"/>
        <v>0</v>
      </c>
      <c r="L47" s="394">
        <f t="shared" si="12"/>
        <v>0</v>
      </c>
    </row>
    <row r="48" spans="1:12" ht="11.25" customHeight="1">
      <c r="A48" s="170"/>
      <c r="B48" s="171"/>
      <c r="C48" s="172"/>
      <c r="D48" s="173"/>
      <c r="E48" s="178" t="s">
        <v>730</v>
      </c>
      <c r="F48" s="362"/>
      <c r="G48" s="362"/>
      <c r="H48" s="403"/>
      <c r="I48" s="362"/>
      <c r="J48" s="403"/>
      <c r="K48" s="362"/>
      <c r="L48" s="362"/>
    </row>
    <row r="49" spans="1:12" ht="21" customHeight="1">
      <c r="A49" s="181">
        <v>2210</v>
      </c>
      <c r="B49" s="171" t="s">
        <v>841</v>
      </c>
      <c r="C49" s="182">
        <v>1</v>
      </c>
      <c r="D49" s="183">
        <v>0</v>
      </c>
      <c r="E49" s="178" t="s">
        <v>474</v>
      </c>
      <c r="F49" s="297">
        <f aca="true" t="shared" si="13" ref="F49:L49">SUM(F51)</f>
        <v>0</v>
      </c>
      <c r="G49" s="297">
        <f t="shared" si="13"/>
        <v>0</v>
      </c>
      <c r="H49" s="387">
        <f t="shared" si="13"/>
        <v>0</v>
      </c>
      <c r="I49" s="297">
        <f t="shared" si="13"/>
        <v>0</v>
      </c>
      <c r="J49" s="387">
        <f t="shared" si="13"/>
        <v>0</v>
      </c>
      <c r="K49" s="297">
        <f t="shared" si="13"/>
        <v>0</v>
      </c>
      <c r="L49" s="297">
        <f t="shared" si="13"/>
        <v>0</v>
      </c>
    </row>
    <row r="50" spans="1:12" s="184" customFormat="1" ht="10.5" customHeight="1">
      <c r="A50" s="181"/>
      <c r="B50" s="171"/>
      <c r="C50" s="182"/>
      <c r="D50" s="183"/>
      <c r="E50" s="178" t="s">
        <v>731</v>
      </c>
      <c r="F50" s="297"/>
      <c r="G50" s="297"/>
      <c r="H50" s="387"/>
      <c r="I50" s="297"/>
      <c r="J50" s="387"/>
      <c r="K50" s="297"/>
      <c r="L50" s="297"/>
    </row>
    <row r="51" spans="1:12" ht="19.5" customHeight="1" thickBot="1">
      <c r="A51" s="181">
        <v>2211</v>
      </c>
      <c r="B51" s="171" t="s">
        <v>841</v>
      </c>
      <c r="C51" s="182">
        <v>1</v>
      </c>
      <c r="D51" s="183">
        <v>1</v>
      </c>
      <c r="E51" s="178" t="s">
        <v>475</v>
      </c>
      <c r="F51" s="311">
        <f>SUM(G51:H51)</f>
        <v>0</v>
      </c>
      <c r="G51" s="311"/>
      <c r="H51" s="393"/>
      <c r="I51" s="311"/>
      <c r="J51" s="397"/>
      <c r="K51" s="397"/>
      <c r="L51" s="397"/>
    </row>
    <row r="52" spans="1:12" ht="17.25" customHeight="1">
      <c r="A52" s="181">
        <v>2220</v>
      </c>
      <c r="B52" s="171" t="s">
        <v>841</v>
      </c>
      <c r="C52" s="182">
        <v>2</v>
      </c>
      <c r="D52" s="183">
        <v>0</v>
      </c>
      <c r="E52" s="178" t="s">
        <v>476</v>
      </c>
      <c r="F52" s="297">
        <f aca="true" t="shared" si="14" ref="F52:L52">SUM(F54)</f>
        <v>0</v>
      </c>
      <c r="G52" s="297">
        <f t="shared" si="14"/>
        <v>0</v>
      </c>
      <c r="H52" s="387">
        <f t="shared" si="14"/>
        <v>0</v>
      </c>
      <c r="I52" s="297">
        <f t="shared" si="14"/>
        <v>0</v>
      </c>
      <c r="J52" s="387">
        <f t="shared" si="14"/>
        <v>0</v>
      </c>
      <c r="K52" s="297">
        <f t="shared" si="14"/>
        <v>0</v>
      </c>
      <c r="L52" s="297">
        <f t="shared" si="14"/>
        <v>0</v>
      </c>
    </row>
    <row r="53" spans="1:12" s="184" customFormat="1" ht="10.5" customHeight="1">
      <c r="A53" s="181"/>
      <c r="B53" s="171"/>
      <c r="C53" s="182"/>
      <c r="D53" s="183"/>
      <c r="E53" s="178" t="s">
        <v>731</v>
      </c>
      <c r="F53" s="297"/>
      <c r="G53" s="297"/>
      <c r="H53" s="387"/>
      <c r="I53" s="297"/>
      <c r="J53" s="387"/>
      <c r="K53" s="297"/>
      <c r="L53" s="297"/>
    </row>
    <row r="54" spans="1:12" ht="15.75" customHeight="1" thickBot="1">
      <c r="A54" s="181">
        <v>2221</v>
      </c>
      <c r="B54" s="171" t="s">
        <v>841</v>
      </c>
      <c r="C54" s="182">
        <v>2</v>
      </c>
      <c r="D54" s="183">
        <v>1</v>
      </c>
      <c r="E54" s="178" t="s">
        <v>477</v>
      </c>
      <c r="F54" s="311">
        <f>SUM(G54:H54)</f>
        <v>0</v>
      </c>
      <c r="G54" s="311"/>
      <c r="H54" s="393"/>
      <c r="I54" s="311"/>
      <c r="J54" s="393"/>
      <c r="K54" s="311"/>
      <c r="L54" s="311"/>
    </row>
    <row r="55" spans="1:12" ht="17.25" customHeight="1">
      <c r="A55" s="181">
        <v>2230</v>
      </c>
      <c r="B55" s="171" t="s">
        <v>841</v>
      </c>
      <c r="C55" s="182">
        <v>3</v>
      </c>
      <c r="D55" s="183">
        <v>0</v>
      </c>
      <c r="E55" s="178" t="s">
        <v>478</v>
      </c>
      <c r="F55" s="297">
        <f aca="true" t="shared" si="15" ref="F55:L55">SUM(F57)</f>
        <v>0</v>
      </c>
      <c r="G55" s="297">
        <f t="shared" si="15"/>
        <v>0</v>
      </c>
      <c r="H55" s="387">
        <f t="shared" si="15"/>
        <v>0</v>
      </c>
      <c r="I55" s="297">
        <f t="shared" si="15"/>
        <v>0</v>
      </c>
      <c r="J55" s="387">
        <f t="shared" si="15"/>
        <v>0</v>
      </c>
      <c r="K55" s="297">
        <f t="shared" si="15"/>
        <v>0</v>
      </c>
      <c r="L55" s="297">
        <f t="shared" si="15"/>
        <v>0</v>
      </c>
    </row>
    <row r="56" spans="1:12" s="184" customFormat="1" ht="14.25" customHeight="1">
      <c r="A56" s="181"/>
      <c r="B56" s="171"/>
      <c r="C56" s="182"/>
      <c r="D56" s="183"/>
      <c r="E56" s="178" t="s">
        <v>731</v>
      </c>
      <c r="F56" s="297"/>
      <c r="G56" s="297"/>
      <c r="H56" s="387"/>
      <c r="I56" s="297"/>
      <c r="J56" s="387"/>
      <c r="K56" s="297"/>
      <c r="L56" s="297"/>
    </row>
    <row r="57" spans="1:12" ht="19.5" customHeight="1" thickBot="1">
      <c r="A57" s="181">
        <v>2231</v>
      </c>
      <c r="B57" s="171" t="s">
        <v>841</v>
      </c>
      <c r="C57" s="182">
        <v>3</v>
      </c>
      <c r="D57" s="183">
        <v>1</v>
      </c>
      <c r="E57" s="178" t="s">
        <v>479</v>
      </c>
      <c r="F57" s="311">
        <f>SUM(G57:H57)</f>
        <v>0</v>
      </c>
      <c r="G57" s="311"/>
      <c r="H57" s="393"/>
      <c r="I57" s="311"/>
      <c r="J57" s="393"/>
      <c r="K57" s="311"/>
      <c r="L57" s="311"/>
    </row>
    <row r="58" spans="1:12" ht="38.25" customHeight="1">
      <c r="A58" s="181">
        <v>2240</v>
      </c>
      <c r="B58" s="171" t="s">
        <v>841</v>
      </c>
      <c r="C58" s="182">
        <v>4</v>
      </c>
      <c r="D58" s="183">
        <v>0</v>
      </c>
      <c r="E58" s="178" t="s">
        <v>480</v>
      </c>
      <c r="F58" s="297">
        <f aca="true" t="shared" si="16" ref="F58:L58">SUM(F60)</f>
        <v>0</v>
      </c>
      <c r="G58" s="297">
        <f t="shared" si="16"/>
        <v>0</v>
      </c>
      <c r="H58" s="387">
        <f t="shared" si="16"/>
        <v>0</v>
      </c>
      <c r="I58" s="297">
        <f t="shared" si="16"/>
        <v>0</v>
      </c>
      <c r="J58" s="387">
        <f t="shared" si="16"/>
        <v>0</v>
      </c>
      <c r="K58" s="297">
        <f t="shared" si="16"/>
        <v>0</v>
      </c>
      <c r="L58" s="297">
        <f t="shared" si="16"/>
        <v>0</v>
      </c>
    </row>
    <row r="59" spans="1:12" s="184" customFormat="1" ht="15.75" customHeight="1">
      <c r="A59" s="181"/>
      <c r="B59" s="182"/>
      <c r="C59" s="182"/>
      <c r="D59" s="183"/>
      <c r="E59" s="178" t="s">
        <v>731</v>
      </c>
      <c r="F59" s="297"/>
      <c r="G59" s="297"/>
      <c r="H59" s="387"/>
      <c r="I59" s="297"/>
      <c r="J59" s="387"/>
      <c r="K59" s="297"/>
      <c r="L59" s="297"/>
    </row>
    <row r="60" spans="1:12" ht="34.5" customHeight="1" thickBot="1">
      <c r="A60" s="181">
        <v>2241</v>
      </c>
      <c r="B60" s="171" t="s">
        <v>841</v>
      </c>
      <c r="C60" s="182">
        <v>4</v>
      </c>
      <c r="D60" s="183">
        <v>1</v>
      </c>
      <c r="E60" s="178" t="s">
        <v>480</v>
      </c>
      <c r="F60" s="311">
        <f>SUM(G60:H60)</f>
        <v>0</v>
      </c>
      <c r="G60" s="311"/>
      <c r="H60" s="393"/>
      <c r="I60" s="311"/>
      <c r="J60" s="393"/>
      <c r="K60" s="311"/>
      <c r="L60" s="311"/>
    </row>
    <row r="61" spans="1:12" ht="27.75" customHeight="1">
      <c r="A61" s="181">
        <v>2250</v>
      </c>
      <c r="B61" s="171" t="s">
        <v>841</v>
      </c>
      <c r="C61" s="182">
        <v>5</v>
      </c>
      <c r="D61" s="183">
        <v>0</v>
      </c>
      <c r="E61" s="178" t="s">
        <v>481</v>
      </c>
      <c r="F61" s="297">
        <f aca="true" t="shared" si="17" ref="F61:L61">SUM(F63)</f>
        <v>0</v>
      </c>
      <c r="G61" s="297">
        <f t="shared" si="17"/>
        <v>0</v>
      </c>
      <c r="H61" s="387">
        <f t="shared" si="17"/>
        <v>0</v>
      </c>
      <c r="I61" s="297">
        <f t="shared" si="17"/>
        <v>0</v>
      </c>
      <c r="J61" s="387">
        <f t="shared" si="17"/>
        <v>0</v>
      </c>
      <c r="K61" s="297">
        <f t="shared" si="17"/>
        <v>0</v>
      </c>
      <c r="L61" s="297">
        <f t="shared" si="17"/>
        <v>0</v>
      </c>
    </row>
    <row r="62" spans="1:12" s="184" customFormat="1" ht="13.5" customHeight="1">
      <c r="A62" s="181"/>
      <c r="B62" s="171"/>
      <c r="C62" s="182"/>
      <c r="D62" s="183"/>
      <c r="E62" s="178" t="s">
        <v>731</v>
      </c>
      <c r="F62" s="297"/>
      <c r="G62" s="297"/>
      <c r="H62" s="387"/>
      <c r="I62" s="297"/>
      <c r="J62" s="387"/>
      <c r="K62" s="297"/>
      <c r="L62" s="297"/>
    </row>
    <row r="63" spans="1:12" ht="25.5" customHeight="1" thickBot="1">
      <c r="A63" s="181">
        <v>2251</v>
      </c>
      <c r="B63" s="182" t="s">
        <v>841</v>
      </c>
      <c r="C63" s="182">
        <v>5</v>
      </c>
      <c r="D63" s="183">
        <v>1</v>
      </c>
      <c r="E63" s="178" t="s">
        <v>481</v>
      </c>
      <c r="F63" s="311">
        <f>SUM(G63:H63)</f>
        <v>0</v>
      </c>
      <c r="G63" s="311"/>
      <c r="H63" s="393"/>
      <c r="I63" s="311"/>
      <c r="J63" s="393"/>
      <c r="K63" s="311"/>
      <c r="L63" s="311"/>
    </row>
    <row r="64" spans="1:12" s="177" customFormat="1" ht="62.25" customHeight="1">
      <c r="A64" s="181">
        <v>2300</v>
      </c>
      <c r="B64" s="222" t="s">
        <v>842</v>
      </c>
      <c r="C64" s="223">
        <v>0</v>
      </c>
      <c r="D64" s="224">
        <v>0</v>
      </c>
      <c r="E64" s="202" t="s">
        <v>229</v>
      </c>
      <c r="F64" s="394">
        <f aca="true" t="shared" si="18" ref="F64:L64">SUM(F66,F71,F74,F78,F81,F84,F87)</f>
        <v>0</v>
      </c>
      <c r="G64" s="394">
        <f t="shared" si="18"/>
        <v>0</v>
      </c>
      <c r="H64" s="404">
        <f t="shared" si="18"/>
        <v>0</v>
      </c>
      <c r="I64" s="394">
        <f t="shared" si="18"/>
        <v>0</v>
      </c>
      <c r="J64" s="404">
        <f t="shared" si="18"/>
        <v>0</v>
      </c>
      <c r="K64" s="394">
        <f t="shared" si="18"/>
        <v>0</v>
      </c>
      <c r="L64" s="394">
        <f t="shared" si="18"/>
        <v>0</v>
      </c>
    </row>
    <row r="65" spans="1:12" ht="13.5" customHeight="1">
      <c r="A65" s="170"/>
      <c r="B65" s="171"/>
      <c r="C65" s="172"/>
      <c r="D65" s="173"/>
      <c r="E65" s="178" t="s">
        <v>730</v>
      </c>
      <c r="F65" s="362"/>
      <c r="G65" s="362"/>
      <c r="H65" s="403"/>
      <c r="I65" s="362"/>
      <c r="J65" s="403"/>
      <c r="K65" s="362"/>
      <c r="L65" s="362"/>
    </row>
    <row r="66" spans="1:12" ht="26.25" customHeight="1">
      <c r="A66" s="181">
        <v>2310</v>
      </c>
      <c r="B66" s="222" t="s">
        <v>842</v>
      </c>
      <c r="C66" s="182">
        <v>1</v>
      </c>
      <c r="D66" s="183">
        <v>0</v>
      </c>
      <c r="E66" s="178" t="s">
        <v>647</v>
      </c>
      <c r="F66" s="297">
        <f aca="true" t="shared" si="19" ref="F66:L66">SUM(F68:F70)</f>
        <v>0</v>
      </c>
      <c r="G66" s="297">
        <f t="shared" si="19"/>
        <v>0</v>
      </c>
      <c r="H66" s="387">
        <f t="shared" si="19"/>
        <v>0</v>
      </c>
      <c r="I66" s="297">
        <f t="shared" si="19"/>
        <v>0</v>
      </c>
      <c r="J66" s="387">
        <f t="shared" si="19"/>
        <v>0</v>
      </c>
      <c r="K66" s="297">
        <f t="shared" si="19"/>
        <v>0</v>
      </c>
      <c r="L66" s="297">
        <f t="shared" si="19"/>
        <v>0</v>
      </c>
    </row>
    <row r="67" spans="1:12" s="184" customFormat="1" ht="12.75" customHeight="1">
      <c r="A67" s="181"/>
      <c r="B67" s="171"/>
      <c r="C67" s="182"/>
      <c r="D67" s="183"/>
      <c r="E67" s="178" t="s">
        <v>731</v>
      </c>
      <c r="F67" s="297"/>
      <c r="G67" s="297"/>
      <c r="H67" s="387"/>
      <c r="I67" s="297"/>
      <c r="J67" s="387"/>
      <c r="K67" s="297"/>
      <c r="L67" s="297"/>
    </row>
    <row r="68" spans="1:12" ht="21.75" customHeight="1" thickBot="1">
      <c r="A68" s="181">
        <v>2311</v>
      </c>
      <c r="B68" s="222" t="s">
        <v>842</v>
      </c>
      <c r="C68" s="182">
        <v>1</v>
      </c>
      <c r="D68" s="183">
        <v>1</v>
      </c>
      <c r="E68" s="178" t="s">
        <v>482</v>
      </c>
      <c r="F68" s="311">
        <f>SUM(G68:H68)</f>
        <v>0</v>
      </c>
      <c r="G68" s="311"/>
      <c r="H68" s="393"/>
      <c r="I68" s="311"/>
      <c r="J68" s="393"/>
      <c r="K68" s="311"/>
      <c r="L68" s="311"/>
    </row>
    <row r="69" spans="1:12" ht="15.75" thickBot="1">
      <c r="A69" s="181">
        <v>2312</v>
      </c>
      <c r="B69" s="222" t="s">
        <v>842</v>
      </c>
      <c r="C69" s="182">
        <v>1</v>
      </c>
      <c r="D69" s="183">
        <v>2</v>
      </c>
      <c r="E69" s="178" t="s">
        <v>648</v>
      </c>
      <c r="F69" s="311">
        <f>SUM(G69:H69)</f>
        <v>0</v>
      </c>
      <c r="G69" s="311"/>
      <c r="H69" s="393"/>
      <c r="I69" s="311"/>
      <c r="J69" s="393"/>
      <c r="K69" s="311"/>
      <c r="L69" s="311"/>
    </row>
    <row r="70" spans="1:12" ht="15.75" thickBot="1">
      <c r="A70" s="181">
        <v>2313</v>
      </c>
      <c r="B70" s="222" t="s">
        <v>842</v>
      </c>
      <c r="C70" s="182">
        <v>1</v>
      </c>
      <c r="D70" s="183">
        <v>3</v>
      </c>
      <c r="E70" s="178" t="s">
        <v>649</v>
      </c>
      <c r="F70" s="311">
        <f>SUM(G70:H70)</f>
        <v>0</v>
      </c>
      <c r="G70" s="311"/>
      <c r="H70" s="393"/>
      <c r="I70" s="311"/>
      <c r="J70" s="393"/>
      <c r="K70" s="311"/>
      <c r="L70" s="311"/>
    </row>
    <row r="71" spans="1:12" ht="19.5" customHeight="1">
      <c r="A71" s="181">
        <v>2320</v>
      </c>
      <c r="B71" s="222" t="s">
        <v>842</v>
      </c>
      <c r="C71" s="182">
        <v>2</v>
      </c>
      <c r="D71" s="183">
        <v>0</v>
      </c>
      <c r="E71" s="178" t="s">
        <v>650</v>
      </c>
      <c r="F71" s="297">
        <f aca="true" t="shared" si="20" ref="F71:L71">SUM(F73)</f>
        <v>0</v>
      </c>
      <c r="G71" s="297">
        <f t="shared" si="20"/>
        <v>0</v>
      </c>
      <c r="H71" s="387">
        <f t="shared" si="20"/>
        <v>0</v>
      </c>
      <c r="I71" s="297">
        <f t="shared" si="20"/>
        <v>0</v>
      </c>
      <c r="J71" s="387">
        <f t="shared" si="20"/>
        <v>0</v>
      </c>
      <c r="K71" s="297">
        <f t="shared" si="20"/>
        <v>0</v>
      </c>
      <c r="L71" s="297">
        <f t="shared" si="20"/>
        <v>0</v>
      </c>
    </row>
    <row r="72" spans="1:12" s="184" customFormat="1" ht="14.25" customHeight="1">
      <c r="A72" s="181"/>
      <c r="B72" s="171"/>
      <c r="C72" s="182"/>
      <c r="D72" s="183"/>
      <c r="E72" s="178" t="s">
        <v>731</v>
      </c>
      <c r="F72" s="297"/>
      <c r="G72" s="297"/>
      <c r="H72" s="387"/>
      <c r="I72" s="297"/>
      <c r="J72" s="387"/>
      <c r="K72" s="297"/>
      <c r="L72" s="297"/>
    </row>
    <row r="73" spans="1:12" ht="15.75" customHeight="1" thickBot="1">
      <c r="A73" s="181">
        <v>2321</v>
      </c>
      <c r="B73" s="222" t="s">
        <v>842</v>
      </c>
      <c r="C73" s="182">
        <v>2</v>
      </c>
      <c r="D73" s="183">
        <v>1</v>
      </c>
      <c r="E73" s="178" t="s">
        <v>651</v>
      </c>
      <c r="F73" s="311">
        <f>SUM(G73:H73)</f>
        <v>0</v>
      </c>
      <c r="G73" s="311"/>
      <c r="H73" s="393"/>
      <c r="I73" s="311"/>
      <c r="J73" s="393"/>
      <c r="K73" s="311"/>
      <c r="L73" s="311"/>
    </row>
    <row r="74" spans="1:12" ht="26.25" customHeight="1">
      <c r="A74" s="181">
        <v>2330</v>
      </c>
      <c r="B74" s="222" t="s">
        <v>842</v>
      </c>
      <c r="C74" s="182">
        <v>3</v>
      </c>
      <c r="D74" s="183">
        <v>0</v>
      </c>
      <c r="E74" s="178" t="s">
        <v>652</v>
      </c>
      <c r="F74" s="297">
        <f aca="true" t="shared" si="21" ref="F74:L74">SUM(F76:F77)</f>
        <v>0</v>
      </c>
      <c r="G74" s="297">
        <f t="shared" si="21"/>
        <v>0</v>
      </c>
      <c r="H74" s="387">
        <f t="shared" si="21"/>
        <v>0</v>
      </c>
      <c r="I74" s="297">
        <f t="shared" si="21"/>
        <v>0</v>
      </c>
      <c r="J74" s="387">
        <f t="shared" si="21"/>
        <v>0</v>
      </c>
      <c r="K74" s="297">
        <f t="shared" si="21"/>
        <v>0</v>
      </c>
      <c r="L74" s="297">
        <f t="shared" si="21"/>
        <v>0</v>
      </c>
    </row>
    <row r="75" spans="1:12" s="184" customFormat="1" ht="16.5" customHeight="1">
      <c r="A75" s="181"/>
      <c r="B75" s="171"/>
      <c r="C75" s="182"/>
      <c r="D75" s="183"/>
      <c r="E75" s="178" t="s">
        <v>731</v>
      </c>
      <c r="F75" s="297"/>
      <c r="G75" s="297"/>
      <c r="H75" s="387"/>
      <c r="I75" s="297"/>
      <c r="J75" s="387"/>
      <c r="K75" s="297"/>
      <c r="L75" s="297"/>
    </row>
    <row r="76" spans="1:12" ht="20.25" customHeight="1" thickBot="1">
      <c r="A76" s="181">
        <v>2331</v>
      </c>
      <c r="B76" s="222" t="s">
        <v>842</v>
      </c>
      <c r="C76" s="182">
        <v>3</v>
      </c>
      <c r="D76" s="183">
        <v>1</v>
      </c>
      <c r="E76" s="178" t="s">
        <v>483</v>
      </c>
      <c r="F76" s="311">
        <f>SUM(G76:H76)</f>
        <v>0</v>
      </c>
      <c r="G76" s="311"/>
      <c r="H76" s="393"/>
      <c r="I76" s="311"/>
      <c r="J76" s="393"/>
      <c r="K76" s="311"/>
      <c r="L76" s="311"/>
    </row>
    <row r="77" spans="1:12" ht="15.75" thickBot="1">
      <c r="A77" s="181">
        <v>2332</v>
      </c>
      <c r="B77" s="222" t="s">
        <v>842</v>
      </c>
      <c r="C77" s="182">
        <v>3</v>
      </c>
      <c r="D77" s="183">
        <v>2</v>
      </c>
      <c r="E77" s="178" t="s">
        <v>653</v>
      </c>
      <c r="F77" s="311">
        <f>SUM(G77:H77)</f>
        <v>0</v>
      </c>
      <c r="G77" s="311"/>
      <c r="H77" s="393"/>
      <c r="I77" s="311"/>
      <c r="J77" s="393"/>
      <c r="K77" s="311"/>
      <c r="L77" s="311"/>
    </row>
    <row r="78" spans="1:12" ht="15">
      <c r="A78" s="181">
        <v>2340</v>
      </c>
      <c r="B78" s="222" t="s">
        <v>842</v>
      </c>
      <c r="C78" s="182">
        <v>4</v>
      </c>
      <c r="D78" s="183">
        <v>0</v>
      </c>
      <c r="E78" s="178" t="s">
        <v>654</v>
      </c>
      <c r="F78" s="297">
        <f aca="true" t="shared" si="22" ref="F78:L78">SUM(F80)</f>
        <v>0</v>
      </c>
      <c r="G78" s="297">
        <f t="shared" si="22"/>
        <v>0</v>
      </c>
      <c r="H78" s="387">
        <f t="shared" si="22"/>
        <v>0</v>
      </c>
      <c r="I78" s="297">
        <f t="shared" si="22"/>
        <v>0</v>
      </c>
      <c r="J78" s="387">
        <f t="shared" si="22"/>
        <v>0</v>
      </c>
      <c r="K78" s="297">
        <f t="shared" si="22"/>
        <v>0</v>
      </c>
      <c r="L78" s="297">
        <f t="shared" si="22"/>
        <v>0</v>
      </c>
    </row>
    <row r="79" spans="1:12" s="184" customFormat="1" ht="14.25" customHeight="1">
      <c r="A79" s="181"/>
      <c r="B79" s="171"/>
      <c r="C79" s="182"/>
      <c r="D79" s="183"/>
      <c r="E79" s="178" t="s">
        <v>731</v>
      </c>
      <c r="F79" s="297"/>
      <c r="G79" s="297"/>
      <c r="H79" s="387"/>
      <c r="I79" s="297"/>
      <c r="J79" s="387"/>
      <c r="K79" s="297"/>
      <c r="L79" s="297"/>
    </row>
    <row r="80" spans="1:12" ht="15.75" thickBot="1">
      <c r="A80" s="181">
        <v>2341</v>
      </c>
      <c r="B80" s="222" t="s">
        <v>842</v>
      </c>
      <c r="C80" s="182">
        <v>4</v>
      </c>
      <c r="D80" s="183">
        <v>1</v>
      </c>
      <c r="E80" s="178" t="s">
        <v>654</v>
      </c>
      <c r="F80" s="311">
        <f>SUM(G80:H80)</f>
        <v>0</v>
      </c>
      <c r="G80" s="311"/>
      <c r="H80" s="393"/>
      <c r="I80" s="311"/>
      <c r="J80" s="393"/>
      <c r="K80" s="311"/>
      <c r="L80" s="311"/>
    </row>
    <row r="81" spans="1:12" ht="14.25" customHeight="1">
      <c r="A81" s="181">
        <v>2350</v>
      </c>
      <c r="B81" s="222" t="s">
        <v>842</v>
      </c>
      <c r="C81" s="182">
        <v>5</v>
      </c>
      <c r="D81" s="183">
        <v>0</v>
      </c>
      <c r="E81" s="178" t="s">
        <v>484</v>
      </c>
      <c r="F81" s="297">
        <f aca="true" t="shared" si="23" ref="F81:L81">SUM(F83)</f>
        <v>0</v>
      </c>
      <c r="G81" s="297">
        <f t="shared" si="23"/>
        <v>0</v>
      </c>
      <c r="H81" s="387">
        <f t="shared" si="23"/>
        <v>0</v>
      </c>
      <c r="I81" s="297">
        <f t="shared" si="23"/>
        <v>0</v>
      </c>
      <c r="J81" s="387">
        <f t="shared" si="23"/>
        <v>0</v>
      </c>
      <c r="K81" s="297">
        <f t="shared" si="23"/>
        <v>0</v>
      </c>
      <c r="L81" s="297">
        <f t="shared" si="23"/>
        <v>0</v>
      </c>
    </row>
    <row r="82" spans="1:12" s="184" customFormat="1" ht="14.25" customHeight="1">
      <c r="A82" s="181"/>
      <c r="B82" s="171"/>
      <c r="C82" s="182"/>
      <c r="D82" s="183"/>
      <c r="E82" s="178" t="s">
        <v>731</v>
      </c>
      <c r="F82" s="297"/>
      <c r="G82" s="297"/>
      <c r="H82" s="387"/>
      <c r="I82" s="297"/>
      <c r="J82" s="387"/>
      <c r="K82" s="297"/>
      <c r="L82" s="297"/>
    </row>
    <row r="83" spans="1:12" ht="18" customHeight="1" thickBot="1">
      <c r="A83" s="181">
        <v>2351</v>
      </c>
      <c r="B83" s="222" t="s">
        <v>842</v>
      </c>
      <c r="C83" s="182">
        <v>5</v>
      </c>
      <c r="D83" s="183">
        <v>1</v>
      </c>
      <c r="E83" s="178" t="s">
        <v>485</v>
      </c>
      <c r="F83" s="311">
        <f>SUM(G83:H83)</f>
        <v>0</v>
      </c>
      <c r="G83" s="311"/>
      <c r="H83" s="393"/>
      <c r="I83" s="311"/>
      <c r="J83" s="393"/>
      <c r="K83" s="311"/>
      <c r="L83" s="311"/>
    </row>
    <row r="84" spans="1:12" ht="39" customHeight="1">
      <c r="A84" s="181">
        <v>2360</v>
      </c>
      <c r="B84" s="222" t="s">
        <v>842</v>
      </c>
      <c r="C84" s="182">
        <v>6</v>
      </c>
      <c r="D84" s="183">
        <v>0</v>
      </c>
      <c r="E84" s="178" t="s">
        <v>762</v>
      </c>
      <c r="F84" s="297">
        <f aca="true" t="shared" si="24" ref="F84:L84">SUM(F86)</f>
        <v>0</v>
      </c>
      <c r="G84" s="297">
        <f t="shared" si="24"/>
        <v>0</v>
      </c>
      <c r="H84" s="387">
        <f t="shared" si="24"/>
        <v>0</v>
      </c>
      <c r="I84" s="297">
        <f t="shared" si="24"/>
        <v>0</v>
      </c>
      <c r="J84" s="387">
        <f t="shared" si="24"/>
        <v>0</v>
      </c>
      <c r="K84" s="297">
        <f t="shared" si="24"/>
        <v>0</v>
      </c>
      <c r="L84" s="297">
        <f t="shared" si="24"/>
        <v>0</v>
      </c>
    </row>
    <row r="85" spans="1:12" s="184" customFormat="1" ht="13.5" customHeight="1">
      <c r="A85" s="181"/>
      <c r="B85" s="171"/>
      <c r="C85" s="182"/>
      <c r="D85" s="183"/>
      <c r="E85" s="178" t="s">
        <v>731</v>
      </c>
      <c r="F85" s="297"/>
      <c r="G85" s="297"/>
      <c r="H85" s="387"/>
      <c r="I85" s="297"/>
      <c r="J85" s="387"/>
      <c r="K85" s="297"/>
      <c r="L85" s="297"/>
    </row>
    <row r="86" spans="1:12" ht="42" customHeight="1" thickBot="1">
      <c r="A86" s="181">
        <v>2361</v>
      </c>
      <c r="B86" s="222" t="s">
        <v>842</v>
      </c>
      <c r="C86" s="182">
        <v>6</v>
      </c>
      <c r="D86" s="183">
        <v>1</v>
      </c>
      <c r="E86" s="178" t="s">
        <v>762</v>
      </c>
      <c r="F86" s="311">
        <f>SUM(G86:H86)</f>
        <v>0</v>
      </c>
      <c r="G86" s="311"/>
      <c r="H86" s="393"/>
      <c r="I86" s="311"/>
      <c r="J86" s="393"/>
      <c r="K86" s="311"/>
      <c r="L86" s="311"/>
    </row>
    <row r="87" spans="1:12" ht="34.5" customHeight="1">
      <c r="A87" s="181">
        <v>2370</v>
      </c>
      <c r="B87" s="222" t="s">
        <v>842</v>
      </c>
      <c r="C87" s="182">
        <v>7</v>
      </c>
      <c r="D87" s="183">
        <v>0</v>
      </c>
      <c r="E87" s="178" t="s">
        <v>763</v>
      </c>
      <c r="F87" s="297">
        <f aca="true" t="shared" si="25" ref="F87:L87">SUM(F89)</f>
        <v>0</v>
      </c>
      <c r="G87" s="297">
        <f t="shared" si="25"/>
        <v>0</v>
      </c>
      <c r="H87" s="387">
        <f t="shared" si="25"/>
        <v>0</v>
      </c>
      <c r="I87" s="297">
        <f t="shared" si="25"/>
        <v>0</v>
      </c>
      <c r="J87" s="387">
        <f t="shared" si="25"/>
        <v>0</v>
      </c>
      <c r="K87" s="297">
        <f t="shared" si="25"/>
        <v>0</v>
      </c>
      <c r="L87" s="297">
        <f t="shared" si="25"/>
        <v>0</v>
      </c>
    </row>
    <row r="88" spans="1:12" s="184" customFormat="1" ht="12" customHeight="1">
      <c r="A88" s="181"/>
      <c r="B88" s="171"/>
      <c r="C88" s="182"/>
      <c r="D88" s="183"/>
      <c r="E88" s="178" t="s">
        <v>731</v>
      </c>
      <c r="F88" s="297"/>
      <c r="G88" s="297"/>
      <c r="H88" s="387"/>
      <c r="I88" s="297"/>
      <c r="J88" s="387"/>
      <c r="K88" s="297"/>
      <c r="L88" s="297"/>
    </row>
    <row r="89" spans="1:12" ht="38.25" customHeight="1" thickBot="1">
      <c r="A89" s="181">
        <v>2371</v>
      </c>
      <c r="B89" s="222" t="s">
        <v>842</v>
      </c>
      <c r="C89" s="182">
        <v>7</v>
      </c>
      <c r="D89" s="183">
        <v>1</v>
      </c>
      <c r="E89" s="178" t="s">
        <v>764</v>
      </c>
      <c r="F89" s="311">
        <f>SUM(G89:H89)</f>
        <v>0</v>
      </c>
      <c r="G89" s="311"/>
      <c r="H89" s="393"/>
      <c r="I89" s="311"/>
      <c r="J89" s="393"/>
      <c r="K89" s="311"/>
      <c r="L89" s="311"/>
    </row>
    <row r="90" spans="1:12" s="177" customFormat="1" ht="48.75" customHeight="1">
      <c r="A90" s="181">
        <v>2400</v>
      </c>
      <c r="B90" s="222" t="s">
        <v>292</v>
      </c>
      <c r="C90" s="223">
        <v>0</v>
      </c>
      <c r="D90" s="224">
        <v>0</v>
      </c>
      <c r="E90" s="202" t="s">
        <v>230</v>
      </c>
      <c r="F90" s="394">
        <f aca="true" t="shared" si="26" ref="F90:K90">SUM(F92,F96,F105,F113,F118,F125,F128,F134,F143)</f>
        <v>345392.5</v>
      </c>
      <c r="G90" s="394">
        <f t="shared" si="26"/>
        <v>81980.6</v>
      </c>
      <c r="H90" s="394">
        <f t="shared" si="26"/>
        <v>263411.9</v>
      </c>
      <c r="I90" s="394">
        <f t="shared" si="26"/>
        <v>154231.1</v>
      </c>
      <c r="J90" s="394">
        <f t="shared" si="26"/>
        <v>189462.9</v>
      </c>
      <c r="K90" s="394">
        <f t="shared" si="26"/>
        <v>208694.6</v>
      </c>
      <c r="L90" s="394">
        <f>L98+L120+L143</f>
        <v>345392.5</v>
      </c>
    </row>
    <row r="91" spans="1:12" ht="18" customHeight="1">
      <c r="A91" s="170"/>
      <c r="B91" s="171"/>
      <c r="C91" s="172"/>
      <c r="D91" s="173"/>
      <c r="E91" s="178" t="s">
        <v>730</v>
      </c>
      <c r="F91" s="362"/>
      <c r="G91" s="362"/>
      <c r="H91" s="403"/>
      <c r="I91" s="362"/>
      <c r="J91" s="403"/>
      <c r="K91" s="362"/>
      <c r="L91" s="362"/>
    </row>
    <row r="92" spans="1:12" ht="36.75" customHeight="1">
      <c r="A92" s="181">
        <v>2410</v>
      </c>
      <c r="B92" s="222" t="s">
        <v>292</v>
      </c>
      <c r="C92" s="182">
        <v>1</v>
      </c>
      <c r="D92" s="183">
        <v>0</v>
      </c>
      <c r="E92" s="178" t="s">
        <v>486</v>
      </c>
      <c r="F92" s="297">
        <f aca="true" t="shared" si="27" ref="F92:L92">SUM(F94:F95)</f>
        <v>0</v>
      </c>
      <c r="G92" s="297">
        <f t="shared" si="27"/>
        <v>0</v>
      </c>
      <c r="H92" s="387">
        <f t="shared" si="27"/>
        <v>0</v>
      </c>
      <c r="I92" s="297">
        <f t="shared" si="27"/>
        <v>0</v>
      </c>
      <c r="J92" s="387">
        <f t="shared" si="27"/>
        <v>0</v>
      </c>
      <c r="K92" s="297">
        <f t="shared" si="27"/>
        <v>0</v>
      </c>
      <c r="L92" s="297">
        <f t="shared" si="27"/>
        <v>0</v>
      </c>
    </row>
    <row r="93" spans="1:12" s="184" customFormat="1" ht="13.5" customHeight="1">
      <c r="A93" s="181"/>
      <c r="B93" s="171"/>
      <c r="C93" s="182"/>
      <c r="D93" s="183"/>
      <c r="E93" s="178" t="s">
        <v>731</v>
      </c>
      <c r="F93" s="297"/>
      <c r="G93" s="297"/>
      <c r="H93" s="387"/>
      <c r="I93" s="297"/>
      <c r="J93" s="387"/>
      <c r="K93" s="297"/>
      <c r="L93" s="297"/>
    </row>
    <row r="94" spans="1:12" ht="29.25" customHeight="1" thickBot="1">
      <c r="A94" s="181">
        <v>2411</v>
      </c>
      <c r="B94" s="222" t="s">
        <v>292</v>
      </c>
      <c r="C94" s="182">
        <v>1</v>
      </c>
      <c r="D94" s="183">
        <v>1</v>
      </c>
      <c r="E94" s="178" t="s">
        <v>487</v>
      </c>
      <c r="F94" s="311">
        <f>SUM(G94:H94)</f>
        <v>0</v>
      </c>
      <c r="G94" s="311"/>
      <c r="H94" s="393"/>
      <c r="I94" s="311"/>
      <c r="J94" s="393"/>
      <c r="K94" s="311"/>
      <c r="L94" s="311"/>
    </row>
    <row r="95" spans="1:12" ht="36.75" customHeight="1" thickBot="1">
      <c r="A95" s="181">
        <v>2412</v>
      </c>
      <c r="B95" s="222" t="s">
        <v>292</v>
      </c>
      <c r="C95" s="182">
        <v>1</v>
      </c>
      <c r="D95" s="183">
        <v>2</v>
      </c>
      <c r="E95" s="178" t="s">
        <v>488</v>
      </c>
      <c r="F95" s="311">
        <f>SUM(G95:H95)</f>
        <v>0</v>
      </c>
      <c r="G95" s="311"/>
      <c r="H95" s="393"/>
      <c r="I95" s="311"/>
      <c r="J95" s="393"/>
      <c r="K95" s="311"/>
      <c r="L95" s="311"/>
    </row>
    <row r="96" spans="1:12" ht="40.5" customHeight="1" thickBot="1">
      <c r="A96" s="181">
        <v>2420</v>
      </c>
      <c r="B96" s="222" t="s">
        <v>292</v>
      </c>
      <c r="C96" s="182">
        <v>2</v>
      </c>
      <c r="D96" s="183">
        <v>0</v>
      </c>
      <c r="E96" s="202" t="s">
        <v>489</v>
      </c>
      <c r="F96" s="311">
        <f>SUM(G96:H96)</f>
        <v>17028</v>
      </c>
      <c r="G96" s="297">
        <f aca="true" t="shared" si="28" ref="G96:L96">SUM(G98,G102,G103,G104)</f>
        <v>17028</v>
      </c>
      <c r="H96" s="297">
        <f t="shared" si="28"/>
        <v>0</v>
      </c>
      <c r="I96" s="297">
        <f t="shared" si="28"/>
        <v>7028</v>
      </c>
      <c r="J96" s="297">
        <f t="shared" si="28"/>
        <v>14028</v>
      </c>
      <c r="K96" s="297">
        <f t="shared" si="28"/>
        <v>17028</v>
      </c>
      <c r="L96" s="297">
        <f t="shared" si="28"/>
        <v>17028</v>
      </c>
    </row>
    <row r="97" spans="1:12" s="184" customFormat="1" ht="13.5" customHeight="1">
      <c r="A97" s="181"/>
      <c r="B97" s="171"/>
      <c r="C97" s="182"/>
      <c r="D97" s="183"/>
      <c r="E97" s="178" t="s">
        <v>731</v>
      </c>
      <c r="F97" s="297"/>
      <c r="G97" s="297"/>
      <c r="H97" s="387"/>
      <c r="I97" s="297"/>
      <c r="J97" s="387"/>
      <c r="K97" s="297"/>
      <c r="L97" s="297"/>
    </row>
    <row r="98" spans="1:12" ht="16.5" customHeight="1" thickBot="1">
      <c r="A98" s="181">
        <v>2421</v>
      </c>
      <c r="B98" s="222" t="s">
        <v>292</v>
      </c>
      <c r="C98" s="182">
        <v>2</v>
      </c>
      <c r="D98" s="183">
        <v>1</v>
      </c>
      <c r="E98" s="202" t="s">
        <v>490</v>
      </c>
      <c r="F98" s="311">
        <f>SUM(G98:H98)</f>
        <v>17028</v>
      </c>
      <c r="G98" s="311">
        <f aca="true" t="shared" si="29" ref="G98:L98">SUM(G100,G101)</f>
        <v>17028</v>
      </c>
      <c r="H98" s="311">
        <f t="shared" si="29"/>
        <v>0</v>
      </c>
      <c r="I98" s="311">
        <f t="shared" si="29"/>
        <v>7028</v>
      </c>
      <c r="J98" s="311">
        <f t="shared" si="29"/>
        <v>14028</v>
      </c>
      <c r="K98" s="311">
        <f t="shared" si="29"/>
        <v>17028</v>
      </c>
      <c r="L98" s="311">
        <f t="shared" si="29"/>
        <v>17028</v>
      </c>
    </row>
    <row r="99" spans="1:12" ht="16.5" customHeight="1" thickBot="1">
      <c r="A99" s="181"/>
      <c r="B99" s="222"/>
      <c r="C99" s="182"/>
      <c r="D99" s="183"/>
      <c r="E99" s="178" t="s">
        <v>549</v>
      </c>
      <c r="F99" s="311"/>
      <c r="G99" s="311"/>
      <c r="H99" s="393"/>
      <c r="I99" s="311"/>
      <c r="J99" s="393"/>
      <c r="K99" s="311"/>
      <c r="L99" s="311"/>
    </row>
    <row r="100" spans="1:12" ht="16.5" customHeight="1" thickBot="1">
      <c r="A100" s="181"/>
      <c r="B100" s="222" t="s">
        <v>292</v>
      </c>
      <c r="C100" s="182">
        <v>2</v>
      </c>
      <c r="D100" s="183">
        <v>1</v>
      </c>
      <c r="E100" s="202" t="s">
        <v>121</v>
      </c>
      <c r="F100" s="311">
        <f aca="true" t="shared" si="30" ref="F100:F105">SUM(G100:H100)</f>
        <v>28</v>
      </c>
      <c r="G100" s="311">
        <v>28</v>
      </c>
      <c r="H100" s="393"/>
      <c r="I100" s="332">
        <v>28</v>
      </c>
      <c r="J100" s="393">
        <v>28</v>
      </c>
      <c r="K100" s="332">
        <v>28</v>
      </c>
      <c r="L100" s="332">
        <v>28</v>
      </c>
    </row>
    <row r="101" spans="1:12" ht="16.5" customHeight="1" thickBot="1">
      <c r="A101" s="181"/>
      <c r="B101" s="222" t="s">
        <v>292</v>
      </c>
      <c r="C101" s="182">
        <v>2</v>
      </c>
      <c r="D101" s="183">
        <v>1</v>
      </c>
      <c r="E101" s="202" t="s">
        <v>122</v>
      </c>
      <c r="F101" s="311">
        <f t="shared" si="30"/>
        <v>17000</v>
      </c>
      <c r="G101" s="311">
        <v>17000</v>
      </c>
      <c r="H101" s="393"/>
      <c r="I101" s="405">
        <v>7000</v>
      </c>
      <c r="J101" s="406">
        <v>14000</v>
      </c>
      <c r="K101" s="405">
        <v>17000</v>
      </c>
      <c r="L101" s="405">
        <v>17000</v>
      </c>
    </row>
    <row r="102" spans="1:12" ht="17.25" customHeight="1" thickBot="1">
      <c r="A102" s="181">
        <v>2422</v>
      </c>
      <c r="B102" s="222" t="s">
        <v>292</v>
      </c>
      <c r="C102" s="182">
        <v>2</v>
      </c>
      <c r="D102" s="183">
        <v>2</v>
      </c>
      <c r="E102" s="178" t="s">
        <v>491</v>
      </c>
      <c r="F102" s="311">
        <f t="shared" si="30"/>
        <v>0</v>
      </c>
      <c r="G102" s="311"/>
      <c r="H102" s="393"/>
      <c r="I102" s="407"/>
      <c r="J102" s="407"/>
      <c r="K102" s="407"/>
      <c r="L102" s="407"/>
    </row>
    <row r="103" spans="1:12" ht="21" customHeight="1" thickBot="1">
      <c r="A103" s="181">
        <v>2423</v>
      </c>
      <c r="B103" s="222" t="s">
        <v>292</v>
      </c>
      <c r="C103" s="182">
        <v>2</v>
      </c>
      <c r="D103" s="183">
        <v>3</v>
      </c>
      <c r="E103" s="178" t="s">
        <v>492</v>
      </c>
      <c r="F103" s="311">
        <f t="shared" si="30"/>
        <v>0</v>
      </c>
      <c r="G103" s="311"/>
      <c r="H103" s="393"/>
      <c r="I103" s="391"/>
      <c r="J103" s="392"/>
      <c r="K103" s="391"/>
      <c r="L103" s="391"/>
    </row>
    <row r="104" spans="1:12" ht="15.75" thickBot="1">
      <c r="A104" s="181">
        <v>2424</v>
      </c>
      <c r="B104" s="222" t="s">
        <v>292</v>
      </c>
      <c r="C104" s="182">
        <v>2</v>
      </c>
      <c r="D104" s="183">
        <v>4</v>
      </c>
      <c r="E104" s="178" t="s">
        <v>293</v>
      </c>
      <c r="F104" s="311">
        <f t="shared" si="30"/>
        <v>0</v>
      </c>
      <c r="G104" s="400"/>
      <c r="H104" s="400"/>
      <c r="I104" s="400"/>
      <c r="J104" s="400"/>
      <c r="K104" s="400"/>
      <c r="L104" s="400"/>
    </row>
    <row r="105" spans="1:12" ht="14.25" customHeight="1" thickBot="1">
      <c r="A105" s="181">
        <v>2430</v>
      </c>
      <c r="B105" s="222" t="s">
        <v>292</v>
      </c>
      <c r="C105" s="182">
        <v>3</v>
      </c>
      <c r="D105" s="183">
        <v>0</v>
      </c>
      <c r="E105" s="178" t="s">
        <v>493</v>
      </c>
      <c r="F105" s="311">
        <f t="shared" si="30"/>
        <v>0</v>
      </c>
      <c r="G105" s="297">
        <f aca="true" t="shared" si="31" ref="G105:L105">SUM(G107:G108)</f>
        <v>0</v>
      </c>
      <c r="H105" s="387">
        <f t="shared" si="31"/>
        <v>0</v>
      </c>
      <c r="I105" s="297">
        <f t="shared" si="31"/>
        <v>0</v>
      </c>
      <c r="J105" s="387">
        <f t="shared" si="31"/>
        <v>0</v>
      </c>
      <c r="K105" s="297">
        <f t="shared" si="31"/>
        <v>0</v>
      </c>
      <c r="L105" s="297">
        <f t="shared" si="31"/>
        <v>0</v>
      </c>
    </row>
    <row r="106" spans="1:12" s="184" customFormat="1" ht="13.5" customHeight="1">
      <c r="A106" s="181"/>
      <c r="B106" s="171"/>
      <c r="C106" s="182"/>
      <c r="D106" s="183"/>
      <c r="E106" s="178" t="s">
        <v>731</v>
      </c>
      <c r="F106" s="297"/>
      <c r="G106" s="297"/>
      <c r="H106" s="387"/>
      <c r="I106" s="297"/>
      <c r="J106" s="387"/>
      <c r="K106" s="297"/>
      <c r="L106" s="297"/>
    </row>
    <row r="107" spans="1:12" ht="21.75" customHeight="1" thickBot="1">
      <c r="A107" s="181">
        <v>2431</v>
      </c>
      <c r="B107" s="222" t="s">
        <v>292</v>
      </c>
      <c r="C107" s="182">
        <v>3</v>
      </c>
      <c r="D107" s="183">
        <v>1</v>
      </c>
      <c r="E107" s="178" t="s">
        <v>494</v>
      </c>
      <c r="F107" s="311">
        <f aca="true" t="shared" si="32" ref="F107:F112">SUM(G107:H107)</f>
        <v>0</v>
      </c>
      <c r="G107" s="297"/>
      <c r="H107" s="387"/>
      <c r="I107" s="297"/>
      <c r="J107" s="387"/>
      <c r="K107" s="297"/>
      <c r="L107" s="297"/>
    </row>
    <row r="108" spans="1:12" ht="15" customHeight="1" thickBot="1">
      <c r="A108" s="181">
        <v>2432</v>
      </c>
      <c r="B108" s="222" t="s">
        <v>292</v>
      </c>
      <c r="C108" s="182">
        <v>3</v>
      </c>
      <c r="D108" s="183">
        <v>2</v>
      </c>
      <c r="E108" s="178" t="s">
        <v>495</v>
      </c>
      <c r="F108" s="311">
        <f>SUM(G108:H108)</f>
        <v>0</v>
      </c>
      <c r="G108" s="297"/>
      <c r="H108" s="297"/>
      <c r="I108" s="297"/>
      <c r="J108" s="297"/>
      <c r="K108" s="297"/>
      <c r="L108" s="297"/>
    </row>
    <row r="109" spans="1:12" ht="15" customHeight="1" thickBot="1">
      <c r="A109" s="181">
        <v>2433</v>
      </c>
      <c r="B109" s="222" t="s">
        <v>292</v>
      </c>
      <c r="C109" s="182">
        <v>3</v>
      </c>
      <c r="D109" s="183">
        <v>3</v>
      </c>
      <c r="E109" s="178" t="s">
        <v>496</v>
      </c>
      <c r="F109" s="311">
        <f t="shared" si="32"/>
        <v>0</v>
      </c>
      <c r="G109" s="297"/>
      <c r="H109" s="387"/>
      <c r="I109" s="297"/>
      <c r="J109" s="387"/>
      <c r="K109" s="297"/>
      <c r="L109" s="297"/>
    </row>
    <row r="110" spans="1:12" ht="21" customHeight="1" thickBot="1">
      <c r="A110" s="181">
        <v>2434</v>
      </c>
      <c r="B110" s="222" t="s">
        <v>292</v>
      </c>
      <c r="C110" s="182">
        <v>3</v>
      </c>
      <c r="D110" s="183">
        <v>4</v>
      </c>
      <c r="E110" s="178" t="s">
        <v>497</v>
      </c>
      <c r="F110" s="311">
        <f t="shared" si="32"/>
        <v>0</v>
      </c>
      <c r="G110" s="297"/>
      <c r="H110" s="387"/>
      <c r="I110" s="297"/>
      <c r="J110" s="387"/>
      <c r="K110" s="297"/>
      <c r="L110" s="297"/>
    </row>
    <row r="111" spans="1:12" ht="15" customHeight="1" thickBot="1">
      <c r="A111" s="181">
        <v>2435</v>
      </c>
      <c r="B111" s="222" t="s">
        <v>292</v>
      </c>
      <c r="C111" s="182">
        <v>3</v>
      </c>
      <c r="D111" s="183">
        <v>5</v>
      </c>
      <c r="E111" s="178" t="s">
        <v>498</v>
      </c>
      <c r="F111" s="311">
        <f t="shared" si="32"/>
        <v>0</v>
      </c>
      <c r="G111" s="297"/>
      <c r="H111" s="387"/>
      <c r="I111" s="297"/>
      <c r="J111" s="387"/>
      <c r="K111" s="297"/>
      <c r="L111" s="297"/>
    </row>
    <row r="112" spans="1:12" ht="16.5" customHeight="1" thickBot="1">
      <c r="A112" s="181">
        <v>2436</v>
      </c>
      <c r="B112" s="222" t="s">
        <v>292</v>
      </c>
      <c r="C112" s="182">
        <v>3</v>
      </c>
      <c r="D112" s="183">
        <v>6</v>
      </c>
      <c r="E112" s="178" t="s">
        <v>499</v>
      </c>
      <c r="F112" s="311">
        <f t="shared" si="32"/>
        <v>0</v>
      </c>
      <c r="G112" s="297"/>
      <c r="H112" s="387"/>
      <c r="I112" s="297"/>
      <c r="J112" s="387"/>
      <c r="K112" s="297"/>
      <c r="L112" s="297"/>
    </row>
    <row r="113" spans="1:12" ht="39" customHeight="1">
      <c r="A113" s="181">
        <v>2440</v>
      </c>
      <c r="B113" s="222" t="s">
        <v>292</v>
      </c>
      <c r="C113" s="182">
        <v>4</v>
      </c>
      <c r="D113" s="183">
        <v>0</v>
      </c>
      <c r="E113" s="178" t="s">
        <v>500</v>
      </c>
      <c r="F113" s="297">
        <f aca="true" t="shared" si="33" ref="F113:L113">SUM(F115:F117)</f>
        <v>0</v>
      </c>
      <c r="G113" s="297">
        <f t="shared" si="33"/>
        <v>0</v>
      </c>
      <c r="H113" s="387">
        <f t="shared" si="33"/>
        <v>0</v>
      </c>
      <c r="I113" s="297">
        <f t="shared" si="33"/>
        <v>0</v>
      </c>
      <c r="J113" s="387">
        <f t="shared" si="33"/>
        <v>0</v>
      </c>
      <c r="K113" s="297">
        <f t="shared" si="33"/>
        <v>0</v>
      </c>
      <c r="L113" s="297">
        <f t="shared" si="33"/>
        <v>0</v>
      </c>
    </row>
    <row r="114" spans="1:12" s="184" customFormat="1" ht="14.25" customHeight="1">
      <c r="A114" s="181"/>
      <c r="B114" s="171"/>
      <c r="C114" s="182"/>
      <c r="D114" s="183"/>
      <c r="E114" s="178" t="s">
        <v>731</v>
      </c>
      <c r="F114" s="297"/>
      <c r="G114" s="297"/>
      <c r="H114" s="387"/>
      <c r="I114" s="297"/>
      <c r="J114" s="387"/>
      <c r="K114" s="297"/>
      <c r="L114" s="297"/>
    </row>
    <row r="115" spans="1:12" ht="34.5" customHeight="1" thickBot="1">
      <c r="A115" s="181">
        <v>2441</v>
      </c>
      <c r="B115" s="222" t="s">
        <v>292</v>
      </c>
      <c r="C115" s="182">
        <v>4</v>
      </c>
      <c r="D115" s="183">
        <v>1</v>
      </c>
      <c r="E115" s="178" t="s">
        <v>501</v>
      </c>
      <c r="F115" s="311">
        <f>SUM(G115:H115)</f>
        <v>0</v>
      </c>
      <c r="G115" s="297"/>
      <c r="H115" s="387"/>
      <c r="I115" s="297"/>
      <c r="J115" s="387"/>
      <c r="K115" s="297"/>
      <c r="L115" s="297"/>
    </row>
    <row r="116" spans="1:12" ht="20.25" customHeight="1" thickBot="1">
      <c r="A116" s="181">
        <v>2442</v>
      </c>
      <c r="B116" s="222" t="s">
        <v>292</v>
      </c>
      <c r="C116" s="182">
        <v>4</v>
      </c>
      <c r="D116" s="183">
        <v>2</v>
      </c>
      <c r="E116" s="178" t="s">
        <v>502</v>
      </c>
      <c r="F116" s="311">
        <f>SUM(G116:H116)</f>
        <v>0</v>
      </c>
      <c r="G116" s="297"/>
      <c r="H116" s="387"/>
      <c r="I116" s="297"/>
      <c r="J116" s="387"/>
      <c r="K116" s="297"/>
      <c r="L116" s="311"/>
    </row>
    <row r="117" spans="1:12" ht="15" customHeight="1" thickBot="1">
      <c r="A117" s="181">
        <v>2443</v>
      </c>
      <c r="B117" s="222" t="s">
        <v>292</v>
      </c>
      <c r="C117" s="182">
        <v>4</v>
      </c>
      <c r="D117" s="183">
        <v>3</v>
      </c>
      <c r="E117" s="178" t="s">
        <v>503</v>
      </c>
      <c r="F117" s="311">
        <f>SUM(G117:H117)</f>
        <v>0</v>
      </c>
      <c r="G117" s="297"/>
      <c r="H117" s="387"/>
      <c r="I117" s="297"/>
      <c r="J117" s="387"/>
      <c r="K117" s="297"/>
      <c r="L117" s="297"/>
    </row>
    <row r="118" spans="1:12" ht="16.5" customHeight="1">
      <c r="A118" s="181">
        <v>2450</v>
      </c>
      <c r="B118" s="222" t="s">
        <v>292</v>
      </c>
      <c r="C118" s="182">
        <v>5</v>
      </c>
      <c r="D118" s="183">
        <v>0</v>
      </c>
      <c r="E118" s="202" t="s">
        <v>504</v>
      </c>
      <c r="F118" s="179">
        <f>SUM(F120)</f>
        <v>338364.5</v>
      </c>
      <c r="G118" s="179">
        <f>SUM(G120+G121+G122+G123+G124)</f>
        <v>64952.6</v>
      </c>
      <c r="H118" s="180">
        <f>SUM(H120)</f>
        <v>273411.9</v>
      </c>
      <c r="I118" s="212">
        <f>SUM(I120)</f>
        <v>157203.1</v>
      </c>
      <c r="J118" s="212">
        <f>SUM(J120)</f>
        <v>185434.9</v>
      </c>
      <c r="K118" s="180">
        <f>SUM(K120)</f>
        <v>201666.6</v>
      </c>
      <c r="L118" s="212">
        <f>SUM(L120)</f>
        <v>338364.5</v>
      </c>
    </row>
    <row r="119" spans="1:12" s="184" customFormat="1" ht="15" customHeight="1">
      <c r="A119" s="181"/>
      <c r="B119" s="171"/>
      <c r="C119" s="182"/>
      <c r="D119" s="183"/>
      <c r="E119" s="178" t="s">
        <v>731</v>
      </c>
      <c r="F119" s="179"/>
      <c r="G119" s="179"/>
      <c r="H119" s="180"/>
      <c r="I119" s="179"/>
      <c r="J119" s="180"/>
      <c r="K119" s="179"/>
      <c r="L119" s="179"/>
    </row>
    <row r="120" spans="1:12" ht="14.25" customHeight="1" thickBot="1">
      <c r="A120" s="181">
        <v>2451</v>
      </c>
      <c r="B120" s="222" t="s">
        <v>292</v>
      </c>
      <c r="C120" s="182">
        <v>5</v>
      </c>
      <c r="D120" s="183">
        <v>1</v>
      </c>
      <c r="E120" s="202" t="s">
        <v>505</v>
      </c>
      <c r="F120" s="200">
        <f>SUM(G120:H120)</f>
        <v>338364.5</v>
      </c>
      <c r="G120" s="200">
        <v>64952.6</v>
      </c>
      <c r="H120" s="390">
        <v>273411.9</v>
      </c>
      <c r="I120" s="389">
        <v>157203.1</v>
      </c>
      <c r="J120" s="390">
        <v>185434.9</v>
      </c>
      <c r="K120" s="389">
        <v>201666.6</v>
      </c>
      <c r="L120" s="389">
        <v>338364.5</v>
      </c>
    </row>
    <row r="121" spans="1:12" ht="18" customHeight="1" thickBot="1">
      <c r="A121" s="181">
        <v>2452</v>
      </c>
      <c r="B121" s="222" t="s">
        <v>292</v>
      </c>
      <c r="C121" s="182">
        <v>5</v>
      </c>
      <c r="D121" s="183">
        <v>2</v>
      </c>
      <c r="E121" s="178" t="s">
        <v>506</v>
      </c>
      <c r="F121" s="200">
        <f>SUM(G121:H121)</f>
        <v>0</v>
      </c>
      <c r="G121" s="200"/>
      <c r="H121" s="201"/>
      <c r="I121" s="200"/>
      <c r="J121" s="201"/>
      <c r="K121" s="200"/>
      <c r="L121" s="200"/>
    </row>
    <row r="122" spans="1:12" ht="15" customHeight="1" thickBot="1">
      <c r="A122" s="181">
        <v>2453</v>
      </c>
      <c r="B122" s="222" t="s">
        <v>292</v>
      </c>
      <c r="C122" s="182">
        <v>5</v>
      </c>
      <c r="D122" s="183">
        <v>3</v>
      </c>
      <c r="E122" s="178" t="s">
        <v>507</v>
      </c>
      <c r="F122" s="200">
        <f>SUM(G122:H122)</f>
        <v>0</v>
      </c>
      <c r="G122" s="200"/>
      <c r="H122" s="201"/>
      <c r="I122" s="200"/>
      <c r="J122" s="201"/>
      <c r="K122" s="200"/>
      <c r="L122" s="200"/>
    </row>
    <row r="123" spans="1:12" ht="15" customHeight="1" thickBot="1">
      <c r="A123" s="181">
        <v>2454</v>
      </c>
      <c r="B123" s="222" t="s">
        <v>292</v>
      </c>
      <c r="C123" s="182">
        <v>5</v>
      </c>
      <c r="D123" s="183">
        <v>4</v>
      </c>
      <c r="E123" s="178" t="s">
        <v>508</v>
      </c>
      <c r="F123" s="200">
        <f>SUM(G123:H123)</f>
        <v>0</v>
      </c>
      <c r="G123" s="200"/>
      <c r="H123" s="201"/>
      <c r="I123" s="200"/>
      <c r="J123" s="201"/>
      <c r="K123" s="200"/>
      <c r="L123" s="200"/>
    </row>
    <row r="124" spans="1:12" ht="23.25" customHeight="1" thickBot="1">
      <c r="A124" s="181">
        <v>2455</v>
      </c>
      <c r="B124" s="222" t="s">
        <v>292</v>
      </c>
      <c r="C124" s="182">
        <v>5</v>
      </c>
      <c r="D124" s="183">
        <v>5</v>
      </c>
      <c r="E124" s="178" t="s">
        <v>509</v>
      </c>
      <c r="F124" s="311">
        <f>SUM(G124:H124)</f>
        <v>0</v>
      </c>
      <c r="G124" s="311"/>
      <c r="H124" s="393"/>
      <c r="I124" s="311"/>
      <c r="J124" s="393"/>
      <c r="K124" s="311"/>
      <c r="L124" s="311"/>
    </row>
    <row r="125" spans="1:12" ht="18" customHeight="1">
      <c r="A125" s="181">
        <v>2460</v>
      </c>
      <c r="B125" s="222" t="s">
        <v>292</v>
      </c>
      <c r="C125" s="182">
        <v>6</v>
      </c>
      <c r="D125" s="183">
        <v>0</v>
      </c>
      <c r="E125" s="178" t="s">
        <v>510</v>
      </c>
      <c r="F125" s="297">
        <f aca="true" t="shared" si="34" ref="F125:L125">SUM(F127)</f>
        <v>0</v>
      </c>
      <c r="G125" s="297">
        <f t="shared" si="34"/>
        <v>0</v>
      </c>
      <c r="H125" s="387">
        <f t="shared" si="34"/>
        <v>0</v>
      </c>
      <c r="I125" s="297">
        <f t="shared" si="34"/>
        <v>0</v>
      </c>
      <c r="J125" s="387">
        <f t="shared" si="34"/>
        <v>0</v>
      </c>
      <c r="K125" s="297">
        <f t="shared" si="34"/>
        <v>0</v>
      </c>
      <c r="L125" s="297">
        <f t="shared" si="34"/>
        <v>0</v>
      </c>
    </row>
    <row r="126" spans="1:12" s="184" customFormat="1" ht="15" customHeight="1">
      <c r="A126" s="181"/>
      <c r="B126" s="171"/>
      <c r="C126" s="182"/>
      <c r="D126" s="183"/>
      <c r="E126" s="178" t="s">
        <v>731</v>
      </c>
      <c r="F126" s="297"/>
      <c r="G126" s="297"/>
      <c r="H126" s="387"/>
      <c r="I126" s="297"/>
      <c r="J126" s="387"/>
      <c r="K126" s="297"/>
      <c r="L126" s="297"/>
    </row>
    <row r="127" spans="1:12" ht="18.75" customHeight="1" thickBot="1">
      <c r="A127" s="181">
        <v>2461</v>
      </c>
      <c r="B127" s="222" t="s">
        <v>292</v>
      </c>
      <c r="C127" s="182">
        <v>6</v>
      </c>
      <c r="D127" s="183">
        <v>1</v>
      </c>
      <c r="E127" s="178" t="s">
        <v>511</v>
      </c>
      <c r="F127" s="311">
        <f>SUM(G127:H127)</f>
        <v>0</v>
      </c>
      <c r="G127" s="311"/>
      <c r="H127" s="393"/>
      <c r="I127" s="311"/>
      <c r="J127" s="393"/>
      <c r="K127" s="311"/>
      <c r="L127" s="311"/>
    </row>
    <row r="128" spans="1:12" ht="14.25" customHeight="1">
      <c r="A128" s="181">
        <v>2470</v>
      </c>
      <c r="B128" s="222" t="s">
        <v>292</v>
      </c>
      <c r="C128" s="182">
        <v>7</v>
      </c>
      <c r="D128" s="183">
        <v>0</v>
      </c>
      <c r="E128" s="178" t="s">
        <v>512</v>
      </c>
      <c r="F128" s="297">
        <f aca="true" t="shared" si="35" ref="F128:L128">SUM(F130:F133)</f>
        <v>0</v>
      </c>
      <c r="G128" s="297">
        <f t="shared" si="35"/>
        <v>0</v>
      </c>
      <c r="H128" s="387">
        <f t="shared" si="35"/>
        <v>0</v>
      </c>
      <c r="I128" s="297">
        <f t="shared" si="35"/>
        <v>0</v>
      </c>
      <c r="J128" s="387">
        <f t="shared" si="35"/>
        <v>0</v>
      </c>
      <c r="K128" s="297">
        <f t="shared" si="35"/>
        <v>0</v>
      </c>
      <c r="L128" s="297">
        <f t="shared" si="35"/>
        <v>0</v>
      </c>
    </row>
    <row r="129" spans="1:12" s="184" customFormat="1" ht="14.25" customHeight="1">
      <c r="A129" s="181"/>
      <c r="B129" s="171"/>
      <c r="C129" s="182"/>
      <c r="D129" s="183"/>
      <c r="E129" s="178" t="s">
        <v>731</v>
      </c>
      <c r="F129" s="297"/>
      <c r="G129" s="297"/>
      <c r="H129" s="387"/>
      <c r="I129" s="297"/>
      <c r="J129" s="387"/>
      <c r="K129" s="297"/>
      <c r="L129" s="297"/>
    </row>
    <row r="130" spans="1:12" ht="41.25" customHeight="1" thickBot="1">
      <c r="A130" s="181">
        <v>2471</v>
      </c>
      <c r="B130" s="222" t="s">
        <v>292</v>
      </c>
      <c r="C130" s="182">
        <v>7</v>
      </c>
      <c r="D130" s="183">
        <v>1</v>
      </c>
      <c r="E130" s="178" t="s">
        <v>513</v>
      </c>
      <c r="F130" s="311">
        <f>SUM(G130:H130)</f>
        <v>0</v>
      </c>
      <c r="G130" s="311"/>
      <c r="H130" s="393"/>
      <c r="I130" s="311"/>
      <c r="J130" s="393"/>
      <c r="K130" s="311"/>
      <c r="L130" s="311"/>
    </row>
    <row r="131" spans="1:12" ht="21.75" customHeight="1" thickBot="1">
      <c r="A131" s="181">
        <v>2472</v>
      </c>
      <c r="B131" s="222" t="s">
        <v>292</v>
      </c>
      <c r="C131" s="182">
        <v>7</v>
      </c>
      <c r="D131" s="183">
        <v>2</v>
      </c>
      <c r="E131" s="178" t="s">
        <v>514</v>
      </c>
      <c r="F131" s="311">
        <f>SUM(G131:H131)</f>
        <v>0</v>
      </c>
      <c r="G131" s="311"/>
      <c r="H131" s="393"/>
      <c r="I131" s="311"/>
      <c r="J131" s="393"/>
      <c r="K131" s="311"/>
      <c r="L131" s="311"/>
    </row>
    <row r="132" spans="1:12" ht="21" customHeight="1" thickBot="1">
      <c r="A132" s="181">
        <v>2473</v>
      </c>
      <c r="B132" s="222" t="s">
        <v>292</v>
      </c>
      <c r="C132" s="182">
        <v>7</v>
      </c>
      <c r="D132" s="183">
        <v>3</v>
      </c>
      <c r="E132" s="178" t="s">
        <v>515</v>
      </c>
      <c r="F132" s="311">
        <f>SUM(G132:H132)</f>
        <v>0</v>
      </c>
      <c r="G132" s="311"/>
      <c r="H132" s="393"/>
      <c r="I132" s="311"/>
      <c r="J132" s="393"/>
      <c r="K132" s="311"/>
      <c r="L132" s="311"/>
    </row>
    <row r="133" spans="1:12" ht="22.5" customHeight="1" thickBot="1">
      <c r="A133" s="181">
        <v>2474</v>
      </c>
      <c r="B133" s="222" t="s">
        <v>292</v>
      </c>
      <c r="C133" s="182">
        <v>7</v>
      </c>
      <c r="D133" s="183">
        <v>4</v>
      </c>
      <c r="E133" s="178" t="s">
        <v>516</v>
      </c>
      <c r="F133" s="311">
        <f>SUM(G133:H133)</f>
        <v>0</v>
      </c>
      <c r="G133" s="311"/>
      <c r="H133" s="393"/>
      <c r="I133" s="311"/>
      <c r="J133" s="393"/>
      <c r="K133" s="311"/>
      <c r="L133" s="311"/>
    </row>
    <row r="134" spans="1:12" ht="39.75" customHeight="1">
      <c r="A134" s="181">
        <v>2480</v>
      </c>
      <c r="B134" s="222" t="s">
        <v>292</v>
      </c>
      <c r="C134" s="182">
        <v>8</v>
      </c>
      <c r="D134" s="183">
        <v>0</v>
      </c>
      <c r="E134" s="178" t="s">
        <v>517</v>
      </c>
      <c r="F134" s="297">
        <f aca="true" t="shared" si="36" ref="F134:L134">SUM(F136:F142)</f>
        <v>0</v>
      </c>
      <c r="G134" s="297">
        <f t="shared" si="36"/>
        <v>0</v>
      </c>
      <c r="H134" s="387">
        <f t="shared" si="36"/>
        <v>0</v>
      </c>
      <c r="I134" s="297">
        <f t="shared" si="36"/>
        <v>0</v>
      </c>
      <c r="J134" s="387">
        <f t="shared" si="36"/>
        <v>0</v>
      </c>
      <c r="K134" s="297">
        <f t="shared" si="36"/>
        <v>0</v>
      </c>
      <c r="L134" s="297">
        <f t="shared" si="36"/>
        <v>0</v>
      </c>
    </row>
    <row r="135" spans="1:12" s="184" customFormat="1" ht="16.5" customHeight="1">
      <c r="A135" s="181"/>
      <c r="B135" s="171"/>
      <c r="C135" s="182"/>
      <c r="D135" s="183"/>
      <c r="E135" s="178" t="s">
        <v>731</v>
      </c>
      <c r="F135" s="297"/>
      <c r="G135" s="297"/>
      <c r="H135" s="387"/>
      <c r="I135" s="297"/>
      <c r="J135" s="387"/>
      <c r="K135" s="297"/>
      <c r="L135" s="297"/>
    </row>
    <row r="136" spans="1:12" ht="48.75" customHeight="1" thickBot="1">
      <c r="A136" s="181">
        <v>2481</v>
      </c>
      <c r="B136" s="222" t="s">
        <v>292</v>
      </c>
      <c r="C136" s="182">
        <v>8</v>
      </c>
      <c r="D136" s="183">
        <v>1</v>
      </c>
      <c r="E136" s="178" t="s">
        <v>518</v>
      </c>
      <c r="F136" s="311">
        <f aca="true" t="shared" si="37" ref="F136:F142">SUM(G136:H136)</f>
        <v>0</v>
      </c>
      <c r="G136" s="311"/>
      <c r="H136" s="393"/>
      <c r="I136" s="311"/>
      <c r="J136" s="393"/>
      <c r="K136" s="311"/>
      <c r="L136" s="311"/>
    </row>
    <row r="137" spans="1:12" ht="51.75" customHeight="1" thickBot="1">
      <c r="A137" s="181">
        <v>2482</v>
      </c>
      <c r="B137" s="222" t="s">
        <v>292</v>
      </c>
      <c r="C137" s="182">
        <v>8</v>
      </c>
      <c r="D137" s="183">
        <v>2</v>
      </c>
      <c r="E137" s="178" t="s">
        <v>519</v>
      </c>
      <c r="F137" s="311">
        <f t="shared" si="37"/>
        <v>0</v>
      </c>
      <c r="G137" s="311"/>
      <c r="H137" s="393"/>
      <c r="I137" s="311"/>
      <c r="J137" s="393"/>
      <c r="K137" s="311"/>
      <c r="L137" s="311"/>
    </row>
    <row r="138" spans="1:12" ht="40.5" customHeight="1" thickBot="1">
      <c r="A138" s="181">
        <v>2483</v>
      </c>
      <c r="B138" s="222" t="s">
        <v>292</v>
      </c>
      <c r="C138" s="182">
        <v>8</v>
      </c>
      <c r="D138" s="183">
        <v>3</v>
      </c>
      <c r="E138" s="178" t="s">
        <v>520</v>
      </c>
      <c r="F138" s="311">
        <f t="shared" si="37"/>
        <v>0</v>
      </c>
      <c r="G138" s="311"/>
      <c r="H138" s="393"/>
      <c r="I138" s="311"/>
      <c r="J138" s="393"/>
      <c r="K138" s="311"/>
      <c r="L138" s="311"/>
    </row>
    <row r="139" spans="1:12" ht="52.5" customHeight="1" thickBot="1">
      <c r="A139" s="181">
        <v>2484</v>
      </c>
      <c r="B139" s="222" t="s">
        <v>292</v>
      </c>
      <c r="C139" s="182">
        <v>8</v>
      </c>
      <c r="D139" s="183">
        <v>4</v>
      </c>
      <c r="E139" s="178" t="s">
        <v>521</v>
      </c>
      <c r="F139" s="311">
        <f t="shared" si="37"/>
        <v>0</v>
      </c>
      <c r="G139" s="311"/>
      <c r="H139" s="393"/>
      <c r="I139" s="311"/>
      <c r="J139" s="393"/>
      <c r="K139" s="311"/>
      <c r="L139" s="311"/>
    </row>
    <row r="140" spans="1:12" ht="33.75" customHeight="1" thickBot="1">
      <c r="A140" s="181">
        <v>2485</v>
      </c>
      <c r="B140" s="222" t="s">
        <v>292</v>
      </c>
      <c r="C140" s="182">
        <v>8</v>
      </c>
      <c r="D140" s="183">
        <v>5</v>
      </c>
      <c r="E140" s="178" t="s">
        <v>522</v>
      </c>
      <c r="F140" s="311">
        <f t="shared" si="37"/>
        <v>0</v>
      </c>
      <c r="G140" s="311"/>
      <c r="H140" s="393"/>
      <c r="I140" s="311"/>
      <c r="J140" s="393"/>
      <c r="K140" s="311"/>
      <c r="L140" s="311"/>
    </row>
    <row r="141" spans="1:12" ht="27" customHeight="1" thickBot="1">
      <c r="A141" s="181">
        <v>2486</v>
      </c>
      <c r="B141" s="222" t="s">
        <v>292</v>
      </c>
      <c r="C141" s="182">
        <v>8</v>
      </c>
      <c r="D141" s="183">
        <v>6</v>
      </c>
      <c r="E141" s="178" t="s">
        <v>523</v>
      </c>
      <c r="F141" s="311">
        <f t="shared" si="37"/>
        <v>0</v>
      </c>
      <c r="G141" s="311"/>
      <c r="H141" s="393"/>
      <c r="I141" s="311"/>
      <c r="J141" s="393"/>
      <c r="K141" s="311"/>
      <c r="L141" s="311"/>
    </row>
    <row r="142" spans="1:12" ht="38.25" customHeight="1" thickBot="1">
      <c r="A142" s="181">
        <v>2487</v>
      </c>
      <c r="B142" s="222" t="s">
        <v>292</v>
      </c>
      <c r="C142" s="182">
        <v>8</v>
      </c>
      <c r="D142" s="183">
        <v>7</v>
      </c>
      <c r="E142" s="178" t="s">
        <v>524</v>
      </c>
      <c r="F142" s="311">
        <f t="shared" si="37"/>
        <v>0</v>
      </c>
      <c r="G142" s="311"/>
      <c r="H142" s="393"/>
      <c r="I142" s="311"/>
      <c r="J142" s="393"/>
      <c r="K142" s="311"/>
      <c r="L142" s="311"/>
    </row>
    <row r="143" spans="1:12" ht="27.75" customHeight="1">
      <c r="A143" s="181">
        <v>2490</v>
      </c>
      <c r="B143" s="222" t="s">
        <v>292</v>
      </c>
      <c r="C143" s="182">
        <v>9</v>
      </c>
      <c r="D143" s="183">
        <v>0</v>
      </c>
      <c r="E143" s="178" t="s">
        <v>525</v>
      </c>
      <c r="F143" s="297">
        <f aca="true" t="shared" si="38" ref="F143:L143">SUM(F145)</f>
        <v>-10000</v>
      </c>
      <c r="G143" s="297">
        <f t="shared" si="38"/>
        <v>0</v>
      </c>
      <c r="H143" s="387">
        <f t="shared" si="38"/>
        <v>-10000</v>
      </c>
      <c r="I143" s="297">
        <f t="shared" si="38"/>
        <v>-10000</v>
      </c>
      <c r="J143" s="387">
        <f t="shared" si="38"/>
        <v>-10000</v>
      </c>
      <c r="K143" s="297">
        <f t="shared" si="38"/>
        <v>-10000</v>
      </c>
      <c r="L143" s="297">
        <f t="shared" si="38"/>
        <v>-10000</v>
      </c>
    </row>
    <row r="144" spans="1:12" s="184" customFormat="1" ht="16.5" customHeight="1">
      <c r="A144" s="181"/>
      <c r="B144" s="171"/>
      <c r="C144" s="182"/>
      <c r="D144" s="183"/>
      <c r="E144" s="178" t="s">
        <v>731</v>
      </c>
      <c r="F144" s="297"/>
      <c r="G144" s="297"/>
      <c r="H144" s="387"/>
      <c r="I144" s="297"/>
      <c r="J144" s="387"/>
      <c r="K144" s="297"/>
      <c r="L144" s="297"/>
    </row>
    <row r="145" spans="1:12" ht="27.75" customHeight="1" thickBot="1">
      <c r="A145" s="181">
        <v>2491</v>
      </c>
      <c r="B145" s="222" t="s">
        <v>292</v>
      </c>
      <c r="C145" s="182">
        <v>9</v>
      </c>
      <c r="D145" s="183">
        <v>1</v>
      </c>
      <c r="E145" s="178" t="s">
        <v>525</v>
      </c>
      <c r="F145" s="311">
        <f>SUM(G145:H145)</f>
        <v>-10000</v>
      </c>
      <c r="G145" s="311"/>
      <c r="H145" s="393">
        <v>-10000</v>
      </c>
      <c r="I145" s="311">
        <v>-10000</v>
      </c>
      <c r="J145" s="393">
        <v>-10000</v>
      </c>
      <c r="K145" s="311">
        <v>-10000</v>
      </c>
      <c r="L145" s="311">
        <v>-10000</v>
      </c>
    </row>
    <row r="146" spans="1:12" s="177" customFormat="1" ht="34.5" customHeight="1">
      <c r="A146" s="181">
        <v>2500</v>
      </c>
      <c r="B146" s="222" t="s">
        <v>294</v>
      </c>
      <c r="C146" s="223">
        <v>0</v>
      </c>
      <c r="D146" s="224">
        <v>0</v>
      </c>
      <c r="E146" s="202" t="s">
        <v>231</v>
      </c>
      <c r="F146" s="394">
        <f aca="true" t="shared" si="39" ref="F146:L146">SUM(F148,F151,F154,F157,F160,F163,)</f>
        <v>87000.1</v>
      </c>
      <c r="G146" s="394">
        <f t="shared" si="39"/>
        <v>85880.1</v>
      </c>
      <c r="H146" s="404">
        <f t="shared" si="39"/>
        <v>1120</v>
      </c>
      <c r="I146" s="394">
        <f t="shared" si="39"/>
        <v>4708.7</v>
      </c>
      <c r="J146" s="404">
        <f t="shared" si="39"/>
        <v>38297.4</v>
      </c>
      <c r="K146" s="394">
        <f t="shared" si="39"/>
        <v>62886.1</v>
      </c>
      <c r="L146" s="394">
        <f t="shared" si="39"/>
        <v>87000.1</v>
      </c>
    </row>
    <row r="147" spans="1:12" ht="11.25" customHeight="1">
      <c r="A147" s="170"/>
      <c r="B147" s="171"/>
      <c r="C147" s="172"/>
      <c r="D147" s="173"/>
      <c r="E147" s="178" t="s">
        <v>730</v>
      </c>
      <c r="F147" s="362"/>
      <c r="G147" s="362"/>
      <c r="H147" s="403"/>
      <c r="I147" s="362"/>
      <c r="J147" s="403"/>
      <c r="K147" s="362"/>
      <c r="L147" s="362"/>
    </row>
    <row r="148" spans="1:12" ht="17.25" customHeight="1">
      <c r="A148" s="181">
        <v>2510</v>
      </c>
      <c r="B148" s="222" t="s">
        <v>294</v>
      </c>
      <c r="C148" s="182">
        <v>1</v>
      </c>
      <c r="D148" s="183">
        <v>0</v>
      </c>
      <c r="E148" s="202" t="s">
        <v>526</v>
      </c>
      <c r="F148" s="297">
        <f aca="true" t="shared" si="40" ref="F148:L148">SUM(F150)</f>
        <v>79480.1</v>
      </c>
      <c r="G148" s="297">
        <f t="shared" si="40"/>
        <v>79480.1</v>
      </c>
      <c r="H148" s="387">
        <f t="shared" si="40"/>
        <v>0</v>
      </c>
      <c r="I148" s="297">
        <f t="shared" si="40"/>
        <v>3088.7</v>
      </c>
      <c r="J148" s="387">
        <f t="shared" si="40"/>
        <v>35077.4</v>
      </c>
      <c r="K148" s="297">
        <f t="shared" si="40"/>
        <v>57016.1</v>
      </c>
      <c r="L148" s="297">
        <f t="shared" si="40"/>
        <v>79480.1</v>
      </c>
    </row>
    <row r="149" spans="1:12" s="184" customFormat="1" ht="10.5" customHeight="1">
      <c r="A149" s="181"/>
      <c r="B149" s="171"/>
      <c r="C149" s="182"/>
      <c r="D149" s="183"/>
      <c r="E149" s="178" t="s">
        <v>731</v>
      </c>
      <c r="F149" s="297"/>
      <c r="G149" s="297"/>
      <c r="H149" s="387"/>
      <c r="I149" s="297"/>
      <c r="J149" s="387"/>
      <c r="K149" s="297"/>
      <c r="L149" s="297"/>
    </row>
    <row r="150" spans="1:12" ht="17.25" customHeight="1" thickBot="1">
      <c r="A150" s="181">
        <v>2511</v>
      </c>
      <c r="B150" s="222" t="s">
        <v>294</v>
      </c>
      <c r="C150" s="182">
        <v>1</v>
      </c>
      <c r="D150" s="183">
        <v>1</v>
      </c>
      <c r="E150" s="202" t="s">
        <v>526</v>
      </c>
      <c r="F150" s="311">
        <f>SUM(G150:H150)</f>
        <v>79480.1</v>
      </c>
      <c r="G150" s="200">
        <v>79480.1</v>
      </c>
      <c r="H150" s="200"/>
      <c r="I150" s="491">
        <v>3088.7</v>
      </c>
      <c r="J150" s="491">
        <v>35077.4</v>
      </c>
      <c r="K150" s="491">
        <v>57016.1</v>
      </c>
      <c r="L150" s="491">
        <v>79480.1</v>
      </c>
    </row>
    <row r="151" spans="1:12" ht="18.75" customHeight="1">
      <c r="A151" s="181">
        <v>2520</v>
      </c>
      <c r="B151" s="222" t="s">
        <v>294</v>
      </c>
      <c r="C151" s="182">
        <v>2</v>
      </c>
      <c r="D151" s="183">
        <v>0</v>
      </c>
      <c r="E151" s="178" t="s">
        <v>527</v>
      </c>
      <c r="F151" s="297">
        <f aca="true" t="shared" si="41" ref="F151:L151">SUM(F153)</f>
        <v>0</v>
      </c>
      <c r="G151" s="297">
        <f t="shared" si="41"/>
        <v>0</v>
      </c>
      <c r="H151" s="387">
        <f t="shared" si="41"/>
        <v>0</v>
      </c>
      <c r="I151" s="297">
        <f t="shared" si="41"/>
        <v>0</v>
      </c>
      <c r="J151" s="387">
        <f t="shared" si="41"/>
        <v>0</v>
      </c>
      <c r="K151" s="297">
        <f t="shared" si="41"/>
        <v>0</v>
      </c>
      <c r="L151" s="297">
        <f t="shared" si="41"/>
        <v>0</v>
      </c>
    </row>
    <row r="152" spans="1:12" s="184" customFormat="1" ht="10.5" customHeight="1">
      <c r="A152" s="181"/>
      <c r="B152" s="171"/>
      <c r="C152" s="182"/>
      <c r="D152" s="183"/>
      <c r="E152" s="178"/>
      <c r="F152" s="400"/>
      <c r="G152" s="400"/>
      <c r="H152" s="402"/>
      <c r="I152" s="400"/>
      <c r="J152" s="402"/>
      <c r="K152" s="400"/>
      <c r="L152" s="400"/>
    </row>
    <row r="153" spans="1:12" ht="16.5" customHeight="1" thickBot="1">
      <c r="A153" s="181">
        <v>2521</v>
      </c>
      <c r="B153" s="222" t="s">
        <v>294</v>
      </c>
      <c r="C153" s="182">
        <v>2</v>
      </c>
      <c r="D153" s="183">
        <v>1</v>
      </c>
      <c r="E153" s="178" t="s">
        <v>528</v>
      </c>
      <c r="F153" s="311">
        <f>SUM(G153:H153)</f>
        <v>0</v>
      </c>
      <c r="G153" s="400"/>
      <c r="H153" s="400"/>
      <c r="I153" s="400"/>
      <c r="J153" s="400"/>
      <c r="K153" s="400"/>
      <c r="L153" s="400"/>
    </row>
    <row r="154" spans="1:12" ht="24.75" customHeight="1">
      <c r="A154" s="181">
        <v>2530</v>
      </c>
      <c r="B154" s="222" t="s">
        <v>294</v>
      </c>
      <c r="C154" s="182">
        <v>3</v>
      </c>
      <c r="D154" s="183">
        <v>0</v>
      </c>
      <c r="E154" s="178" t="s">
        <v>529</v>
      </c>
      <c r="F154" s="297">
        <f aca="true" t="shared" si="42" ref="F154:L154">SUM(F156)</f>
        <v>0</v>
      </c>
      <c r="G154" s="297">
        <f t="shared" si="42"/>
        <v>0</v>
      </c>
      <c r="H154" s="387">
        <f t="shared" si="42"/>
        <v>0</v>
      </c>
      <c r="I154" s="297">
        <f t="shared" si="42"/>
        <v>0</v>
      </c>
      <c r="J154" s="387">
        <f t="shared" si="42"/>
        <v>0</v>
      </c>
      <c r="K154" s="297">
        <f t="shared" si="42"/>
        <v>0</v>
      </c>
      <c r="L154" s="297">
        <f t="shared" si="42"/>
        <v>0</v>
      </c>
    </row>
    <row r="155" spans="1:12" s="184" customFormat="1" ht="15.75" customHeight="1">
      <c r="A155" s="181"/>
      <c r="B155" s="171"/>
      <c r="C155" s="182"/>
      <c r="D155" s="183"/>
      <c r="E155" s="178" t="s">
        <v>731</v>
      </c>
      <c r="F155" s="297"/>
      <c r="G155" s="297"/>
      <c r="H155" s="387"/>
      <c r="I155" s="297"/>
      <c r="J155" s="387"/>
      <c r="K155" s="297"/>
      <c r="L155" s="297"/>
    </row>
    <row r="156" spans="1:12" ht="25.5" customHeight="1" thickBot="1">
      <c r="A156" s="181">
        <v>2531</v>
      </c>
      <c r="B156" s="222" t="s">
        <v>294</v>
      </c>
      <c r="C156" s="182">
        <v>3</v>
      </c>
      <c r="D156" s="183">
        <v>1</v>
      </c>
      <c r="E156" s="178" t="s">
        <v>529</v>
      </c>
      <c r="F156" s="311">
        <f>SUM(G156:H156)</f>
        <v>0</v>
      </c>
      <c r="G156" s="311"/>
      <c r="H156" s="311"/>
      <c r="I156" s="311"/>
      <c r="J156" s="311"/>
      <c r="K156" s="311"/>
      <c r="L156" s="311"/>
    </row>
    <row r="157" spans="1:12" ht="30" customHeight="1">
      <c r="A157" s="181">
        <v>2540</v>
      </c>
      <c r="B157" s="222" t="s">
        <v>294</v>
      </c>
      <c r="C157" s="182">
        <v>4</v>
      </c>
      <c r="D157" s="183">
        <v>0</v>
      </c>
      <c r="E157" s="178" t="s">
        <v>530</v>
      </c>
      <c r="F157" s="297">
        <f aca="true" t="shared" si="43" ref="F157:L157">SUM(F159)</f>
        <v>0</v>
      </c>
      <c r="G157" s="297">
        <f t="shared" si="43"/>
        <v>0</v>
      </c>
      <c r="H157" s="387">
        <f t="shared" si="43"/>
        <v>0</v>
      </c>
      <c r="I157" s="297">
        <f t="shared" si="43"/>
        <v>0</v>
      </c>
      <c r="J157" s="387">
        <f t="shared" si="43"/>
        <v>0</v>
      </c>
      <c r="K157" s="297">
        <f t="shared" si="43"/>
        <v>0</v>
      </c>
      <c r="L157" s="297">
        <f t="shared" si="43"/>
        <v>0</v>
      </c>
    </row>
    <row r="158" spans="1:12" s="184" customFormat="1" ht="16.5" customHeight="1">
      <c r="A158" s="181"/>
      <c r="B158" s="171"/>
      <c r="C158" s="182"/>
      <c r="D158" s="183"/>
      <c r="E158" s="178" t="s">
        <v>731</v>
      </c>
      <c r="F158" s="297"/>
      <c r="G158" s="297"/>
      <c r="H158" s="387"/>
      <c r="I158" s="297"/>
      <c r="J158" s="387"/>
      <c r="K158" s="297"/>
      <c r="L158" s="297"/>
    </row>
    <row r="159" spans="1:12" ht="24" customHeight="1" thickBot="1">
      <c r="A159" s="181">
        <v>2541</v>
      </c>
      <c r="B159" s="222" t="s">
        <v>294</v>
      </c>
      <c r="C159" s="182">
        <v>4</v>
      </c>
      <c r="D159" s="183">
        <v>1</v>
      </c>
      <c r="E159" s="178" t="s">
        <v>530</v>
      </c>
      <c r="F159" s="311">
        <f>SUM(G159:H159)</f>
        <v>0</v>
      </c>
      <c r="G159" s="400"/>
      <c r="H159" s="400"/>
      <c r="I159" s="400"/>
      <c r="J159" s="400"/>
      <c r="K159" s="400"/>
      <c r="L159" s="400"/>
    </row>
    <row r="160" spans="1:12" ht="48" customHeight="1">
      <c r="A160" s="181">
        <v>2550</v>
      </c>
      <c r="B160" s="222" t="s">
        <v>294</v>
      </c>
      <c r="C160" s="182">
        <v>5</v>
      </c>
      <c r="D160" s="183">
        <v>0</v>
      </c>
      <c r="E160" s="178" t="s">
        <v>531</v>
      </c>
      <c r="F160" s="297">
        <f aca="true" t="shared" si="44" ref="F160:L160">SUM(F162)</f>
        <v>0</v>
      </c>
      <c r="G160" s="297">
        <f t="shared" si="44"/>
        <v>0</v>
      </c>
      <c r="H160" s="387">
        <f t="shared" si="44"/>
        <v>0</v>
      </c>
      <c r="I160" s="297">
        <f t="shared" si="44"/>
        <v>0</v>
      </c>
      <c r="J160" s="387">
        <f t="shared" si="44"/>
        <v>0</v>
      </c>
      <c r="K160" s="297">
        <f t="shared" si="44"/>
        <v>0</v>
      </c>
      <c r="L160" s="297">
        <f t="shared" si="44"/>
        <v>0</v>
      </c>
    </row>
    <row r="161" spans="1:12" s="184" customFormat="1" ht="14.25" customHeight="1">
      <c r="A161" s="181"/>
      <c r="B161" s="171"/>
      <c r="C161" s="182"/>
      <c r="D161" s="183"/>
      <c r="E161" s="178" t="s">
        <v>731</v>
      </c>
      <c r="F161" s="297"/>
      <c r="G161" s="297"/>
      <c r="H161" s="387"/>
      <c r="I161" s="297"/>
      <c r="J161" s="387"/>
      <c r="K161" s="297"/>
      <c r="L161" s="297"/>
    </row>
    <row r="162" spans="1:12" ht="52.5" customHeight="1" thickBot="1">
      <c r="A162" s="181">
        <v>2551</v>
      </c>
      <c r="B162" s="222" t="s">
        <v>294</v>
      </c>
      <c r="C162" s="182">
        <v>5</v>
      </c>
      <c r="D162" s="183">
        <v>1</v>
      </c>
      <c r="E162" s="178" t="s">
        <v>531</v>
      </c>
      <c r="F162" s="311">
        <f>SUM(G162:H162)</f>
        <v>0</v>
      </c>
      <c r="G162" s="311"/>
      <c r="H162" s="393"/>
      <c r="I162" s="311"/>
      <c r="J162" s="393"/>
      <c r="K162" s="311"/>
      <c r="L162" s="311"/>
    </row>
    <row r="163" spans="1:12" ht="38.25" customHeight="1">
      <c r="A163" s="181">
        <v>2560</v>
      </c>
      <c r="B163" s="222" t="s">
        <v>294</v>
      </c>
      <c r="C163" s="182">
        <v>6</v>
      </c>
      <c r="D163" s="183">
        <v>0</v>
      </c>
      <c r="E163" s="202" t="s">
        <v>532</v>
      </c>
      <c r="F163" s="297">
        <f aca="true" t="shared" si="45" ref="F163:L163">SUM(F165)</f>
        <v>7520</v>
      </c>
      <c r="G163" s="297">
        <f t="shared" si="45"/>
        <v>6400</v>
      </c>
      <c r="H163" s="387">
        <f t="shared" si="45"/>
        <v>1120</v>
      </c>
      <c r="I163" s="297">
        <f t="shared" si="45"/>
        <v>1620</v>
      </c>
      <c r="J163" s="387">
        <f t="shared" si="45"/>
        <v>3220</v>
      </c>
      <c r="K163" s="297">
        <f t="shared" si="45"/>
        <v>5870</v>
      </c>
      <c r="L163" s="297">
        <f t="shared" si="45"/>
        <v>7520</v>
      </c>
    </row>
    <row r="164" spans="1:12" s="184" customFormat="1" ht="21" customHeight="1" thickBot="1">
      <c r="A164" s="181"/>
      <c r="B164" s="171"/>
      <c r="C164" s="182"/>
      <c r="D164" s="183"/>
      <c r="E164" s="178" t="s">
        <v>731</v>
      </c>
      <c r="F164" s="297"/>
      <c r="G164" s="297"/>
      <c r="H164" s="387"/>
      <c r="I164" s="297"/>
      <c r="J164" s="387"/>
      <c r="K164" s="297"/>
      <c r="L164" s="297"/>
    </row>
    <row r="165" spans="1:12" ht="37.5" customHeight="1" thickBot="1">
      <c r="A165" s="181">
        <v>2561</v>
      </c>
      <c r="B165" s="222" t="s">
        <v>294</v>
      </c>
      <c r="C165" s="182">
        <v>6</v>
      </c>
      <c r="D165" s="183">
        <v>1</v>
      </c>
      <c r="E165" s="202" t="s">
        <v>532</v>
      </c>
      <c r="F165" s="311">
        <f>SUM(G165:H165)</f>
        <v>7520</v>
      </c>
      <c r="G165" s="400">
        <v>6400</v>
      </c>
      <c r="H165" s="400">
        <v>1120</v>
      </c>
      <c r="I165" s="236">
        <v>1620</v>
      </c>
      <c r="J165" s="237">
        <v>3220</v>
      </c>
      <c r="K165" s="408">
        <v>5870</v>
      </c>
      <c r="L165" s="237">
        <v>7520</v>
      </c>
    </row>
    <row r="166" spans="1:12" s="177" customFormat="1" ht="48" customHeight="1">
      <c r="A166" s="181">
        <v>2600</v>
      </c>
      <c r="B166" s="222" t="s">
        <v>295</v>
      </c>
      <c r="C166" s="223">
        <v>0</v>
      </c>
      <c r="D166" s="224">
        <v>0</v>
      </c>
      <c r="E166" s="202" t="s">
        <v>232</v>
      </c>
      <c r="F166" s="394">
        <f aca="true" t="shared" si="46" ref="F166:L166">SUM(F168,F171,F174,F177,F180,F183,)</f>
        <v>109346.79999999999</v>
      </c>
      <c r="G166" s="394">
        <f t="shared" si="46"/>
        <v>97572.79999999999</v>
      </c>
      <c r="H166" s="404">
        <f t="shared" si="46"/>
        <v>11774</v>
      </c>
      <c r="I166" s="394">
        <f t="shared" si="46"/>
        <v>24105.3</v>
      </c>
      <c r="J166" s="404">
        <f t="shared" si="46"/>
        <v>62199.8</v>
      </c>
      <c r="K166" s="394">
        <f t="shared" si="46"/>
        <v>84729.4</v>
      </c>
      <c r="L166" s="394">
        <f t="shared" si="46"/>
        <v>109346.79999999999</v>
      </c>
    </row>
    <row r="167" spans="1:12" ht="17.25" customHeight="1">
      <c r="A167" s="170"/>
      <c r="B167" s="171"/>
      <c r="C167" s="172"/>
      <c r="D167" s="173"/>
      <c r="E167" s="178" t="s">
        <v>730</v>
      </c>
      <c r="F167" s="362"/>
      <c r="G167" s="362"/>
      <c r="H167" s="403"/>
      <c r="I167" s="362"/>
      <c r="J167" s="403"/>
      <c r="K167" s="362"/>
      <c r="L167" s="362"/>
    </row>
    <row r="168" spans="1:12" ht="16.5" customHeight="1">
      <c r="A168" s="181">
        <v>2610</v>
      </c>
      <c r="B168" s="222" t="s">
        <v>295</v>
      </c>
      <c r="C168" s="182">
        <v>1</v>
      </c>
      <c r="D168" s="183">
        <v>0</v>
      </c>
      <c r="E168" s="178" t="s">
        <v>533</v>
      </c>
      <c r="F168" s="297">
        <f aca="true" t="shared" si="47" ref="F168:L168">SUM(F170)</f>
        <v>0</v>
      </c>
      <c r="G168" s="297">
        <f t="shared" si="47"/>
        <v>0</v>
      </c>
      <c r="H168" s="387">
        <f t="shared" si="47"/>
        <v>0</v>
      </c>
      <c r="I168" s="297">
        <f t="shared" si="47"/>
        <v>0</v>
      </c>
      <c r="J168" s="387">
        <f t="shared" si="47"/>
        <v>0</v>
      </c>
      <c r="K168" s="297">
        <f t="shared" si="47"/>
        <v>0</v>
      </c>
      <c r="L168" s="297">
        <f t="shared" si="47"/>
        <v>0</v>
      </c>
    </row>
    <row r="169" spans="1:12" s="184" customFormat="1" ht="14.25" customHeight="1">
      <c r="A169" s="181"/>
      <c r="B169" s="171"/>
      <c r="C169" s="182"/>
      <c r="D169" s="183"/>
      <c r="E169" s="178" t="s">
        <v>731</v>
      </c>
      <c r="F169" s="297"/>
      <c r="G169" s="297"/>
      <c r="H169" s="387"/>
      <c r="I169" s="297"/>
      <c r="J169" s="387"/>
      <c r="K169" s="297"/>
      <c r="L169" s="297"/>
    </row>
    <row r="170" spans="1:12" ht="21" customHeight="1" thickBot="1">
      <c r="A170" s="181">
        <v>2611</v>
      </c>
      <c r="B170" s="222" t="s">
        <v>295</v>
      </c>
      <c r="C170" s="182">
        <v>1</v>
      </c>
      <c r="D170" s="183">
        <v>1</v>
      </c>
      <c r="E170" s="178" t="s">
        <v>534</v>
      </c>
      <c r="F170" s="311">
        <f>SUM(G170:H170)</f>
        <v>0</v>
      </c>
      <c r="G170" s="400"/>
      <c r="H170" s="400"/>
      <c r="I170" s="400"/>
      <c r="J170" s="400"/>
      <c r="K170" s="400"/>
      <c r="L170" s="400"/>
    </row>
    <row r="171" spans="1:12" ht="17.25" customHeight="1">
      <c r="A171" s="181">
        <v>2620</v>
      </c>
      <c r="B171" s="222" t="s">
        <v>295</v>
      </c>
      <c r="C171" s="182">
        <v>2</v>
      </c>
      <c r="D171" s="183">
        <v>0</v>
      </c>
      <c r="E171" s="178" t="s">
        <v>535</v>
      </c>
      <c r="F171" s="297">
        <f aca="true" t="shared" si="48" ref="F171:L171">SUM(F173)</f>
        <v>0</v>
      </c>
      <c r="G171" s="297">
        <f t="shared" si="48"/>
        <v>0</v>
      </c>
      <c r="H171" s="387">
        <f t="shared" si="48"/>
        <v>0</v>
      </c>
      <c r="I171" s="297">
        <f t="shared" si="48"/>
        <v>0</v>
      </c>
      <c r="J171" s="387">
        <f t="shared" si="48"/>
        <v>0</v>
      </c>
      <c r="K171" s="297">
        <f t="shared" si="48"/>
        <v>0</v>
      </c>
      <c r="L171" s="297">
        <f t="shared" si="48"/>
        <v>0</v>
      </c>
    </row>
    <row r="172" spans="1:12" s="184" customFormat="1" ht="10.5" customHeight="1">
      <c r="A172" s="181"/>
      <c r="B172" s="171"/>
      <c r="C172" s="182"/>
      <c r="D172" s="183"/>
      <c r="E172" s="178" t="s">
        <v>731</v>
      </c>
      <c r="F172" s="297"/>
      <c r="G172" s="297"/>
      <c r="H172" s="387"/>
      <c r="I172" s="297"/>
      <c r="J172" s="387"/>
      <c r="K172" s="297"/>
      <c r="L172" s="297"/>
    </row>
    <row r="173" spans="1:12" ht="13.5" customHeight="1" thickBot="1">
      <c r="A173" s="181">
        <v>2621</v>
      </c>
      <c r="B173" s="222" t="s">
        <v>295</v>
      </c>
      <c r="C173" s="182">
        <v>2</v>
      </c>
      <c r="D173" s="183">
        <v>1</v>
      </c>
      <c r="E173" s="178" t="s">
        <v>535</v>
      </c>
      <c r="F173" s="311">
        <f>SUM(G173:H173)</f>
        <v>0</v>
      </c>
      <c r="G173" s="311"/>
      <c r="H173" s="393"/>
      <c r="I173" s="311"/>
      <c r="J173" s="393"/>
      <c r="K173" s="311"/>
      <c r="L173" s="311"/>
    </row>
    <row r="174" spans="1:12" ht="18.75" customHeight="1">
      <c r="A174" s="181">
        <v>2630</v>
      </c>
      <c r="B174" s="222" t="s">
        <v>295</v>
      </c>
      <c r="C174" s="182">
        <v>3</v>
      </c>
      <c r="D174" s="183">
        <v>0</v>
      </c>
      <c r="E174" s="202" t="s">
        <v>536</v>
      </c>
      <c r="F174" s="297">
        <f aca="true" t="shared" si="49" ref="F174:L174">SUM(F176)</f>
        <v>36951.7</v>
      </c>
      <c r="G174" s="297">
        <f t="shared" si="49"/>
        <v>36951.7</v>
      </c>
      <c r="H174" s="387">
        <f t="shared" si="49"/>
        <v>0</v>
      </c>
      <c r="I174" s="297">
        <f t="shared" si="49"/>
        <v>2351.7</v>
      </c>
      <c r="J174" s="387">
        <f t="shared" si="49"/>
        <v>18775.8</v>
      </c>
      <c r="K174" s="297">
        <f t="shared" si="49"/>
        <v>27775.8</v>
      </c>
      <c r="L174" s="297">
        <f t="shared" si="49"/>
        <v>36951.7</v>
      </c>
    </row>
    <row r="175" spans="1:12" s="184" customFormat="1" ht="15.75" customHeight="1">
      <c r="A175" s="181"/>
      <c r="B175" s="171"/>
      <c r="C175" s="182"/>
      <c r="D175" s="183"/>
      <c r="E175" s="178" t="s">
        <v>731</v>
      </c>
      <c r="F175" s="297"/>
      <c r="G175" s="297"/>
      <c r="H175" s="387"/>
      <c r="I175" s="297"/>
      <c r="J175" s="387"/>
      <c r="K175" s="297"/>
      <c r="L175" s="297"/>
    </row>
    <row r="176" spans="1:12" ht="15" customHeight="1" thickBot="1">
      <c r="A176" s="181">
        <v>2631</v>
      </c>
      <c r="B176" s="222" t="s">
        <v>295</v>
      </c>
      <c r="C176" s="182">
        <v>3</v>
      </c>
      <c r="D176" s="183">
        <v>1</v>
      </c>
      <c r="E176" s="202" t="s">
        <v>537</v>
      </c>
      <c r="F176" s="311">
        <f>SUM(G176:H176)</f>
        <v>36951.7</v>
      </c>
      <c r="G176" s="400">
        <v>36951.7</v>
      </c>
      <c r="H176" s="400"/>
      <c r="I176" s="480">
        <v>2351.7</v>
      </c>
      <c r="J176" s="480">
        <v>18775.8</v>
      </c>
      <c r="K176" s="480">
        <v>27775.8</v>
      </c>
      <c r="L176" s="480">
        <v>36951.7</v>
      </c>
    </row>
    <row r="177" spans="1:12" ht="15.75" customHeight="1">
      <c r="A177" s="181">
        <v>2640</v>
      </c>
      <c r="B177" s="222" t="s">
        <v>295</v>
      </c>
      <c r="C177" s="182">
        <v>4</v>
      </c>
      <c r="D177" s="183">
        <v>0</v>
      </c>
      <c r="E177" s="202" t="s">
        <v>538</v>
      </c>
      <c r="F177" s="297">
        <f aca="true" t="shared" si="50" ref="F177:L177">SUM(F179)</f>
        <v>63395.1</v>
      </c>
      <c r="G177" s="297">
        <f t="shared" si="50"/>
        <v>56621.1</v>
      </c>
      <c r="H177" s="387">
        <f t="shared" si="50"/>
        <v>6774</v>
      </c>
      <c r="I177" s="297">
        <f t="shared" si="50"/>
        <v>15253.6</v>
      </c>
      <c r="J177" s="387">
        <f t="shared" si="50"/>
        <v>36424</v>
      </c>
      <c r="K177" s="297">
        <f t="shared" si="50"/>
        <v>48953.6</v>
      </c>
      <c r="L177" s="297">
        <f t="shared" si="50"/>
        <v>63395.1</v>
      </c>
    </row>
    <row r="178" spans="1:12" s="184" customFormat="1" ht="14.25" customHeight="1">
      <c r="A178" s="181"/>
      <c r="B178" s="171"/>
      <c r="C178" s="182"/>
      <c r="D178" s="183"/>
      <c r="E178" s="178" t="s">
        <v>731</v>
      </c>
      <c r="F178" s="297"/>
      <c r="G178" s="297"/>
      <c r="H178" s="387"/>
      <c r="I178" s="297"/>
      <c r="J178" s="387"/>
      <c r="K178" s="297"/>
      <c r="L178" s="297"/>
    </row>
    <row r="179" spans="1:12" ht="13.5" customHeight="1" thickBot="1">
      <c r="A179" s="181">
        <v>2641</v>
      </c>
      <c r="B179" s="222" t="s">
        <v>295</v>
      </c>
      <c r="C179" s="182">
        <v>4</v>
      </c>
      <c r="D179" s="183">
        <v>1</v>
      </c>
      <c r="E179" s="202" t="s">
        <v>539</v>
      </c>
      <c r="F179" s="311">
        <f>SUM(G179:H179)</f>
        <v>63395.1</v>
      </c>
      <c r="G179" s="400">
        <v>56621.1</v>
      </c>
      <c r="H179" s="400">
        <v>6774</v>
      </c>
      <c r="I179" s="480">
        <v>15253.6</v>
      </c>
      <c r="J179" s="480">
        <v>36424</v>
      </c>
      <c r="K179" s="480">
        <v>48953.6</v>
      </c>
      <c r="L179" s="480">
        <v>63395.1</v>
      </c>
    </row>
    <row r="180" spans="1:12" ht="48.75" customHeight="1">
      <c r="A180" s="181">
        <v>2650</v>
      </c>
      <c r="B180" s="222" t="s">
        <v>295</v>
      </c>
      <c r="C180" s="182">
        <v>5</v>
      </c>
      <c r="D180" s="183">
        <v>0</v>
      </c>
      <c r="E180" s="178" t="s">
        <v>546</v>
      </c>
      <c r="F180" s="297">
        <f aca="true" t="shared" si="51" ref="F180:L180">SUM(F182)</f>
        <v>0</v>
      </c>
      <c r="G180" s="297">
        <f t="shared" si="51"/>
        <v>0</v>
      </c>
      <c r="H180" s="387">
        <f t="shared" si="51"/>
        <v>0</v>
      </c>
      <c r="I180" s="297">
        <f t="shared" si="51"/>
        <v>0</v>
      </c>
      <c r="J180" s="387">
        <f t="shared" si="51"/>
        <v>0</v>
      </c>
      <c r="K180" s="297">
        <f t="shared" si="51"/>
        <v>0</v>
      </c>
      <c r="L180" s="297">
        <f t="shared" si="51"/>
        <v>0</v>
      </c>
    </row>
    <row r="181" spans="1:12" s="184" customFormat="1" ht="14.25" customHeight="1">
      <c r="A181" s="181"/>
      <c r="B181" s="171"/>
      <c r="C181" s="182"/>
      <c r="D181" s="183"/>
      <c r="E181" s="178" t="s">
        <v>731</v>
      </c>
      <c r="F181" s="297"/>
      <c r="G181" s="297"/>
      <c r="H181" s="387"/>
      <c r="I181" s="297"/>
      <c r="J181" s="387"/>
      <c r="K181" s="297"/>
      <c r="L181" s="297"/>
    </row>
    <row r="182" spans="1:12" ht="47.25" customHeight="1" thickBot="1">
      <c r="A182" s="181">
        <v>2651</v>
      </c>
      <c r="B182" s="222" t="s">
        <v>295</v>
      </c>
      <c r="C182" s="182">
        <v>5</v>
      </c>
      <c r="D182" s="183">
        <v>1</v>
      </c>
      <c r="E182" s="178" t="s">
        <v>546</v>
      </c>
      <c r="F182" s="311">
        <f>SUM(G182:H182)</f>
        <v>0</v>
      </c>
      <c r="G182" s="311"/>
      <c r="H182" s="393"/>
      <c r="I182" s="311"/>
      <c r="J182" s="393"/>
      <c r="K182" s="311"/>
      <c r="L182" s="311"/>
    </row>
    <row r="183" spans="1:12" ht="35.25" customHeight="1">
      <c r="A183" s="181">
        <v>2660</v>
      </c>
      <c r="B183" s="222" t="s">
        <v>295</v>
      </c>
      <c r="C183" s="182">
        <v>6</v>
      </c>
      <c r="D183" s="183">
        <v>0</v>
      </c>
      <c r="E183" s="202" t="s">
        <v>552</v>
      </c>
      <c r="F183" s="297">
        <f aca="true" t="shared" si="52" ref="F183:L183">SUM(F185)</f>
        <v>9000</v>
      </c>
      <c r="G183" s="297">
        <f t="shared" si="52"/>
        <v>4000</v>
      </c>
      <c r="H183" s="387">
        <f t="shared" si="52"/>
        <v>5000</v>
      </c>
      <c r="I183" s="297">
        <f t="shared" si="52"/>
        <v>6500</v>
      </c>
      <c r="J183" s="387">
        <f t="shared" si="52"/>
        <v>7000</v>
      </c>
      <c r="K183" s="297">
        <f t="shared" si="52"/>
        <v>8000</v>
      </c>
      <c r="L183" s="297">
        <f t="shared" si="52"/>
        <v>9000</v>
      </c>
    </row>
    <row r="184" spans="1:12" s="184" customFormat="1" ht="14.25" customHeight="1">
      <c r="A184" s="181"/>
      <c r="B184" s="171"/>
      <c r="C184" s="182"/>
      <c r="D184" s="183"/>
      <c r="E184" s="178" t="s">
        <v>731</v>
      </c>
      <c r="F184" s="297"/>
      <c r="G184" s="297"/>
      <c r="H184" s="387"/>
      <c r="I184" s="297"/>
      <c r="J184" s="387"/>
      <c r="K184" s="297"/>
      <c r="L184" s="297"/>
    </row>
    <row r="185" spans="1:12" ht="37.5" customHeight="1" thickBot="1">
      <c r="A185" s="181">
        <v>2661</v>
      </c>
      <c r="B185" s="222" t="s">
        <v>295</v>
      </c>
      <c r="C185" s="182">
        <v>6</v>
      </c>
      <c r="D185" s="183">
        <v>1</v>
      </c>
      <c r="E185" s="202" t="s">
        <v>552</v>
      </c>
      <c r="F185" s="311">
        <f>SUM(G185:H185)</f>
        <v>9000</v>
      </c>
      <c r="G185" s="400">
        <v>4000</v>
      </c>
      <c r="H185" s="400">
        <v>5000</v>
      </c>
      <c r="I185" s="483">
        <v>6500</v>
      </c>
      <c r="J185" s="483">
        <v>7000</v>
      </c>
      <c r="K185" s="483">
        <v>8000</v>
      </c>
      <c r="L185" s="483">
        <v>9000</v>
      </c>
    </row>
    <row r="186" spans="1:12" s="177" customFormat="1" ht="36" customHeight="1">
      <c r="A186" s="181">
        <v>2700</v>
      </c>
      <c r="B186" s="222" t="s">
        <v>296</v>
      </c>
      <c r="C186" s="223">
        <v>0</v>
      </c>
      <c r="D186" s="224">
        <v>0</v>
      </c>
      <c r="E186" s="202" t="s">
        <v>233</v>
      </c>
      <c r="F186" s="394">
        <f aca="true" t="shared" si="53" ref="F186:L186">SUM(F188,F193,F199,F205,F208,F211)</f>
        <v>0</v>
      </c>
      <c r="G186" s="394"/>
      <c r="H186" s="404">
        <f t="shared" si="53"/>
        <v>0</v>
      </c>
      <c r="I186" s="394">
        <f t="shared" si="53"/>
        <v>0</v>
      </c>
      <c r="J186" s="404">
        <f t="shared" si="53"/>
        <v>0</v>
      </c>
      <c r="K186" s="394">
        <f t="shared" si="53"/>
        <v>0</v>
      </c>
      <c r="L186" s="394">
        <f t="shared" si="53"/>
        <v>0</v>
      </c>
    </row>
    <row r="187" spans="1:12" ht="11.25" customHeight="1">
      <c r="A187" s="170"/>
      <c r="B187" s="171"/>
      <c r="C187" s="172"/>
      <c r="D187" s="173"/>
      <c r="E187" s="178" t="s">
        <v>730</v>
      </c>
      <c r="F187" s="362"/>
      <c r="G187" s="362"/>
      <c r="H187" s="403"/>
      <c r="I187" s="362"/>
      <c r="J187" s="403"/>
      <c r="K187" s="362"/>
      <c r="L187" s="362"/>
    </row>
    <row r="188" spans="1:12" ht="30" customHeight="1">
      <c r="A188" s="181">
        <v>2710</v>
      </c>
      <c r="B188" s="222" t="s">
        <v>296</v>
      </c>
      <c r="C188" s="182">
        <v>1</v>
      </c>
      <c r="D188" s="183">
        <v>0</v>
      </c>
      <c r="E188" s="178" t="s">
        <v>553</v>
      </c>
      <c r="F188" s="297">
        <f aca="true" t="shared" si="54" ref="F188:L188">SUM(F190:F192)</f>
        <v>0</v>
      </c>
      <c r="G188" s="297">
        <f t="shared" si="54"/>
        <v>0</v>
      </c>
      <c r="H188" s="387">
        <f t="shared" si="54"/>
        <v>0</v>
      </c>
      <c r="I188" s="297">
        <f t="shared" si="54"/>
        <v>0</v>
      </c>
      <c r="J188" s="387">
        <f t="shared" si="54"/>
        <v>0</v>
      </c>
      <c r="K188" s="297">
        <f t="shared" si="54"/>
        <v>0</v>
      </c>
      <c r="L188" s="297">
        <f t="shared" si="54"/>
        <v>0</v>
      </c>
    </row>
    <row r="189" spans="1:12" s="184" customFormat="1" ht="14.25" customHeight="1">
      <c r="A189" s="181"/>
      <c r="B189" s="171"/>
      <c r="C189" s="182"/>
      <c r="D189" s="183"/>
      <c r="E189" s="178" t="s">
        <v>731</v>
      </c>
      <c r="F189" s="297"/>
      <c r="G189" s="297"/>
      <c r="H189" s="387"/>
      <c r="I189" s="297"/>
      <c r="J189" s="387"/>
      <c r="K189" s="297"/>
      <c r="L189" s="297"/>
    </row>
    <row r="190" spans="1:12" ht="18" customHeight="1" thickBot="1">
      <c r="A190" s="181">
        <v>2711</v>
      </c>
      <c r="B190" s="222" t="s">
        <v>296</v>
      </c>
      <c r="C190" s="182">
        <v>1</v>
      </c>
      <c r="D190" s="183">
        <v>1</v>
      </c>
      <c r="E190" s="178" t="s">
        <v>554</v>
      </c>
      <c r="F190" s="311">
        <f>SUM(G190:H190)</f>
        <v>0</v>
      </c>
      <c r="G190" s="297"/>
      <c r="H190" s="387"/>
      <c r="I190" s="297"/>
      <c r="J190" s="387"/>
      <c r="K190" s="297"/>
      <c r="L190" s="297"/>
    </row>
    <row r="191" spans="1:12" ht="21.75" customHeight="1" thickBot="1">
      <c r="A191" s="181">
        <v>2712</v>
      </c>
      <c r="B191" s="222" t="s">
        <v>296</v>
      </c>
      <c r="C191" s="182">
        <v>1</v>
      </c>
      <c r="D191" s="183">
        <v>2</v>
      </c>
      <c r="E191" s="178" t="s">
        <v>555</v>
      </c>
      <c r="F191" s="311">
        <f>SUM(G191:H191)</f>
        <v>0</v>
      </c>
      <c r="G191" s="297"/>
      <c r="H191" s="387"/>
      <c r="I191" s="297"/>
      <c r="J191" s="387"/>
      <c r="K191" s="297"/>
      <c r="L191" s="297"/>
    </row>
    <row r="192" spans="1:12" ht="23.25" customHeight="1" thickBot="1">
      <c r="A192" s="181">
        <v>2713</v>
      </c>
      <c r="B192" s="222" t="s">
        <v>296</v>
      </c>
      <c r="C192" s="182">
        <v>1</v>
      </c>
      <c r="D192" s="183">
        <v>3</v>
      </c>
      <c r="E192" s="178" t="s">
        <v>655</v>
      </c>
      <c r="F192" s="311">
        <f>SUM(G192:H192)</f>
        <v>0</v>
      </c>
      <c r="G192" s="297"/>
      <c r="H192" s="387"/>
      <c r="I192" s="297"/>
      <c r="J192" s="387"/>
      <c r="K192" s="297"/>
      <c r="L192" s="297"/>
    </row>
    <row r="193" spans="1:12" ht="24" customHeight="1">
      <c r="A193" s="181">
        <v>2720</v>
      </c>
      <c r="B193" s="222" t="s">
        <v>296</v>
      </c>
      <c r="C193" s="182">
        <v>2</v>
      </c>
      <c r="D193" s="183">
        <v>0</v>
      </c>
      <c r="E193" s="178" t="s">
        <v>297</v>
      </c>
      <c r="F193" s="297">
        <f aca="true" t="shared" si="55" ref="F193:L193">SUM(F195:F198)</f>
        <v>0</v>
      </c>
      <c r="G193" s="297">
        <f t="shared" si="55"/>
        <v>0</v>
      </c>
      <c r="H193" s="387">
        <f t="shared" si="55"/>
        <v>0</v>
      </c>
      <c r="I193" s="297">
        <f t="shared" si="55"/>
        <v>0</v>
      </c>
      <c r="J193" s="387">
        <f t="shared" si="55"/>
        <v>0</v>
      </c>
      <c r="K193" s="297">
        <f t="shared" si="55"/>
        <v>0</v>
      </c>
      <c r="L193" s="297">
        <f t="shared" si="55"/>
        <v>0</v>
      </c>
    </row>
    <row r="194" spans="1:12" s="184" customFormat="1" ht="14.25" customHeight="1">
      <c r="A194" s="181"/>
      <c r="B194" s="171"/>
      <c r="C194" s="182"/>
      <c r="D194" s="183"/>
      <c r="E194" s="178" t="s">
        <v>731</v>
      </c>
      <c r="F194" s="297"/>
      <c r="G194" s="297"/>
      <c r="H194" s="387"/>
      <c r="I194" s="297"/>
      <c r="J194" s="387"/>
      <c r="K194" s="297"/>
      <c r="L194" s="297"/>
    </row>
    <row r="195" spans="1:12" ht="24.75" customHeight="1" thickBot="1">
      <c r="A195" s="181">
        <v>2721</v>
      </c>
      <c r="B195" s="222" t="s">
        <v>296</v>
      </c>
      <c r="C195" s="182">
        <v>2</v>
      </c>
      <c r="D195" s="183">
        <v>1</v>
      </c>
      <c r="E195" s="178" t="s">
        <v>556</v>
      </c>
      <c r="F195" s="311">
        <f>SUM(G195:H195)</f>
        <v>0</v>
      </c>
      <c r="G195" s="311"/>
      <c r="H195" s="393"/>
      <c r="I195" s="311"/>
      <c r="J195" s="393"/>
      <c r="K195" s="311"/>
      <c r="L195" s="311"/>
    </row>
    <row r="196" spans="1:12" ht="24.75" customHeight="1" thickBot="1">
      <c r="A196" s="181">
        <v>2722</v>
      </c>
      <c r="B196" s="222" t="s">
        <v>296</v>
      </c>
      <c r="C196" s="182">
        <v>2</v>
      </c>
      <c r="D196" s="183">
        <v>2</v>
      </c>
      <c r="E196" s="178" t="s">
        <v>557</v>
      </c>
      <c r="F196" s="311">
        <f>SUM(G196:H196)</f>
        <v>0</v>
      </c>
      <c r="G196" s="311"/>
      <c r="H196" s="393"/>
      <c r="I196" s="311"/>
      <c r="J196" s="393"/>
      <c r="K196" s="311"/>
      <c r="L196" s="311"/>
    </row>
    <row r="197" spans="1:12" ht="19.5" customHeight="1" thickBot="1">
      <c r="A197" s="181">
        <v>2723</v>
      </c>
      <c r="B197" s="222" t="s">
        <v>296</v>
      </c>
      <c r="C197" s="182">
        <v>2</v>
      </c>
      <c r="D197" s="183">
        <v>3</v>
      </c>
      <c r="E197" s="178" t="s">
        <v>656</v>
      </c>
      <c r="F197" s="311">
        <f>SUM(G197:H197)</f>
        <v>0</v>
      </c>
      <c r="G197" s="311"/>
      <c r="H197" s="393"/>
      <c r="I197" s="311"/>
      <c r="J197" s="393"/>
      <c r="K197" s="311"/>
      <c r="L197" s="311"/>
    </row>
    <row r="198" spans="1:12" ht="15.75" customHeight="1" thickBot="1">
      <c r="A198" s="181">
        <v>2724</v>
      </c>
      <c r="B198" s="222" t="s">
        <v>296</v>
      </c>
      <c r="C198" s="182">
        <v>2</v>
      </c>
      <c r="D198" s="183">
        <v>4</v>
      </c>
      <c r="E198" s="178" t="s">
        <v>558</v>
      </c>
      <c r="F198" s="311">
        <f>SUM(G198:H198)</f>
        <v>0</v>
      </c>
      <c r="G198" s="311"/>
      <c r="H198" s="393"/>
      <c r="I198" s="311"/>
      <c r="J198" s="393"/>
      <c r="K198" s="311"/>
      <c r="L198" s="311"/>
    </row>
    <row r="199" spans="1:12" ht="19.5" customHeight="1">
      <c r="A199" s="181">
        <v>2730</v>
      </c>
      <c r="B199" s="222" t="s">
        <v>296</v>
      </c>
      <c r="C199" s="182">
        <v>3</v>
      </c>
      <c r="D199" s="183">
        <v>0</v>
      </c>
      <c r="E199" s="178" t="s">
        <v>559</v>
      </c>
      <c r="F199" s="297">
        <f aca="true" t="shared" si="56" ref="F199:L199">SUM(F201:F204)</f>
        <v>0</v>
      </c>
      <c r="G199" s="297">
        <f t="shared" si="56"/>
        <v>0</v>
      </c>
      <c r="H199" s="387">
        <f t="shared" si="56"/>
        <v>0</v>
      </c>
      <c r="I199" s="297">
        <f t="shared" si="56"/>
        <v>0</v>
      </c>
      <c r="J199" s="387">
        <f t="shared" si="56"/>
        <v>0</v>
      </c>
      <c r="K199" s="297">
        <f t="shared" si="56"/>
        <v>0</v>
      </c>
      <c r="L199" s="297">
        <f t="shared" si="56"/>
        <v>0</v>
      </c>
    </row>
    <row r="200" spans="1:12" s="184" customFormat="1" ht="10.5" customHeight="1">
      <c r="A200" s="181"/>
      <c r="B200" s="171"/>
      <c r="C200" s="182"/>
      <c r="D200" s="183"/>
      <c r="E200" s="178" t="s">
        <v>731</v>
      </c>
      <c r="F200" s="297"/>
      <c r="G200" s="297"/>
      <c r="H200" s="387"/>
      <c r="I200" s="297"/>
      <c r="J200" s="387"/>
      <c r="K200" s="297"/>
      <c r="L200" s="297"/>
    </row>
    <row r="201" spans="1:12" ht="24.75" customHeight="1" thickBot="1">
      <c r="A201" s="181">
        <v>2731</v>
      </c>
      <c r="B201" s="222" t="s">
        <v>296</v>
      </c>
      <c r="C201" s="182">
        <v>3</v>
      </c>
      <c r="D201" s="183">
        <v>1</v>
      </c>
      <c r="E201" s="178" t="s">
        <v>560</v>
      </c>
      <c r="F201" s="311">
        <f>SUM(G201:H201)</f>
        <v>0</v>
      </c>
      <c r="G201" s="311"/>
      <c r="H201" s="393"/>
      <c r="I201" s="311"/>
      <c r="J201" s="393"/>
      <c r="K201" s="311"/>
      <c r="L201" s="311"/>
    </row>
    <row r="202" spans="1:12" ht="23.25" customHeight="1" thickBot="1">
      <c r="A202" s="181">
        <v>2732</v>
      </c>
      <c r="B202" s="222" t="s">
        <v>296</v>
      </c>
      <c r="C202" s="182">
        <v>3</v>
      </c>
      <c r="D202" s="183">
        <v>2</v>
      </c>
      <c r="E202" s="178" t="s">
        <v>561</v>
      </c>
      <c r="F202" s="311">
        <f>SUM(G202:H202)</f>
        <v>0</v>
      </c>
      <c r="G202" s="311"/>
      <c r="H202" s="393"/>
      <c r="I202" s="311"/>
      <c r="J202" s="393"/>
      <c r="K202" s="311"/>
      <c r="L202" s="311"/>
    </row>
    <row r="203" spans="1:12" ht="26.25" customHeight="1" thickBot="1">
      <c r="A203" s="181">
        <v>2733</v>
      </c>
      <c r="B203" s="222" t="s">
        <v>296</v>
      </c>
      <c r="C203" s="182">
        <v>3</v>
      </c>
      <c r="D203" s="183">
        <v>3</v>
      </c>
      <c r="E203" s="178" t="s">
        <v>562</v>
      </c>
      <c r="F203" s="311">
        <f>SUM(G203:H203)</f>
        <v>0</v>
      </c>
      <c r="G203" s="311"/>
      <c r="H203" s="393"/>
      <c r="I203" s="311"/>
      <c r="J203" s="393"/>
      <c r="K203" s="311"/>
      <c r="L203" s="311"/>
    </row>
    <row r="204" spans="1:12" ht="39" customHeight="1" thickBot="1">
      <c r="A204" s="181">
        <v>2734</v>
      </c>
      <c r="B204" s="222" t="s">
        <v>296</v>
      </c>
      <c r="C204" s="182">
        <v>3</v>
      </c>
      <c r="D204" s="183">
        <v>4</v>
      </c>
      <c r="E204" s="178" t="s">
        <v>563</v>
      </c>
      <c r="F204" s="311">
        <f>SUM(G204:H204)</f>
        <v>0</v>
      </c>
      <c r="G204" s="311"/>
      <c r="H204" s="393"/>
      <c r="I204" s="311"/>
      <c r="J204" s="393"/>
      <c r="K204" s="311"/>
      <c r="L204" s="311"/>
    </row>
    <row r="205" spans="1:12" ht="26.25" customHeight="1">
      <c r="A205" s="181">
        <v>2740</v>
      </c>
      <c r="B205" s="222" t="s">
        <v>296</v>
      </c>
      <c r="C205" s="182">
        <v>4</v>
      </c>
      <c r="D205" s="183">
        <v>0</v>
      </c>
      <c r="E205" s="178" t="s">
        <v>564</v>
      </c>
      <c r="F205" s="297">
        <f aca="true" t="shared" si="57" ref="F205:L205">SUM(F207)</f>
        <v>0</v>
      </c>
      <c r="G205" s="297">
        <f t="shared" si="57"/>
        <v>0</v>
      </c>
      <c r="H205" s="387">
        <f t="shared" si="57"/>
        <v>0</v>
      </c>
      <c r="I205" s="297">
        <f t="shared" si="57"/>
        <v>0</v>
      </c>
      <c r="J205" s="387">
        <f t="shared" si="57"/>
        <v>0</v>
      </c>
      <c r="K205" s="297">
        <f t="shared" si="57"/>
        <v>0</v>
      </c>
      <c r="L205" s="297">
        <f t="shared" si="57"/>
        <v>0</v>
      </c>
    </row>
    <row r="206" spans="1:12" s="184" customFormat="1" ht="17.25" customHeight="1">
      <c r="A206" s="181"/>
      <c r="B206" s="171"/>
      <c r="C206" s="182"/>
      <c r="D206" s="183"/>
      <c r="E206" s="178" t="s">
        <v>731</v>
      </c>
      <c r="F206" s="297"/>
      <c r="G206" s="297"/>
      <c r="H206" s="387"/>
      <c r="I206" s="297"/>
      <c r="J206" s="387"/>
      <c r="K206" s="297"/>
      <c r="L206" s="297"/>
    </row>
    <row r="207" spans="1:12" ht="27.75" customHeight="1" thickBot="1">
      <c r="A207" s="181">
        <v>2741</v>
      </c>
      <c r="B207" s="222" t="s">
        <v>296</v>
      </c>
      <c r="C207" s="182">
        <v>4</v>
      </c>
      <c r="D207" s="183">
        <v>1</v>
      </c>
      <c r="E207" s="178" t="s">
        <v>564</v>
      </c>
      <c r="F207" s="311">
        <f>SUM(G207:H207)</f>
        <v>0</v>
      </c>
      <c r="G207" s="311"/>
      <c r="H207" s="393"/>
      <c r="I207" s="311"/>
      <c r="J207" s="393"/>
      <c r="K207" s="311"/>
      <c r="L207" s="311"/>
    </row>
    <row r="208" spans="1:12" ht="39.75" customHeight="1">
      <c r="A208" s="181">
        <v>2750</v>
      </c>
      <c r="B208" s="222" t="s">
        <v>296</v>
      </c>
      <c r="C208" s="182">
        <v>5</v>
      </c>
      <c r="D208" s="183">
        <v>0</v>
      </c>
      <c r="E208" s="178" t="s">
        <v>565</v>
      </c>
      <c r="F208" s="297">
        <f aca="true" t="shared" si="58" ref="F208:L208">SUM(F210)</f>
        <v>0</v>
      </c>
      <c r="G208" s="297">
        <f t="shared" si="58"/>
        <v>0</v>
      </c>
      <c r="H208" s="387">
        <f t="shared" si="58"/>
        <v>0</v>
      </c>
      <c r="I208" s="297">
        <f t="shared" si="58"/>
        <v>0</v>
      </c>
      <c r="J208" s="387">
        <f t="shared" si="58"/>
        <v>0</v>
      </c>
      <c r="K208" s="297">
        <f t="shared" si="58"/>
        <v>0</v>
      </c>
      <c r="L208" s="297">
        <f t="shared" si="58"/>
        <v>0</v>
      </c>
    </row>
    <row r="209" spans="1:12" s="184" customFormat="1" ht="15.75" customHeight="1">
      <c r="A209" s="181"/>
      <c r="B209" s="171"/>
      <c r="C209" s="182"/>
      <c r="D209" s="183"/>
      <c r="E209" s="178" t="s">
        <v>731</v>
      </c>
      <c r="F209" s="297"/>
      <c r="G209" s="297"/>
      <c r="H209" s="387"/>
      <c r="I209" s="297"/>
      <c r="J209" s="387"/>
      <c r="K209" s="297"/>
      <c r="L209" s="297"/>
    </row>
    <row r="210" spans="1:12" ht="37.5" customHeight="1" thickBot="1">
      <c r="A210" s="181">
        <v>2751</v>
      </c>
      <c r="B210" s="222" t="s">
        <v>296</v>
      </c>
      <c r="C210" s="182">
        <v>5</v>
      </c>
      <c r="D210" s="183">
        <v>1</v>
      </c>
      <c r="E210" s="178" t="s">
        <v>565</v>
      </c>
      <c r="F210" s="311">
        <f>SUM(G210:H210)</f>
        <v>0</v>
      </c>
      <c r="G210" s="311"/>
      <c r="H210" s="393"/>
      <c r="I210" s="311"/>
      <c r="J210" s="393"/>
      <c r="K210" s="311"/>
      <c r="L210" s="311"/>
    </row>
    <row r="211" spans="1:12" ht="26.25" customHeight="1">
      <c r="A211" s="181">
        <v>2760</v>
      </c>
      <c r="B211" s="222" t="s">
        <v>296</v>
      </c>
      <c r="C211" s="182">
        <v>6</v>
      </c>
      <c r="D211" s="183">
        <v>0</v>
      </c>
      <c r="E211" s="178" t="s">
        <v>566</v>
      </c>
      <c r="F211" s="297">
        <f aca="true" t="shared" si="59" ref="F211:L211">SUM(F213:F214)</f>
        <v>0</v>
      </c>
      <c r="G211" s="297">
        <f t="shared" si="59"/>
        <v>0</v>
      </c>
      <c r="H211" s="387">
        <f t="shared" si="59"/>
        <v>0</v>
      </c>
      <c r="I211" s="297">
        <f t="shared" si="59"/>
        <v>0</v>
      </c>
      <c r="J211" s="387">
        <f t="shared" si="59"/>
        <v>0</v>
      </c>
      <c r="K211" s="297">
        <f t="shared" si="59"/>
        <v>0</v>
      </c>
      <c r="L211" s="297">
        <f t="shared" si="59"/>
        <v>0</v>
      </c>
    </row>
    <row r="212" spans="1:12" s="184" customFormat="1" ht="16.5" customHeight="1">
      <c r="A212" s="181"/>
      <c r="B212" s="171"/>
      <c r="C212" s="182"/>
      <c r="D212" s="183"/>
      <c r="E212" s="178" t="s">
        <v>731</v>
      </c>
      <c r="F212" s="297"/>
      <c r="G212" s="297"/>
      <c r="H212" s="387"/>
      <c r="I212" s="297"/>
      <c r="J212" s="387"/>
      <c r="K212" s="297"/>
      <c r="L212" s="297"/>
    </row>
    <row r="213" spans="1:12" ht="24.75" thickBot="1">
      <c r="A213" s="181">
        <v>2761</v>
      </c>
      <c r="B213" s="222" t="s">
        <v>296</v>
      </c>
      <c r="C213" s="182">
        <v>6</v>
      </c>
      <c r="D213" s="183">
        <v>1</v>
      </c>
      <c r="E213" s="178" t="s">
        <v>298</v>
      </c>
      <c r="F213" s="311">
        <f>SUM(G213:H213)</f>
        <v>0</v>
      </c>
      <c r="G213" s="311"/>
      <c r="H213" s="393"/>
      <c r="I213" s="311"/>
      <c r="J213" s="393"/>
      <c r="K213" s="311"/>
      <c r="L213" s="311"/>
    </row>
    <row r="214" spans="1:12" ht="23.25" customHeight="1" thickBot="1">
      <c r="A214" s="181">
        <v>2762</v>
      </c>
      <c r="B214" s="222" t="s">
        <v>296</v>
      </c>
      <c r="C214" s="182">
        <v>6</v>
      </c>
      <c r="D214" s="183">
        <v>2</v>
      </c>
      <c r="E214" s="178" t="s">
        <v>566</v>
      </c>
      <c r="F214" s="311">
        <f>SUM(G214:H214)</f>
        <v>0</v>
      </c>
      <c r="G214" s="311"/>
      <c r="H214" s="393"/>
      <c r="I214" s="311"/>
      <c r="J214" s="393"/>
      <c r="K214" s="311"/>
      <c r="L214" s="311"/>
    </row>
    <row r="215" spans="1:12" s="177" customFormat="1" ht="37.5" customHeight="1">
      <c r="A215" s="181">
        <v>2800</v>
      </c>
      <c r="B215" s="222" t="s">
        <v>299</v>
      </c>
      <c r="C215" s="223">
        <v>0</v>
      </c>
      <c r="D215" s="224">
        <v>0</v>
      </c>
      <c r="E215" s="202" t="s">
        <v>234</v>
      </c>
      <c r="F215" s="394">
        <f aca="true" t="shared" si="60" ref="F215:L215">SUM(F217,F220,F229,F235,F240,F243)</f>
        <v>49224.7</v>
      </c>
      <c r="G215" s="394">
        <f t="shared" si="60"/>
        <v>45774.1</v>
      </c>
      <c r="H215" s="404">
        <f t="shared" si="60"/>
        <v>3450.6</v>
      </c>
      <c r="I215" s="394">
        <f t="shared" si="60"/>
        <v>15123.1</v>
      </c>
      <c r="J215" s="404">
        <f t="shared" si="60"/>
        <v>26295.6</v>
      </c>
      <c r="K215" s="394">
        <f t="shared" si="60"/>
        <v>37468.1</v>
      </c>
      <c r="L215" s="394">
        <f t="shared" si="60"/>
        <v>49224.7</v>
      </c>
    </row>
    <row r="216" spans="1:12" ht="11.25" customHeight="1">
      <c r="A216" s="170"/>
      <c r="B216" s="171"/>
      <c r="C216" s="172"/>
      <c r="D216" s="173"/>
      <c r="E216" s="178" t="s">
        <v>730</v>
      </c>
      <c r="F216" s="362"/>
      <c r="G216" s="362"/>
      <c r="H216" s="403"/>
      <c r="I216" s="362"/>
      <c r="J216" s="403"/>
      <c r="K216" s="362"/>
      <c r="L216" s="362"/>
    </row>
    <row r="217" spans="1:12" ht="18.75" customHeight="1">
      <c r="A217" s="181">
        <v>2810</v>
      </c>
      <c r="B217" s="222" t="s">
        <v>299</v>
      </c>
      <c r="C217" s="182">
        <v>1</v>
      </c>
      <c r="D217" s="183">
        <v>0</v>
      </c>
      <c r="E217" s="178" t="s">
        <v>567</v>
      </c>
      <c r="F217" s="394">
        <f aca="true" t="shared" si="61" ref="F217:L217">SUM(F219)</f>
        <v>0</v>
      </c>
      <c r="G217" s="394">
        <f t="shared" si="61"/>
        <v>0</v>
      </c>
      <c r="H217" s="404">
        <f t="shared" si="61"/>
        <v>0</v>
      </c>
      <c r="I217" s="394">
        <f t="shared" si="61"/>
        <v>0</v>
      </c>
      <c r="J217" s="404">
        <f t="shared" si="61"/>
        <v>0</v>
      </c>
      <c r="K217" s="394">
        <f t="shared" si="61"/>
        <v>0</v>
      </c>
      <c r="L217" s="394">
        <f t="shared" si="61"/>
        <v>0</v>
      </c>
    </row>
    <row r="218" spans="1:12" s="184" customFormat="1" ht="12.75" customHeight="1">
      <c r="A218" s="181"/>
      <c r="B218" s="171"/>
      <c r="C218" s="182"/>
      <c r="D218" s="183"/>
      <c r="E218" s="178" t="s">
        <v>731</v>
      </c>
      <c r="F218" s="297"/>
      <c r="G218" s="297"/>
      <c r="H218" s="387"/>
      <c r="I218" s="297"/>
      <c r="J218" s="387"/>
      <c r="K218" s="297"/>
      <c r="L218" s="297"/>
    </row>
    <row r="219" spans="1:12" ht="16.5" customHeight="1" thickBot="1">
      <c r="A219" s="181">
        <v>2811</v>
      </c>
      <c r="B219" s="222" t="s">
        <v>299</v>
      </c>
      <c r="C219" s="182">
        <v>1</v>
      </c>
      <c r="D219" s="183">
        <v>1</v>
      </c>
      <c r="E219" s="178" t="s">
        <v>567</v>
      </c>
      <c r="F219" s="311">
        <f>SUM(G219:H219)</f>
        <v>0</v>
      </c>
      <c r="G219" s="311"/>
      <c r="H219" s="311"/>
      <c r="I219" s="311"/>
      <c r="J219" s="311"/>
      <c r="K219" s="311"/>
      <c r="L219" s="311"/>
    </row>
    <row r="220" spans="1:12" ht="17.25" customHeight="1">
      <c r="A220" s="181">
        <v>2820</v>
      </c>
      <c r="B220" s="222" t="s">
        <v>299</v>
      </c>
      <c r="C220" s="182">
        <v>2</v>
      </c>
      <c r="D220" s="183">
        <v>0</v>
      </c>
      <c r="E220" s="202" t="s">
        <v>570</v>
      </c>
      <c r="F220" s="394">
        <f>F222+F223+F224+F225</f>
        <v>49224.7</v>
      </c>
      <c r="G220" s="394">
        <f aca="true" t="shared" si="62" ref="G220:L220">SUM(G222,G223,G224,G225,G226,G227,G228)</f>
        <v>45774.1</v>
      </c>
      <c r="H220" s="394">
        <f t="shared" si="62"/>
        <v>3450.6</v>
      </c>
      <c r="I220" s="394">
        <f t="shared" si="62"/>
        <v>15123.1</v>
      </c>
      <c r="J220" s="394">
        <f t="shared" si="62"/>
        <v>26295.6</v>
      </c>
      <c r="K220" s="394">
        <f t="shared" si="62"/>
        <v>37468.1</v>
      </c>
      <c r="L220" s="394">
        <f t="shared" si="62"/>
        <v>49224.7</v>
      </c>
    </row>
    <row r="221" spans="1:12" s="184" customFormat="1" ht="10.5" customHeight="1">
      <c r="A221" s="181"/>
      <c r="B221" s="171"/>
      <c r="C221" s="182"/>
      <c r="D221" s="183"/>
      <c r="E221" s="178" t="s">
        <v>731</v>
      </c>
      <c r="F221" s="297"/>
      <c r="G221" s="297"/>
      <c r="H221" s="387"/>
      <c r="I221" s="297"/>
      <c r="J221" s="387"/>
      <c r="K221" s="297"/>
      <c r="L221" s="297"/>
    </row>
    <row r="222" spans="1:12" ht="15.75" thickBot="1">
      <c r="A222" s="181">
        <v>2821</v>
      </c>
      <c r="B222" s="222" t="s">
        <v>299</v>
      </c>
      <c r="C222" s="182">
        <v>2</v>
      </c>
      <c r="D222" s="183">
        <v>1</v>
      </c>
      <c r="E222" s="202" t="s">
        <v>300</v>
      </c>
      <c r="F222" s="311">
        <f>SUM(G222:H222)</f>
        <v>38774.1</v>
      </c>
      <c r="G222" s="311">
        <v>38774.1</v>
      </c>
      <c r="H222" s="311"/>
      <c r="I222" s="480">
        <v>9672.5</v>
      </c>
      <c r="J222" s="480">
        <v>19345</v>
      </c>
      <c r="K222" s="480">
        <v>29017.5</v>
      </c>
      <c r="L222" s="480">
        <v>38774.1</v>
      </c>
    </row>
    <row r="223" spans="1:12" ht="15.75" thickBot="1">
      <c r="A223" s="181">
        <v>2822</v>
      </c>
      <c r="B223" s="222" t="s">
        <v>299</v>
      </c>
      <c r="C223" s="182">
        <v>2</v>
      </c>
      <c r="D223" s="183">
        <v>2</v>
      </c>
      <c r="E223" s="178" t="s">
        <v>301</v>
      </c>
      <c r="F223" s="311">
        <f aca="true" t="shared" si="63" ref="F223:F228">SUM(G223:H223)</f>
        <v>0</v>
      </c>
      <c r="G223" s="297"/>
      <c r="H223" s="297"/>
      <c r="I223" s="297"/>
      <c r="J223" s="297"/>
      <c r="K223" s="297"/>
      <c r="L223" s="297"/>
    </row>
    <row r="224" spans="1:12" ht="24" customHeight="1" thickBot="1">
      <c r="A224" s="181">
        <v>2823</v>
      </c>
      <c r="B224" s="222" t="s">
        <v>299</v>
      </c>
      <c r="C224" s="182">
        <v>2</v>
      </c>
      <c r="D224" s="183">
        <v>3</v>
      </c>
      <c r="E224" s="178" t="s">
        <v>336</v>
      </c>
      <c r="F224" s="311">
        <f>SUM(G224:H224)</f>
        <v>3450.6</v>
      </c>
      <c r="G224" s="409"/>
      <c r="H224" s="409">
        <v>3450.6</v>
      </c>
      <c r="I224" s="409">
        <v>3450.6</v>
      </c>
      <c r="J224" s="409">
        <v>3450.6</v>
      </c>
      <c r="K224" s="409">
        <v>3450.6</v>
      </c>
      <c r="L224" s="409">
        <v>3450.6</v>
      </c>
    </row>
    <row r="225" spans="1:12" ht="24.75" thickBot="1">
      <c r="A225" s="181">
        <v>2824</v>
      </c>
      <c r="B225" s="222" t="s">
        <v>299</v>
      </c>
      <c r="C225" s="182">
        <v>2</v>
      </c>
      <c r="D225" s="183">
        <v>4</v>
      </c>
      <c r="E225" s="202" t="s">
        <v>302</v>
      </c>
      <c r="F225" s="311">
        <f t="shared" si="63"/>
        <v>7000</v>
      </c>
      <c r="G225" s="297">
        <v>7000</v>
      </c>
      <c r="H225" s="394"/>
      <c r="I225" s="483">
        <v>2000</v>
      </c>
      <c r="J225" s="483">
        <v>3500</v>
      </c>
      <c r="K225" s="483">
        <v>5000</v>
      </c>
      <c r="L225" s="483">
        <v>7000</v>
      </c>
    </row>
    <row r="226" spans="1:12" ht="15.75" thickBot="1">
      <c r="A226" s="181">
        <v>2825</v>
      </c>
      <c r="B226" s="222" t="s">
        <v>299</v>
      </c>
      <c r="C226" s="182">
        <v>2</v>
      </c>
      <c r="D226" s="183">
        <v>5</v>
      </c>
      <c r="E226" s="178" t="s">
        <v>303</v>
      </c>
      <c r="F226" s="409">
        <f t="shared" si="63"/>
        <v>0</v>
      </c>
      <c r="G226" s="394"/>
      <c r="H226" s="394"/>
      <c r="I226" s="394"/>
      <c r="J226" s="394"/>
      <c r="K226" s="394"/>
      <c r="L226" s="394"/>
    </row>
    <row r="227" spans="1:12" ht="15.75" thickBot="1">
      <c r="A227" s="181">
        <v>2826</v>
      </c>
      <c r="B227" s="222" t="s">
        <v>299</v>
      </c>
      <c r="C227" s="182">
        <v>2</v>
      </c>
      <c r="D227" s="183">
        <v>6</v>
      </c>
      <c r="E227" s="178" t="s">
        <v>304</v>
      </c>
      <c r="F227" s="311">
        <f t="shared" si="63"/>
        <v>0</v>
      </c>
      <c r="G227" s="297"/>
      <c r="H227" s="387"/>
      <c r="I227" s="297"/>
      <c r="J227" s="387"/>
      <c r="K227" s="297"/>
      <c r="L227" s="297"/>
    </row>
    <row r="228" spans="1:12" ht="36.75" thickBot="1">
      <c r="A228" s="181">
        <v>2827</v>
      </c>
      <c r="B228" s="222" t="s">
        <v>299</v>
      </c>
      <c r="C228" s="182">
        <v>2</v>
      </c>
      <c r="D228" s="183">
        <v>7</v>
      </c>
      <c r="E228" s="178" t="s">
        <v>305</v>
      </c>
      <c r="F228" s="311">
        <f t="shared" si="63"/>
        <v>0</v>
      </c>
      <c r="G228" s="297"/>
      <c r="H228" s="297"/>
      <c r="I228" s="297"/>
      <c r="J228" s="297"/>
      <c r="K228" s="297"/>
      <c r="L228" s="297"/>
    </row>
    <row r="229" spans="1:12" ht="36.75" customHeight="1">
      <c r="A229" s="181">
        <v>2830</v>
      </c>
      <c r="B229" s="222" t="s">
        <v>299</v>
      </c>
      <c r="C229" s="182">
        <v>3</v>
      </c>
      <c r="D229" s="183">
        <v>0</v>
      </c>
      <c r="E229" s="178" t="s">
        <v>571</v>
      </c>
      <c r="F229" s="297">
        <f aca="true" t="shared" si="64" ref="F229:L229">SUM(F231:F232)</f>
        <v>0</v>
      </c>
      <c r="G229" s="297">
        <f t="shared" si="64"/>
        <v>0</v>
      </c>
      <c r="H229" s="297">
        <f t="shared" si="64"/>
        <v>0</v>
      </c>
      <c r="I229" s="297">
        <f t="shared" si="64"/>
        <v>0</v>
      </c>
      <c r="J229" s="297">
        <f t="shared" si="64"/>
        <v>0</v>
      </c>
      <c r="K229" s="297">
        <f t="shared" si="64"/>
        <v>0</v>
      </c>
      <c r="L229" s="297">
        <f t="shared" si="64"/>
        <v>0</v>
      </c>
    </row>
    <row r="230" spans="1:12" s="184" customFormat="1" ht="15" customHeight="1">
      <c r="A230" s="181"/>
      <c r="B230" s="171"/>
      <c r="C230" s="182"/>
      <c r="D230" s="183"/>
      <c r="E230" s="178" t="s">
        <v>731</v>
      </c>
      <c r="F230" s="297"/>
      <c r="G230" s="297"/>
      <c r="H230" s="387"/>
      <c r="I230" s="297"/>
      <c r="J230" s="387"/>
      <c r="K230" s="297"/>
      <c r="L230" s="297"/>
    </row>
    <row r="231" spans="1:12" ht="19.5" customHeight="1" thickBot="1">
      <c r="A231" s="181">
        <v>2831</v>
      </c>
      <c r="B231" s="222" t="s">
        <v>299</v>
      </c>
      <c r="C231" s="182">
        <v>3</v>
      </c>
      <c r="D231" s="183">
        <v>1</v>
      </c>
      <c r="E231" s="178" t="s">
        <v>337</v>
      </c>
      <c r="F231" s="311">
        <f>SUM(G231:H231)</f>
        <v>0</v>
      </c>
      <c r="G231" s="297"/>
      <c r="H231" s="387"/>
      <c r="I231" s="297"/>
      <c r="J231" s="387"/>
      <c r="K231" s="297"/>
      <c r="L231" s="297"/>
    </row>
    <row r="232" spans="1:12" ht="24.75" thickBot="1">
      <c r="A232" s="181">
        <v>2832</v>
      </c>
      <c r="B232" s="222" t="s">
        <v>299</v>
      </c>
      <c r="C232" s="182">
        <v>3</v>
      </c>
      <c r="D232" s="183">
        <v>2</v>
      </c>
      <c r="E232" s="178" t="s">
        <v>342</v>
      </c>
      <c r="F232" s="311">
        <f>SUM(G232:H232)</f>
        <v>0</v>
      </c>
      <c r="G232" s="297">
        <f aca="true" t="shared" si="65" ref="G232:L232">G233</f>
        <v>0</v>
      </c>
      <c r="H232" s="297">
        <f t="shared" si="65"/>
        <v>0</v>
      </c>
      <c r="I232" s="297">
        <f t="shared" si="65"/>
        <v>0</v>
      </c>
      <c r="J232" s="297">
        <f t="shared" si="65"/>
        <v>0</v>
      </c>
      <c r="K232" s="297">
        <f t="shared" si="65"/>
        <v>0</v>
      </c>
      <c r="L232" s="297">
        <f t="shared" si="65"/>
        <v>0</v>
      </c>
    </row>
    <row r="233" spans="1:12" ht="15.75" thickBot="1">
      <c r="A233" s="181"/>
      <c r="B233" s="222"/>
      <c r="C233" s="182"/>
      <c r="D233" s="183"/>
      <c r="E233" s="178">
        <v>4819</v>
      </c>
      <c r="F233" s="311">
        <f>SUM(G233:H233)</f>
        <v>0</v>
      </c>
      <c r="G233" s="297"/>
      <c r="H233" s="387">
        <v>0</v>
      </c>
      <c r="I233" s="297"/>
      <c r="J233" s="387"/>
      <c r="K233" s="297"/>
      <c r="L233" s="297"/>
    </row>
    <row r="234" spans="1:12" ht="18.75" customHeight="1" thickBot="1">
      <c r="A234" s="181">
        <v>2833</v>
      </c>
      <c r="B234" s="222" t="s">
        <v>299</v>
      </c>
      <c r="C234" s="182">
        <v>3</v>
      </c>
      <c r="D234" s="183">
        <v>3</v>
      </c>
      <c r="E234" s="178" t="s">
        <v>343</v>
      </c>
      <c r="F234" s="311">
        <f>SUM(G234:H234)</f>
        <v>0</v>
      </c>
      <c r="G234" s="297"/>
      <c r="H234" s="387"/>
      <c r="I234" s="297"/>
      <c r="J234" s="387"/>
      <c r="K234" s="297"/>
      <c r="L234" s="297"/>
    </row>
    <row r="235" spans="1:12" ht="25.5" customHeight="1">
      <c r="A235" s="181">
        <v>2840</v>
      </c>
      <c r="B235" s="222" t="s">
        <v>299</v>
      </c>
      <c r="C235" s="182">
        <v>4</v>
      </c>
      <c r="D235" s="183">
        <v>0</v>
      </c>
      <c r="E235" s="178" t="s">
        <v>344</v>
      </c>
      <c r="F235" s="297">
        <f aca="true" t="shared" si="66" ref="F235:L235">SUM(F237:F239)</f>
        <v>0</v>
      </c>
      <c r="G235" s="297">
        <f t="shared" si="66"/>
        <v>0</v>
      </c>
      <c r="H235" s="387">
        <f t="shared" si="66"/>
        <v>0</v>
      </c>
      <c r="I235" s="297">
        <f t="shared" si="66"/>
        <v>0</v>
      </c>
      <c r="J235" s="387">
        <f t="shared" si="66"/>
        <v>0</v>
      </c>
      <c r="K235" s="297">
        <f t="shared" si="66"/>
        <v>0</v>
      </c>
      <c r="L235" s="297">
        <f t="shared" si="66"/>
        <v>0</v>
      </c>
    </row>
    <row r="236" spans="1:12" s="184" customFormat="1" ht="10.5" customHeight="1">
      <c r="A236" s="181"/>
      <c r="B236" s="171"/>
      <c r="C236" s="182"/>
      <c r="D236" s="183"/>
      <c r="E236" s="178" t="s">
        <v>731</v>
      </c>
      <c r="F236" s="297"/>
      <c r="G236" s="297"/>
      <c r="H236" s="387"/>
      <c r="I236" s="297"/>
      <c r="J236" s="387"/>
      <c r="K236" s="297"/>
      <c r="L236" s="297"/>
    </row>
    <row r="237" spans="1:12" ht="19.5" customHeight="1" thickBot="1">
      <c r="A237" s="181">
        <v>2841</v>
      </c>
      <c r="B237" s="222" t="s">
        <v>299</v>
      </c>
      <c r="C237" s="182">
        <v>4</v>
      </c>
      <c r="D237" s="183">
        <v>1</v>
      </c>
      <c r="E237" s="178" t="s">
        <v>345</v>
      </c>
      <c r="F237" s="311">
        <f>SUM(G237:H237)</f>
        <v>0</v>
      </c>
      <c r="G237" s="297"/>
      <c r="H237" s="387"/>
      <c r="I237" s="297"/>
      <c r="J237" s="387"/>
      <c r="K237" s="297"/>
      <c r="L237" s="297"/>
    </row>
    <row r="238" spans="1:12" ht="36" customHeight="1" thickBot="1">
      <c r="A238" s="181">
        <v>2842</v>
      </c>
      <c r="B238" s="222" t="s">
        <v>299</v>
      </c>
      <c r="C238" s="182">
        <v>4</v>
      </c>
      <c r="D238" s="183">
        <v>2</v>
      </c>
      <c r="E238" s="178" t="s">
        <v>346</v>
      </c>
      <c r="F238" s="311">
        <f>SUM(G238:H238)</f>
        <v>0</v>
      </c>
      <c r="G238" s="297"/>
      <c r="H238" s="387"/>
      <c r="I238" s="297"/>
      <c r="J238" s="387"/>
      <c r="K238" s="297"/>
      <c r="L238" s="297"/>
    </row>
    <row r="239" spans="1:12" ht="27" customHeight="1" thickBot="1">
      <c r="A239" s="181">
        <v>2843</v>
      </c>
      <c r="B239" s="222" t="s">
        <v>299</v>
      </c>
      <c r="C239" s="182">
        <v>4</v>
      </c>
      <c r="D239" s="183">
        <v>3</v>
      </c>
      <c r="E239" s="178" t="s">
        <v>344</v>
      </c>
      <c r="F239" s="311">
        <f>SUM(G239:H239)</f>
        <v>0</v>
      </c>
      <c r="G239" s="297"/>
      <c r="H239" s="387"/>
      <c r="I239" s="297"/>
      <c r="J239" s="387"/>
      <c r="K239" s="297"/>
      <c r="L239" s="297"/>
    </row>
    <row r="240" spans="1:12" ht="36.75" customHeight="1">
      <c r="A240" s="181">
        <v>2850</v>
      </c>
      <c r="B240" s="222" t="s">
        <v>299</v>
      </c>
      <c r="C240" s="182">
        <v>5</v>
      </c>
      <c r="D240" s="183">
        <v>0</v>
      </c>
      <c r="E240" s="240" t="s">
        <v>572</v>
      </c>
      <c r="F240" s="297">
        <f aca="true" t="shared" si="67" ref="F240:L240">SUM(F242)</f>
        <v>0</v>
      </c>
      <c r="G240" s="297">
        <f t="shared" si="67"/>
        <v>0</v>
      </c>
      <c r="H240" s="387">
        <f t="shared" si="67"/>
        <v>0</v>
      </c>
      <c r="I240" s="297">
        <f t="shared" si="67"/>
        <v>0</v>
      </c>
      <c r="J240" s="387">
        <f t="shared" si="67"/>
        <v>0</v>
      </c>
      <c r="K240" s="297">
        <f t="shared" si="67"/>
        <v>0</v>
      </c>
      <c r="L240" s="297">
        <f t="shared" si="67"/>
        <v>0</v>
      </c>
    </row>
    <row r="241" spans="1:12" s="184" customFormat="1" ht="10.5" customHeight="1">
      <c r="A241" s="181"/>
      <c r="B241" s="171"/>
      <c r="C241" s="182"/>
      <c r="D241" s="183"/>
      <c r="E241" s="178" t="s">
        <v>731</v>
      </c>
      <c r="F241" s="297"/>
      <c r="G241" s="297"/>
      <c r="H241" s="387"/>
      <c r="I241" s="297"/>
      <c r="J241" s="387"/>
      <c r="K241" s="297"/>
      <c r="L241" s="297"/>
    </row>
    <row r="242" spans="1:12" ht="24" customHeight="1" thickBot="1">
      <c r="A242" s="181">
        <v>2851</v>
      </c>
      <c r="B242" s="222" t="s">
        <v>299</v>
      </c>
      <c r="C242" s="182">
        <v>5</v>
      </c>
      <c r="D242" s="183">
        <v>1</v>
      </c>
      <c r="E242" s="240" t="s">
        <v>572</v>
      </c>
      <c r="F242" s="311">
        <f>SUM(G242:H242)</f>
        <v>0</v>
      </c>
      <c r="G242" s="311"/>
      <c r="H242" s="393"/>
      <c r="I242" s="311"/>
      <c r="J242" s="393"/>
      <c r="K242" s="311"/>
      <c r="L242" s="311"/>
    </row>
    <row r="243" spans="1:12" ht="27" customHeight="1" thickBot="1">
      <c r="A243" s="181">
        <v>2860</v>
      </c>
      <c r="B243" s="222" t="s">
        <v>299</v>
      </c>
      <c r="C243" s="182">
        <v>6</v>
      </c>
      <c r="D243" s="183">
        <v>0</v>
      </c>
      <c r="E243" s="240" t="s">
        <v>573</v>
      </c>
      <c r="F243" s="332">
        <f aca="true" t="shared" si="68" ref="F243:L243">SUM(F245)</f>
        <v>0</v>
      </c>
      <c r="G243" s="332">
        <f t="shared" si="68"/>
        <v>0</v>
      </c>
      <c r="H243" s="410">
        <f t="shared" si="68"/>
        <v>0</v>
      </c>
      <c r="I243" s="332">
        <f t="shared" si="68"/>
        <v>0</v>
      </c>
      <c r="J243" s="410">
        <f t="shared" si="68"/>
        <v>0</v>
      </c>
      <c r="K243" s="332">
        <f t="shared" si="68"/>
        <v>0</v>
      </c>
      <c r="L243" s="332">
        <f t="shared" si="68"/>
        <v>0</v>
      </c>
    </row>
    <row r="244" spans="1:12" s="184" customFormat="1" ht="10.5" customHeight="1">
      <c r="A244" s="181"/>
      <c r="B244" s="171"/>
      <c r="C244" s="182"/>
      <c r="D244" s="183"/>
      <c r="E244" s="178" t="s">
        <v>731</v>
      </c>
      <c r="F244" s="362"/>
      <c r="G244" s="362"/>
      <c r="H244" s="403"/>
      <c r="I244" s="362"/>
      <c r="J244" s="403"/>
      <c r="K244" s="362"/>
      <c r="L244" s="362"/>
    </row>
    <row r="245" spans="1:12" ht="24" customHeight="1" thickBot="1">
      <c r="A245" s="181">
        <v>2861</v>
      </c>
      <c r="B245" s="222" t="s">
        <v>299</v>
      </c>
      <c r="C245" s="182">
        <v>6</v>
      </c>
      <c r="D245" s="183">
        <v>1</v>
      </c>
      <c r="E245" s="240" t="s">
        <v>573</v>
      </c>
      <c r="F245" s="311">
        <f>F246</f>
        <v>0</v>
      </c>
      <c r="G245" s="311">
        <f aca="true" t="shared" si="69" ref="G245:L245">G246</f>
        <v>0</v>
      </c>
      <c r="H245" s="311">
        <f t="shared" si="69"/>
        <v>0</v>
      </c>
      <c r="I245" s="311">
        <f t="shared" si="69"/>
        <v>0</v>
      </c>
      <c r="J245" s="311">
        <f t="shared" si="69"/>
        <v>0</v>
      </c>
      <c r="K245" s="311">
        <f t="shared" si="69"/>
        <v>0</v>
      </c>
      <c r="L245" s="311">
        <f t="shared" si="69"/>
        <v>0</v>
      </c>
    </row>
    <row r="246" spans="1:12" ht="24" customHeight="1" thickBot="1">
      <c r="A246" s="181"/>
      <c r="B246" s="222"/>
      <c r="C246" s="182"/>
      <c r="D246" s="183"/>
      <c r="E246" s="240">
        <v>4269</v>
      </c>
      <c r="F246" s="311">
        <f>SUM(G246:H246)</f>
        <v>0</v>
      </c>
      <c r="G246" s="400"/>
      <c r="H246" s="402"/>
      <c r="I246" s="400"/>
      <c r="J246" s="402"/>
      <c r="K246" s="400"/>
      <c r="L246" s="400"/>
    </row>
    <row r="247" spans="1:12" s="177" customFormat="1" ht="44.25" customHeight="1">
      <c r="A247" s="241">
        <v>2900</v>
      </c>
      <c r="B247" s="242" t="s">
        <v>306</v>
      </c>
      <c r="C247" s="223">
        <v>0</v>
      </c>
      <c r="D247" s="224">
        <v>0</v>
      </c>
      <c r="E247" s="202" t="s">
        <v>235</v>
      </c>
      <c r="F247" s="394">
        <f aca="true" t="shared" si="70" ref="F247:L247">SUM(F249,F253,F257,F261,F265,F269,F272,F275)</f>
        <v>658754.2</v>
      </c>
      <c r="G247" s="394">
        <f t="shared" si="70"/>
        <v>477212.7</v>
      </c>
      <c r="H247" s="404">
        <f t="shared" si="70"/>
        <v>181541.5</v>
      </c>
      <c r="I247" s="394">
        <f t="shared" si="70"/>
        <v>165049.3</v>
      </c>
      <c r="J247" s="394">
        <f t="shared" si="70"/>
        <v>320986.7</v>
      </c>
      <c r="K247" s="394">
        <f t="shared" si="70"/>
        <v>440373.1</v>
      </c>
      <c r="L247" s="394">
        <f t="shared" si="70"/>
        <v>658754.2</v>
      </c>
    </row>
    <row r="248" spans="1:12" ht="11.25" customHeight="1">
      <c r="A248" s="170"/>
      <c r="B248" s="171"/>
      <c r="C248" s="172"/>
      <c r="D248" s="173"/>
      <c r="E248" s="178" t="s">
        <v>730</v>
      </c>
      <c r="F248" s="362"/>
      <c r="G248" s="362"/>
      <c r="H248" s="403"/>
      <c r="I248" s="362"/>
      <c r="J248" s="403"/>
      <c r="K248" s="362"/>
      <c r="L248" s="362"/>
    </row>
    <row r="249" spans="1:12" ht="24.75" customHeight="1">
      <c r="A249" s="181">
        <v>2910</v>
      </c>
      <c r="B249" s="222" t="s">
        <v>306</v>
      </c>
      <c r="C249" s="182">
        <v>1</v>
      </c>
      <c r="D249" s="183">
        <v>0</v>
      </c>
      <c r="E249" s="202" t="s">
        <v>338</v>
      </c>
      <c r="F249" s="297">
        <f aca="true" t="shared" si="71" ref="F249:L249">F251+F252</f>
        <v>510739.9</v>
      </c>
      <c r="G249" s="297">
        <f t="shared" si="71"/>
        <v>329198.4</v>
      </c>
      <c r="H249" s="297">
        <f t="shared" si="71"/>
        <v>181541.5</v>
      </c>
      <c r="I249" s="297">
        <f t="shared" si="71"/>
        <v>127819.3</v>
      </c>
      <c r="J249" s="297">
        <f t="shared" si="71"/>
        <v>246624.7</v>
      </c>
      <c r="K249" s="297">
        <f t="shared" si="71"/>
        <v>328801.7</v>
      </c>
      <c r="L249" s="297">
        <f t="shared" si="71"/>
        <v>510739.9</v>
      </c>
    </row>
    <row r="250" spans="1:12" s="184" customFormat="1" ht="10.5" customHeight="1">
      <c r="A250" s="181"/>
      <c r="B250" s="171"/>
      <c r="C250" s="182"/>
      <c r="D250" s="183"/>
      <c r="E250" s="178" t="s">
        <v>731</v>
      </c>
      <c r="F250" s="297"/>
      <c r="G250" s="297"/>
      <c r="H250" s="387"/>
      <c r="I250" s="297"/>
      <c r="J250" s="387"/>
      <c r="K250" s="297"/>
      <c r="L250" s="297"/>
    </row>
    <row r="251" spans="1:12" ht="19.5" customHeight="1" thickBot="1">
      <c r="A251" s="181">
        <v>2911</v>
      </c>
      <c r="B251" s="222" t="s">
        <v>306</v>
      </c>
      <c r="C251" s="182">
        <v>1</v>
      </c>
      <c r="D251" s="183">
        <v>1</v>
      </c>
      <c r="E251" s="202" t="s">
        <v>600</v>
      </c>
      <c r="F251" s="200">
        <f>SUM(G251:H251)</f>
        <v>510739.9</v>
      </c>
      <c r="G251" s="200">
        <v>329198.4</v>
      </c>
      <c r="H251" s="200">
        <v>181541.5</v>
      </c>
      <c r="I251" s="390">
        <v>127819.3</v>
      </c>
      <c r="J251" s="389">
        <v>246624.7</v>
      </c>
      <c r="K251" s="390">
        <v>328801.7</v>
      </c>
      <c r="L251" s="389">
        <v>510739.9</v>
      </c>
    </row>
    <row r="252" spans="1:12" ht="18" customHeight="1" thickBot="1">
      <c r="A252" s="181">
        <v>2912</v>
      </c>
      <c r="B252" s="222" t="s">
        <v>306</v>
      </c>
      <c r="C252" s="182">
        <v>1</v>
      </c>
      <c r="D252" s="183">
        <v>2</v>
      </c>
      <c r="E252" s="178" t="s">
        <v>307</v>
      </c>
      <c r="F252" s="311"/>
      <c r="G252" s="400"/>
      <c r="H252" s="402"/>
      <c r="I252" s="402"/>
      <c r="J252" s="402"/>
      <c r="K252" s="402"/>
      <c r="L252" s="402"/>
    </row>
    <row r="253" spans="1:12" ht="16.5" customHeight="1">
      <c r="A253" s="181">
        <v>2920</v>
      </c>
      <c r="B253" s="222" t="s">
        <v>306</v>
      </c>
      <c r="C253" s="182">
        <v>2</v>
      </c>
      <c r="D253" s="183">
        <v>0</v>
      </c>
      <c r="E253" s="178" t="s">
        <v>308</v>
      </c>
      <c r="F253" s="297">
        <f aca="true" t="shared" si="72" ref="F253:L253">F255+F256</f>
        <v>0</v>
      </c>
      <c r="G253" s="297">
        <f>G255+G256</f>
        <v>0</v>
      </c>
      <c r="H253" s="297">
        <f t="shared" si="72"/>
        <v>0</v>
      </c>
      <c r="I253" s="297">
        <f t="shared" si="72"/>
        <v>0</v>
      </c>
      <c r="J253" s="297">
        <f t="shared" si="72"/>
        <v>0</v>
      </c>
      <c r="K253" s="297">
        <f t="shared" si="72"/>
        <v>0</v>
      </c>
      <c r="L253" s="297">
        <f t="shared" si="72"/>
        <v>0</v>
      </c>
    </row>
    <row r="254" spans="1:12" s="184" customFormat="1" ht="27" customHeight="1">
      <c r="A254" s="181"/>
      <c r="B254" s="171"/>
      <c r="C254" s="182"/>
      <c r="D254" s="183"/>
      <c r="E254" s="178" t="s">
        <v>731</v>
      </c>
      <c r="F254" s="297"/>
      <c r="G254" s="297"/>
      <c r="H254" s="387"/>
      <c r="I254" s="297"/>
      <c r="J254" s="387"/>
      <c r="K254" s="297"/>
      <c r="L254" s="297"/>
    </row>
    <row r="255" spans="1:12" ht="17.25" customHeight="1" thickBot="1">
      <c r="A255" s="181">
        <v>2921</v>
      </c>
      <c r="B255" s="222" t="s">
        <v>306</v>
      </c>
      <c r="C255" s="182">
        <v>2</v>
      </c>
      <c r="D255" s="183">
        <v>1</v>
      </c>
      <c r="E255" s="178" t="s">
        <v>309</v>
      </c>
      <c r="F255" s="311">
        <f>SUM(G255:H255)</f>
        <v>0</v>
      </c>
      <c r="G255" s="311"/>
      <c r="H255" s="311"/>
      <c r="I255" s="136"/>
      <c r="J255" s="136"/>
      <c r="K255" s="136"/>
      <c r="L255" s="136"/>
    </row>
    <row r="256" spans="1:12" ht="19.5" customHeight="1" thickBot="1">
      <c r="A256" s="181">
        <v>2922</v>
      </c>
      <c r="B256" s="222" t="s">
        <v>306</v>
      </c>
      <c r="C256" s="182">
        <v>2</v>
      </c>
      <c r="D256" s="183">
        <v>2</v>
      </c>
      <c r="E256" s="178" t="s">
        <v>310</v>
      </c>
      <c r="F256" s="311">
        <f>SUM(G256:H256)</f>
        <v>0</v>
      </c>
      <c r="G256" s="400"/>
      <c r="H256" s="400"/>
      <c r="I256" s="400"/>
      <c r="J256" s="400"/>
      <c r="K256" s="400"/>
      <c r="L256" s="400"/>
    </row>
    <row r="257" spans="1:12" ht="36.75" customHeight="1">
      <c r="A257" s="181">
        <v>2930</v>
      </c>
      <c r="B257" s="222" t="s">
        <v>306</v>
      </c>
      <c r="C257" s="182">
        <v>3</v>
      </c>
      <c r="D257" s="183">
        <v>0</v>
      </c>
      <c r="E257" s="178" t="s">
        <v>311</v>
      </c>
      <c r="F257" s="297">
        <f aca="true" t="shared" si="73" ref="F257:L257">SUM(F259:F260)</f>
        <v>0</v>
      </c>
      <c r="G257" s="297">
        <f t="shared" si="73"/>
        <v>0</v>
      </c>
      <c r="H257" s="387">
        <f t="shared" si="73"/>
        <v>0</v>
      </c>
      <c r="I257" s="297">
        <f t="shared" si="73"/>
        <v>0</v>
      </c>
      <c r="J257" s="387">
        <f t="shared" si="73"/>
        <v>0</v>
      </c>
      <c r="K257" s="297">
        <f t="shared" si="73"/>
        <v>0</v>
      </c>
      <c r="L257" s="297">
        <f t="shared" si="73"/>
        <v>0</v>
      </c>
    </row>
    <row r="258" spans="1:12" s="184" customFormat="1" ht="10.5" customHeight="1">
      <c r="A258" s="181"/>
      <c r="B258" s="171"/>
      <c r="C258" s="182"/>
      <c r="D258" s="183"/>
      <c r="E258" s="178" t="s">
        <v>731</v>
      </c>
      <c r="F258" s="297"/>
      <c r="G258" s="297"/>
      <c r="H258" s="387"/>
      <c r="I258" s="297"/>
      <c r="J258" s="387"/>
      <c r="K258" s="297"/>
      <c r="L258" s="297"/>
    </row>
    <row r="259" spans="1:12" ht="25.5" customHeight="1" thickBot="1">
      <c r="A259" s="181">
        <v>2931</v>
      </c>
      <c r="B259" s="222" t="s">
        <v>306</v>
      </c>
      <c r="C259" s="182">
        <v>3</v>
      </c>
      <c r="D259" s="183">
        <v>1</v>
      </c>
      <c r="E259" s="178" t="s">
        <v>312</v>
      </c>
      <c r="F259" s="311">
        <f>SUM(G259:H259)</f>
        <v>0</v>
      </c>
      <c r="G259" s="311"/>
      <c r="H259" s="393"/>
      <c r="I259" s="311"/>
      <c r="J259" s="393"/>
      <c r="K259" s="311"/>
      <c r="L259" s="311"/>
    </row>
    <row r="260" spans="1:12" ht="18.75" customHeight="1" thickBot="1">
      <c r="A260" s="181">
        <v>2932</v>
      </c>
      <c r="B260" s="222" t="s">
        <v>306</v>
      </c>
      <c r="C260" s="182">
        <v>3</v>
      </c>
      <c r="D260" s="183">
        <v>2</v>
      </c>
      <c r="E260" s="178" t="s">
        <v>313</v>
      </c>
      <c r="F260" s="311">
        <f>SUM(G260:H260)</f>
        <v>0</v>
      </c>
      <c r="G260" s="400"/>
      <c r="H260" s="400"/>
      <c r="I260" s="400"/>
      <c r="J260" s="400"/>
      <c r="K260" s="400"/>
      <c r="L260" s="400"/>
    </row>
    <row r="261" spans="1:12" ht="16.5" customHeight="1">
      <c r="A261" s="181">
        <v>2940</v>
      </c>
      <c r="B261" s="222" t="s">
        <v>306</v>
      </c>
      <c r="C261" s="182">
        <v>4</v>
      </c>
      <c r="D261" s="183">
        <v>0</v>
      </c>
      <c r="E261" s="178" t="s">
        <v>601</v>
      </c>
      <c r="F261" s="297">
        <f aca="true" t="shared" si="74" ref="F261:L261">F263</f>
        <v>0</v>
      </c>
      <c r="G261" s="297">
        <f t="shared" si="74"/>
        <v>0</v>
      </c>
      <c r="H261" s="297">
        <f t="shared" si="74"/>
        <v>0</v>
      </c>
      <c r="I261" s="297">
        <f t="shared" si="74"/>
        <v>0</v>
      </c>
      <c r="J261" s="297">
        <f t="shared" si="74"/>
        <v>0</v>
      </c>
      <c r="K261" s="297">
        <f t="shared" si="74"/>
        <v>0</v>
      </c>
      <c r="L261" s="297">
        <f t="shared" si="74"/>
        <v>0</v>
      </c>
    </row>
    <row r="262" spans="1:12" s="184" customFormat="1" ht="12.75" customHeight="1">
      <c r="A262" s="181"/>
      <c r="B262" s="171"/>
      <c r="C262" s="182"/>
      <c r="D262" s="183"/>
      <c r="E262" s="178" t="s">
        <v>731</v>
      </c>
      <c r="F262" s="297"/>
      <c r="G262" s="297"/>
      <c r="H262" s="387"/>
      <c r="I262" s="297"/>
      <c r="J262" s="387"/>
      <c r="K262" s="297"/>
      <c r="L262" s="297"/>
    </row>
    <row r="263" spans="1:12" ht="24" customHeight="1" thickBot="1">
      <c r="A263" s="181">
        <v>2941</v>
      </c>
      <c r="B263" s="222" t="s">
        <v>306</v>
      </c>
      <c r="C263" s="182">
        <v>4</v>
      </c>
      <c r="D263" s="183">
        <v>1</v>
      </c>
      <c r="E263" s="178" t="s">
        <v>314</v>
      </c>
      <c r="F263" s="311">
        <f>SUM(G263:H263)</f>
        <v>0</v>
      </c>
      <c r="G263" s="311"/>
      <c r="H263" s="311"/>
      <c r="I263" s="311"/>
      <c r="J263" s="311"/>
      <c r="K263" s="311"/>
      <c r="L263" s="311"/>
    </row>
    <row r="264" spans="1:12" ht="24" customHeight="1" thickBot="1">
      <c r="A264" s="181">
        <v>2942</v>
      </c>
      <c r="B264" s="222" t="s">
        <v>306</v>
      </c>
      <c r="C264" s="182">
        <v>4</v>
      </c>
      <c r="D264" s="183">
        <v>2</v>
      </c>
      <c r="E264" s="178" t="s">
        <v>315</v>
      </c>
      <c r="F264" s="311">
        <f>SUM(G264:H264)</f>
        <v>0</v>
      </c>
      <c r="G264" s="311"/>
      <c r="H264" s="393"/>
      <c r="I264" s="311"/>
      <c r="J264" s="393"/>
      <c r="K264" s="311"/>
      <c r="L264" s="311"/>
    </row>
    <row r="265" spans="1:12" ht="27.75" customHeight="1">
      <c r="A265" s="181">
        <v>2950</v>
      </c>
      <c r="B265" s="222" t="s">
        <v>306</v>
      </c>
      <c r="C265" s="182">
        <v>5</v>
      </c>
      <c r="D265" s="183">
        <v>0</v>
      </c>
      <c r="E265" s="202" t="s">
        <v>602</v>
      </c>
      <c r="F265" s="297">
        <f>SUM(F267,F268)</f>
        <v>148014.3</v>
      </c>
      <c r="G265" s="297">
        <f aca="true" t="shared" si="75" ref="G265:L265">G267</f>
        <v>148014.3</v>
      </c>
      <c r="H265" s="297">
        <f t="shared" si="75"/>
        <v>0</v>
      </c>
      <c r="I265" s="297">
        <f t="shared" si="75"/>
        <v>37230</v>
      </c>
      <c r="J265" s="297">
        <f t="shared" si="75"/>
        <v>74362</v>
      </c>
      <c r="K265" s="297">
        <f t="shared" si="75"/>
        <v>111571.4</v>
      </c>
      <c r="L265" s="297">
        <f t="shared" si="75"/>
        <v>148014.3</v>
      </c>
    </row>
    <row r="266" spans="1:12" s="184" customFormat="1" ht="10.5" customHeight="1">
      <c r="A266" s="181"/>
      <c r="B266" s="171"/>
      <c r="C266" s="182"/>
      <c r="D266" s="183"/>
      <c r="E266" s="178" t="s">
        <v>731</v>
      </c>
      <c r="F266" s="297"/>
      <c r="G266" s="297"/>
      <c r="H266" s="387"/>
      <c r="I266" s="297"/>
      <c r="J266" s="387"/>
      <c r="K266" s="297"/>
      <c r="L266" s="297"/>
    </row>
    <row r="267" spans="1:12" ht="24.75" thickBot="1">
      <c r="A267" s="181">
        <v>2951</v>
      </c>
      <c r="B267" s="222" t="s">
        <v>306</v>
      </c>
      <c r="C267" s="182">
        <v>5</v>
      </c>
      <c r="D267" s="183" t="s">
        <v>788</v>
      </c>
      <c r="E267" s="202" t="s">
        <v>316</v>
      </c>
      <c r="F267" s="311">
        <f>SUM(G267:H267)</f>
        <v>148014.3</v>
      </c>
      <c r="G267" s="311">
        <v>148014.3</v>
      </c>
      <c r="H267" s="311"/>
      <c r="I267" s="492">
        <v>37230</v>
      </c>
      <c r="J267" s="492">
        <v>74362</v>
      </c>
      <c r="K267" s="433">
        <v>111571.4</v>
      </c>
      <c r="L267" s="433">
        <v>148014.3</v>
      </c>
    </row>
    <row r="268" spans="1:12" ht="16.5" customHeight="1" thickBot="1">
      <c r="A268" s="181">
        <v>2952</v>
      </c>
      <c r="B268" s="222" t="s">
        <v>306</v>
      </c>
      <c r="C268" s="182">
        <v>5</v>
      </c>
      <c r="D268" s="183">
        <v>2</v>
      </c>
      <c r="E268" s="178" t="s">
        <v>317</v>
      </c>
      <c r="F268" s="311">
        <f>SUM(G268:H268)</f>
        <v>0</v>
      </c>
      <c r="G268" s="311"/>
      <c r="H268" s="393"/>
      <c r="I268" s="311"/>
      <c r="J268" s="393"/>
      <c r="K268" s="311"/>
      <c r="L268" s="311"/>
    </row>
    <row r="269" spans="1:12" ht="26.25" customHeight="1">
      <c r="A269" s="181">
        <v>2960</v>
      </c>
      <c r="B269" s="222" t="s">
        <v>306</v>
      </c>
      <c r="C269" s="182">
        <v>6</v>
      </c>
      <c r="D269" s="183">
        <v>0</v>
      </c>
      <c r="E269" s="178" t="s">
        <v>603</v>
      </c>
      <c r="F269" s="297">
        <f aca="true" t="shared" si="76" ref="F269:L269">SUM(F271)</f>
        <v>0</v>
      </c>
      <c r="G269" s="297">
        <f t="shared" si="76"/>
        <v>0</v>
      </c>
      <c r="H269" s="387">
        <f t="shared" si="76"/>
        <v>0</v>
      </c>
      <c r="I269" s="297">
        <f t="shared" si="76"/>
        <v>0</v>
      </c>
      <c r="J269" s="387">
        <f t="shared" si="76"/>
        <v>0</v>
      </c>
      <c r="K269" s="297">
        <f t="shared" si="76"/>
        <v>0</v>
      </c>
      <c r="L269" s="297">
        <f t="shared" si="76"/>
        <v>0</v>
      </c>
    </row>
    <row r="270" spans="1:12" s="184" customFormat="1" ht="14.25" customHeight="1">
      <c r="A270" s="181"/>
      <c r="B270" s="171"/>
      <c r="C270" s="182"/>
      <c r="D270" s="183"/>
      <c r="E270" s="178" t="s">
        <v>731</v>
      </c>
      <c r="F270" s="297"/>
      <c r="G270" s="297"/>
      <c r="H270" s="387"/>
      <c r="I270" s="297"/>
      <c r="J270" s="387"/>
      <c r="K270" s="297"/>
      <c r="L270" s="297"/>
    </row>
    <row r="271" spans="1:12" ht="24" customHeight="1" thickBot="1">
      <c r="A271" s="191">
        <v>2961</v>
      </c>
      <c r="B271" s="182" t="s">
        <v>306</v>
      </c>
      <c r="C271" s="182">
        <v>6</v>
      </c>
      <c r="D271" s="182">
        <v>1</v>
      </c>
      <c r="E271" s="196" t="s">
        <v>603</v>
      </c>
      <c r="F271" s="311">
        <f>SUM(G271:H271)</f>
        <v>0</v>
      </c>
      <c r="G271" s="311"/>
      <c r="H271" s="311"/>
      <c r="I271" s="311"/>
      <c r="J271" s="311"/>
      <c r="K271" s="311"/>
      <c r="L271" s="311"/>
    </row>
    <row r="272" spans="1:12" ht="26.25" customHeight="1">
      <c r="A272" s="191">
        <v>2970</v>
      </c>
      <c r="B272" s="182" t="s">
        <v>306</v>
      </c>
      <c r="C272" s="182">
        <v>7</v>
      </c>
      <c r="D272" s="182">
        <v>0</v>
      </c>
      <c r="E272" s="196" t="s">
        <v>604</v>
      </c>
      <c r="F272" s="297">
        <f aca="true" t="shared" si="77" ref="F272:L272">SUM(F274)</f>
        <v>0</v>
      </c>
      <c r="G272" s="297">
        <f t="shared" si="77"/>
        <v>0</v>
      </c>
      <c r="H272" s="387">
        <f t="shared" si="77"/>
        <v>0</v>
      </c>
      <c r="I272" s="297">
        <f t="shared" si="77"/>
        <v>0</v>
      </c>
      <c r="J272" s="387">
        <f t="shared" si="77"/>
        <v>0</v>
      </c>
      <c r="K272" s="297">
        <f t="shared" si="77"/>
        <v>0</v>
      </c>
      <c r="L272" s="297">
        <f t="shared" si="77"/>
        <v>0</v>
      </c>
    </row>
    <row r="273" spans="1:12" s="184" customFormat="1" ht="10.5" customHeight="1">
      <c r="A273" s="191"/>
      <c r="B273" s="182"/>
      <c r="C273" s="182"/>
      <c r="D273" s="182"/>
      <c r="E273" s="196" t="s">
        <v>731</v>
      </c>
      <c r="F273" s="297"/>
      <c r="G273" s="297"/>
      <c r="H273" s="387"/>
      <c r="I273" s="297"/>
      <c r="J273" s="387"/>
      <c r="K273" s="297"/>
      <c r="L273" s="297"/>
    </row>
    <row r="274" spans="1:12" ht="32.25" customHeight="1" thickBot="1">
      <c r="A274" s="191">
        <v>2971</v>
      </c>
      <c r="B274" s="182" t="s">
        <v>306</v>
      </c>
      <c r="C274" s="182">
        <v>7</v>
      </c>
      <c r="D274" s="182">
        <v>1</v>
      </c>
      <c r="E274" s="196" t="s">
        <v>604</v>
      </c>
      <c r="F274" s="311">
        <f>SUM(G274:H274)</f>
        <v>0</v>
      </c>
      <c r="G274" s="311"/>
      <c r="H274" s="393"/>
      <c r="I274" s="311"/>
      <c r="J274" s="393"/>
      <c r="K274" s="311"/>
      <c r="L274" s="311"/>
    </row>
    <row r="275" spans="1:12" ht="27.75" customHeight="1">
      <c r="A275" s="191">
        <v>2980</v>
      </c>
      <c r="B275" s="182" t="s">
        <v>306</v>
      </c>
      <c r="C275" s="182">
        <v>8</v>
      </c>
      <c r="D275" s="182">
        <v>0</v>
      </c>
      <c r="E275" s="196" t="s">
        <v>605</v>
      </c>
      <c r="F275" s="297">
        <f aca="true" t="shared" si="78" ref="F275:L275">SUM(F277)</f>
        <v>0</v>
      </c>
      <c r="G275" s="297">
        <f t="shared" si="78"/>
        <v>0</v>
      </c>
      <c r="H275" s="387">
        <f t="shared" si="78"/>
        <v>0</v>
      </c>
      <c r="I275" s="297">
        <f t="shared" si="78"/>
        <v>0</v>
      </c>
      <c r="J275" s="387">
        <f t="shared" si="78"/>
        <v>0</v>
      </c>
      <c r="K275" s="297">
        <f t="shared" si="78"/>
        <v>0</v>
      </c>
      <c r="L275" s="297">
        <f t="shared" si="78"/>
        <v>0</v>
      </c>
    </row>
    <row r="276" spans="1:12" s="184" customFormat="1" ht="10.5" customHeight="1">
      <c r="A276" s="191"/>
      <c r="B276" s="182"/>
      <c r="C276" s="182"/>
      <c r="D276" s="182"/>
      <c r="E276" s="196" t="s">
        <v>731</v>
      </c>
      <c r="F276" s="297"/>
      <c r="G276" s="297"/>
      <c r="H276" s="387"/>
      <c r="I276" s="297"/>
      <c r="J276" s="387"/>
      <c r="K276" s="297"/>
      <c r="L276" s="297"/>
    </row>
    <row r="277" spans="1:12" ht="23.25" customHeight="1" thickBot="1">
      <c r="A277" s="191">
        <v>2981</v>
      </c>
      <c r="B277" s="182" t="s">
        <v>306</v>
      </c>
      <c r="C277" s="182">
        <v>8</v>
      </c>
      <c r="D277" s="182">
        <v>1</v>
      </c>
      <c r="E277" s="196" t="s">
        <v>605</v>
      </c>
      <c r="F277" s="311">
        <f>SUM(G277:H277)</f>
        <v>0</v>
      </c>
      <c r="G277" s="311"/>
      <c r="H277" s="311"/>
      <c r="I277" s="311"/>
      <c r="J277" s="311"/>
      <c r="K277" s="311"/>
      <c r="L277" s="311"/>
    </row>
    <row r="278" spans="1:12" s="177" customFormat="1" ht="49.5" customHeight="1">
      <c r="A278" s="244">
        <v>3000</v>
      </c>
      <c r="B278" s="223" t="s">
        <v>319</v>
      </c>
      <c r="C278" s="223">
        <v>0</v>
      </c>
      <c r="D278" s="223">
        <v>0</v>
      </c>
      <c r="E278" s="245" t="s">
        <v>236</v>
      </c>
      <c r="F278" s="394">
        <f>SUM(F280,F284,F287,F290,F293,F296,F299,F302,F306)</f>
        <v>22000</v>
      </c>
      <c r="G278" s="394">
        <f>SUM(G280,G284,G287,G290,G293,G296,G299,G302,G306)</f>
        <v>22000</v>
      </c>
      <c r="H278" s="404">
        <v>0</v>
      </c>
      <c r="I278" s="394">
        <f>SUM(I280,I284,I287,I290,I293,I296,I299,I302,I306)</f>
        <v>5500</v>
      </c>
      <c r="J278" s="404">
        <f>SUM(J280,J284,J287,J290,J293,J296,J299,J302,J306)</f>
        <v>11000</v>
      </c>
      <c r="K278" s="394">
        <f>SUM(K280,K284,K287,K290,K293,K296,K299,K302,K306)</f>
        <v>17000</v>
      </c>
      <c r="L278" s="394">
        <f>SUM(L280,L284,L287,L290,L293,L296,L299,L302,L306)</f>
        <v>22000</v>
      </c>
    </row>
    <row r="279" spans="1:12" ht="15.75" customHeight="1">
      <c r="A279" s="191"/>
      <c r="B279" s="182"/>
      <c r="C279" s="182"/>
      <c r="D279" s="182"/>
      <c r="E279" s="196" t="s">
        <v>730</v>
      </c>
      <c r="F279" s="297"/>
      <c r="G279" s="297"/>
      <c r="H279" s="387"/>
      <c r="I279" s="297"/>
      <c r="J279" s="387"/>
      <c r="K279" s="297"/>
      <c r="L279" s="297"/>
    </row>
    <row r="280" spans="1:12" ht="24" customHeight="1">
      <c r="A280" s="191">
        <v>3010</v>
      </c>
      <c r="B280" s="182" t="s">
        <v>319</v>
      </c>
      <c r="C280" s="182">
        <v>1</v>
      </c>
      <c r="D280" s="182">
        <v>0</v>
      </c>
      <c r="E280" s="196" t="s">
        <v>318</v>
      </c>
      <c r="F280" s="297">
        <f aca="true" t="shared" si="79" ref="F280:L280">SUM(F282:F283)</f>
        <v>0</v>
      </c>
      <c r="G280" s="297">
        <f t="shared" si="79"/>
        <v>0</v>
      </c>
      <c r="H280" s="387">
        <f t="shared" si="79"/>
        <v>0</v>
      </c>
      <c r="I280" s="297">
        <f t="shared" si="79"/>
        <v>0</v>
      </c>
      <c r="J280" s="387">
        <f t="shared" si="79"/>
        <v>0</v>
      </c>
      <c r="K280" s="297">
        <f t="shared" si="79"/>
        <v>0</v>
      </c>
      <c r="L280" s="297">
        <f t="shared" si="79"/>
        <v>0</v>
      </c>
    </row>
    <row r="281" spans="1:12" s="184" customFormat="1" ht="16.5" customHeight="1">
      <c r="A281" s="191"/>
      <c r="B281" s="182"/>
      <c r="C281" s="182"/>
      <c r="D281" s="182"/>
      <c r="E281" s="196" t="s">
        <v>731</v>
      </c>
      <c r="F281" s="297"/>
      <c r="G281" s="297"/>
      <c r="H281" s="387"/>
      <c r="I281" s="297"/>
      <c r="J281" s="387"/>
      <c r="K281" s="297"/>
      <c r="L281" s="297"/>
    </row>
    <row r="282" spans="1:12" ht="18.75" customHeight="1" thickBot="1">
      <c r="A282" s="191">
        <v>3011</v>
      </c>
      <c r="B282" s="182" t="s">
        <v>319</v>
      </c>
      <c r="C282" s="182">
        <v>1</v>
      </c>
      <c r="D282" s="182">
        <v>1</v>
      </c>
      <c r="E282" s="196" t="s">
        <v>606</v>
      </c>
      <c r="F282" s="311">
        <f>SUM(G282:H282)</f>
        <v>0</v>
      </c>
      <c r="G282" s="311"/>
      <c r="H282" s="393"/>
      <c r="I282" s="311"/>
      <c r="J282" s="393"/>
      <c r="K282" s="311"/>
      <c r="L282" s="311"/>
    </row>
    <row r="283" spans="1:12" ht="17.25" customHeight="1" thickBot="1">
      <c r="A283" s="191">
        <v>3012</v>
      </c>
      <c r="B283" s="182" t="s">
        <v>319</v>
      </c>
      <c r="C283" s="182">
        <v>1</v>
      </c>
      <c r="D283" s="182">
        <v>2</v>
      </c>
      <c r="E283" s="196" t="s">
        <v>607</v>
      </c>
      <c r="F283" s="311">
        <f>SUM(G283:H283)</f>
        <v>0</v>
      </c>
      <c r="G283" s="311"/>
      <c r="H283" s="393"/>
      <c r="I283" s="311"/>
      <c r="J283" s="393"/>
      <c r="K283" s="311"/>
      <c r="L283" s="311"/>
    </row>
    <row r="284" spans="1:12" ht="15" customHeight="1">
      <c r="A284" s="191">
        <v>3020</v>
      </c>
      <c r="B284" s="182" t="s">
        <v>319</v>
      </c>
      <c r="C284" s="182">
        <v>2</v>
      </c>
      <c r="D284" s="182">
        <v>0</v>
      </c>
      <c r="E284" s="196" t="s">
        <v>608</v>
      </c>
      <c r="F284" s="297">
        <f aca="true" t="shared" si="80" ref="F284:L284">SUM(F286)</f>
        <v>0</v>
      </c>
      <c r="G284" s="297">
        <f t="shared" si="80"/>
        <v>0</v>
      </c>
      <c r="H284" s="387">
        <f t="shared" si="80"/>
        <v>0</v>
      </c>
      <c r="I284" s="297">
        <f t="shared" si="80"/>
        <v>0</v>
      </c>
      <c r="J284" s="387">
        <f t="shared" si="80"/>
        <v>0</v>
      </c>
      <c r="K284" s="297">
        <f t="shared" si="80"/>
        <v>0</v>
      </c>
      <c r="L284" s="297">
        <f t="shared" si="80"/>
        <v>0</v>
      </c>
    </row>
    <row r="285" spans="1:12" s="184" customFormat="1" ht="10.5" customHeight="1">
      <c r="A285" s="191"/>
      <c r="B285" s="182"/>
      <c r="C285" s="182"/>
      <c r="D285" s="182"/>
      <c r="E285" s="196" t="s">
        <v>731</v>
      </c>
      <c r="F285" s="297"/>
      <c r="G285" s="297"/>
      <c r="H285" s="387"/>
      <c r="I285" s="297"/>
      <c r="J285" s="387"/>
      <c r="K285" s="297"/>
      <c r="L285" s="297"/>
    </row>
    <row r="286" spans="1:12" ht="15.75" customHeight="1" thickBot="1">
      <c r="A286" s="191">
        <v>3021</v>
      </c>
      <c r="B286" s="182" t="s">
        <v>319</v>
      </c>
      <c r="C286" s="182">
        <v>2</v>
      </c>
      <c r="D286" s="182">
        <v>1</v>
      </c>
      <c r="E286" s="196" t="s">
        <v>608</v>
      </c>
      <c r="F286" s="311">
        <f>SUM(G286:H286)</f>
        <v>0</v>
      </c>
      <c r="G286" s="311"/>
      <c r="H286" s="393"/>
      <c r="I286" s="311"/>
      <c r="J286" s="393"/>
      <c r="K286" s="311"/>
      <c r="L286" s="311"/>
    </row>
    <row r="287" spans="1:12" ht="14.25" customHeight="1">
      <c r="A287" s="191">
        <v>3030</v>
      </c>
      <c r="B287" s="182" t="s">
        <v>319</v>
      </c>
      <c r="C287" s="182">
        <v>3</v>
      </c>
      <c r="D287" s="182">
        <v>0</v>
      </c>
      <c r="E287" s="245" t="s">
        <v>609</v>
      </c>
      <c r="F287" s="297">
        <f aca="true" t="shared" si="81" ref="F287:L287">SUM(F289)</f>
        <v>4000</v>
      </c>
      <c r="G287" s="297">
        <f t="shared" si="81"/>
        <v>4000</v>
      </c>
      <c r="H287" s="387">
        <f t="shared" si="81"/>
        <v>0</v>
      </c>
      <c r="I287" s="297">
        <f t="shared" si="81"/>
        <v>1000</v>
      </c>
      <c r="J287" s="387">
        <f t="shared" si="81"/>
        <v>2000</v>
      </c>
      <c r="K287" s="297">
        <f t="shared" si="81"/>
        <v>3000</v>
      </c>
      <c r="L287" s="297">
        <f t="shared" si="81"/>
        <v>4000</v>
      </c>
    </row>
    <row r="288" spans="1:12" s="184" customFormat="1" ht="15">
      <c r="A288" s="191"/>
      <c r="B288" s="182"/>
      <c r="C288" s="182"/>
      <c r="D288" s="182"/>
      <c r="E288" s="196" t="s">
        <v>731</v>
      </c>
      <c r="F288" s="297"/>
      <c r="G288" s="297"/>
      <c r="H288" s="387"/>
      <c r="I288" s="297"/>
      <c r="J288" s="387"/>
      <c r="K288" s="297"/>
      <c r="L288" s="297"/>
    </row>
    <row r="289" spans="1:12" s="184" customFormat="1" ht="15.75" thickBot="1">
      <c r="A289" s="191">
        <v>3031</v>
      </c>
      <c r="B289" s="182" t="s">
        <v>319</v>
      </c>
      <c r="C289" s="182">
        <v>3</v>
      </c>
      <c r="D289" s="182" t="s">
        <v>788</v>
      </c>
      <c r="E289" s="245" t="s">
        <v>609</v>
      </c>
      <c r="F289" s="311">
        <f>SUM(G289:H289)</f>
        <v>4000</v>
      </c>
      <c r="G289" s="400">
        <v>4000</v>
      </c>
      <c r="H289" s="400"/>
      <c r="I289" s="400">
        <v>1000</v>
      </c>
      <c r="J289" s="400">
        <v>2000</v>
      </c>
      <c r="K289" s="400">
        <v>3000</v>
      </c>
      <c r="L289" s="400">
        <v>4000</v>
      </c>
    </row>
    <row r="290" spans="1:12" ht="18" customHeight="1">
      <c r="A290" s="191">
        <v>3040</v>
      </c>
      <c r="B290" s="182" t="s">
        <v>319</v>
      </c>
      <c r="C290" s="182">
        <v>4</v>
      </c>
      <c r="D290" s="182">
        <v>0</v>
      </c>
      <c r="E290" s="196" t="s">
        <v>610</v>
      </c>
      <c r="F290" s="297">
        <f aca="true" t="shared" si="82" ref="F290:L290">SUM(F292)</f>
        <v>0</v>
      </c>
      <c r="G290" s="297">
        <f t="shared" si="82"/>
        <v>0</v>
      </c>
      <c r="H290" s="387">
        <f t="shared" si="82"/>
        <v>0</v>
      </c>
      <c r="I290" s="297">
        <f t="shared" si="82"/>
        <v>0</v>
      </c>
      <c r="J290" s="387">
        <f t="shared" si="82"/>
        <v>0</v>
      </c>
      <c r="K290" s="297">
        <f t="shared" si="82"/>
        <v>0</v>
      </c>
      <c r="L290" s="297">
        <f t="shared" si="82"/>
        <v>0</v>
      </c>
    </row>
    <row r="291" spans="1:12" s="184" customFormat="1" ht="10.5" customHeight="1">
      <c r="A291" s="191"/>
      <c r="B291" s="182"/>
      <c r="C291" s="182"/>
      <c r="D291" s="182"/>
      <c r="E291" s="196" t="s">
        <v>731</v>
      </c>
      <c r="F291" s="297"/>
      <c r="G291" s="297"/>
      <c r="H291" s="387"/>
      <c r="I291" s="297"/>
      <c r="J291" s="387"/>
      <c r="K291" s="297"/>
      <c r="L291" s="297"/>
    </row>
    <row r="292" spans="1:12" ht="16.5" customHeight="1" thickBot="1">
      <c r="A292" s="191">
        <v>3041</v>
      </c>
      <c r="B292" s="182" t="s">
        <v>319</v>
      </c>
      <c r="C292" s="182">
        <v>4</v>
      </c>
      <c r="D292" s="182">
        <v>1</v>
      </c>
      <c r="E292" s="196" t="s">
        <v>610</v>
      </c>
      <c r="F292" s="311">
        <f>SUM(G292:H292)</f>
        <v>0</v>
      </c>
      <c r="G292" s="400"/>
      <c r="H292" s="400"/>
      <c r="I292" s="400"/>
      <c r="J292" s="400"/>
      <c r="K292" s="400"/>
      <c r="L292" s="400"/>
    </row>
    <row r="293" spans="1:12" ht="12" customHeight="1">
      <c r="A293" s="191">
        <v>3050</v>
      </c>
      <c r="B293" s="182" t="s">
        <v>319</v>
      </c>
      <c r="C293" s="182">
        <v>5</v>
      </c>
      <c r="D293" s="182">
        <v>0</v>
      </c>
      <c r="E293" s="196" t="s">
        <v>611</v>
      </c>
      <c r="F293" s="297">
        <f aca="true" t="shared" si="83" ref="F293:L293">SUM(F295)</f>
        <v>0</v>
      </c>
      <c r="G293" s="297">
        <f t="shared" si="83"/>
        <v>0</v>
      </c>
      <c r="H293" s="387">
        <f t="shared" si="83"/>
        <v>0</v>
      </c>
      <c r="I293" s="297">
        <f t="shared" si="83"/>
        <v>0</v>
      </c>
      <c r="J293" s="387">
        <f t="shared" si="83"/>
        <v>0</v>
      </c>
      <c r="K293" s="297">
        <f t="shared" si="83"/>
        <v>0</v>
      </c>
      <c r="L293" s="297">
        <f t="shared" si="83"/>
        <v>0</v>
      </c>
    </row>
    <row r="294" spans="1:12" s="184" customFormat="1" ht="10.5" customHeight="1">
      <c r="A294" s="191"/>
      <c r="B294" s="182"/>
      <c r="C294" s="182"/>
      <c r="D294" s="182"/>
      <c r="E294" s="196" t="s">
        <v>731</v>
      </c>
      <c r="F294" s="297"/>
      <c r="G294" s="297"/>
      <c r="H294" s="387"/>
      <c r="I294" s="297"/>
      <c r="J294" s="387"/>
      <c r="K294" s="297"/>
      <c r="L294" s="297"/>
    </row>
    <row r="295" spans="1:12" ht="15.75" customHeight="1" thickBot="1">
      <c r="A295" s="191">
        <v>3051</v>
      </c>
      <c r="B295" s="182" t="s">
        <v>319</v>
      </c>
      <c r="C295" s="182">
        <v>5</v>
      </c>
      <c r="D295" s="182">
        <v>1</v>
      </c>
      <c r="E295" s="196" t="s">
        <v>611</v>
      </c>
      <c r="F295" s="311">
        <f>SUM(G295:H295)</f>
        <v>0</v>
      </c>
      <c r="G295" s="311"/>
      <c r="H295" s="393"/>
      <c r="I295" s="311"/>
      <c r="J295" s="393"/>
      <c r="K295" s="311"/>
      <c r="L295" s="311"/>
    </row>
    <row r="296" spans="1:12" ht="16.5" customHeight="1">
      <c r="A296" s="191">
        <v>3060</v>
      </c>
      <c r="B296" s="182" t="s">
        <v>319</v>
      </c>
      <c r="C296" s="182">
        <v>6</v>
      </c>
      <c r="D296" s="182">
        <v>0</v>
      </c>
      <c r="E296" s="196" t="s">
        <v>612</v>
      </c>
      <c r="F296" s="297">
        <f aca="true" t="shared" si="84" ref="F296:L296">SUM(F298)</f>
        <v>0</v>
      </c>
      <c r="G296" s="297">
        <f t="shared" si="84"/>
        <v>0</v>
      </c>
      <c r="H296" s="387">
        <f t="shared" si="84"/>
        <v>0</v>
      </c>
      <c r="I296" s="297">
        <f t="shared" si="84"/>
        <v>0</v>
      </c>
      <c r="J296" s="387">
        <f t="shared" si="84"/>
        <v>0</v>
      </c>
      <c r="K296" s="297">
        <f t="shared" si="84"/>
        <v>0</v>
      </c>
      <c r="L296" s="297">
        <f t="shared" si="84"/>
        <v>0</v>
      </c>
    </row>
    <row r="297" spans="1:12" s="184" customFormat="1" ht="10.5" customHeight="1">
      <c r="A297" s="191"/>
      <c r="B297" s="182"/>
      <c r="C297" s="182"/>
      <c r="D297" s="182"/>
      <c r="E297" s="196" t="s">
        <v>731</v>
      </c>
      <c r="F297" s="297"/>
      <c r="G297" s="297"/>
      <c r="H297" s="387"/>
      <c r="I297" s="297"/>
      <c r="J297" s="387"/>
      <c r="K297" s="297"/>
      <c r="L297" s="297"/>
    </row>
    <row r="298" spans="1:12" ht="15.75" customHeight="1" thickBot="1">
      <c r="A298" s="191">
        <v>3061</v>
      </c>
      <c r="B298" s="182" t="s">
        <v>319</v>
      </c>
      <c r="C298" s="182">
        <v>6</v>
      </c>
      <c r="D298" s="182">
        <v>1</v>
      </c>
      <c r="E298" s="196" t="s">
        <v>612</v>
      </c>
      <c r="F298" s="311">
        <f>SUM(G298:H298)</f>
        <v>0</v>
      </c>
      <c r="G298" s="311"/>
      <c r="H298" s="393"/>
      <c r="I298" s="311"/>
      <c r="J298" s="393"/>
      <c r="K298" s="311"/>
      <c r="L298" s="311"/>
    </row>
    <row r="299" spans="1:12" ht="34.5" customHeight="1">
      <c r="A299" s="191">
        <v>3070</v>
      </c>
      <c r="B299" s="182" t="s">
        <v>319</v>
      </c>
      <c r="C299" s="182">
        <v>7</v>
      </c>
      <c r="D299" s="182">
        <v>0</v>
      </c>
      <c r="E299" s="196" t="s">
        <v>613</v>
      </c>
      <c r="F299" s="297">
        <f aca="true" t="shared" si="85" ref="F299:L299">SUM(F301)</f>
        <v>18000</v>
      </c>
      <c r="G299" s="297">
        <f t="shared" si="85"/>
        <v>18000</v>
      </c>
      <c r="H299" s="387">
        <f t="shared" si="85"/>
        <v>0</v>
      </c>
      <c r="I299" s="297">
        <f t="shared" si="85"/>
        <v>4500</v>
      </c>
      <c r="J299" s="387">
        <f t="shared" si="85"/>
        <v>9000</v>
      </c>
      <c r="K299" s="297">
        <f t="shared" si="85"/>
        <v>14000</v>
      </c>
      <c r="L299" s="297">
        <f t="shared" si="85"/>
        <v>18000</v>
      </c>
    </row>
    <row r="300" spans="1:12" s="184" customFormat="1" ht="10.5" customHeight="1">
      <c r="A300" s="191"/>
      <c r="B300" s="182"/>
      <c r="C300" s="182"/>
      <c r="D300" s="182"/>
      <c r="E300" s="196" t="s">
        <v>731</v>
      </c>
      <c r="F300" s="297"/>
      <c r="G300" s="297"/>
      <c r="H300" s="387"/>
      <c r="I300" s="297"/>
      <c r="J300" s="387"/>
      <c r="K300" s="297"/>
      <c r="L300" s="297"/>
    </row>
    <row r="301" spans="1:12" ht="39" customHeight="1" thickBot="1">
      <c r="A301" s="191">
        <v>3071</v>
      </c>
      <c r="B301" s="182" t="s">
        <v>319</v>
      </c>
      <c r="C301" s="182">
        <v>7</v>
      </c>
      <c r="D301" s="182">
        <v>1</v>
      </c>
      <c r="E301" s="196" t="s">
        <v>613</v>
      </c>
      <c r="F301" s="311">
        <f>SUM(G301:H301)</f>
        <v>18000</v>
      </c>
      <c r="G301" s="400">
        <v>18000</v>
      </c>
      <c r="H301" s="400"/>
      <c r="I301" s="390">
        <v>4500</v>
      </c>
      <c r="J301" s="390">
        <v>9000</v>
      </c>
      <c r="K301" s="390">
        <v>14000</v>
      </c>
      <c r="L301" s="390">
        <v>18000</v>
      </c>
    </row>
    <row r="302" spans="1:12" ht="40.5" customHeight="1">
      <c r="A302" s="191">
        <v>3080</v>
      </c>
      <c r="B302" s="182" t="s">
        <v>319</v>
      </c>
      <c r="C302" s="182">
        <v>8</v>
      </c>
      <c r="D302" s="182">
        <v>0</v>
      </c>
      <c r="E302" s="196" t="s">
        <v>614</v>
      </c>
      <c r="F302" s="297">
        <f aca="true" t="shared" si="86" ref="F302:L302">SUM(F304)</f>
        <v>0</v>
      </c>
      <c r="G302" s="297">
        <f t="shared" si="86"/>
        <v>0</v>
      </c>
      <c r="H302" s="387">
        <f t="shared" si="86"/>
        <v>0</v>
      </c>
      <c r="I302" s="297">
        <f t="shared" si="86"/>
        <v>0</v>
      </c>
      <c r="J302" s="387">
        <f t="shared" si="86"/>
        <v>0</v>
      </c>
      <c r="K302" s="297">
        <f t="shared" si="86"/>
        <v>0</v>
      </c>
      <c r="L302" s="297">
        <f t="shared" si="86"/>
        <v>0</v>
      </c>
    </row>
    <row r="303" spans="1:12" s="184" customFormat="1" ht="18.75" customHeight="1">
      <c r="A303" s="191"/>
      <c r="B303" s="182"/>
      <c r="C303" s="182"/>
      <c r="D303" s="182"/>
      <c r="E303" s="196" t="s">
        <v>731</v>
      </c>
      <c r="F303" s="297"/>
      <c r="G303" s="297"/>
      <c r="H303" s="387"/>
      <c r="I303" s="297"/>
      <c r="J303" s="387"/>
      <c r="K303" s="297"/>
      <c r="L303" s="297"/>
    </row>
    <row r="304" spans="1:12" ht="40.5" customHeight="1" thickBot="1">
      <c r="A304" s="191">
        <v>3081</v>
      </c>
      <c r="B304" s="182" t="s">
        <v>319</v>
      </c>
      <c r="C304" s="182">
        <v>8</v>
      </c>
      <c r="D304" s="182">
        <v>1</v>
      </c>
      <c r="E304" s="196" t="s">
        <v>614</v>
      </c>
      <c r="F304" s="311">
        <f>SUM(G304:H304)</f>
        <v>0</v>
      </c>
      <c r="G304" s="311"/>
      <c r="H304" s="393"/>
      <c r="I304" s="311"/>
      <c r="J304" s="393"/>
      <c r="K304" s="311"/>
      <c r="L304" s="311"/>
    </row>
    <row r="305" spans="1:12" s="184" customFormat="1" ht="10.5" customHeight="1">
      <c r="A305" s="191"/>
      <c r="B305" s="182"/>
      <c r="C305" s="182"/>
      <c r="D305" s="182"/>
      <c r="E305" s="196" t="s">
        <v>731</v>
      </c>
      <c r="F305" s="297"/>
      <c r="G305" s="297"/>
      <c r="H305" s="387"/>
      <c r="I305" s="297"/>
      <c r="J305" s="387"/>
      <c r="K305" s="297"/>
      <c r="L305" s="297"/>
    </row>
    <row r="306" spans="1:12" ht="25.5" customHeight="1">
      <c r="A306" s="191">
        <v>3090</v>
      </c>
      <c r="B306" s="182" t="s">
        <v>319</v>
      </c>
      <c r="C306" s="182">
        <v>9</v>
      </c>
      <c r="D306" s="182">
        <v>0</v>
      </c>
      <c r="E306" s="196" t="s">
        <v>615</v>
      </c>
      <c r="F306" s="297">
        <f aca="true" t="shared" si="87" ref="F306:L306">SUM(F308:F309)</f>
        <v>0</v>
      </c>
      <c r="G306" s="297">
        <f t="shared" si="87"/>
        <v>0</v>
      </c>
      <c r="H306" s="387">
        <f t="shared" si="87"/>
        <v>0</v>
      </c>
      <c r="I306" s="297">
        <f t="shared" si="87"/>
        <v>0</v>
      </c>
      <c r="J306" s="387">
        <f t="shared" si="87"/>
        <v>0</v>
      </c>
      <c r="K306" s="297">
        <f t="shared" si="87"/>
        <v>0</v>
      </c>
      <c r="L306" s="297">
        <f t="shared" si="87"/>
        <v>0</v>
      </c>
    </row>
    <row r="307" spans="1:12" s="184" customFormat="1" ht="10.5" customHeight="1">
      <c r="A307" s="191"/>
      <c r="B307" s="182"/>
      <c r="C307" s="182"/>
      <c r="D307" s="182"/>
      <c r="E307" s="196" t="s">
        <v>731</v>
      </c>
      <c r="F307" s="297"/>
      <c r="G307" s="297"/>
      <c r="H307" s="387"/>
      <c r="I307" s="297"/>
      <c r="J307" s="387"/>
      <c r="K307" s="297"/>
      <c r="L307" s="297"/>
    </row>
    <row r="308" spans="1:12" ht="25.5" customHeight="1" thickBot="1">
      <c r="A308" s="191">
        <v>3091</v>
      </c>
      <c r="B308" s="182" t="s">
        <v>319</v>
      </c>
      <c r="C308" s="182">
        <v>9</v>
      </c>
      <c r="D308" s="182">
        <v>1</v>
      </c>
      <c r="E308" s="196" t="s">
        <v>615</v>
      </c>
      <c r="F308" s="311">
        <f>SUM(G308:H308)</f>
        <v>0</v>
      </c>
      <c r="G308" s="297"/>
      <c r="H308" s="297"/>
      <c r="I308" s="297"/>
      <c r="J308" s="297"/>
      <c r="K308" s="297"/>
      <c r="L308" s="297"/>
    </row>
    <row r="309" spans="1:12" ht="53.25" customHeight="1" thickBot="1">
      <c r="A309" s="191">
        <v>3092</v>
      </c>
      <c r="B309" s="182" t="s">
        <v>319</v>
      </c>
      <c r="C309" s="182">
        <v>9</v>
      </c>
      <c r="D309" s="182">
        <v>2</v>
      </c>
      <c r="E309" s="196" t="s">
        <v>339</v>
      </c>
      <c r="F309" s="311">
        <f>SUM(G309:H309)</f>
        <v>0</v>
      </c>
      <c r="G309" s="297"/>
      <c r="H309" s="297"/>
      <c r="I309" s="297"/>
      <c r="J309" s="297"/>
      <c r="K309" s="297"/>
      <c r="L309" s="297"/>
    </row>
    <row r="310" spans="1:12" s="177" customFormat="1" ht="32.25" customHeight="1">
      <c r="A310" s="249">
        <v>3100</v>
      </c>
      <c r="B310" s="223" t="s">
        <v>320</v>
      </c>
      <c r="C310" s="223">
        <v>0</v>
      </c>
      <c r="D310" s="224">
        <v>0</v>
      </c>
      <c r="E310" s="250" t="s">
        <v>238</v>
      </c>
      <c r="F310" s="394">
        <f aca="true" t="shared" si="88" ref="F310:L310">SUM(F312)</f>
        <v>25179.100000000006</v>
      </c>
      <c r="G310" s="394">
        <f t="shared" si="88"/>
        <v>175179.1</v>
      </c>
      <c r="H310" s="404">
        <f t="shared" si="88"/>
        <v>0</v>
      </c>
      <c r="I310" s="394">
        <f t="shared" si="88"/>
        <v>10000</v>
      </c>
      <c r="J310" s="404">
        <f t="shared" si="88"/>
        <v>12550.5</v>
      </c>
      <c r="K310" s="394">
        <f t="shared" si="88"/>
        <v>22550.5</v>
      </c>
      <c r="L310" s="394">
        <f t="shared" si="88"/>
        <v>25179.1</v>
      </c>
    </row>
    <row r="311" spans="1:12" ht="11.25" customHeight="1">
      <c r="A311" s="185"/>
      <c r="B311" s="171"/>
      <c r="C311" s="172"/>
      <c r="D311" s="173"/>
      <c r="E311" s="178" t="s">
        <v>730</v>
      </c>
      <c r="F311" s="362"/>
      <c r="G311" s="362"/>
      <c r="H311" s="403"/>
      <c r="I311" s="362"/>
      <c r="J311" s="403"/>
      <c r="K311" s="362"/>
      <c r="L311" s="362"/>
    </row>
    <row r="312" spans="1:12" ht="29.25" customHeight="1">
      <c r="A312" s="185">
        <v>3110</v>
      </c>
      <c r="B312" s="182" t="s">
        <v>320</v>
      </c>
      <c r="C312" s="182">
        <v>1</v>
      </c>
      <c r="D312" s="183">
        <v>0</v>
      </c>
      <c r="E312" s="240" t="s">
        <v>714</v>
      </c>
      <c r="F312" s="297">
        <f aca="true" t="shared" si="89" ref="F312:L312">SUM(F314)</f>
        <v>25179.100000000006</v>
      </c>
      <c r="G312" s="297">
        <f t="shared" si="89"/>
        <v>175179.1</v>
      </c>
      <c r="H312" s="387">
        <f t="shared" si="89"/>
        <v>0</v>
      </c>
      <c r="I312" s="297">
        <f t="shared" si="89"/>
        <v>10000</v>
      </c>
      <c r="J312" s="387">
        <f t="shared" si="89"/>
        <v>12550.5</v>
      </c>
      <c r="K312" s="297">
        <f t="shared" si="89"/>
        <v>22550.5</v>
      </c>
      <c r="L312" s="297">
        <f t="shared" si="89"/>
        <v>25179.1</v>
      </c>
    </row>
    <row r="313" spans="1:12" s="184" customFormat="1" ht="13.5" customHeight="1" thickBot="1">
      <c r="A313" s="185"/>
      <c r="B313" s="171"/>
      <c r="C313" s="182"/>
      <c r="D313" s="183"/>
      <c r="E313" s="178" t="s">
        <v>731</v>
      </c>
      <c r="F313" s="297"/>
      <c r="G313" s="297"/>
      <c r="H313" s="387"/>
      <c r="I313" s="297"/>
      <c r="J313" s="387"/>
      <c r="K313" s="297"/>
      <c r="L313" s="297"/>
    </row>
    <row r="314" spans="1:12" ht="24.75" thickBot="1">
      <c r="A314" s="185">
        <v>3112</v>
      </c>
      <c r="B314" s="187" t="s">
        <v>320</v>
      </c>
      <c r="C314" s="187">
        <v>1</v>
      </c>
      <c r="D314" s="188">
        <v>2</v>
      </c>
      <c r="E314" s="251" t="s">
        <v>657</v>
      </c>
      <c r="F314" s="297">
        <f>SUM(G314:H314)-Ekamutner!D114</f>
        <v>25179.100000000006</v>
      </c>
      <c r="G314" s="207">
        <v>175179.1</v>
      </c>
      <c r="H314" s="402">
        <f>H315</f>
        <v>0</v>
      </c>
      <c r="I314" s="475">
        <v>10000</v>
      </c>
      <c r="J314" s="475">
        <v>12550.5</v>
      </c>
      <c r="K314" s="475">
        <v>22550.5</v>
      </c>
      <c r="L314" s="207">
        <v>25179.1</v>
      </c>
    </row>
    <row r="315" spans="1:12" ht="15">
      <c r="A315" s="191"/>
      <c r="B315" s="182"/>
      <c r="C315" s="182"/>
      <c r="D315" s="182"/>
      <c r="E315" s="253"/>
      <c r="F315" s="297"/>
      <c r="G315" s="297"/>
      <c r="H315" s="387"/>
      <c r="I315" s="297"/>
      <c r="J315" s="387"/>
      <c r="K315" s="297"/>
      <c r="L315" s="297"/>
    </row>
    <row r="316" spans="1:12" ht="15.75" thickBot="1">
      <c r="A316" s="191"/>
      <c r="B316" s="182"/>
      <c r="C316" s="182"/>
      <c r="D316" s="182"/>
      <c r="E316" s="253"/>
      <c r="F316" s="311"/>
      <c r="G316" s="311"/>
      <c r="H316" s="387"/>
      <c r="I316" s="311"/>
      <c r="J316" s="387"/>
      <c r="K316" s="311"/>
      <c r="L316" s="311"/>
    </row>
    <row r="317" spans="2:4" ht="15">
      <c r="B317" s="255"/>
      <c r="C317" s="256"/>
      <c r="D317" s="257"/>
    </row>
    <row r="318" spans="1:12" s="128" customFormat="1" ht="58.5" customHeight="1">
      <c r="A318" s="537" t="s">
        <v>708</v>
      </c>
      <c r="B318" s="537"/>
      <c r="C318" s="537"/>
      <c r="D318" s="537"/>
      <c r="E318" s="537"/>
      <c r="F318" s="537"/>
      <c r="G318" s="537"/>
      <c r="H318" s="537"/>
      <c r="I318" s="537"/>
      <c r="J318" s="537"/>
      <c r="K318" s="537"/>
      <c r="L318" s="537"/>
    </row>
    <row r="319" spans="1:12" s="128" customFormat="1" ht="12.75">
      <c r="A319" s="259" t="s">
        <v>239</v>
      </c>
      <c r="B319" s="260"/>
      <c r="C319" s="260"/>
      <c r="D319" s="260"/>
      <c r="E319" s="260"/>
      <c r="F319" s="260"/>
      <c r="G319" s="411"/>
      <c r="H319" s="412"/>
      <c r="I319" s="412"/>
      <c r="J319" s="412"/>
      <c r="K319" s="412"/>
      <c r="L319" s="412"/>
    </row>
  </sheetData>
  <sheetProtection/>
  <protectedRanges>
    <protectedRange sqref="G4:H4 F2:F3" name="Range25"/>
    <protectedRange sqref="F288:L288 G294:L295 G292:L292 G289:L289 F291:L291" name="Range22"/>
    <protectedRange sqref="G263:L264 F266:L266 F270:L270 G259:L260 G271:L271 G268:L268 G267:H267 F262:L262" name="Range20"/>
    <protectedRange sqref="I241:L242 G237:H239 F244:L244 G242:H242 F241:H241 F236:H236 G246:L246 I236:L239" name="Range18"/>
    <protectedRange sqref="G213:H214 I212:L214 F212:H212 F218:L218 F216:L216" name="Range16"/>
    <protectedRange sqref="G195:H198 F194:H194 F187:L187 G189:L192 I194:L198" name="Range14"/>
    <protectedRange sqref="G162:H162 I172:L173 G173:H173 F164:L164 F172:H172 F169:L169 F161:H161 F167:L167 G175:L175 G170:L170 G165:H165 I161:L162" name="Range12"/>
    <protectedRange sqref="G145:H145 F144:H144 G137:L142 F147:L147 I144:L145" name="Range10"/>
    <protectedRange sqref="G115:H117 G121:L124 F114:H114 F119:L119 G120 I114:L117" name="Range8"/>
    <protectedRange sqref="G80:H80 G83:H83 G86:H86 I88:L89 G89:H89 I82:L83 I93:L94 I85:L86 G94:H94 F93:H93 F88:H88 F85:H85 F82:H82 F79:H79 F91:L91 I79:L80" name="Range6"/>
    <protectedRange sqref="G45:H45 I50:L51 G51:H51 G54:H54 G56:L57 I53:L54 G60 F59:H59 F53:H53 F50:H50 F46:H46 I45:L46 I59:L60 F48:L48 G44:L44" name="Range4"/>
    <protectedRange sqref="G17:L17 G20:H21 F23:H23 F14:L14 H24 I23:L24 F12:L12 G24:G26 H25:L26 F19:L19 G15:H16 J16:L16 I21:L21 J20:L20" name="Range2"/>
    <protectedRange sqref="G63:H63 I67:L70 G68:H70 I75:L77 G73:H73 I72:L73 G76:H77 F75:H75 F72:H72 F67:H67 F62:H62 G60:L60 F65:L65 F79:L79 I62:L63" name="Range5"/>
    <protectedRange sqref="G109:L112 G106:L107 G103:L104 G101:H102 G97:L100 G95:L95" name="Range7"/>
    <protectedRange sqref="I129:L133 G127:H127 I135:L136 G130:H133 G136:H136 F135:H135 F129:H129 F126:H126 I126:L127" name="Range9"/>
    <protectedRange sqref="F152:L152 F149:L149 F158:L158 G156:L156 F155:L155 G153:L153 G159:L159" name="Range11"/>
    <protectedRange sqref="G182:H182 F178:L178 F181:H181 F175:L175 I181:L182 G185:H185 G176:H176 G179:H179 F184:L184" name="Range13"/>
    <protectedRange sqref="I200:L204 I206:L207 G201:H204 I209:L210 G207:H207 G210:H210 F209:H209 F206:H206 F200:H200" name="Range15"/>
    <protectedRange sqref="F230:H230 G223:L223 G226:L228 I230:L231 G231:G234 H231 H232:L234 G225:H225 G221:L221" name="Range17"/>
    <protectedRange sqref="F248:L248 F258:L258 G252:L252 G256:L256 F254:L254 F250:L250 G255:H255" name="Range19"/>
    <protectedRange sqref="G274:H274 F288:L288 I285:L286 G282:H283 I281:L283 G286:H286 F285:H285 F281:H281 F273:H273 F279:L279 F276:L276 I273:L274" name="Range21"/>
    <protectedRange sqref="G298:H298 F300:L300 G304:H304 F305:H305 F303:H303 I303:L305 F297:H297 G301:H301 I297:L298" name="Range23"/>
    <protectedRange sqref="L315" name="Range24_4_1_1_1"/>
    <protectedRange sqref="G314" name="Range24_1"/>
  </protectedRanges>
  <mergeCells count="12">
    <mergeCell ref="I6:L6"/>
    <mergeCell ref="E6:E8"/>
    <mergeCell ref="J1:L1"/>
    <mergeCell ref="J2:L2"/>
    <mergeCell ref="E4:K4"/>
    <mergeCell ref="A6:A8"/>
    <mergeCell ref="A318:L318"/>
    <mergeCell ref="B6:B8"/>
    <mergeCell ref="C6:C8"/>
    <mergeCell ref="D6:D8"/>
    <mergeCell ref="F6:H6"/>
    <mergeCell ref="I7:L7"/>
  </mergeCells>
  <printOptions/>
  <pageMargins left="0.15748031496062992" right="0.1574803149606299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B63:B64 B94:B96 B98 B102:B104 B105 B107:B108 B109:B113 B115:B118 B120 B121:B125 B127:B128 B130:B134 B136:B143 B145:B146 B148 B150 B151 B153 B154 B157 B159 B160 B162:B163 B165 B166 B168 B170 B171 B173:B174 B176 B177 B179 B180 B182:B183 B185 B186 B188 B190:B193 B195:B199 B201:B205 B207:B208 B210:B211 B213:B215 B217 B219 B220 B222 B223 B224 B225 B226 B227:B228 B229 B234:B235 B237:B240 B242:B243 B247 B249 B251 B252 B253 B255 B256 B257 B259:B260 B261 B263 B264:B265 B268:B269 B272 B274:B275 B278 B280 B282:B284 B286:B287 B289 D289 B290 B292 B293 B295:B296 B298:B299 B301 B302 B304 B306 B308 B309 B310 B312 B314 B92 B89:B90 B86:B87 B83:B84 B80:B81 B76:B78 B73:B74 B68:B71 B66 B60:B61 B57:B58 B54:B55 B51:B52 B49 B43:B47 B41 B38:B39 B36 B35 B32:B33 B29:B30 B27 B26 B20:D22 B16:D18 B15:D15 B13:D13 B11:D11 C24:D24 B271 B277 B245 B231:B232 B24:B25 B156" numberStoredAsText="1"/>
    <ignoredError sqref="G118" formula="1"/>
    <ignoredError sqref="F12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K231"/>
  <sheetViews>
    <sheetView tabSelected="1" zoomScalePageLayoutView="0" workbookViewId="0" topLeftCell="B157">
      <selection activeCell="I7" sqref="I7"/>
    </sheetView>
  </sheetViews>
  <sheetFormatPr defaultColWidth="9.140625" defaultRowHeight="12.75"/>
  <cols>
    <col min="1" max="1" width="5.8515625" style="122" customWidth="1"/>
    <col min="2" max="2" width="43.7109375" style="122" customWidth="1"/>
    <col min="3" max="3" width="7.7109375" style="130" customWidth="1"/>
    <col min="4" max="5" width="12.57421875" style="130" customWidth="1"/>
    <col min="6" max="7" width="12.7109375" style="130" customWidth="1"/>
    <col min="8" max="8" width="12.7109375" style="122" customWidth="1"/>
    <col min="9" max="9" width="19.140625" style="122" customWidth="1"/>
    <col min="10" max="10" width="12.7109375" style="122" customWidth="1"/>
    <col min="11" max="11" width="12.57421875" style="122" customWidth="1"/>
    <col min="12" max="16384" width="9.140625" style="122" customWidth="1"/>
  </cols>
  <sheetData>
    <row r="1" spans="7:11" ht="91.5" customHeight="1">
      <c r="G1" s="531" t="s">
        <v>290</v>
      </c>
      <c r="H1" s="531"/>
      <c r="I1" s="531"/>
      <c r="J1" s="502"/>
      <c r="K1" s="502"/>
    </row>
    <row r="2" spans="7:11" ht="84" customHeight="1">
      <c r="G2" s="561" t="s">
        <v>872</v>
      </c>
      <c r="H2" s="561"/>
      <c r="I2" s="561"/>
      <c r="J2" s="502"/>
      <c r="K2" s="502"/>
    </row>
    <row r="3" spans="1:10" s="120" customFormat="1" ht="21.75" customHeight="1">
      <c r="A3" s="7"/>
      <c r="B3" s="570" t="s">
        <v>284</v>
      </c>
      <c r="C3" s="570"/>
      <c r="D3" s="570"/>
      <c r="E3" s="570"/>
      <c r="F3" s="570"/>
      <c r="G3" s="570"/>
      <c r="H3" s="570"/>
      <c r="I3" s="570"/>
      <c r="J3" s="570"/>
    </row>
    <row r="4" spans="1:10" s="121" customFormat="1" ht="15.75" thickBot="1">
      <c r="A4" s="3"/>
      <c r="B4" s="2"/>
      <c r="C4" s="2"/>
      <c r="D4" s="2"/>
      <c r="E4" s="2"/>
      <c r="F4" s="2"/>
      <c r="G4" s="2"/>
      <c r="H4" s="4"/>
      <c r="I4" s="4"/>
      <c r="J4" s="4"/>
    </row>
    <row r="5" spans="1:10" ht="13.5" thickBot="1">
      <c r="A5" s="562" t="s">
        <v>803</v>
      </c>
      <c r="B5" s="557" t="s">
        <v>658</v>
      </c>
      <c r="C5" s="558"/>
      <c r="D5" s="554" t="s">
        <v>547</v>
      </c>
      <c r="E5" s="555"/>
      <c r="F5" s="556"/>
      <c r="G5" s="567" t="s">
        <v>568</v>
      </c>
      <c r="H5" s="568"/>
      <c r="I5" s="568"/>
      <c r="J5" s="569"/>
    </row>
    <row r="6" spans="1:10" ht="30" customHeight="1" thickBot="1">
      <c r="A6" s="563"/>
      <c r="B6" s="559"/>
      <c r="C6" s="560"/>
      <c r="D6" s="571" t="s">
        <v>804</v>
      </c>
      <c r="E6" s="64" t="s">
        <v>730</v>
      </c>
      <c r="F6" s="65"/>
      <c r="G6" s="564" t="s">
        <v>569</v>
      </c>
      <c r="H6" s="565"/>
      <c r="I6" s="565"/>
      <c r="J6" s="566"/>
    </row>
    <row r="7" spans="1:10" ht="25.5">
      <c r="A7" s="563"/>
      <c r="B7" s="66" t="s">
        <v>659</v>
      </c>
      <c r="C7" s="67" t="s">
        <v>660</v>
      </c>
      <c r="D7" s="571"/>
      <c r="E7" s="68" t="s">
        <v>799</v>
      </c>
      <c r="F7" s="69" t="s">
        <v>800</v>
      </c>
      <c r="G7" s="60">
        <v>1</v>
      </c>
      <c r="H7" s="47">
        <v>2</v>
      </c>
      <c r="I7" s="47">
        <v>3</v>
      </c>
      <c r="J7" s="47">
        <v>4</v>
      </c>
    </row>
    <row r="8" spans="1:10" ht="12.75">
      <c r="A8" s="70">
        <v>1</v>
      </c>
      <c r="B8" s="70">
        <v>2</v>
      </c>
      <c r="C8" s="71" t="s">
        <v>661</v>
      </c>
      <c r="D8" s="72">
        <v>4</v>
      </c>
      <c r="E8" s="58">
        <v>5</v>
      </c>
      <c r="F8" s="73">
        <v>6</v>
      </c>
      <c r="G8" s="74">
        <v>7</v>
      </c>
      <c r="H8" s="61">
        <v>8</v>
      </c>
      <c r="I8" s="47">
        <v>9</v>
      </c>
      <c r="J8" s="61">
        <v>10</v>
      </c>
    </row>
    <row r="9" spans="1:10" ht="36.75" customHeight="1">
      <c r="A9" s="54">
        <v>4000</v>
      </c>
      <c r="B9" s="75" t="s">
        <v>140</v>
      </c>
      <c r="C9" s="76"/>
      <c r="D9" s="119">
        <f aca="true" t="shared" si="0" ref="D9:J9">SUM(D11,D172,D207)</f>
        <v>2662354.5</v>
      </c>
      <c r="E9" s="119">
        <f t="shared" si="0"/>
        <v>1809462.2</v>
      </c>
      <c r="F9" s="119">
        <f t="shared" si="0"/>
        <v>1002892.2999999999</v>
      </c>
      <c r="G9" s="119">
        <f t="shared" si="0"/>
        <v>941528.0999999999</v>
      </c>
      <c r="H9" s="119">
        <f t="shared" si="0"/>
        <v>1479966.9</v>
      </c>
      <c r="I9" s="119">
        <f t="shared" si="0"/>
        <v>1882756.5999999999</v>
      </c>
      <c r="J9" s="119">
        <f t="shared" si="0"/>
        <v>2662354.5</v>
      </c>
    </row>
    <row r="10" spans="1:10" ht="12.75">
      <c r="A10" s="54"/>
      <c r="B10" s="77" t="s">
        <v>733</v>
      </c>
      <c r="C10" s="76"/>
      <c r="D10" s="56"/>
      <c r="E10" s="48"/>
      <c r="F10" s="78"/>
      <c r="G10" s="49"/>
      <c r="H10" s="59"/>
      <c r="I10" s="59"/>
      <c r="J10" s="59"/>
    </row>
    <row r="11" spans="1:10" ht="42" customHeight="1">
      <c r="A11" s="54">
        <v>4050</v>
      </c>
      <c r="B11" s="79" t="s">
        <v>141</v>
      </c>
      <c r="C11" s="80" t="s">
        <v>449</v>
      </c>
      <c r="D11" s="56">
        <f aca="true" t="shared" si="1" ref="D11:J11">SUM(D13,D26,D69,D84,D94,D128,D143)</f>
        <v>1659462.2</v>
      </c>
      <c r="E11" s="48">
        <f t="shared" si="1"/>
        <v>1809462.2</v>
      </c>
      <c r="F11" s="78">
        <f t="shared" si="1"/>
        <v>0</v>
      </c>
      <c r="G11" s="59">
        <f t="shared" si="1"/>
        <v>330084</v>
      </c>
      <c r="H11" s="59">
        <f t="shared" si="1"/>
        <v>845022.8</v>
      </c>
      <c r="I11" s="59">
        <f t="shared" si="1"/>
        <v>1247812.5</v>
      </c>
      <c r="J11" s="59">
        <f t="shared" si="1"/>
        <v>1659462.2</v>
      </c>
    </row>
    <row r="12" spans="1:10" ht="12.75">
      <c r="A12" s="54"/>
      <c r="B12" s="77" t="s">
        <v>733</v>
      </c>
      <c r="C12" s="76"/>
      <c r="D12" s="56"/>
      <c r="E12" s="48"/>
      <c r="F12" s="78"/>
      <c r="G12" s="49"/>
      <c r="H12" s="59"/>
      <c r="I12" s="59"/>
      <c r="J12" s="59"/>
    </row>
    <row r="13" spans="1:10" ht="30.75" customHeight="1">
      <c r="A13" s="54">
        <v>4100</v>
      </c>
      <c r="B13" s="63" t="s">
        <v>142</v>
      </c>
      <c r="C13" s="81" t="s">
        <v>449</v>
      </c>
      <c r="D13" s="56">
        <f>SUM(D15,D20,D23)</f>
        <v>519311.6</v>
      </c>
      <c r="E13" s="48">
        <f>SUM(E15,E20,E23)</f>
        <v>519311.6</v>
      </c>
      <c r="F13" s="78" t="s">
        <v>456</v>
      </c>
      <c r="G13" s="49">
        <f>SUM(G15,G20,G23)</f>
        <v>109000</v>
      </c>
      <c r="H13" s="59">
        <f>SUM(H15,H20,H23)</f>
        <v>271581</v>
      </c>
      <c r="I13" s="59">
        <f>SUM(I15,I20,I23)</f>
        <v>412581</v>
      </c>
      <c r="J13" s="59">
        <f>SUM(J15,J20,J23)</f>
        <v>519311.6</v>
      </c>
    </row>
    <row r="14" spans="1:10" ht="12.75">
      <c r="A14" s="54"/>
      <c r="B14" s="77" t="s">
        <v>733</v>
      </c>
      <c r="C14" s="76"/>
      <c r="D14" s="56"/>
      <c r="E14" s="48"/>
      <c r="F14" s="78"/>
      <c r="G14" s="49"/>
      <c r="H14" s="59"/>
      <c r="I14" s="59"/>
      <c r="J14" s="59"/>
    </row>
    <row r="15" spans="1:10" ht="24">
      <c r="A15" s="54">
        <v>4110</v>
      </c>
      <c r="B15" s="82" t="s">
        <v>143</v>
      </c>
      <c r="C15" s="81" t="s">
        <v>449</v>
      </c>
      <c r="D15" s="56">
        <f>SUM(D17:D19)</f>
        <v>519311.6</v>
      </c>
      <c r="E15" s="48">
        <f>SUM(E17:E19)</f>
        <v>519311.6</v>
      </c>
      <c r="F15" s="83" t="s">
        <v>455</v>
      </c>
      <c r="G15" s="49">
        <f>SUM(G17:G19)</f>
        <v>109000</v>
      </c>
      <c r="H15" s="59">
        <f>SUM(H17:H19)</f>
        <v>271581</v>
      </c>
      <c r="I15" s="59">
        <f>SUM(I17:I19)</f>
        <v>412581</v>
      </c>
      <c r="J15" s="59">
        <f>SUM(J17:J19)</f>
        <v>519311.6</v>
      </c>
    </row>
    <row r="16" spans="1:10" ht="12.75">
      <c r="A16" s="54"/>
      <c r="B16" s="77" t="s">
        <v>731</v>
      </c>
      <c r="C16" s="81"/>
      <c r="D16" s="56"/>
      <c r="E16" s="48"/>
      <c r="F16" s="83"/>
      <c r="G16" s="49"/>
      <c r="H16" s="59"/>
      <c r="I16" s="59"/>
      <c r="J16" s="59"/>
    </row>
    <row r="17" spans="1:10" ht="24">
      <c r="A17" s="54">
        <v>4111</v>
      </c>
      <c r="B17" s="84" t="s">
        <v>662</v>
      </c>
      <c r="C17" s="85" t="s">
        <v>322</v>
      </c>
      <c r="D17" s="56">
        <f>SUM(E17:F17)</f>
        <v>478495.3</v>
      </c>
      <c r="E17" s="48">
        <v>478495.3</v>
      </c>
      <c r="F17" s="83" t="s">
        <v>455</v>
      </c>
      <c r="G17" s="49">
        <v>108000</v>
      </c>
      <c r="H17" s="59">
        <v>252481</v>
      </c>
      <c r="I17" s="59">
        <v>382981</v>
      </c>
      <c r="J17" s="59">
        <v>478495.3</v>
      </c>
    </row>
    <row r="18" spans="1:10" ht="24">
      <c r="A18" s="54">
        <v>4112</v>
      </c>
      <c r="B18" s="84" t="s">
        <v>663</v>
      </c>
      <c r="C18" s="85" t="s">
        <v>323</v>
      </c>
      <c r="D18" s="56">
        <f>SUM(E18:F18)</f>
        <v>40816.3</v>
      </c>
      <c r="E18" s="48">
        <v>40816.3</v>
      </c>
      <c r="F18" s="83" t="s">
        <v>455</v>
      </c>
      <c r="G18" s="179">
        <v>1000</v>
      </c>
      <c r="H18" s="180">
        <v>19100</v>
      </c>
      <c r="I18" s="179">
        <v>29600</v>
      </c>
      <c r="J18" s="179">
        <v>40816.3</v>
      </c>
    </row>
    <row r="19" spans="1:10" ht="12.75">
      <c r="A19" s="54">
        <v>4114</v>
      </c>
      <c r="B19" s="84" t="s">
        <v>664</v>
      </c>
      <c r="C19" s="85" t="s">
        <v>321</v>
      </c>
      <c r="D19" s="56">
        <f>SUM(E19:F19)</f>
        <v>0</v>
      </c>
      <c r="E19" s="48"/>
      <c r="F19" s="83" t="s">
        <v>455</v>
      </c>
      <c r="G19" s="49"/>
      <c r="H19" s="59"/>
      <c r="I19" s="59"/>
      <c r="J19" s="59"/>
    </row>
    <row r="20" spans="1:10" ht="24">
      <c r="A20" s="54">
        <v>4120</v>
      </c>
      <c r="B20" s="86" t="s">
        <v>144</v>
      </c>
      <c r="C20" s="81" t="s">
        <v>449</v>
      </c>
      <c r="D20" s="56">
        <f>SUM(D22)</f>
        <v>0</v>
      </c>
      <c r="E20" s="48">
        <f>SUM(E22)</f>
        <v>0</v>
      </c>
      <c r="F20" s="83" t="s">
        <v>455</v>
      </c>
      <c r="G20" s="49">
        <f>SUM(G22)</f>
        <v>0</v>
      </c>
      <c r="H20" s="59">
        <f>SUM(H22)</f>
        <v>0</v>
      </c>
      <c r="I20" s="59">
        <f>SUM(I22)</f>
        <v>0</v>
      </c>
      <c r="J20" s="59">
        <f>SUM(J22)</f>
        <v>0</v>
      </c>
    </row>
    <row r="21" spans="1:10" ht="12.75">
      <c r="A21" s="54"/>
      <c r="B21" s="77" t="s">
        <v>731</v>
      </c>
      <c r="C21" s="81"/>
      <c r="D21" s="56"/>
      <c r="E21" s="48"/>
      <c r="F21" s="83"/>
      <c r="G21" s="49"/>
      <c r="H21" s="59"/>
      <c r="I21" s="59"/>
      <c r="J21" s="59"/>
    </row>
    <row r="22" spans="1:10" ht="13.5" customHeight="1">
      <c r="A22" s="54">
        <v>4121</v>
      </c>
      <c r="B22" s="84" t="s">
        <v>665</v>
      </c>
      <c r="C22" s="85" t="s">
        <v>324</v>
      </c>
      <c r="D22" s="56">
        <f>SUM(E22:F22)</f>
        <v>0</v>
      </c>
      <c r="E22" s="48"/>
      <c r="F22" s="83" t="s">
        <v>455</v>
      </c>
      <c r="G22" s="49"/>
      <c r="H22" s="59"/>
      <c r="I22" s="59"/>
      <c r="J22" s="59"/>
    </row>
    <row r="23" spans="1:10" ht="25.5" customHeight="1">
      <c r="A23" s="54">
        <v>4130</v>
      </c>
      <c r="B23" s="86" t="s">
        <v>145</v>
      </c>
      <c r="C23" s="81" t="s">
        <v>449</v>
      </c>
      <c r="D23" s="56">
        <f>SUM(D25)</f>
        <v>0</v>
      </c>
      <c r="E23" s="48">
        <f>SUM(E25)</f>
        <v>0</v>
      </c>
      <c r="F23" s="78" t="s">
        <v>456</v>
      </c>
      <c r="G23" s="49">
        <f>SUM(G25)</f>
        <v>0</v>
      </c>
      <c r="H23" s="59">
        <f>SUM(H25)</f>
        <v>0</v>
      </c>
      <c r="I23" s="59">
        <f>SUM(I25)</f>
        <v>0</v>
      </c>
      <c r="J23" s="59">
        <f>SUM(J25)</f>
        <v>0</v>
      </c>
    </row>
    <row r="24" spans="1:10" ht="12.75">
      <c r="A24" s="54"/>
      <c r="B24" s="77" t="s">
        <v>731</v>
      </c>
      <c r="C24" s="81"/>
      <c r="D24" s="56"/>
      <c r="E24" s="48"/>
      <c r="F24" s="83"/>
      <c r="G24" s="49"/>
      <c r="H24" s="59"/>
      <c r="I24" s="59"/>
      <c r="J24" s="59"/>
    </row>
    <row r="25" spans="1:10" ht="13.5" customHeight="1">
      <c r="A25" s="54">
        <v>4131</v>
      </c>
      <c r="B25" s="86" t="s">
        <v>325</v>
      </c>
      <c r="C25" s="85" t="s">
        <v>326</v>
      </c>
      <c r="D25" s="56">
        <f>SUM(E25:F25)</f>
        <v>0</v>
      </c>
      <c r="E25" s="48"/>
      <c r="F25" s="83" t="s">
        <v>456</v>
      </c>
      <c r="G25" s="19"/>
      <c r="H25" s="19"/>
      <c r="I25" s="19"/>
      <c r="J25" s="59"/>
    </row>
    <row r="26" spans="1:10" ht="36" customHeight="1">
      <c r="A26" s="54">
        <v>4200</v>
      </c>
      <c r="B26" s="84" t="s">
        <v>146</v>
      </c>
      <c r="C26" s="81" t="s">
        <v>449</v>
      </c>
      <c r="D26" s="56">
        <f>SUM(D28,D37,D42,D52,D55,D59)</f>
        <v>294668.3</v>
      </c>
      <c r="E26" s="48">
        <f>SUM(E28,E37,E42,E52,E55,E59)</f>
        <v>294668.3</v>
      </c>
      <c r="F26" s="83" t="s">
        <v>455</v>
      </c>
      <c r="G26" s="49">
        <f>SUM(G28,G37,G42,G52,G55,G59)</f>
        <v>66156.9</v>
      </c>
      <c r="H26" s="59">
        <f>SUM(H28,H37,H42,H52,H55,H59)</f>
        <v>153867.9</v>
      </c>
      <c r="I26" s="59">
        <f>SUM(I28,I37,I42,I52,I55,I59)</f>
        <v>205048.7</v>
      </c>
      <c r="J26" s="59">
        <f>SUM(J28,J37,J42,J52,J55,J59)</f>
        <v>294668.3</v>
      </c>
    </row>
    <row r="27" spans="1:10" ht="12.75">
      <c r="A27" s="54"/>
      <c r="B27" s="77" t="s">
        <v>733</v>
      </c>
      <c r="C27" s="76"/>
      <c r="D27" s="56"/>
      <c r="E27" s="48"/>
      <c r="F27" s="78"/>
      <c r="G27" s="49"/>
      <c r="H27" s="59"/>
      <c r="I27" s="59"/>
      <c r="J27" s="59"/>
    </row>
    <row r="28" spans="1:10" ht="33">
      <c r="A28" s="54">
        <v>4210</v>
      </c>
      <c r="B28" s="86" t="s">
        <v>147</v>
      </c>
      <c r="C28" s="81" t="s">
        <v>449</v>
      </c>
      <c r="D28" s="56">
        <f>SUM(D30:D36)</f>
        <v>78806</v>
      </c>
      <c r="E28" s="48">
        <f>SUM(E30:E36)</f>
        <v>78806</v>
      </c>
      <c r="F28" s="83" t="s">
        <v>455</v>
      </c>
      <c r="G28" s="49">
        <f>SUM(G30:G36)</f>
        <v>25954.7</v>
      </c>
      <c r="H28" s="59">
        <f>SUM(H30:H36)</f>
        <v>37454.7</v>
      </c>
      <c r="I28" s="59">
        <f>SUM(I30:I36)</f>
        <v>52354.7</v>
      </c>
      <c r="J28" s="59">
        <f>SUM(J30:J36)</f>
        <v>78806</v>
      </c>
    </row>
    <row r="29" spans="1:10" ht="12.75">
      <c r="A29" s="54"/>
      <c r="B29" s="77" t="s">
        <v>731</v>
      </c>
      <c r="C29" s="81"/>
      <c r="D29" s="56"/>
      <c r="E29" s="48"/>
      <c r="F29" s="83"/>
      <c r="G29" s="49"/>
      <c r="H29" s="59"/>
      <c r="I29" s="59"/>
      <c r="J29" s="59"/>
    </row>
    <row r="30" spans="1:10" ht="24">
      <c r="A30" s="54">
        <v>4211</v>
      </c>
      <c r="B30" s="84" t="s">
        <v>327</v>
      </c>
      <c r="C30" s="85" t="s">
        <v>328</v>
      </c>
      <c r="D30" s="56">
        <f aca="true" t="shared" si="2" ref="D30:D36">SUM(E30:F30)</f>
        <v>1004.7</v>
      </c>
      <c r="E30" s="48">
        <v>1004.7</v>
      </c>
      <c r="F30" s="83" t="s">
        <v>455</v>
      </c>
      <c r="G30" s="49">
        <v>4.7</v>
      </c>
      <c r="H30" s="59">
        <v>1004.7</v>
      </c>
      <c r="I30" s="59">
        <v>1004.7</v>
      </c>
      <c r="J30" s="59">
        <v>1004.7</v>
      </c>
    </row>
    <row r="31" spans="1:10" ht="14.25" customHeight="1">
      <c r="A31" s="54">
        <v>4212</v>
      </c>
      <c r="B31" s="86" t="s">
        <v>148</v>
      </c>
      <c r="C31" s="85" t="s">
        <v>329</v>
      </c>
      <c r="D31" s="56">
        <f t="shared" si="2"/>
        <v>62612.6</v>
      </c>
      <c r="E31" s="48">
        <v>62612.6</v>
      </c>
      <c r="F31" s="83" t="s">
        <v>455</v>
      </c>
      <c r="G31" s="49">
        <v>23250</v>
      </c>
      <c r="H31" s="59">
        <v>29250</v>
      </c>
      <c r="I31" s="59">
        <v>40250</v>
      </c>
      <c r="J31" s="59">
        <v>62612.6</v>
      </c>
    </row>
    <row r="32" spans="1:10" ht="14.25">
      <c r="A32" s="54">
        <v>4213</v>
      </c>
      <c r="B32" s="84" t="s">
        <v>666</v>
      </c>
      <c r="C32" s="85" t="s">
        <v>330</v>
      </c>
      <c r="D32" s="56">
        <f t="shared" si="2"/>
        <v>7050.7</v>
      </c>
      <c r="E32" s="48">
        <v>7050.7</v>
      </c>
      <c r="F32" s="83" t="s">
        <v>455</v>
      </c>
      <c r="G32" s="179">
        <v>1500</v>
      </c>
      <c r="H32" s="180">
        <v>3000</v>
      </c>
      <c r="I32" s="179">
        <v>4500</v>
      </c>
      <c r="J32" s="179">
        <v>7050.7</v>
      </c>
    </row>
    <row r="33" spans="1:10" ht="14.25">
      <c r="A33" s="54">
        <v>4214</v>
      </c>
      <c r="B33" s="84" t="s">
        <v>667</v>
      </c>
      <c r="C33" s="85" t="s">
        <v>331</v>
      </c>
      <c r="D33" s="56">
        <f t="shared" si="2"/>
        <v>5138</v>
      </c>
      <c r="E33" s="48">
        <v>5138</v>
      </c>
      <c r="F33" s="83" t="s">
        <v>455</v>
      </c>
      <c r="G33" s="179">
        <v>1100</v>
      </c>
      <c r="H33" s="180">
        <v>2200</v>
      </c>
      <c r="I33" s="179">
        <v>3600</v>
      </c>
      <c r="J33" s="179">
        <v>5138</v>
      </c>
    </row>
    <row r="34" spans="1:10" ht="14.25">
      <c r="A34" s="54">
        <v>4215</v>
      </c>
      <c r="B34" s="84" t="s">
        <v>668</v>
      </c>
      <c r="C34" s="85" t="s">
        <v>332</v>
      </c>
      <c r="D34" s="56">
        <f t="shared" si="2"/>
        <v>3000</v>
      </c>
      <c r="E34" s="48">
        <v>3000</v>
      </c>
      <c r="F34" s="83" t="s">
        <v>455</v>
      </c>
      <c r="G34" s="179">
        <v>100</v>
      </c>
      <c r="H34" s="180">
        <v>2000</v>
      </c>
      <c r="I34" s="179">
        <v>3000</v>
      </c>
      <c r="J34" s="179">
        <v>3000</v>
      </c>
    </row>
    <row r="35" spans="1:10" ht="17.25" customHeight="1">
      <c r="A35" s="54">
        <v>4216</v>
      </c>
      <c r="B35" s="84" t="s">
        <v>669</v>
      </c>
      <c r="C35" s="85" t="s">
        <v>333</v>
      </c>
      <c r="D35" s="56">
        <f t="shared" si="2"/>
        <v>0</v>
      </c>
      <c r="E35" s="48"/>
      <c r="F35" s="83" t="s">
        <v>455</v>
      </c>
      <c r="G35" s="49"/>
      <c r="H35" s="59"/>
      <c r="I35" s="59"/>
      <c r="J35" s="59"/>
    </row>
    <row r="36" spans="1:10" ht="12.75">
      <c r="A36" s="54">
        <v>4217</v>
      </c>
      <c r="B36" s="84" t="s">
        <v>670</v>
      </c>
      <c r="C36" s="85" t="s">
        <v>334</v>
      </c>
      <c r="D36" s="56">
        <f t="shared" si="2"/>
        <v>0</v>
      </c>
      <c r="E36" s="48"/>
      <c r="F36" s="83" t="s">
        <v>455</v>
      </c>
      <c r="G36" s="49"/>
      <c r="H36" s="59"/>
      <c r="I36" s="59"/>
      <c r="J36" s="59"/>
    </row>
    <row r="37" spans="1:10" ht="34.5">
      <c r="A37" s="54">
        <v>4220</v>
      </c>
      <c r="B37" s="86" t="s">
        <v>149</v>
      </c>
      <c r="C37" s="81" t="s">
        <v>449</v>
      </c>
      <c r="D37" s="56">
        <f>SUM(D39:D41)</f>
        <v>13150</v>
      </c>
      <c r="E37" s="48">
        <f>SUM(E39:E41)</f>
        <v>13150</v>
      </c>
      <c r="F37" s="83" t="s">
        <v>455</v>
      </c>
      <c r="G37" s="49">
        <f>SUM(G39:G41)</f>
        <v>250</v>
      </c>
      <c r="H37" s="59">
        <f>SUM(H39:H41)</f>
        <v>10519</v>
      </c>
      <c r="I37" s="59">
        <f>SUM(I39:I41)</f>
        <v>11819</v>
      </c>
      <c r="J37" s="59">
        <f>SUM(J39:J41)</f>
        <v>13150</v>
      </c>
    </row>
    <row r="38" spans="1:10" ht="12.75">
      <c r="A38" s="54"/>
      <c r="B38" s="77" t="s">
        <v>731</v>
      </c>
      <c r="C38" s="81"/>
      <c r="D38" s="56"/>
      <c r="E38" s="48"/>
      <c r="F38" s="83"/>
      <c r="G38" s="49"/>
      <c r="H38" s="59"/>
      <c r="I38" s="59"/>
      <c r="J38" s="59"/>
    </row>
    <row r="39" spans="1:10" ht="12.75">
      <c r="A39" s="54">
        <v>4221</v>
      </c>
      <c r="B39" s="84" t="s">
        <v>671</v>
      </c>
      <c r="C39" s="123">
        <v>4221</v>
      </c>
      <c r="D39" s="56">
        <f>SUM(E39:F39)</f>
        <v>12131</v>
      </c>
      <c r="E39" s="48">
        <v>12131</v>
      </c>
      <c r="F39" s="83" t="s">
        <v>455</v>
      </c>
      <c r="G39" s="48">
        <v>250</v>
      </c>
      <c r="H39" s="52">
        <v>9500</v>
      </c>
      <c r="I39" s="48">
        <v>10800</v>
      </c>
      <c r="J39" s="48">
        <v>12131</v>
      </c>
    </row>
    <row r="40" spans="1:10" ht="24">
      <c r="A40" s="54">
        <v>4222</v>
      </c>
      <c r="B40" s="84" t="s">
        <v>672</v>
      </c>
      <c r="C40" s="85" t="s">
        <v>411</v>
      </c>
      <c r="D40" s="56">
        <f>SUM(E40:F40)</f>
        <v>1019</v>
      </c>
      <c r="E40" s="48">
        <v>1019</v>
      </c>
      <c r="F40" s="83" t="s">
        <v>455</v>
      </c>
      <c r="G40" s="48">
        <v>0</v>
      </c>
      <c r="H40" s="52">
        <v>1019</v>
      </c>
      <c r="I40" s="48">
        <v>1019</v>
      </c>
      <c r="J40" s="48">
        <v>1019</v>
      </c>
    </row>
    <row r="41" spans="1:10" ht="12.75">
      <c r="A41" s="54">
        <v>4223</v>
      </c>
      <c r="B41" s="84" t="s">
        <v>673</v>
      </c>
      <c r="C41" s="85" t="s">
        <v>412</v>
      </c>
      <c r="D41" s="56">
        <f>SUM(E41:F41)</f>
        <v>0</v>
      </c>
      <c r="E41" s="48"/>
      <c r="F41" s="83" t="s">
        <v>455</v>
      </c>
      <c r="G41" s="49"/>
      <c r="H41" s="59"/>
      <c r="I41" s="59"/>
      <c r="J41" s="59"/>
    </row>
    <row r="42" spans="1:10" ht="31.5" customHeight="1">
      <c r="A42" s="54">
        <v>4230</v>
      </c>
      <c r="B42" s="87" t="s">
        <v>150</v>
      </c>
      <c r="C42" s="81" t="s">
        <v>449</v>
      </c>
      <c r="D42" s="56">
        <f>SUM(D44:D51)</f>
        <v>129308</v>
      </c>
      <c r="E42" s="48">
        <f>SUM(E44:E51)</f>
        <v>129308</v>
      </c>
      <c r="F42" s="83" t="s">
        <v>455</v>
      </c>
      <c r="G42" s="49">
        <f>SUM(G44:G51)</f>
        <v>19258</v>
      </c>
      <c r="H42" s="59">
        <f>SUM(H44:H51)</f>
        <v>61928</v>
      </c>
      <c r="I42" s="59">
        <f>SUM(I44:I51)</f>
        <v>82528</v>
      </c>
      <c r="J42" s="59">
        <f>SUM(J44:J51)</f>
        <v>129308</v>
      </c>
    </row>
    <row r="43" spans="1:10" ht="12.75">
      <c r="A43" s="54"/>
      <c r="B43" s="77" t="s">
        <v>731</v>
      </c>
      <c r="C43" s="81"/>
      <c r="D43" s="56"/>
      <c r="E43" s="48"/>
      <c r="F43" s="83"/>
      <c r="G43" s="49"/>
      <c r="H43" s="59"/>
      <c r="I43" s="59"/>
      <c r="J43" s="59"/>
    </row>
    <row r="44" spans="1:10" ht="12.75">
      <c r="A44" s="54">
        <v>4231</v>
      </c>
      <c r="B44" s="84" t="s">
        <v>674</v>
      </c>
      <c r="C44" s="85" t="s">
        <v>413</v>
      </c>
      <c r="D44" s="56">
        <f>SUM(E44:F44)</f>
        <v>0</v>
      </c>
      <c r="E44" s="48"/>
      <c r="F44" s="83" t="s">
        <v>455</v>
      </c>
      <c r="G44" s="48"/>
      <c r="H44" s="52"/>
      <c r="I44" s="48"/>
      <c r="J44" s="48"/>
    </row>
    <row r="45" spans="1:10" ht="12.75">
      <c r="A45" s="54">
        <v>4232</v>
      </c>
      <c r="B45" s="84" t="s">
        <v>675</v>
      </c>
      <c r="C45" s="85" t="s">
        <v>414</v>
      </c>
      <c r="D45" s="56">
        <f aca="true" t="shared" si="3" ref="D45:D51">SUM(E45:F45)</f>
        <v>4595</v>
      </c>
      <c r="E45" s="48">
        <v>4595</v>
      </c>
      <c r="F45" s="83" t="s">
        <v>455</v>
      </c>
      <c r="G45" s="53">
        <v>1800</v>
      </c>
      <c r="H45" s="57">
        <v>2800</v>
      </c>
      <c r="I45" s="53">
        <v>3700</v>
      </c>
      <c r="J45" s="53">
        <v>4595</v>
      </c>
    </row>
    <row r="46" spans="1:10" ht="24">
      <c r="A46" s="54">
        <v>4233</v>
      </c>
      <c r="B46" s="84" t="s">
        <v>676</v>
      </c>
      <c r="C46" s="85" t="s">
        <v>415</v>
      </c>
      <c r="D46" s="56">
        <f t="shared" si="3"/>
        <v>0</v>
      </c>
      <c r="E46" s="48"/>
      <c r="F46" s="83" t="s">
        <v>455</v>
      </c>
      <c r="G46" s="48"/>
      <c r="H46" s="52"/>
      <c r="I46" s="48"/>
      <c r="J46" s="48"/>
    </row>
    <row r="47" spans="1:10" ht="12.75">
      <c r="A47" s="54">
        <v>4234</v>
      </c>
      <c r="B47" s="84" t="s">
        <v>677</v>
      </c>
      <c r="C47" s="85" t="s">
        <v>416</v>
      </c>
      <c r="D47" s="56">
        <f t="shared" si="3"/>
        <v>2500</v>
      </c>
      <c r="E47" s="48">
        <v>2500</v>
      </c>
      <c r="F47" s="83" t="s">
        <v>455</v>
      </c>
      <c r="G47" s="49">
        <v>750</v>
      </c>
      <c r="H47" s="59">
        <v>1500</v>
      </c>
      <c r="I47" s="59">
        <v>1950</v>
      </c>
      <c r="J47" s="59">
        <v>2500</v>
      </c>
    </row>
    <row r="48" spans="1:10" ht="12.75">
      <c r="A48" s="54">
        <v>4235</v>
      </c>
      <c r="B48" s="88" t="s">
        <v>678</v>
      </c>
      <c r="C48" s="89">
        <v>4235</v>
      </c>
      <c r="D48" s="56">
        <f t="shared" si="3"/>
        <v>0</v>
      </c>
      <c r="E48" s="48"/>
      <c r="F48" s="83" t="s">
        <v>455</v>
      </c>
      <c r="G48" s="49"/>
      <c r="H48" s="59"/>
      <c r="I48" s="59"/>
      <c r="J48" s="59"/>
    </row>
    <row r="49" spans="1:10" ht="18" customHeight="1">
      <c r="A49" s="54">
        <v>4236</v>
      </c>
      <c r="B49" s="84" t="s">
        <v>679</v>
      </c>
      <c r="C49" s="85" t="s">
        <v>417</v>
      </c>
      <c r="D49" s="56">
        <f t="shared" si="3"/>
        <v>0</v>
      </c>
      <c r="E49" s="48"/>
      <c r="F49" s="83" t="s">
        <v>455</v>
      </c>
      <c r="G49" s="49"/>
      <c r="H49" s="59"/>
      <c r="I49" s="59"/>
      <c r="J49" s="59"/>
    </row>
    <row r="50" spans="1:10" ht="14.25">
      <c r="A50" s="54">
        <v>4237</v>
      </c>
      <c r="B50" s="84" t="s">
        <v>680</v>
      </c>
      <c r="C50" s="85" t="s">
        <v>418</v>
      </c>
      <c r="D50" s="56">
        <f t="shared" si="3"/>
        <v>2200</v>
      </c>
      <c r="E50" s="48">
        <v>2200</v>
      </c>
      <c r="F50" s="83" t="s">
        <v>455</v>
      </c>
      <c r="G50" s="179">
        <v>550</v>
      </c>
      <c r="H50" s="180">
        <v>1100</v>
      </c>
      <c r="I50" s="179">
        <v>1650</v>
      </c>
      <c r="J50" s="179">
        <v>2200</v>
      </c>
    </row>
    <row r="51" spans="1:10" ht="12.75">
      <c r="A51" s="54">
        <v>4238</v>
      </c>
      <c r="B51" s="84" t="s">
        <v>681</v>
      </c>
      <c r="C51" s="85" t="s">
        <v>419</v>
      </c>
      <c r="D51" s="56">
        <f t="shared" si="3"/>
        <v>120013</v>
      </c>
      <c r="E51" s="48">
        <v>120013</v>
      </c>
      <c r="F51" s="83" t="s">
        <v>455</v>
      </c>
      <c r="G51" s="49">
        <v>16158</v>
      </c>
      <c r="H51" s="59">
        <v>56528</v>
      </c>
      <c r="I51" s="59">
        <v>75228</v>
      </c>
      <c r="J51" s="59">
        <v>120013</v>
      </c>
    </row>
    <row r="52" spans="1:10" ht="34.5">
      <c r="A52" s="54">
        <v>4240</v>
      </c>
      <c r="B52" s="86" t="s">
        <v>151</v>
      </c>
      <c r="C52" s="81" t="s">
        <v>449</v>
      </c>
      <c r="D52" s="56">
        <f>SUM(D54)</f>
        <v>9000</v>
      </c>
      <c r="E52" s="48">
        <f>SUM(E54)</f>
        <v>9000</v>
      </c>
      <c r="F52" s="83" t="s">
        <v>455</v>
      </c>
      <c r="G52" s="49">
        <f>SUM(G54)</f>
        <v>4000</v>
      </c>
      <c r="H52" s="59">
        <f>SUM(H54)</f>
        <v>5500</v>
      </c>
      <c r="I52" s="59">
        <f>SUM(I54)</f>
        <v>7000</v>
      </c>
      <c r="J52" s="59">
        <f>SUM(J54)</f>
        <v>9000</v>
      </c>
    </row>
    <row r="53" spans="1:10" ht="12.75">
      <c r="A53" s="54"/>
      <c r="B53" s="77" t="s">
        <v>731</v>
      </c>
      <c r="C53" s="81"/>
      <c r="D53" s="56"/>
      <c r="E53" s="48"/>
      <c r="F53" s="83"/>
      <c r="G53" s="49"/>
      <c r="H53" s="59"/>
      <c r="I53" s="59"/>
      <c r="J53" s="59"/>
    </row>
    <row r="54" spans="1:10" ht="12.75">
      <c r="A54" s="54">
        <v>4241</v>
      </c>
      <c r="B54" s="84" t="s">
        <v>682</v>
      </c>
      <c r="C54" s="85" t="s">
        <v>420</v>
      </c>
      <c r="D54" s="56">
        <f>SUM(E54:F54)</f>
        <v>9000</v>
      </c>
      <c r="E54" s="48">
        <v>9000</v>
      </c>
      <c r="F54" s="83" t="s">
        <v>455</v>
      </c>
      <c r="G54" s="49">
        <v>4000</v>
      </c>
      <c r="H54" s="59">
        <v>5500</v>
      </c>
      <c r="I54" s="59">
        <v>7000</v>
      </c>
      <c r="J54" s="59">
        <v>9000</v>
      </c>
    </row>
    <row r="55" spans="1:10" ht="28.5" customHeight="1">
      <c r="A55" s="54">
        <v>4250</v>
      </c>
      <c r="B55" s="86" t="s">
        <v>152</v>
      </c>
      <c r="C55" s="81" t="s">
        <v>449</v>
      </c>
      <c r="D55" s="56">
        <f>SUM(D57:D58)</f>
        <v>16000</v>
      </c>
      <c r="E55" s="48">
        <f>SUM(E57:E58)</f>
        <v>16000</v>
      </c>
      <c r="F55" s="83" t="s">
        <v>455</v>
      </c>
      <c r="G55" s="49">
        <f>SUM(G57:G58)</f>
        <v>2200</v>
      </c>
      <c r="H55" s="59">
        <f>SUM(H57:H58)</f>
        <v>9500</v>
      </c>
      <c r="I55" s="59">
        <f>SUM(I57:I58)</f>
        <v>14700</v>
      </c>
      <c r="J55" s="59">
        <f>SUM(J57:J58)</f>
        <v>16000</v>
      </c>
    </row>
    <row r="56" spans="1:10" ht="12.75">
      <c r="A56" s="54"/>
      <c r="B56" s="77" t="s">
        <v>731</v>
      </c>
      <c r="C56" s="81"/>
      <c r="D56" s="56"/>
      <c r="E56" s="48"/>
      <c r="F56" s="83"/>
      <c r="G56" s="49"/>
      <c r="H56" s="59"/>
      <c r="I56" s="59"/>
      <c r="J56" s="59"/>
    </row>
    <row r="57" spans="1:10" ht="24">
      <c r="A57" s="54">
        <v>4251</v>
      </c>
      <c r="B57" s="84" t="s">
        <v>683</v>
      </c>
      <c r="C57" s="85" t="s">
        <v>421</v>
      </c>
      <c r="D57" s="56">
        <f>SUM(E57:F57)</f>
        <v>10000</v>
      </c>
      <c r="E57" s="48">
        <v>10000</v>
      </c>
      <c r="F57" s="83" t="s">
        <v>455</v>
      </c>
      <c r="G57" s="179"/>
      <c r="H57" s="180">
        <v>6000</v>
      </c>
      <c r="I57" s="179">
        <v>10000</v>
      </c>
      <c r="J57" s="179">
        <v>10000</v>
      </c>
    </row>
    <row r="58" spans="1:10" ht="24">
      <c r="A58" s="54">
        <v>4252</v>
      </c>
      <c r="B58" s="84" t="s">
        <v>684</v>
      </c>
      <c r="C58" s="85" t="s">
        <v>422</v>
      </c>
      <c r="D58" s="56">
        <f>SUM(E58:F58)</f>
        <v>6000</v>
      </c>
      <c r="E58" s="48">
        <v>6000</v>
      </c>
      <c r="F58" s="83" t="s">
        <v>455</v>
      </c>
      <c r="G58" s="48">
        <v>2200</v>
      </c>
      <c r="H58" s="52">
        <v>3500</v>
      </c>
      <c r="I58" s="48">
        <v>4700</v>
      </c>
      <c r="J58" s="48">
        <v>6000</v>
      </c>
    </row>
    <row r="59" spans="1:10" ht="33">
      <c r="A59" s="54">
        <v>4260</v>
      </c>
      <c r="B59" s="86" t="s">
        <v>153</v>
      </c>
      <c r="C59" s="81" t="s">
        <v>449</v>
      </c>
      <c r="D59" s="56">
        <f>SUM(D61:D68)</f>
        <v>48404.3</v>
      </c>
      <c r="E59" s="48">
        <f>SUM(E61:E68)</f>
        <v>48404.3</v>
      </c>
      <c r="F59" s="83" t="s">
        <v>455</v>
      </c>
      <c r="G59" s="49">
        <f>SUM(G61:G68)</f>
        <v>14494.2</v>
      </c>
      <c r="H59" s="59">
        <f>SUM(H61:H68)</f>
        <v>28966.2</v>
      </c>
      <c r="I59" s="59">
        <f>SUM(I61:I68)</f>
        <v>36647</v>
      </c>
      <c r="J59" s="59">
        <f>SUM(J61:J68)</f>
        <v>48404.3</v>
      </c>
    </row>
    <row r="60" spans="1:10" ht="12.75">
      <c r="A60" s="54"/>
      <c r="B60" s="77" t="s">
        <v>731</v>
      </c>
      <c r="C60" s="81"/>
      <c r="D60" s="56"/>
      <c r="E60" s="48"/>
      <c r="F60" s="83"/>
      <c r="G60" s="49"/>
      <c r="H60" s="59"/>
      <c r="I60" s="59"/>
      <c r="J60" s="59"/>
    </row>
    <row r="61" spans="1:10" ht="14.25">
      <c r="A61" s="54">
        <v>4261</v>
      </c>
      <c r="B61" s="84" t="s">
        <v>691</v>
      </c>
      <c r="C61" s="85" t="s">
        <v>423</v>
      </c>
      <c r="D61" s="56">
        <f aca="true" t="shared" si="4" ref="D61:D68">SUM(E61:F61)</f>
        <v>5010</v>
      </c>
      <c r="E61" s="48">
        <v>5010</v>
      </c>
      <c r="F61" s="83" t="s">
        <v>455</v>
      </c>
      <c r="G61" s="179">
        <v>1000</v>
      </c>
      <c r="H61" s="180">
        <v>3900</v>
      </c>
      <c r="I61" s="179">
        <v>3900</v>
      </c>
      <c r="J61" s="179">
        <v>5010</v>
      </c>
    </row>
    <row r="62" spans="1:10" ht="12.75">
      <c r="A62" s="54">
        <v>4262</v>
      </c>
      <c r="B62" s="84" t="s">
        <v>692</v>
      </c>
      <c r="C62" s="85" t="s">
        <v>424</v>
      </c>
      <c r="D62" s="56">
        <f t="shared" si="4"/>
        <v>0</v>
      </c>
      <c r="E62" s="48"/>
      <c r="F62" s="83" t="s">
        <v>455</v>
      </c>
      <c r="G62" s="49"/>
      <c r="H62" s="59"/>
      <c r="I62" s="59"/>
      <c r="J62" s="59"/>
    </row>
    <row r="63" spans="1:10" ht="24">
      <c r="A63" s="54">
        <v>4263</v>
      </c>
      <c r="B63" s="84" t="s">
        <v>340</v>
      </c>
      <c r="C63" s="85" t="s">
        <v>425</v>
      </c>
      <c r="D63" s="56">
        <f t="shared" si="4"/>
        <v>0</v>
      </c>
      <c r="E63" s="48"/>
      <c r="F63" s="83" t="s">
        <v>455</v>
      </c>
      <c r="G63" s="49"/>
      <c r="H63" s="59"/>
      <c r="I63" s="59"/>
      <c r="J63" s="59"/>
    </row>
    <row r="64" spans="1:10" ht="12.75">
      <c r="A64" s="54">
        <v>4264</v>
      </c>
      <c r="B64" s="84" t="s">
        <v>693</v>
      </c>
      <c r="C64" s="85" t="s">
        <v>426</v>
      </c>
      <c r="D64" s="56">
        <f t="shared" si="4"/>
        <v>15820.3</v>
      </c>
      <c r="E64" s="48">
        <v>15820.3</v>
      </c>
      <c r="F64" s="83" t="s">
        <v>455</v>
      </c>
      <c r="G64" s="48">
        <v>3620.2</v>
      </c>
      <c r="H64" s="52">
        <v>6120.2</v>
      </c>
      <c r="I64" s="48">
        <v>9120.2</v>
      </c>
      <c r="J64" s="48">
        <v>15820.3</v>
      </c>
    </row>
    <row r="65" spans="1:10" ht="24">
      <c r="A65" s="54">
        <v>4265</v>
      </c>
      <c r="B65" s="90" t="s">
        <v>694</v>
      </c>
      <c r="C65" s="85" t="s">
        <v>427</v>
      </c>
      <c r="D65" s="56">
        <f t="shared" si="4"/>
        <v>0</v>
      </c>
      <c r="E65" s="48"/>
      <c r="F65" s="83" t="s">
        <v>455</v>
      </c>
      <c r="G65" s="49"/>
      <c r="H65" s="59"/>
      <c r="I65" s="59"/>
      <c r="J65" s="59"/>
    </row>
    <row r="66" spans="1:10" ht="12.75">
      <c r="A66" s="54">
        <v>4266</v>
      </c>
      <c r="B66" s="84" t="s">
        <v>695</v>
      </c>
      <c r="C66" s="85" t="s">
        <v>428</v>
      </c>
      <c r="D66" s="56">
        <f t="shared" si="4"/>
        <v>0</v>
      </c>
      <c r="E66" s="48"/>
      <c r="F66" s="83" t="s">
        <v>455</v>
      </c>
      <c r="G66" s="49"/>
      <c r="H66" s="59"/>
      <c r="I66" s="59"/>
      <c r="J66" s="59"/>
    </row>
    <row r="67" spans="1:10" ht="12.75">
      <c r="A67" s="54">
        <v>4267</v>
      </c>
      <c r="B67" s="84" t="s">
        <v>696</v>
      </c>
      <c r="C67" s="85" t="s">
        <v>429</v>
      </c>
      <c r="D67" s="56">
        <f t="shared" si="4"/>
        <v>4026.8</v>
      </c>
      <c r="E67" s="48">
        <v>4026.8</v>
      </c>
      <c r="F67" s="83" t="s">
        <v>455</v>
      </c>
      <c r="G67" s="48">
        <v>1026.8</v>
      </c>
      <c r="H67" s="52">
        <v>2726.8</v>
      </c>
      <c r="I67" s="48">
        <v>3026.8</v>
      </c>
      <c r="J67" s="48">
        <v>4026.8</v>
      </c>
    </row>
    <row r="68" spans="1:10" ht="12.75">
      <c r="A68" s="54">
        <v>4268</v>
      </c>
      <c r="B68" s="84" t="s">
        <v>697</v>
      </c>
      <c r="C68" s="85" t="s">
        <v>430</v>
      </c>
      <c r="D68" s="56">
        <f t="shared" si="4"/>
        <v>23547.2</v>
      </c>
      <c r="E68" s="48">
        <v>23547.2</v>
      </c>
      <c r="F68" s="83" t="s">
        <v>455</v>
      </c>
      <c r="G68" s="49">
        <v>8847.2</v>
      </c>
      <c r="H68" s="59">
        <v>16219.2</v>
      </c>
      <c r="I68" s="59">
        <v>20600</v>
      </c>
      <c r="J68" s="59">
        <v>23547.2</v>
      </c>
    </row>
    <row r="69" spans="1:10" ht="11.25" customHeight="1">
      <c r="A69" s="54">
        <v>4300</v>
      </c>
      <c r="B69" s="86" t="s">
        <v>154</v>
      </c>
      <c r="C69" s="81" t="s">
        <v>449</v>
      </c>
      <c r="D69" s="56">
        <f>SUM(D71,D75,D79)</f>
        <v>0</v>
      </c>
      <c r="E69" s="48">
        <f>SUM(E71,E75,E79)</f>
        <v>0</v>
      </c>
      <c r="F69" s="83" t="s">
        <v>455</v>
      </c>
      <c r="G69" s="49">
        <f>SUM(G71,G75,G79)</f>
        <v>0</v>
      </c>
      <c r="H69" s="59">
        <f>SUM(H71,H75,H79)</f>
        <v>0</v>
      </c>
      <c r="I69" s="59">
        <f>SUM(I71,I75,I79)</f>
        <v>0</v>
      </c>
      <c r="J69" s="59">
        <f>SUM(J71,J75,J79)</f>
        <v>0</v>
      </c>
    </row>
    <row r="70" spans="1:10" ht="12.75">
      <c r="A70" s="54"/>
      <c r="B70" s="77" t="s">
        <v>733</v>
      </c>
      <c r="C70" s="76"/>
      <c r="D70" s="56"/>
      <c r="E70" s="48"/>
      <c r="F70" s="78"/>
      <c r="G70" s="49"/>
      <c r="H70" s="59"/>
      <c r="I70" s="59"/>
      <c r="J70" s="59"/>
    </row>
    <row r="71" spans="1:10" ht="22.5">
      <c r="A71" s="54">
        <v>4310</v>
      </c>
      <c r="B71" s="86" t="s">
        <v>155</v>
      </c>
      <c r="C71" s="81" t="s">
        <v>449</v>
      </c>
      <c r="D71" s="56">
        <f>SUM(D73:D74)</f>
        <v>0</v>
      </c>
      <c r="E71" s="48">
        <f>SUM(E73:E74)</f>
        <v>0</v>
      </c>
      <c r="F71" s="78" t="s">
        <v>456</v>
      </c>
      <c r="G71" s="49">
        <f>SUM(G73:G74)</f>
        <v>0</v>
      </c>
      <c r="H71" s="59">
        <f>SUM(H73:H74)</f>
        <v>0</v>
      </c>
      <c r="I71" s="59">
        <f>SUM(I73:I74)</f>
        <v>0</v>
      </c>
      <c r="J71" s="59">
        <f>SUM(J73:J74)</f>
        <v>0</v>
      </c>
    </row>
    <row r="72" spans="1:10" ht="12.75">
      <c r="A72" s="54"/>
      <c r="B72" s="77" t="s">
        <v>731</v>
      </c>
      <c r="C72" s="81"/>
      <c r="D72" s="56"/>
      <c r="E72" s="48"/>
      <c r="F72" s="83"/>
      <c r="G72" s="49"/>
      <c r="H72" s="59"/>
      <c r="I72" s="59"/>
      <c r="J72" s="59"/>
    </row>
    <row r="73" spans="1:10" ht="12.75">
      <c r="A73" s="54">
        <v>4311</v>
      </c>
      <c r="B73" s="84" t="s">
        <v>716</v>
      </c>
      <c r="C73" s="85" t="s">
        <v>431</v>
      </c>
      <c r="D73" s="56">
        <f>SUM(E73:F73)</f>
        <v>0</v>
      </c>
      <c r="E73" s="48"/>
      <c r="F73" s="83" t="s">
        <v>455</v>
      </c>
      <c r="G73" s="49"/>
      <c r="H73" s="59"/>
      <c r="I73" s="59"/>
      <c r="J73" s="59"/>
    </row>
    <row r="74" spans="1:10" ht="12.75">
      <c r="A74" s="54">
        <v>4312</v>
      </c>
      <c r="B74" s="84" t="s">
        <v>717</v>
      </c>
      <c r="C74" s="85" t="s">
        <v>432</v>
      </c>
      <c r="D74" s="56">
        <f>SUM(E74:F74)</f>
        <v>0</v>
      </c>
      <c r="E74" s="48"/>
      <c r="F74" s="83" t="s">
        <v>455</v>
      </c>
      <c r="G74" s="49"/>
      <c r="H74" s="59"/>
      <c r="I74" s="59"/>
      <c r="J74" s="59"/>
    </row>
    <row r="75" spans="1:10" ht="22.5">
      <c r="A75" s="54">
        <v>4320</v>
      </c>
      <c r="B75" s="86" t="s">
        <v>156</v>
      </c>
      <c r="C75" s="81" t="s">
        <v>449</v>
      </c>
      <c r="D75" s="56">
        <f>SUM(D77:D78)</f>
        <v>0</v>
      </c>
      <c r="E75" s="48">
        <f>SUM(E77:E78)</f>
        <v>0</v>
      </c>
      <c r="F75" s="78" t="s">
        <v>456</v>
      </c>
      <c r="G75" s="49">
        <f>SUM(G77:G78)</f>
        <v>0</v>
      </c>
      <c r="H75" s="59">
        <f>SUM(H77:H78)</f>
        <v>0</v>
      </c>
      <c r="I75" s="59">
        <f>SUM(I77:I78)</f>
        <v>0</v>
      </c>
      <c r="J75" s="59">
        <f>SUM(J77:J78)</f>
        <v>0</v>
      </c>
    </row>
    <row r="76" spans="1:10" ht="12.75">
      <c r="A76" s="54"/>
      <c r="B76" s="77" t="s">
        <v>731</v>
      </c>
      <c r="C76" s="81"/>
      <c r="D76" s="56"/>
      <c r="E76" s="48"/>
      <c r="F76" s="83"/>
      <c r="G76" s="49"/>
      <c r="H76" s="59"/>
      <c r="I76" s="59"/>
      <c r="J76" s="59"/>
    </row>
    <row r="77" spans="1:10" ht="15.75" customHeight="1">
      <c r="A77" s="54">
        <v>4321</v>
      </c>
      <c r="B77" s="84" t="s">
        <v>718</v>
      </c>
      <c r="C77" s="85" t="s">
        <v>433</v>
      </c>
      <c r="D77" s="56">
        <f>SUM(E77:F77)</f>
        <v>0</v>
      </c>
      <c r="E77" s="48"/>
      <c r="F77" s="83" t="s">
        <v>455</v>
      </c>
      <c r="G77" s="49"/>
      <c r="H77" s="59"/>
      <c r="I77" s="59"/>
      <c r="J77" s="59"/>
    </row>
    <row r="78" spans="1:10" ht="12.75">
      <c r="A78" s="54">
        <v>4322</v>
      </c>
      <c r="B78" s="84" t="s">
        <v>719</v>
      </c>
      <c r="C78" s="85" t="s">
        <v>434</v>
      </c>
      <c r="D78" s="56">
        <f>SUM(E78:F78)</f>
        <v>0</v>
      </c>
      <c r="E78" s="48"/>
      <c r="F78" s="83" t="s">
        <v>455</v>
      </c>
      <c r="G78" s="49"/>
      <c r="H78" s="59"/>
      <c r="I78" s="59"/>
      <c r="J78" s="59"/>
    </row>
    <row r="79" spans="1:10" ht="24">
      <c r="A79" s="54">
        <v>4330</v>
      </c>
      <c r="B79" s="86" t="s">
        <v>157</v>
      </c>
      <c r="C79" s="81" t="s">
        <v>449</v>
      </c>
      <c r="D79" s="56">
        <f>SUM(D81:D83)</f>
        <v>0</v>
      </c>
      <c r="E79" s="48">
        <f>SUM(E81:E83)</f>
        <v>0</v>
      </c>
      <c r="F79" s="83" t="s">
        <v>455</v>
      </c>
      <c r="G79" s="49">
        <f>SUM(G81:G83)</f>
        <v>0</v>
      </c>
      <c r="H79" s="59">
        <f>SUM(H81:H83)</f>
        <v>0</v>
      </c>
      <c r="I79" s="59">
        <f>SUM(I81:I83)</f>
        <v>0</v>
      </c>
      <c r="J79" s="59">
        <f>SUM(J81:J83)</f>
        <v>0</v>
      </c>
    </row>
    <row r="80" spans="1:10" ht="12.75">
      <c r="A80" s="54"/>
      <c r="B80" s="77" t="s">
        <v>731</v>
      </c>
      <c r="C80" s="81"/>
      <c r="D80" s="56"/>
      <c r="E80" s="48"/>
      <c r="F80" s="83"/>
      <c r="G80" s="49"/>
      <c r="H80" s="59"/>
      <c r="I80" s="59"/>
      <c r="J80" s="59"/>
    </row>
    <row r="81" spans="1:10" ht="24">
      <c r="A81" s="54">
        <v>4331</v>
      </c>
      <c r="B81" s="84" t="s">
        <v>720</v>
      </c>
      <c r="C81" s="85" t="s">
        <v>435</v>
      </c>
      <c r="D81" s="56">
        <f>SUM(E81:F81)</f>
        <v>0</v>
      </c>
      <c r="E81" s="48"/>
      <c r="F81" s="83" t="s">
        <v>455</v>
      </c>
      <c r="G81" s="49"/>
      <c r="H81" s="59"/>
      <c r="I81" s="59"/>
      <c r="J81" s="59"/>
    </row>
    <row r="82" spans="1:10" ht="12.75">
      <c r="A82" s="54">
        <v>4332</v>
      </c>
      <c r="B82" s="84" t="s">
        <v>721</v>
      </c>
      <c r="C82" s="85" t="s">
        <v>436</v>
      </c>
      <c r="D82" s="56">
        <f>SUM(E82:F82)</f>
        <v>0</v>
      </c>
      <c r="E82" s="48"/>
      <c r="F82" s="83" t="s">
        <v>455</v>
      </c>
      <c r="G82" s="49"/>
      <c r="H82" s="59"/>
      <c r="I82" s="59"/>
      <c r="J82" s="59"/>
    </row>
    <row r="83" spans="1:10" ht="12.75">
      <c r="A83" s="54">
        <v>4333</v>
      </c>
      <c r="B83" s="84" t="s">
        <v>722</v>
      </c>
      <c r="C83" s="85" t="s">
        <v>437</v>
      </c>
      <c r="D83" s="56">
        <f>SUM(E83:F83)</f>
        <v>0</v>
      </c>
      <c r="E83" s="48"/>
      <c r="F83" s="83" t="s">
        <v>455</v>
      </c>
      <c r="G83" s="49"/>
      <c r="H83" s="59"/>
      <c r="I83" s="59"/>
      <c r="J83" s="59"/>
    </row>
    <row r="84" spans="1:10" ht="12.75">
      <c r="A84" s="54">
        <v>4400</v>
      </c>
      <c r="B84" s="84" t="s">
        <v>158</v>
      </c>
      <c r="C84" s="81" t="s">
        <v>449</v>
      </c>
      <c r="D84" s="56">
        <f>SUM(D86,D90)</f>
        <v>0</v>
      </c>
      <c r="E84" s="48">
        <f>SUM(E86,E90)</f>
        <v>0</v>
      </c>
      <c r="F84" s="83" t="s">
        <v>455</v>
      </c>
      <c r="G84" s="49">
        <f>SUM(G86,G90)</f>
        <v>0</v>
      </c>
      <c r="H84" s="59">
        <f>SUM(H86,H90)</f>
        <v>0</v>
      </c>
      <c r="I84" s="59">
        <f>SUM(I86,I90)</f>
        <v>0</v>
      </c>
      <c r="J84" s="59">
        <f>SUM(J86,J90)</f>
        <v>0</v>
      </c>
    </row>
    <row r="85" spans="1:10" ht="12.75">
      <c r="A85" s="54"/>
      <c r="B85" s="77" t="s">
        <v>733</v>
      </c>
      <c r="C85" s="76"/>
      <c r="D85" s="56"/>
      <c r="E85" s="48"/>
      <c r="F85" s="78"/>
      <c r="G85" s="49"/>
      <c r="H85" s="59"/>
      <c r="I85" s="59"/>
      <c r="J85" s="59"/>
    </row>
    <row r="86" spans="1:10" ht="46.5">
      <c r="A86" s="54">
        <v>4410</v>
      </c>
      <c r="B86" s="86" t="s">
        <v>159</v>
      </c>
      <c r="C86" s="81" t="s">
        <v>449</v>
      </c>
      <c r="D86" s="56">
        <f>SUM(D88:D89)</f>
        <v>0</v>
      </c>
      <c r="E86" s="48">
        <f>SUM(E88:E89)</f>
        <v>0</v>
      </c>
      <c r="F86" s="78" t="s">
        <v>456</v>
      </c>
      <c r="G86" s="49">
        <f>SUM(G88:G89)</f>
        <v>0</v>
      </c>
      <c r="H86" s="59">
        <f>SUM(H88:H89)</f>
        <v>0</v>
      </c>
      <c r="I86" s="59">
        <f>SUM(I88:I89)</f>
        <v>0</v>
      </c>
      <c r="J86" s="59">
        <f>SUM(J88:J89)</f>
        <v>0</v>
      </c>
    </row>
    <row r="87" spans="1:10" ht="12.75">
      <c r="A87" s="54"/>
      <c r="B87" s="77" t="s">
        <v>731</v>
      </c>
      <c r="C87" s="81"/>
      <c r="D87" s="56"/>
      <c r="E87" s="48"/>
      <c r="F87" s="83"/>
      <c r="G87" s="49"/>
      <c r="H87" s="59"/>
      <c r="I87" s="59"/>
      <c r="J87" s="59"/>
    </row>
    <row r="88" spans="1:10" ht="24">
      <c r="A88" s="54">
        <v>4411</v>
      </c>
      <c r="B88" s="84" t="s">
        <v>723</v>
      </c>
      <c r="C88" s="85" t="s">
        <v>438</v>
      </c>
      <c r="D88" s="56">
        <f>SUM(E88:F88)</f>
        <v>0</v>
      </c>
      <c r="E88" s="48"/>
      <c r="F88" s="83" t="s">
        <v>455</v>
      </c>
      <c r="G88" s="49"/>
      <c r="H88" s="59"/>
      <c r="I88" s="59"/>
      <c r="J88" s="59"/>
    </row>
    <row r="89" spans="1:10" ht="24">
      <c r="A89" s="54">
        <v>4412</v>
      </c>
      <c r="B89" s="84" t="s">
        <v>726</v>
      </c>
      <c r="C89" s="85" t="s">
        <v>439</v>
      </c>
      <c r="D89" s="56">
        <f>SUM(E89:F89)</f>
        <v>0</v>
      </c>
      <c r="E89" s="48"/>
      <c r="F89" s="83" t="s">
        <v>455</v>
      </c>
      <c r="G89" s="49"/>
      <c r="H89" s="59"/>
      <c r="I89" s="59"/>
      <c r="J89" s="59"/>
    </row>
    <row r="90" spans="1:10" ht="46.5">
      <c r="A90" s="54">
        <v>4420</v>
      </c>
      <c r="B90" s="86" t="s">
        <v>160</v>
      </c>
      <c r="C90" s="81" t="s">
        <v>449</v>
      </c>
      <c r="D90" s="56">
        <f>SUM(D92:D93)</f>
        <v>0</v>
      </c>
      <c r="E90" s="48">
        <f>SUM(E92:E93)</f>
        <v>0</v>
      </c>
      <c r="F90" s="78" t="s">
        <v>456</v>
      </c>
      <c r="G90" s="49">
        <f>SUM(G92:G93)</f>
        <v>0</v>
      </c>
      <c r="H90" s="59">
        <f>SUM(H92:H93)</f>
        <v>0</v>
      </c>
      <c r="I90" s="59">
        <f>SUM(I92:I93)</f>
        <v>0</v>
      </c>
      <c r="J90" s="59">
        <f>SUM(J92:J93)</f>
        <v>0</v>
      </c>
    </row>
    <row r="91" spans="1:10" ht="12.75">
      <c r="A91" s="54"/>
      <c r="B91" s="77" t="s">
        <v>731</v>
      </c>
      <c r="C91" s="81"/>
      <c r="D91" s="56"/>
      <c r="E91" s="48"/>
      <c r="F91" s="83"/>
      <c r="G91" s="49"/>
      <c r="H91" s="59"/>
      <c r="I91" s="59"/>
      <c r="J91" s="59"/>
    </row>
    <row r="92" spans="1:10" ht="36">
      <c r="A92" s="54">
        <v>4421</v>
      </c>
      <c r="B92" s="84" t="s">
        <v>705</v>
      </c>
      <c r="C92" s="85" t="s">
        <v>440</v>
      </c>
      <c r="D92" s="56">
        <f>SUM(E92:F92)</f>
        <v>0</v>
      </c>
      <c r="E92" s="48"/>
      <c r="F92" s="83" t="s">
        <v>455</v>
      </c>
      <c r="G92" s="49"/>
      <c r="H92" s="59"/>
      <c r="I92" s="59"/>
      <c r="J92" s="59"/>
    </row>
    <row r="93" spans="1:10" ht="36">
      <c r="A93" s="54">
        <v>4422</v>
      </c>
      <c r="B93" s="84" t="s">
        <v>811</v>
      </c>
      <c r="C93" s="85" t="s">
        <v>441</v>
      </c>
      <c r="D93" s="56">
        <f>SUM(E93:F93)</f>
        <v>0</v>
      </c>
      <c r="E93" s="48"/>
      <c r="F93" s="83" t="s">
        <v>455</v>
      </c>
      <c r="G93" s="49"/>
      <c r="H93" s="59"/>
      <c r="I93" s="59"/>
      <c r="J93" s="59"/>
    </row>
    <row r="94" spans="1:10" ht="22.5">
      <c r="A94" s="54">
        <v>4500</v>
      </c>
      <c r="B94" s="90" t="s">
        <v>161</v>
      </c>
      <c r="C94" s="81" t="s">
        <v>449</v>
      </c>
      <c r="D94" s="56">
        <f>SUM(D96,D100,D104,D116)</f>
        <v>788253.7</v>
      </c>
      <c r="E94" s="48">
        <f>SUM(E96,E100,E104,E116)</f>
        <v>788253.7</v>
      </c>
      <c r="F94" s="83" t="s">
        <v>455</v>
      </c>
      <c r="G94" s="49">
        <f>SUM(G96,G100,G104,G116)</f>
        <v>142127.1</v>
      </c>
      <c r="H94" s="59">
        <f>SUM(H96,H100,H104,H116)</f>
        <v>393373.9</v>
      </c>
      <c r="I94" s="59">
        <f>SUM(I96,I100,I104,I116)</f>
        <v>583782.8</v>
      </c>
      <c r="J94" s="59">
        <f>SUM(J96,J100,J104,J116)</f>
        <v>788253.7</v>
      </c>
    </row>
    <row r="95" spans="1:10" ht="12.75">
      <c r="A95" s="54"/>
      <c r="B95" s="77" t="s">
        <v>733</v>
      </c>
      <c r="C95" s="76"/>
      <c r="D95" s="56"/>
      <c r="E95" s="48"/>
      <c r="F95" s="78"/>
      <c r="G95" s="49"/>
      <c r="H95" s="59"/>
      <c r="I95" s="59"/>
      <c r="J95" s="59"/>
    </row>
    <row r="96" spans="1:10" ht="24">
      <c r="A96" s="54">
        <v>4510</v>
      </c>
      <c r="B96" s="91" t="s">
        <v>162</v>
      </c>
      <c r="C96" s="81" t="s">
        <v>449</v>
      </c>
      <c r="D96" s="56">
        <f>SUM(D98:D99)</f>
        <v>0</v>
      </c>
      <c r="E96" s="48">
        <f>SUM(E98:E99)</f>
        <v>0</v>
      </c>
      <c r="F96" s="78" t="s">
        <v>456</v>
      </c>
      <c r="G96" s="49">
        <f>SUM(G98:G99)</f>
        <v>0</v>
      </c>
      <c r="H96" s="59">
        <f>SUM(H98:H99)</f>
        <v>0</v>
      </c>
      <c r="I96" s="59">
        <f>SUM(I98:I99)</f>
        <v>0</v>
      </c>
      <c r="J96" s="59">
        <f>SUM(J98:J99)</f>
        <v>0</v>
      </c>
    </row>
    <row r="97" spans="1:10" ht="12.75">
      <c r="A97" s="54"/>
      <c r="B97" s="77" t="s">
        <v>731</v>
      </c>
      <c r="C97" s="81"/>
      <c r="D97" s="56"/>
      <c r="E97" s="48"/>
      <c r="F97" s="83"/>
      <c r="G97" s="49"/>
      <c r="H97" s="59"/>
      <c r="I97" s="59"/>
      <c r="J97" s="59"/>
    </row>
    <row r="98" spans="1:10" ht="24">
      <c r="A98" s="54">
        <v>4511</v>
      </c>
      <c r="B98" s="92" t="s">
        <v>163</v>
      </c>
      <c r="C98" s="85" t="s">
        <v>442</v>
      </c>
      <c r="D98" s="56">
        <f>SUM(E98:F98)</f>
        <v>0</v>
      </c>
      <c r="E98" s="58"/>
      <c r="F98" s="83" t="s">
        <v>455</v>
      </c>
      <c r="G98" s="74"/>
      <c r="H98" s="61"/>
      <c r="I98" s="61"/>
      <c r="J98" s="61"/>
    </row>
    <row r="99" spans="1:10" ht="24">
      <c r="A99" s="54">
        <v>4512</v>
      </c>
      <c r="B99" s="84" t="s">
        <v>812</v>
      </c>
      <c r="C99" s="85" t="s">
        <v>443</v>
      </c>
      <c r="D99" s="56">
        <f>SUM(E99:F99)</f>
        <v>0</v>
      </c>
      <c r="E99" s="124"/>
      <c r="F99" s="83" t="s">
        <v>455</v>
      </c>
      <c r="G99" s="74"/>
      <c r="H99" s="61"/>
      <c r="I99" s="61"/>
      <c r="J99" s="61"/>
    </row>
    <row r="100" spans="1:10" ht="34.5">
      <c r="A100" s="54">
        <v>4520</v>
      </c>
      <c r="B100" s="91" t="s">
        <v>164</v>
      </c>
      <c r="C100" s="81" t="s">
        <v>449</v>
      </c>
      <c r="D100" s="56">
        <f>SUM(D102:D103)</f>
        <v>0</v>
      </c>
      <c r="E100" s="48">
        <f>SUM(E102:E103)</f>
        <v>0</v>
      </c>
      <c r="F100" s="78" t="s">
        <v>456</v>
      </c>
      <c r="G100" s="49">
        <f>SUM(G102:G103)</f>
        <v>0</v>
      </c>
      <c r="H100" s="59">
        <f>SUM(H102:H103)</f>
        <v>0</v>
      </c>
      <c r="I100" s="59">
        <f>SUM(I102:I103)</f>
        <v>0</v>
      </c>
      <c r="J100" s="59">
        <f>SUM(J102:J103)</f>
        <v>0</v>
      </c>
    </row>
    <row r="101" spans="1:10" ht="18.75" customHeight="1">
      <c r="A101" s="54"/>
      <c r="B101" s="77" t="s">
        <v>731</v>
      </c>
      <c r="C101" s="81"/>
      <c r="D101" s="56"/>
      <c r="E101" s="48"/>
      <c r="F101" s="83"/>
      <c r="G101" s="49"/>
      <c r="H101" s="59"/>
      <c r="I101" s="59"/>
      <c r="J101" s="59"/>
    </row>
    <row r="102" spans="1:10" ht="30" customHeight="1">
      <c r="A102" s="54">
        <v>4521</v>
      </c>
      <c r="B102" s="84" t="s">
        <v>774</v>
      </c>
      <c r="C102" s="85" t="s">
        <v>444</v>
      </c>
      <c r="D102" s="56">
        <f>SUM(E102:F102)</f>
        <v>0</v>
      </c>
      <c r="E102" s="48"/>
      <c r="F102" s="83" t="s">
        <v>455</v>
      </c>
      <c r="G102" s="49"/>
      <c r="H102" s="59"/>
      <c r="I102" s="59"/>
      <c r="J102" s="59"/>
    </row>
    <row r="103" spans="1:10" ht="24">
      <c r="A103" s="54">
        <v>4522</v>
      </c>
      <c r="B103" s="84" t="s">
        <v>786</v>
      </c>
      <c r="C103" s="85" t="s">
        <v>445</v>
      </c>
      <c r="D103" s="56">
        <f>SUM(E103:F103)</f>
        <v>0</v>
      </c>
      <c r="E103" s="50"/>
      <c r="F103" s="83" t="s">
        <v>455</v>
      </c>
      <c r="G103" s="49"/>
      <c r="H103" s="59"/>
      <c r="I103" s="59"/>
      <c r="J103" s="59"/>
    </row>
    <row r="104" spans="1:10" ht="34.5" customHeight="1">
      <c r="A104" s="54">
        <v>4530</v>
      </c>
      <c r="B104" s="91" t="s">
        <v>165</v>
      </c>
      <c r="C104" s="81" t="s">
        <v>449</v>
      </c>
      <c r="D104" s="56">
        <f>SUM(D106:D108)</f>
        <v>738253.7</v>
      </c>
      <c r="E104" s="48">
        <f>SUM(E106:E108)</f>
        <v>738253.7</v>
      </c>
      <c r="F104" s="83" t="s">
        <v>455</v>
      </c>
      <c r="G104" s="49">
        <f>SUM(G106:G108)</f>
        <v>140127.1</v>
      </c>
      <c r="H104" s="59">
        <f>SUM(H106:H108)</f>
        <v>377373.9</v>
      </c>
      <c r="I104" s="59">
        <f>SUM(I106:I108)</f>
        <v>559782.8</v>
      </c>
      <c r="J104" s="59">
        <f>SUM(J106:J108)</f>
        <v>738253.7</v>
      </c>
    </row>
    <row r="105" spans="1:10" ht="13.5" customHeight="1">
      <c r="A105" s="54"/>
      <c r="B105" s="77" t="s">
        <v>731</v>
      </c>
      <c r="C105" s="81"/>
      <c r="D105" s="56"/>
      <c r="E105" s="48"/>
      <c r="F105" s="83" t="s">
        <v>455</v>
      </c>
      <c r="G105" s="49"/>
      <c r="H105" s="59"/>
      <c r="I105" s="59"/>
      <c r="J105" s="59"/>
    </row>
    <row r="106" spans="1:10" ht="41.25" customHeight="1">
      <c r="A106" s="54">
        <v>4531</v>
      </c>
      <c r="B106" s="88" t="s">
        <v>775</v>
      </c>
      <c r="C106" s="85" t="s">
        <v>347</v>
      </c>
      <c r="D106" s="56">
        <f>SUM(E106:F106)</f>
        <v>738253.7</v>
      </c>
      <c r="E106" s="48">
        <v>738253.7</v>
      </c>
      <c r="F106" s="83" t="s">
        <v>455</v>
      </c>
      <c r="G106" s="477">
        <v>140127.1</v>
      </c>
      <c r="H106" s="477">
        <v>377373.9</v>
      </c>
      <c r="I106" s="478">
        <v>559782.8</v>
      </c>
      <c r="J106" s="477">
        <v>738253.7</v>
      </c>
    </row>
    <row r="107" spans="1:10" ht="36.75" customHeight="1">
      <c r="A107" s="54">
        <v>4532</v>
      </c>
      <c r="B107" s="88" t="s">
        <v>776</v>
      </c>
      <c r="C107" s="85" t="s">
        <v>348</v>
      </c>
      <c r="D107" s="56">
        <f>SUM(E107:F107)</f>
        <v>0</v>
      </c>
      <c r="E107" s="48"/>
      <c r="F107" s="83" t="s">
        <v>455</v>
      </c>
      <c r="G107" s="49"/>
      <c r="H107" s="59"/>
      <c r="I107" s="59"/>
      <c r="J107" s="59"/>
    </row>
    <row r="108" spans="1:10" ht="24">
      <c r="A108" s="54">
        <v>4533</v>
      </c>
      <c r="B108" s="88" t="s">
        <v>166</v>
      </c>
      <c r="C108" s="85" t="s">
        <v>349</v>
      </c>
      <c r="D108" s="56">
        <f>E108</f>
        <v>0</v>
      </c>
      <c r="E108" s="48">
        <f>SUM(E115)</f>
        <v>0</v>
      </c>
      <c r="F108" s="83" t="s">
        <v>455</v>
      </c>
      <c r="G108" s="48">
        <f>SUM(G115)</f>
        <v>0</v>
      </c>
      <c r="H108" s="48">
        <f>SUM(H115)</f>
        <v>0</v>
      </c>
      <c r="I108" s="48">
        <f>SUM(I115)</f>
        <v>0</v>
      </c>
      <c r="J108" s="48">
        <f>SUM(J115)</f>
        <v>0</v>
      </c>
    </row>
    <row r="109" spans="1:10" ht="14.25" customHeight="1">
      <c r="A109" s="54"/>
      <c r="B109" s="93" t="s">
        <v>733</v>
      </c>
      <c r="C109" s="85"/>
      <c r="D109" s="56"/>
      <c r="E109" s="48"/>
      <c r="F109" s="83" t="s">
        <v>455</v>
      </c>
      <c r="G109" s="49"/>
      <c r="H109" s="59"/>
      <c r="I109" s="59"/>
      <c r="J109" s="59"/>
    </row>
    <row r="110" spans="1:10" ht="24">
      <c r="A110" s="54">
        <v>4534</v>
      </c>
      <c r="B110" s="93" t="s">
        <v>622</v>
      </c>
      <c r="C110" s="85"/>
      <c r="D110" s="56">
        <f>SUM(D112:D113)</f>
        <v>0</v>
      </c>
      <c r="E110" s="48">
        <f>SUM(E112:E113)</f>
        <v>0</v>
      </c>
      <c r="F110" s="83" t="s">
        <v>455</v>
      </c>
      <c r="G110" s="49">
        <f>SUM(G112:G113)</f>
        <v>0</v>
      </c>
      <c r="H110" s="59">
        <f>SUM(H112:H113)</f>
        <v>0</v>
      </c>
      <c r="I110" s="59">
        <f>SUM(I112:I113)</f>
        <v>0</v>
      </c>
      <c r="J110" s="59">
        <f>SUM(J112:J113)</f>
        <v>0</v>
      </c>
    </row>
    <row r="111" spans="1:10" ht="12.75">
      <c r="A111" s="54"/>
      <c r="B111" s="93" t="s">
        <v>746</v>
      </c>
      <c r="C111" s="85"/>
      <c r="D111" s="56"/>
      <c r="E111" s="48"/>
      <c r="F111" s="83" t="s">
        <v>455</v>
      </c>
      <c r="G111" s="49"/>
      <c r="H111" s="59"/>
      <c r="I111" s="59"/>
      <c r="J111" s="59"/>
    </row>
    <row r="112" spans="1:10" ht="21.75" customHeight="1">
      <c r="A112" s="94">
        <v>4535</v>
      </c>
      <c r="B112" s="95" t="s">
        <v>745</v>
      </c>
      <c r="C112" s="85"/>
      <c r="D112" s="56">
        <f>SUM(E112:F112)</f>
        <v>0</v>
      </c>
      <c r="E112" s="48"/>
      <c r="F112" s="83" t="s">
        <v>455</v>
      </c>
      <c r="G112" s="49"/>
      <c r="H112" s="59"/>
      <c r="I112" s="59"/>
      <c r="J112" s="59"/>
    </row>
    <row r="113" spans="1:10" ht="12.75">
      <c r="A113" s="54">
        <v>4536</v>
      </c>
      <c r="B113" s="93" t="s">
        <v>747</v>
      </c>
      <c r="C113" s="85"/>
      <c r="D113" s="56">
        <f>SUM(E113:F113)</f>
        <v>0</v>
      </c>
      <c r="E113" s="48"/>
      <c r="F113" s="83" t="s">
        <v>455</v>
      </c>
      <c r="G113" s="49"/>
      <c r="H113" s="59"/>
      <c r="I113" s="59"/>
      <c r="J113" s="59"/>
    </row>
    <row r="114" spans="1:10" ht="12.75">
      <c r="A114" s="54">
        <v>4537</v>
      </c>
      <c r="B114" s="93" t="s">
        <v>748</v>
      </c>
      <c r="C114" s="85"/>
      <c r="D114" s="56">
        <f>SUM(E114:F114)</f>
        <v>0</v>
      </c>
      <c r="E114" s="48"/>
      <c r="F114" s="83" t="s">
        <v>455</v>
      </c>
      <c r="G114" s="49"/>
      <c r="H114" s="59"/>
      <c r="I114" s="59"/>
      <c r="J114" s="59"/>
    </row>
    <row r="115" spans="1:10" ht="12.75">
      <c r="A115" s="54">
        <v>4538</v>
      </c>
      <c r="B115" s="93" t="s">
        <v>750</v>
      </c>
      <c r="C115" s="85"/>
      <c r="D115" s="56">
        <f>SUM(E115:F115)</f>
        <v>0</v>
      </c>
      <c r="E115" s="48"/>
      <c r="F115" s="83" t="s">
        <v>455</v>
      </c>
      <c r="G115" s="49"/>
      <c r="H115" s="59"/>
      <c r="I115" s="59"/>
      <c r="J115" s="59"/>
    </row>
    <row r="116" spans="1:10" ht="34.5">
      <c r="A116" s="54">
        <v>4540</v>
      </c>
      <c r="B116" s="91" t="s">
        <v>167</v>
      </c>
      <c r="C116" s="81" t="s">
        <v>449</v>
      </c>
      <c r="D116" s="56">
        <f>SUM(D118:D120)</f>
        <v>50000</v>
      </c>
      <c r="E116" s="56">
        <f>SUM(E118:E120)</f>
        <v>50000</v>
      </c>
      <c r="F116" s="83" t="s">
        <v>455</v>
      </c>
      <c r="G116" s="56">
        <f>SUM(G118:G120)</f>
        <v>2000</v>
      </c>
      <c r="H116" s="56">
        <f>SUM(H118:H120)</f>
        <v>16000</v>
      </c>
      <c r="I116" s="56">
        <f>SUM(I118:I120)</f>
        <v>24000</v>
      </c>
      <c r="J116" s="59">
        <f>SUM(J118:J120)</f>
        <v>50000</v>
      </c>
    </row>
    <row r="117" spans="1:10" ht="12.75">
      <c r="A117" s="54"/>
      <c r="B117" s="77" t="s">
        <v>731</v>
      </c>
      <c r="C117" s="81"/>
      <c r="D117" s="56"/>
      <c r="E117" s="59"/>
      <c r="F117" s="83"/>
      <c r="G117" s="49"/>
      <c r="H117" s="59"/>
      <c r="I117" s="96"/>
      <c r="J117" s="59"/>
    </row>
    <row r="118" spans="1:10" ht="38.25" customHeight="1">
      <c r="A118" s="54">
        <v>4541</v>
      </c>
      <c r="B118" s="88" t="s">
        <v>350</v>
      </c>
      <c r="C118" s="85" t="s">
        <v>352</v>
      </c>
      <c r="D118" s="56">
        <f>SUM(E118:F118)</f>
        <v>0</v>
      </c>
      <c r="E118" s="61"/>
      <c r="F118" s="83" t="s">
        <v>455</v>
      </c>
      <c r="G118" s="74"/>
      <c r="H118" s="61"/>
      <c r="I118" s="125"/>
      <c r="J118" s="61"/>
    </row>
    <row r="119" spans="1:10" ht="38.25" customHeight="1">
      <c r="A119" s="54">
        <v>4542</v>
      </c>
      <c r="B119" s="88" t="s">
        <v>351</v>
      </c>
      <c r="C119" s="85" t="s">
        <v>353</v>
      </c>
      <c r="D119" s="56">
        <f>SUM(E119:F119)</f>
        <v>0</v>
      </c>
      <c r="E119" s="61"/>
      <c r="F119" s="83" t="s">
        <v>455</v>
      </c>
      <c r="G119" s="74"/>
      <c r="H119" s="61"/>
      <c r="I119" s="125"/>
      <c r="J119" s="61"/>
    </row>
    <row r="120" spans="1:10" ht="24">
      <c r="A120" s="54">
        <v>4543</v>
      </c>
      <c r="B120" s="88" t="s">
        <v>168</v>
      </c>
      <c r="C120" s="85" t="s">
        <v>354</v>
      </c>
      <c r="D120" s="56">
        <f>SUM(D122,D126,D127)</f>
        <v>50000</v>
      </c>
      <c r="E120" s="56">
        <f>SUM(E122,E126,E127)</f>
        <v>50000</v>
      </c>
      <c r="F120" s="83" t="s">
        <v>455</v>
      </c>
      <c r="G120" s="56">
        <f>SUM(G122,G126,G127)</f>
        <v>2000</v>
      </c>
      <c r="H120" s="56">
        <f>SUM(H122,H126,H127)</f>
        <v>16000</v>
      </c>
      <c r="I120" s="56">
        <f>SUM(I122,I126,I127)</f>
        <v>24000</v>
      </c>
      <c r="J120" s="59">
        <f>SUM(J122,J126,J127)</f>
        <v>50000</v>
      </c>
    </row>
    <row r="121" spans="1:10" ht="12.75">
      <c r="A121" s="54"/>
      <c r="B121" s="93" t="s">
        <v>733</v>
      </c>
      <c r="C121" s="85"/>
      <c r="D121" s="56"/>
      <c r="E121" s="59"/>
      <c r="F121" s="83"/>
      <c r="G121" s="49"/>
      <c r="H121" s="59"/>
      <c r="I121" s="59"/>
      <c r="J121" s="59"/>
    </row>
    <row r="122" spans="1:10" ht="24">
      <c r="A122" s="54">
        <v>4544</v>
      </c>
      <c r="B122" s="93" t="s">
        <v>623</v>
      </c>
      <c r="C122" s="85"/>
      <c r="D122" s="56">
        <f>SUM(D124:D125)</f>
        <v>0</v>
      </c>
      <c r="E122" s="61"/>
      <c r="F122" s="83" t="s">
        <v>455</v>
      </c>
      <c r="G122" s="74"/>
      <c r="H122" s="61"/>
      <c r="I122" s="61"/>
      <c r="J122" s="61"/>
    </row>
    <row r="123" spans="1:10" ht="12.75">
      <c r="A123" s="54"/>
      <c r="B123" s="93" t="s">
        <v>746</v>
      </c>
      <c r="C123" s="85"/>
      <c r="D123" s="56"/>
      <c r="E123" s="61"/>
      <c r="F123" s="83" t="s">
        <v>455</v>
      </c>
      <c r="G123" s="74"/>
      <c r="H123" s="61"/>
      <c r="I123" s="61"/>
      <c r="J123" s="61"/>
    </row>
    <row r="124" spans="1:10" ht="24" customHeight="1">
      <c r="A124" s="94">
        <v>4545</v>
      </c>
      <c r="B124" s="95" t="s">
        <v>745</v>
      </c>
      <c r="C124" s="85"/>
      <c r="D124" s="56">
        <f>SUM(E124:F124)</f>
        <v>0</v>
      </c>
      <c r="E124" s="61"/>
      <c r="F124" s="83" t="s">
        <v>455</v>
      </c>
      <c r="G124" s="74"/>
      <c r="H124" s="61"/>
      <c r="I124" s="61"/>
      <c r="J124" s="61"/>
    </row>
    <row r="125" spans="1:10" ht="12.75">
      <c r="A125" s="54">
        <v>4546</v>
      </c>
      <c r="B125" s="93" t="s">
        <v>749</v>
      </c>
      <c r="C125" s="85"/>
      <c r="D125" s="56">
        <f>SUM(E125:F125)</f>
        <v>0</v>
      </c>
      <c r="E125" s="61"/>
      <c r="F125" s="83" t="s">
        <v>455</v>
      </c>
      <c r="G125" s="74"/>
      <c r="H125" s="61"/>
      <c r="I125" s="61"/>
      <c r="J125" s="61"/>
    </row>
    <row r="126" spans="1:10" ht="12.75">
      <c r="A126" s="54">
        <v>4547</v>
      </c>
      <c r="B126" s="93" t="s">
        <v>748</v>
      </c>
      <c r="C126" s="85"/>
      <c r="D126" s="56">
        <f>SUM(E126:F126)</f>
        <v>0</v>
      </c>
      <c r="E126" s="61"/>
      <c r="F126" s="83" t="s">
        <v>455</v>
      </c>
      <c r="G126" s="74"/>
      <c r="H126" s="61"/>
      <c r="I126" s="61"/>
      <c r="J126" s="61"/>
    </row>
    <row r="127" spans="1:10" ht="14.25">
      <c r="A127" s="54">
        <v>4548</v>
      </c>
      <c r="B127" s="93" t="s">
        <v>750</v>
      </c>
      <c r="C127" s="85"/>
      <c r="D127" s="56">
        <f>SUM(E127:F127)</f>
        <v>50000</v>
      </c>
      <c r="E127" s="126">
        <v>50000</v>
      </c>
      <c r="F127" s="83" t="s">
        <v>455</v>
      </c>
      <c r="G127" s="179">
        <v>2000</v>
      </c>
      <c r="H127" s="180">
        <v>16000</v>
      </c>
      <c r="I127" s="179">
        <v>24000</v>
      </c>
      <c r="J127" s="179">
        <v>50000</v>
      </c>
    </row>
    <row r="128" spans="1:10" ht="32.25" customHeight="1">
      <c r="A128" s="54">
        <v>4600</v>
      </c>
      <c r="B128" s="91" t="s">
        <v>169</v>
      </c>
      <c r="C128" s="81" t="s">
        <v>449</v>
      </c>
      <c r="D128" s="56">
        <f>SUM(D130,D134,D140)</f>
        <v>22000</v>
      </c>
      <c r="E128" s="48">
        <f>SUM(E130,E134,E140)</f>
        <v>22000</v>
      </c>
      <c r="F128" s="83" t="s">
        <v>455</v>
      </c>
      <c r="G128" s="49">
        <f>SUM(G130,G134,G140)</f>
        <v>2000</v>
      </c>
      <c r="H128" s="59">
        <f>SUM(H130,H134,H140)</f>
        <v>8000</v>
      </c>
      <c r="I128" s="59">
        <f>SUM(I130,I134,I140)</f>
        <v>17000</v>
      </c>
      <c r="J128" s="59">
        <f>SUM(J130,J134,J140)</f>
        <v>22000</v>
      </c>
    </row>
    <row r="129" spans="1:10" ht="12.75">
      <c r="A129" s="54"/>
      <c r="B129" s="77" t="s">
        <v>733</v>
      </c>
      <c r="C129" s="76"/>
      <c r="D129" s="56"/>
      <c r="E129" s="48"/>
      <c r="F129" s="78"/>
      <c r="G129" s="49"/>
      <c r="H129" s="59"/>
      <c r="I129" s="59"/>
      <c r="J129" s="59"/>
    </row>
    <row r="130" spans="1:10" s="121" customFormat="1" ht="24">
      <c r="A130" s="54">
        <v>4610</v>
      </c>
      <c r="B130" s="97" t="s">
        <v>790</v>
      </c>
      <c r="C130" s="76"/>
      <c r="D130" s="56">
        <f>SUM(D132:D133)</f>
        <v>0</v>
      </c>
      <c r="E130" s="48">
        <f>SUM(E132:E133)</f>
        <v>0</v>
      </c>
      <c r="F130" s="83" t="s">
        <v>456</v>
      </c>
      <c r="G130" s="49">
        <f>SUM(G132:G133)</f>
        <v>0</v>
      </c>
      <c r="H130" s="59">
        <f>SUM(H132:H133)</f>
        <v>0</v>
      </c>
      <c r="I130" s="59">
        <f>SUM(I132:I133)</f>
        <v>0</v>
      </c>
      <c r="J130" s="59">
        <f>SUM(J132:J133)</f>
        <v>0</v>
      </c>
    </row>
    <row r="131" spans="1:10" ht="12.75">
      <c r="A131" s="54"/>
      <c r="B131" s="77" t="s">
        <v>733</v>
      </c>
      <c r="C131" s="76"/>
      <c r="D131" s="56"/>
      <c r="E131" s="48"/>
      <c r="F131" s="83"/>
      <c r="G131" s="49"/>
      <c r="H131" s="59"/>
      <c r="I131" s="59"/>
      <c r="J131" s="59"/>
    </row>
    <row r="132" spans="1:10" ht="26.25" customHeight="1">
      <c r="A132" s="54">
        <v>4610</v>
      </c>
      <c r="B132" s="98" t="s">
        <v>640</v>
      </c>
      <c r="C132" s="76" t="s">
        <v>639</v>
      </c>
      <c r="D132" s="56">
        <f>SUM(E132:F132)</f>
        <v>0</v>
      </c>
      <c r="E132" s="48"/>
      <c r="F132" s="83" t="s">
        <v>455</v>
      </c>
      <c r="G132" s="49"/>
      <c r="H132" s="59"/>
      <c r="I132" s="59"/>
      <c r="J132" s="59"/>
    </row>
    <row r="133" spans="1:10" ht="38.25">
      <c r="A133" s="54">
        <v>4620</v>
      </c>
      <c r="B133" s="98" t="s">
        <v>792</v>
      </c>
      <c r="C133" s="76" t="s">
        <v>791</v>
      </c>
      <c r="D133" s="56">
        <f>SUM(E133:F133)</f>
        <v>0</v>
      </c>
      <c r="E133" s="48"/>
      <c r="F133" s="83" t="s">
        <v>455</v>
      </c>
      <c r="G133" s="49"/>
      <c r="H133" s="59"/>
      <c r="I133" s="59"/>
      <c r="J133" s="59"/>
    </row>
    <row r="134" spans="1:10" ht="46.5">
      <c r="A134" s="54">
        <v>4630</v>
      </c>
      <c r="B134" s="86" t="s">
        <v>170</v>
      </c>
      <c r="C134" s="81" t="s">
        <v>449</v>
      </c>
      <c r="D134" s="56">
        <f>SUM(D136:D139)</f>
        <v>22000</v>
      </c>
      <c r="E134" s="48">
        <f>SUM(E136:E139)</f>
        <v>22000</v>
      </c>
      <c r="F134" s="83" t="s">
        <v>455</v>
      </c>
      <c r="G134" s="49">
        <f>SUM(G136:G139)</f>
        <v>2000</v>
      </c>
      <c r="H134" s="59">
        <f>SUM(H136:H139)</f>
        <v>8000</v>
      </c>
      <c r="I134" s="59">
        <f>SUM(I136:I139)</f>
        <v>17000</v>
      </c>
      <c r="J134" s="59">
        <f>SUM(J136:J139)</f>
        <v>22000</v>
      </c>
    </row>
    <row r="135" spans="1:10" ht="12.75">
      <c r="A135" s="54"/>
      <c r="B135" s="77" t="s">
        <v>731</v>
      </c>
      <c r="C135" s="81"/>
      <c r="D135" s="56"/>
      <c r="E135" s="48"/>
      <c r="F135" s="83"/>
      <c r="G135" s="49"/>
      <c r="H135" s="59"/>
      <c r="I135" s="59"/>
      <c r="J135" s="59"/>
    </row>
    <row r="136" spans="1:10" ht="14.25">
      <c r="A136" s="54">
        <v>4631</v>
      </c>
      <c r="B136" s="84" t="s">
        <v>358</v>
      </c>
      <c r="C136" s="85" t="s">
        <v>355</v>
      </c>
      <c r="D136" s="56">
        <f>SUM(E136:F136)</f>
        <v>4000</v>
      </c>
      <c r="E136" s="48">
        <v>4000</v>
      </c>
      <c r="F136" s="83" t="s">
        <v>455</v>
      </c>
      <c r="G136" s="179">
        <v>1000</v>
      </c>
      <c r="H136" s="180">
        <v>2000</v>
      </c>
      <c r="I136" s="179">
        <v>3000</v>
      </c>
      <c r="J136" s="179">
        <v>4000</v>
      </c>
    </row>
    <row r="137" spans="1:10" ht="25.5" customHeight="1">
      <c r="A137" s="54">
        <v>4632</v>
      </c>
      <c r="B137" s="84" t="s">
        <v>359</v>
      </c>
      <c r="C137" s="85" t="s">
        <v>356</v>
      </c>
      <c r="D137" s="56">
        <f>SUM(E137:F137)</f>
        <v>3000</v>
      </c>
      <c r="E137" s="48">
        <v>3000</v>
      </c>
      <c r="F137" s="83" t="s">
        <v>455</v>
      </c>
      <c r="G137" s="179">
        <v>500</v>
      </c>
      <c r="H137" s="180">
        <v>1000</v>
      </c>
      <c r="I137" s="179">
        <v>2000</v>
      </c>
      <c r="J137" s="179">
        <v>3000</v>
      </c>
    </row>
    <row r="138" spans="1:10" ht="17.25" customHeight="1">
      <c r="A138" s="54">
        <v>4633</v>
      </c>
      <c r="B138" s="84" t="s">
        <v>360</v>
      </c>
      <c r="C138" s="85" t="s">
        <v>357</v>
      </c>
      <c r="D138" s="56">
        <f>SUM(E138:F138)</f>
        <v>0</v>
      </c>
      <c r="E138" s="48"/>
      <c r="F138" s="83" t="s">
        <v>455</v>
      </c>
      <c r="G138" s="49"/>
      <c r="H138" s="59"/>
      <c r="I138" s="59"/>
      <c r="J138" s="59"/>
    </row>
    <row r="139" spans="1:10" ht="14.25" customHeight="1">
      <c r="A139" s="54">
        <v>4634</v>
      </c>
      <c r="B139" s="84" t="s">
        <v>361</v>
      </c>
      <c r="C139" s="85" t="s">
        <v>709</v>
      </c>
      <c r="D139" s="56">
        <f>SUM(E139:F139)</f>
        <v>15000</v>
      </c>
      <c r="E139" s="48">
        <v>15000</v>
      </c>
      <c r="F139" s="83" t="s">
        <v>455</v>
      </c>
      <c r="G139" s="179">
        <v>500</v>
      </c>
      <c r="H139" s="180">
        <v>5000</v>
      </c>
      <c r="I139" s="179">
        <v>12000</v>
      </c>
      <c r="J139" s="179">
        <v>15000</v>
      </c>
    </row>
    <row r="140" spans="1:10" ht="12.75">
      <c r="A140" s="54">
        <v>4640</v>
      </c>
      <c r="B140" s="86" t="s">
        <v>171</v>
      </c>
      <c r="C140" s="81" t="s">
        <v>449</v>
      </c>
      <c r="D140" s="56">
        <f>SUM(D142)</f>
        <v>0</v>
      </c>
      <c r="E140" s="48">
        <f>SUM(E142)</f>
        <v>0</v>
      </c>
      <c r="F140" s="83" t="s">
        <v>455</v>
      </c>
      <c r="G140" s="49">
        <f>SUM(G142)</f>
        <v>0</v>
      </c>
      <c r="H140" s="59">
        <f>SUM(H142)</f>
        <v>0</v>
      </c>
      <c r="I140" s="59">
        <f>SUM(I142)</f>
        <v>0</v>
      </c>
      <c r="J140" s="59">
        <f>SUM(J142)</f>
        <v>0</v>
      </c>
    </row>
    <row r="141" spans="1:10" ht="12.75">
      <c r="A141" s="54"/>
      <c r="B141" s="77" t="s">
        <v>731</v>
      </c>
      <c r="C141" s="81"/>
      <c r="D141" s="56"/>
      <c r="E141" s="48"/>
      <c r="F141" s="83"/>
      <c r="G141" s="49"/>
      <c r="H141" s="59"/>
      <c r="I141" s="59"/>
      <c r="J141" s="59"/>
    </row>
    <row r="142" spans="1:10" ht="12.75">
      <c r="A142" s="54">
        <v>4641</v>
      </c>
      <c r="B142" s="84" t="s">
        <v>362</v>
      </c>
      <c r="C142" s="85" t="s">
        <v>363</v>
      </c>
      <c r="D142" s="56">
        <f>SUM(E142:F142)</f>
        <v>0</v>
      </c>
      <c r="E142" s="48"/>
      <c r="F142" s="83" t="s">
        <v>456</v>
      </c>
      <c r="G142" s="49"/>
      <c r="H142" s="59"/>
      <c r="I142" s="59"/>
      <c r="J142" s="59"/>
    </row>
    <row r="143" spans="1:10" ht="38.25" customHeight="1">
      <c r="A143" s="54">
        <v>4700</v>
      </c>
      <c r="B143" s="86" t="s">
        <v>172</v>
      </c>
      <c r="C143" s="81" t="s">
        <v>449</v>
      </c>
      <c r="D143" s="56">
        <f aca="true" t="shared" si="5" ref="D143:J143">SUM(D145,D149,D155,D158,D162,D165,D168)</f>
        <v>35228.600000000006</v>
      </c>
      <c r="E143" s="48">
        <f t="shared" si="5"/>
        <v>185228.6</v>
      </c>
      <c r="F143" s="78">
        <f t="shared" si="5"/>
        <v>0</v>
      </c>
      <c r="G143" s="49">
        <f t="shared" si="5"/>
        <v>10800</v>
      </c>
      <c r="H143" s="59">
        <f t="shared" si="5"/>
        <v>18200</v>
      </c>
      <c r="I143" s="59">
        <f t="shared" si="5"/>
        <v>29400</v>
      </c>
      <c r="J143" s="59">
        <f t="shared" si="5"/>
        <v>35228.6</v>
      </c>
    </row>
    <row r="144" spans="1:10" ht="12.75">
      <c r="A144" s="54"/>
      <c r="B144" s="77" t="s">
        <v>733</v>
      </c>
      <c r="C144" s="76"/>
      <c r="D144" s="56"/>
      <c r="E144" s="48"/>
      <c r="F144" s="78"/>
      <c r="G144" s="49"/>
      <c r="H144" s="59"/>
      <c r="I144" s="59"/>
      <c r="J144" s="59"/>
    </row>
    <row r="145" spans="1:10" ht="40.5" customHeight="1">
      <c r="A145" s="54">
        <v>4710</v>
      </c>
      <c r="B145" s="86" t="s">
        <v>173</v>
      </c>
      <c r="C145" s="81" t="s">
        <v>449</v>
      </c>
      <c r="D145" s="56">
        <f>SUM(D147:D148)</f>
        <v>449.5</v>
      </c>
      <c r="E145" s="48">
        <f>SUM(E147:E148)</f>
        <v>449.5</v>
      </c>
      <c r="F145" s="83" t="s">
        <v>455</v>
      </c>
      <c r="G145" s="49">
        <f>SUM(G147:G148)</f>
        <v>0</v>
      </c>
      <c r="H145" s="59">
        <f>SUM(H147:H148)</f>
        <v>449.5</v>
      </c>
      <c r="I145" s="59">
        <f>SUM(I147:I148)</f>
        <v>449.5</v>
      </c>
      <c r="J145" s="59">
        <f>SUM(J147:J148)</f>
        <v>449.5</v>
      </c>
    </row>
    <row r="146" spans="1:10" ht="12.75">
      <c r="A146" s="54"/>
      <c r="B146" s="77" t="s">
        <v>731</v>
      </c>
      <c r="C146" s="81"/>
      <c r="D146" s="56"/>
      <c r="E146" s="48"/>
      <c r="F146" s="83"/>
      <c r="G146" s="49"/>
      <c r="H146" s="59"/>
      <c r="I146" s="59"/>
      <c r="J146" s="59"/>
    </row>
    <row r="147" spans="1:10" ht="51" customHeight="1">
      <c r="A147" s="54">
        <v>4711</v>
      </c>
      <c r="B147" s="84" t="s">
        <v>641</v>
      </c>
      <c r="C147" s="85" t="s">
        <v>364</v>
      </c>
      <c r="D147" s="56">
        <f>SUM(E147:F147)</f>
        <v>0</v>
      </c>
      <c r="E147" s="48"/>
      <c r="F147" s="83" t="s">
        <v>455</v>
      </c>
      <c r="G147" s="49"/>
      <c r="H147" s="59"/>
      <c r="I147" s="59"/>
      <c r="J147" s="59"/>
    </row>
    <row r="148" spans="1:10" ht="29.25" customHeight="1">
      <c r="A148" s="54">
        <v>4712</v>
      </c>
      <c r="B148" s="84" t="s">
        <v>373</v>
      </c>
      <c r="C148" s="85" t="s">
        <v>365</v>
      </c>
      <c r="D148" s="56">
        <f>SUM(E148:F148)</f>
        <v>449.5</v>
      </c>
      <c r="E148" s="48">
        <v>449.5</v>
      </c>
      <c r="F148" s="83" t="s">
        <v>455</v>
      </c>
      <c r="G148" s="49"/>
      <c r="H148" s="59">
        <v>449.5</v>
      </c>
      <c r="I148" s="59">
        <v>449.5</v>
      </c>
      <c r="J148" s="59">
        <v>449.5</v>
      </c>
    </row>
    <row r="149" spans="1:10" ht="50.25" customHeight="1">
      <c r="A149" s="54">
        <v>4720</v>
      </c>
      <c r="B149" s="86" t="s">
        <v>174</v>
      </c>
      <c r="C149" s="81" t="s">
        <v>449</v>
      </c>
      <c r="D149" s="56">
        <f>SUM(D151:D154)</f>
        <v>9600</v>
      </c>
      <c r="E149" s="48">
        <f>SUM(E151:E154)</f>
        <v>9600</v>
      </c>
      <c r="F149" s="83" t="s">
        <v>455</v>
      </c>
      <c r="G149" s="49">
        <f>SUM(G151:G154)</f>
        <v>800</v>
      </c>
      <c r="H149" s="59">
        <f>SUM(H151:H154)</f>
        <v>5200</v>
      </c>
      <c r="I149" s="59">
        <f>SUM(I151:I154)</f>
        <v>6400</v>
      </c>
      <c r="J149" s="59">
        <f>SUM(J151:J154)</f>
        <v>9600</v>
      </c>
    </row>
    <row r="150" spans="1:10" ht="12.75">
      <c r="A150" s="54"/>
      <c r="B150" s="77" t="s">
        <v>731</v>
      </c>
      <c r="C150" s="81"/>
      <c r="D150" s="56"/>
      <c r="E150" s="48"/>
      <c r="F150" s="83"/>
      <c r="G150" s="49"/>
      <c r="H150" s="59"/>
      <c r="I150" s="59"/>
      <c r="J150" s="59"/>
    </row>
    <row r="151" spans="1:10" ht="15.75" customHeight="1">
      <c r="A151" s="54">
        <v>4721</v>
      </c>
      <c r="B151" s="84" t="s">
        <v>813</v>
      </c>
      <c r="C151" s="85" t="s">
        <v>374</v>
      </c>
      <c r="D151" s="56">
        <f>SUM(E151:F151)</f>
        <v>0</v>
      </c>
      <c r="E151" s="48"/>
      <c r="F151" s="83" t="s">
        <v>455</v>
      </c>
      <c r="G151" s="49"/>
      <c r="H151" s="59"/>
      <c r="I151" s="59"/>
      <c r="J151" s="59"/>
    </row>
    <row r="152" spans="1:10" ht="12.75">
      <c r="A152" s="54">
        <v>4722</v>
      </c>
      <c r="B152" s="84" t="s">
        <v>814</v>
      </c>
      <c r="C152" s="89">
        <v>4822</v>
      </c>
      <c r="D152" s="56">
        <f>SUM(E152:F152)</f>
        <v>2300</v>
      </c>
      <c r="E152" s="48">
        <v>2300</v>
      </c>
      <c r="F152" s="83" t="s">
        <v>455</v>
      </c>
      <c r="G152" s="49">
        <v>100</v>
      </c>
      <c r="H152" s="59">
        <v>2300</v>
      </c>
      <c r="I152" s="59">
        <v>2300</v>
      </c>
      <c r="J152" s="59">
        <v>2300</v>
      </c>
    </row>
    <row r="153" spans="1:10" ht="12.75">
      <c r="A153" s="54">
        <v>4723</v>
      </c>
      <c r="B153" s="84" t="s">
        <v>377</v>
      </c>
      <c r="C153" s="85" t="s">
        <v>375</v>
      </c>
      <c r="D153" s="56">
        <f>SUM(E153:F153)</f>
        <v>7300</v>
      </c>
      <c r="E153" s="48">
        <v>7300</v>
      </c>
      <c r="F153" s="83" t="s">
        <v>455</v>
      </c>
      <c r="G153" s="48">
        <v>700</v>
      </c>
      <c r="H153" s="52">
        <v>2900</v>
      </c>
      <c r="I153" s="48">
        <v>4100</v>
      </c>
      <c r="J153" s="48">
        <v>7300</v>
      </c>
    </row>
    <row r="154" spans="1:10" ht="36">
      <c r="A154" s="54">
        <v>4724</v>
      </c>
      <c r="B154" s="84" t="s">
        <v>378</v>
      </c>
      <c r="C154" s="85" t="s">
        <v>376</v>
      </c>
      <c r="D154" s="56">
        <f>SUM(E154:F154)</f>
        <v>0</v>
      </c>
      <c r="E154" s="48"/>
      <c r="F154" s="83" t="s">
        <v>455</v>
      </c>
      <c r="G154" s="49"/>
      <c r="H154" s="59"/>
      <c r="I154" s="59"/>
      <c r="J154" s="59"/>
    </row>
    <row r="155" spans="1:10" ht="24">
      <c r="A155" s="54">
        <v>4730</v>
      </c>
      <c r="B155" s="86" t="s">
        <v>175</v>
      </c>
      <c r="C155" s="81" t="s">
        <v>449</v>
      </c>
      <c r="D155" s="56">
        <f>SUM(D157)</f>
        <v>0</v>
      </c>
      <c r="E155" s="48">
        <f>SUM(E157)</f>
        <v>0</v>
      </c>
      <c r="F155" s="83" t="s">
        <v>455</v>
      </c>
      <c r="G155" s="49">
        <f>SUM(G157)</f>
        <v>0</v>
      </c>
      <c r="H155" s="59">
        <f>SUM(H157)</f>
        <v>0</v>
      </c>
      <c r="I155" s="59">
        <f>SUM(I157)</f>
        <v>0</v>
      </c>
      <c r="J155" s="59">
        <f>SUM(J157)</f>
        <v>0</v>
      </c>
    </row>
    <row r="156" spans="1:10" ht="12.75">
      <c r="A156" s="54"/>
      <c r="B156" s="77" t="s">
        <v>731</v>
      </c>
      <c r="C156" s="81"/>
      <c r="D156" s="56"/>
      <c r="E156" s="48"/>
      <c r="F156" s="83"/>
      <c r="G156" s="49"/>
      <c r="H156" s="59"/>
      <c r="I156" s="59"/>
      <c r="J156" s="59"/>
    </row>
    <row r="157" spans="1:10" ht="24">
      <c r="A157" s="54">
        <v>4731</v>
      </c>
      <c r="B157" s="92" t="s">
        <v>176</v>
      </c>
      <c r="C157" s="85" t="s">
        <v>379</v>
      </c>
      <c r="D157" s="56">
        <f>SUM(E157:F157)</f>
        <v>0</v>
      </c>
      <c r="E157" s="48"/>
      <c r="F157" s="83" t="s">
        <v>455</v>
      </c>
      <c r="G157" s="49"/>
      <c r="H157" s="59"/>
      <c r="I157" s="59"/>
      <c r="J157" s="59"/>
    </row>
    <row r="158" spans="1:10" ht="46.5">
      <c r="A158" s="54">
        <v>4740</v>
      </c>
      <c r="B158" s="99" t="s">
        <v>177</v>
      </c>
      <c r="C158" s="81" t="s">
        <v>449</v>
      </c>
      <c r="D158" s="56">
        <f>SUM(D160:D161)</f>
        <v>0</v>
      </c>
      <c r="E158" s="48">
        <f>SUM(E160:E161)</f>
        <v>0</v>
      </c>
      <c r="F158" s="83" t="s">
        <v>455</v>
      </c>
      <c r="G158" s="49">
        <f>SUM(G160:G161)</f>
        <v>0</v>
      </c>
      <c r="H158" s="59">
        <f>SUM(H160:H161)</f>
        <v>0</v>
      </c>
      <c r="I158" s="59">
        <f>SUM(I160:I161)</f>
        <v>0</v>
      </c>
      <c r="J158" s="59">
        <f>SUM(J160:J161)</f>
        <v>0</v>
      </c>
    </row>
    <row r="159" spans="1:10" ht="12.75">
      <c r="A159" s="54"/>
      <c r="B159" s="77" t="s">
        <v>731</v>
      </c>
      <c r="C159" s="81"/>
      <c r="D159" s="56"/>
      <c r="E159" s="48"/>
      <c r="F159" s="83"/>
      <c r="G159" s="49"/>
      <c r="H159" s="59"/>
      <c r="I159" s="59"/>
      <c r="J159" s="59"/>
    </row>
    <row r="160" spans="1:10" ht="27.75" customHeight="1">
      <c r="A160" s="54">
        <v>4741</v>
      </c>
      <c r="B160" s="84" t="s">
        <v>815</v>
      </c>
      <c r="C160" s="85" t="s">
        <v>380</v>
      </c>
      <c r="D160" s="56">
        <f>SUM(E160:F160)</f>
        <v>0</v>
      </c>
      <c r="E160" s="48"/>
      <c r="F160" s="83" t="s">
        <v>455</v>
      </c>
      <c r="G160" s="49"/>
      <c r="H160" s="59"/>
      <c r="I160" s="59"/>
      <c r="J160" s="59"/>
    </row>
    <row r="161" spans="1:10" ht="27" customHeight="1">
      <c r="A161" s="54">
        <v>4742</v>
      </c>
      <c r="B161" s="84" t="s">
        <v>382</v>
      </c>
      <c r="C161" s="85" t="s">
        <v>381</v>
      </c>
      <c r="D161" s="56">
        <f>SUM(E161:F161)</f>
        <v>0</v>
      </c>
      <c r="E161" s="48"/>
      <c r="F161" s="83" t="s">
        <v>455</v>
      </c>
      <c r="G161" s="49"/>
      <c r="H161" s="59"/>
      <c r="I161" s="59"/>
      <c r="J161" s="59"/>
    </row>
    <row r="162" spans="1:10" ht="39.75" customHeight="1">
      <c r="A162" s="54">
        <v>4750</v>
      </c>
      <c r="B162" s="86" t="s">
        <v>178</v>
      </c>
      <c r="C162" s="81" t="s">
        <v>449</v>
      </c>
      <c r="D162" s="56">
        <f>SUM(D164)</f>
        <v>0</v>
      </c>
      <c r="E162" s="48">
        <f>SUM(E164)</f>
        <v>0</v>
      </c>
      <c r="F162" s="83" t="s">
        <v>455</v>
      </c>
      <c r="G162" s="49">
        <f>SUM(G164)</f>
        <v>0</v>
      </c>
      <c r="H162" s="59">
        <f>SUM(H164)</f>
        <v>0</v>
      </c>
      <c r="I162" s="59">
        <f>SUM(I164)</f>
        <v>0</v>
      </c>
      <c r="J162" s="59">
        <f>SUM(J164)</f>
        <v>0</v>
      </c>
    </row>
    <row r="163" spans="1:10" ht="12.75">
      <c r="A163" s="54"/>
      <c r="B163" s="77" t="s">
        <v>731</v>
      </c>
      <c r="C163" s="81"/>
      <c r="D163" s="56"/>
      <c r="E163" s="48"/>
      <c r="F163" s="83"/>
      <c r="G163" s="49"/>
      <c r="H163" s="59"/>
      <c r="I163" s="59"/>
      <c r="J163" s="59"/>
    </row>
    <row r="164" spans="1:10" ht="39.75" customHeight="1">
      <c r="A164" s="54">
        <v>4751</v>
      </c>
      <c r="B164" s="84" t="s">
        <v>383</v>
      </c>
      <c r="C164" s="85" t="s">
        <v>384</v>
      </c>
      <c r="D164" s="56">
        <f>SUM(E164:F164)</f>
        <v>0</v>
      </c>
      <c r="E164" s="48"/>
      <c r="F164" s="83" t="s">
        <v>455</v>
      </c>
      <c r="G164" s="49"/>
      <c r="H164" s="59"/>
      <c r="I164" s="59"/>
      <c r="J164" s="59"/>
    </row>
    <row r="165" spans="1:10" ht="17.25" customHeight="1">
      <c r="A165" s="54">
        <v>4760</v>
      </c>
      <c r="B165" s="99" t="s">
        <v>179</v>
      </c>
      <c r="C165" s="81" t="s">
        <v>449</v>
      </c>
      <c r="D165" s="56">
        <f>SUM(D167)</f>
        <v>0</v>
      </c>
      <c r="E165" s="48">
        <f>SUM(E167)</f>
        <v>0</v>
      </c>
      <c r="F165" s="83" t="s">
        <v>455</v>
      </c>
      <c r="G165" s="49">
        <f>SUM(G167)</f>
        <v>0</v>
      </c>
      <c r="H165" s="59">
        <f>SUM(H167)</f>
        <v>0</v>
      </c>
      <c r="I165" s="59">
        <f>SUM(I167)</f>
        <v>0</v>
      </c>
      <c r="J165" s="59">
        <f>SUM(J167)</f>
        <v>0</v>
      </c>
    </row>
    <row r="166" spans="1:10" ht="12.75">
      <c r="A166" s="54"/>
      <c r="B166" s="77" t="s">
        <v>731</v>
      </c>
      <c r="C166" s="81"/>
      <c r="D166" s="56"/>
      <c r="E166" s="48"/>
      <c r="F166" s="83"/>
      <c r="G166" s="49"/>
      <c r="H166" s="59"/>
      <c r="I166" s="59"/>
      <c r="J166" s="59"/>
    </row>
    <row r="167" spans="1:10" ht="17.25" customHeight="1">
      <c r="A167" s="54">
        <v>4761</v>
      </c>
      <c r="B167" s="84" t="s">
        <v>386</v>
      </c>
      <c r="C167" s="85" t="s">
        <v>385</v>
      </c>
      <c r="D167" s="56">
        <f>SUM(E167:F167)</f>
        <v>0</v>
      </c>
      <c r="E167" s="48"/>
      <c r="F167" s="83" t="s">
        <v>455</v>
      </c>
      <c r="G167" s="49"/>
      <c r="H167" s="59"/>
      <c r="I167" s="59"/>
      <c r="J167" s="59"/>
    </row>
    <row r="168" spans="1:10" ht="12.75">
      <c r="A168" s="54">
        <v>4770</v>
      </c>
      <c r="B168" s="86" t="s">
        <v>180</v>
      </c>
      <c r="C168" s="81" t="s">
        <v>449</v>
      </c>
      <c r="D168" s="56">
        <f aca="true" t="shared" si="6" ref="D168:J168">SUM(D170)</f>
        <v>25179.100000000006</v>
      </c>
      <c r="E168" s="48">
        <f t="shared" si="6"/>
        <v>175179.1</v>
      </c>
      <c r="F168" s="78">
        <f t="shared" si="6"/>
        <v>0</v>
      </c>
      <c r="G168" s="49">
        <f t="shared" si="6"/>
        <v>10000</v>
      </c>
      <c r="H168" s="59">
        <f t="shared" si="6"/>
        <v>12550.5</v>
      </c>
      <c r="I168" s="59">
        <f t="shared" si="6"/>
        <v>22550.5</v>
      </c>
      <c r="J168" s="59">
        <f t="shared" si="6"/>
        <v>25179.1</v>
      </c>
    </row>
    <row r="169" spans="1:10" ht="13.5" thickBot="1">
      <c r="A169" s="54"/>
      <c r="B169" s="77" t="s">
        <v>731</v>
      </c>
      <c r="C169" s="81"/>
      <c r="D169" s="56"/>
      <c r="E169" s="48"/>
      <c r="F169" s="83"/>
      <c r="G169" s="49"/>
      <c r="H169" s="59"/>
      <c r="I169" s="59"/>
      <c r="J169" s="59"/>
    </row>
    <row r="170" spans="1:10" ht="15" thickBot="1">
      <c r="A170" s="54">
        <v>4771</v>
      </c>
      <c r="B170" s="84" t="s">
        <v>391</v>
      </c>
      <c r="C170" s="85" t="s">
        <v>387</v>
      </c>
      <c r="D170" s="56">
        <f>SUM(E170)-Ekamutner!D114</f>
        <v>25179.100000000006</v>
      </c>
      <c r="E170" s="207">
        <v>175179.1</v>
      </c>
      <c r="F170" s="83">
        <v>0</v>
      </c>
      <c r="G170" s="475">
        <v>10000</v>
      </c>
      <c r="H170" s="475">
        <v>12550.5</v>
      </c>
      <c r="I170" s="475">
        <v>22550.5</v>
      </c>
      <c r="J170" s="207">
        <v>25179.1</v>
      </c>
    </row>
    <row r="171" spans="1:10" ht="36">
      <c r="A171" s="54">
        <v>4772</v>
      </c>
      <c r="B171" s="92" t="s">
        <v>793</v>
      </c>
      <c r="C171" s="81" t="s">
        <v>449</v>
      </c>
      <c r="D171" s="56">
        <f>SUM(E171:F171)</f>
        <v>0</v>
      </c>
      <c r="E171" s="48"/>
      <c r="F171" s="83" t="s">
        <v>456</v>
      </c>
      <c r="G171" s="48"/>
      <c r="H171" s="48"/>
      <c r="I171" s="48"/>
      <c r="J171" s="48"/>
    </row>
    <row r="172" spans="1:10" s="127" customFormat="1" ht="27.75" customHeight="1">
      <c r="A172" s="54">
        <v>5000</v>
      </c>
      <c r="B172" s="494" t="s">
        <v>181</v>
      </c>
      <c r="C172" s="81" t="s">
        <v>449</v>
      </c>
      <c r="D172" s="56">
        <f>SUM(D174,D192,D198,D201)</f>
        <v>1012892.2999999999</v>
      </c>
      <c r="E172" s="55" t="s">
        <v>455</v>
      </c>
      <c r="F172" s="78">
        <f>SUM(F174,F192,F198,F201)</f>
        <v>1012892.2999999999</v>
      </c>
      <c r="G172" s="49">
        <f>SUM(G174,G192,G198,G201)</f>
        <v>621444.0999999999</v>
      </c>
      <c r="H172" s="59">
        <f>SUM(H174,H192,H198,H201)</f>
        <v>644944.0999999999</v>
      </c>
      <c r="I172" s="59">
        <f>SUM(I174,I192,I198,I201)</f>
        <v>644944.0999999999</v>
      </c>
      <c r="J172" s="59">
        <f>SUM(J174,J192,J198,J201)</f>
        <v>1012892.2999999999</v>
      </c>
    </row>
    <row r="173" spans="1:10" ht="12.75">
      <c r="A173" s="54"/>
      <c r="B173" s="77" t="s">
        <v>733</v>
      </c>
      <c r="C173" s="76"/>
      <c r="D173" s="56"/>
      <c r="E173" s="48"/>
      <c r="F173" s="78"/>
      <c r="G173" s="49"/>
      <c r="H173" s="59"/>
      <c r="I173" s="59"/>
      <c r="J173" s="59"/>
    </row>
    <row r="174" spans="1:10" ht="22.5">
      <c r="A174" s="54">
        <v>5100</v>
      </c>
      <c r="B174" s="84" t="s">
        <v>182</v>
      </c>
      <c r="C174" s="81" t="s">
        <v>449</v>
      </c>
      <c r="D174" s="56">
        <f>SUM(D176,D181,D186)</f>
        <v>1012892.2999999999</v>
      </c>
      <c r="E174" s="55" t="s">
        <v>455</v>
      </c>
      <c r="F174" s="78">
        <f>SUM(F176,F181,F186)</f>
        <v>1012892.2999999999</v>
      </c>
      <c r="G174" s="49">
        <f>SUM(G176,G181,G186)</f>
        <v>621444.0999999999</v>
      </c>
      <c r="H174" s="59">
        <f>SUM(H176,H181,H186)</f>
        <v>644944.0999999999</v>
      </c>
      <c r="I174" s="59">
        <f>SUM(I176,I181,I186)</f>
        <v>644944.0999999999</v>
      </c>
      <c r="J174" s="59">
        <f>SUM(J176,J181,J186)</f>
        <v>1012892.2999999999</v>
      </c>
    </row>
    <row r="175" spans="1:10" ht="12.75">
      <c r="A175" s="54"/>
      <c r="B175" s="77" t="s">
        <v>733</v>
      </c>
      <c r="C175" s="76"/>
      <c r="D175" s="56"/>
      <c r="E175" s="48"/>
      <c r="F175" s="78"/>
      <c r="G175" s="49"/>
      <c r="H175" s="59"/>
      <c r="I175" s="59"/>
      <c r="J175" s="59"/>
    </row>
    <row r="176" spans="1:10" ht="22.5">
      <c r="A176" s="54">
        <v>5110</v>
      </c>
      <c r="B176" s="86" t="s">
        <v>183</v>
      </c>
      <c r="C176" s="81" t="s">
        <v>449</v>
      </c>
      <c r="D176" s="56">
        <f>SUM(D178:D180)</f>
        <v>952787.6</v>
      </c>
      <c r="E176" s="48" t="s">
        <v>456</v>
      </c>
      <c r="F176" s="78">
        <f>SUM(F178:F180)</f>
        <v>952787.6</v>
      </c>
      <c r="G176" s="49">
        <f>SUM(G178:G180)</f>
        <v>561339.3999999999</v>
      </c>
      <c r="H176" s="59">
        <f>SUM(H178:H180)</f>
        <v>584839.3999999999</v>
      </c>
      <c r="I176" s="59">
        <f>SUM(I178:I180)</f>
        <v>584839.3999999999</v>
      </c>
      <c r="J176" s="59">
        <f>SUM(J178:J180)</f>
        <v>952787.6</v>
      </c>
    </row>
    <row r="177" spans="1:10" ht="12.75">
      <c r="A177" s="54"/>
      <c r="B177" s="77" t="s">
        <v>731</v>
      </c>
      <c r="C177" s="81"/>
      <c r="D177" s="56"/>
      <c r="E177" s="48"/>
      <c r="F177" s="83"/>
      <c r="G177" s="100"/>
      <c r="H177" s="51"/>
      <c r="I177" s="51"/>
      <c r="J177" s="51"/>
    </row>
    <row r="178" spans="1:10" ht="12.75">
      <c r="A178" s="54">
        <v>5111</v>
      </c>
      <c r="B178" s="84" t="s">
        <v>783</v>
      </c>
      <c r="C178" s="101" t="s">
        <v>388</v>
      </c>
      <c r="D178" s="56">
        <f>SUM(E178:F178)</f>
        <v>0</v>
      </c>
      <c r="E178" s="55" t="s">
        <v>455</v>
      </c>
      <c r="F178" s="78"/>
      <c r="G178" s="49"/>
      <c r="H178" s="59"/>
      <c r="I178" s="59"/>
      <c r="J178" s="59"/>
    </row>
    <row r="179" spans="1:11" ht="20.25" customHeight="1">
      <c r="A179" s="54">
        <v>5112</v>
      </c>
      <c r="B179" s="84" t="s">
        <v>784</v>
      </c>
      <c r="C179" s="101" t="s">
        <v>389</v>
      </c>
      <c r="D179" s="56">
        <f>SUM(E179:F179)</f>
        <v>690222.2</v>
      </c>
      <c r="E179" s="55" t="s">
        <v>455</v>
      </c>
      <c r="F179" s="78">
        <v>690222.2</v>
      </c>
      <c r="G179" s="49">
        <v>389984.1</v>
      </c>
      <c r="H179" s="49">
        <v>389984.1</v>
      </c>
      <c r="I179" s="49">
        <v>389984.1</v>
      </c>
      <c r="J179" s="78">
        <v>690222.2</v>
      </c>
      <c r="K179" s="78"/>
    </row>
    <row r="180" spans="1:10" ht="26.25" customHeight="1">
      <c r="A180" s="54">
        <v>5113</v>
      </c>
      <c r="B180" s="84" t="s">
        <v>785</v>
      </c>
      <c r="C180" s="101" t="s">
        <v>390</v>
      </c>
      <c r="D180" s="56">
        <f>SUM(E180:F180)</f>
        <v>262565.4</v>
      </c>
      <c r="E180" s="55" t="s">
        <v>455</v>
      </c>
      <c r="F180" s="78">
        <v>262565.4</v>
      </c>
      <c r="G180" s="78">
        <v>171355.3</v>
      </c>
      <c r="H180" s="78">
        <v>194855.3</v>
      </c>
      <c r="I180" s="78">
        <v>194855.3</v>
      </c>
      <c r="J180" s="78">
        <v>262565.4</v>
      </c>
    </row>
    <row r="181" spans="1:10" ht="28.5" customHeight="1">
      <c r="A181" s="54">
        <v>5120</v>
      </c>
      <c r="B181" s="86" t="s">
        <v>184</v>
      </c>
      <c r="C181" s="81" t="s">
        <v>449</v>
      </c>
      <c r="D181" s="56">
        <f>SUM(D183:D185)</f>
        <v>27500</v>
      </c>
      <c r="E181" s="48" t="s">
        <v>456</v>
      </c>
      <c r="F181" s="78">
        <f>SUM(F183:F185)</f>
        <v>27500</v>
      </c>
      <c r="G181" s="49">
        <f>SUM(G183:G185)</f>
        <v>27500</v>
      </c>
      <c r="H181" s="59">
        <f>SUM(H183:H185)</f>
        <v>27500</v>
      </c>
      <c r="I181" s="59">
        <f>SUM(I183:I185)</f>
        <v>27500</v>
      </c>
      <c r="J181" s="59">
        <f>SUM(J183:J185)</f>
        <v>27500</v>
      </c>
    </row>
    <row r="182" spans="1:10" ht="13.5" thickBot="1">
      <c r="A182" s="54"/>
      <c r="B182" s="102" t="s">
        <v>731</v>
      </c>
      <c r="C182" s="81"/>
      <c r="D182" s="56"/>
      <c r="E182" s="48"/>
      <c r="F182" s="83"/>
      <c r="G182" s="100"/>
      <c r="H182" s="51"/>
      <c r="I182" s="51"/>
      <c r="J182" s="51"/>
    </row>
    <row r="183" spans="1:10" ht="15" thickBot="1">
      <c r="A183" s="54">
        <v>5121</v>
      </c>
      <c r="B183" s="84" t="s">
        <v>780</v>
      </c>
      <c r="C183" s="101" t="s">
        <v>392</v>
      </c>
      <c r="D183" s="56">
        <f>SUM(E183:F183)</f>
        <v>22000</v>
      </c>
      <c r="E183" s="55" t="s">
        <v>455</v>
      </c>
      <c r="F183" s="78">
        <v>22000</v>
      </c>
      <c r="G183" s="207">
        <v>22000</v>
      </c>
      <c r="H183" s="180">
        <v>22000</v>
      </c>
      <c r="I183" s="200">
        <v>22000</v>
      </c>
      <c r="J183" s="200">
        <v>22000</v>
      </c>
    </row>
    <row r="184" spans="1:10" ht="12.75">
      <c r="A184" s="54">
        <v>5122</v>
      </c>
      <c r="B184" s="84" t="s">
        <v>781</v>
      </c>
      <c r="C184" s="101" t="s">
        <v>393</v>
      </c>
      <c r="D184" s="56">
        <f>SUM(E184:F184)</f>
        <v>5000</v>
      </c>
      <c r="E184" s="55" t="s">
        <v>455</v>
      </c>
      <c r="F184" s="78">
        <v>5000</v>
      </c>
      <c r="G184" s="49">
        <v>5000</v>
      </c>
      <c r="H184" s="103">
        <v>5000</v>
      </c>
      <c r="I184" s="103">
        <v>5000</v>
      </c>
      <c r="J184" s="103">
        <v>5000</v>
      </c>
    </row>
    <row r="185" spans="1:10" ht="17.25" customHeight="1">
      <c r="A185" s="54">
        <v>5123</v>
      </c>
      <c r="B185" s="84" t="s">
        <v>782</v>
      </c>
      <c r="C185" s="101" t="s">
        <v>394</v>
      </c>
      <c r="D185" s="56">
        <f>SUM(E185:F185)</f>
        <v>500</v>
      </c>
      <c r="E185" s="55" t="s">
        <v>455</v>
      </c>
      <c r="F185" s="78">
        <v>500</v>
      </c>
      <c r="G185" s="49">
        <v>500</v>
      </c>
      <c r="H185" s="49">
        <v>500</v>
      </c>
      <c r="I185" s="49">
        <v>500</v>
      </c>
      <c r="J185" s="49">
        <v>500</v>
      </c>
    </row>
    <row r="186" spans="1:10" ht="24.75" customHeight="1">
      <c r="A186" s="54">
        <v>5130</v>
      </c>
      <c r="B186" s="86" t="s">
        <v>185</v>
      </c>
      <c r="C186" s="81" t="s">
        <v>449</v>
      </c>
      <c r="D186" s="56">
        <f>SUM(D188:D191)</f>
        <v>32604.7</v>
      </c>
      <c r="E186" s="48" t="s">
        <v>456</v>
      </c>
      <c r="F186" s="78">
        <f>SUM(F188:F191)</f>
        <v>32604.7</v>
      </c>
      <c r="G186" s="49">
        <f>SUM(G188:G191)</f>
        <v>32604.7</v>
      </c>
      <c r="H186" s="59">
        <f>SUM(H188:H191)</f>
        <v>32604.7</v>
      </c>
      <c r="I186" s="59">
        <f>SUM(I188:I191)</f>
        <v>32604.7</v>
      </c>
      <c r="J186" s="59">
        <f>SUM(J188:J191)</f>
        <v>32604.7</v>
      </c>
    </row>
    <row r="187" spans="1:10" ht="12.75">
      <c r="A187" s="54"/>
      <c r="B187" s="77" t="s">
        <v>731</v>
      </c>
      <c r="C187" s="81"/>
      <c r="D187" s="56"/>
      <c r="E187" s="48"/>
      <c r="F187" s="83"/>
      <c r="G187" s="100"/>
      <c r="H187" s="51"/>
      <c r="I187" s="51"/>
      <c r="J187" s="51"/>
    </row>
    <row r="188" spans="1:10" ht="17.25" customHeight="1">
      <c r="A188" s="54">
        <v>5131</v>
      </c>
      <c r="B188" s="84" t="s">
        <v>397</v>
      </c>
      <c r="C188" s="101" t="s">
        <v>395</v>
      </c>
      <c r="D188" s="56">
        <f>SUM(E188:F188)</f>
        <v>1120</v>
      </c>
      <c r="E188" s="55" t="s">
        <v>455</v>
      </c>
      <c r="F188" s="78">
        <v>1120</v>
      </c>
      <c r="G188" s="78">
        <v>1120</v>
      </c>
      <c r="H188" s="78">
        <v>1120</v>
      </c>
      <c r="I188" s="78">
        <v>1120</v>
      </c>
      <c r="J188" s="78">
        <v>1120</v>
      </c>
    </row>
    <row r="189" spans="1:10" ht="17.25" customHeight="1">
      <c r="A189" s="54">
        <v>5132</v>
      </c>
      <c r="B189" s="84" t="s">
        <v>777</v>
      </c>
      <c r="C189" s="101" t="s">
        <v>396</v>
      </c>
      <c r="D189" s="56">
        <f>SUM(E189:F189)</f>
        <v>0</v>
      </c>
      <c r="E189" s="55" t="s">
        <v>455</v>
      </c>
      <c r="F189" s="78"/>
      <c r="G189" s="49"/>
      <c r="H189" s="59"/>
      <c r="I189" s="59"/>
      <c r="J189" s="59"/>
    </row>
    <row r="190" spans="1:10" ht="17.25" customHeight="1" thickBot="1">
      <c r="A190" s="54">
        <v>5133</v>
      </c>
      <c r="B190" s="84" t="s">
        <v>778</v>
      </c>
      <c r="C190" s="101" t="s">
        <v>403</v>
      </c>
      <c r="D190" s="56">
        <f>SUM(E190:F190)</f>
        <v>0</v>
      </c>
      <c r="E190" s="55" t="s">
        <v>456</v>
      </c>
      <c r="F190" s="495"/>
      <c r="G190" s="49"/>
      <c r="H190" s="59"/>
      <c r="I190" s="59"/>
      <c r="J190" s="59"/>
    </row>
    <row r="191" spans="1:10" ht="17.25" customHeight="1" thickBot="1">
      <c r="A191" s="54">
        <v>5134</v>
      </c>
      <c r="B191" s="84" t="s">
        <v>779</v>
      </c>
      <c r="C191" s="101" t="s">
        <v>404</v>
      </c>
      <c r="D191" s="56">
        <f>SUM(E191:F191)</f>
        <v>31484.7</v>
      </c>
      <c r="E191" s="55" t="s">
        <v>456</v>
      </c>
      <c r="F191" s="497">
        <v>31484.7</v>
      </c>
      <c r="G191" s="497">
        <v>31484.7</v>
      </c>
      <c r="H191" s="497">
        <v>31484.7</v>
      </c>
      <c r="I191" s="497">
        <v>31484.7</v>
      </c>
      <c r="J191" s="497">
        <v>31484.7</v>
      </c>
    </row>
    <row r="192" spans="1:10" ht="19.5" customHeight="1">
      <c r="A192" s="54">
        <v>5200</v>
      </c>
      <c r="B192" s="86" t="s">
        <v>186</v>
      </c>
      <c r="C192" s="81" t="s">
        <v>449</v>
      </c>
      <c r="D192" s="56">
        <f>SUM(D194:D197)</f>
        <v>0</v>
      </c>
      <c r="E192" s="55" t="s">
        <v>455</v>
      </c>
      <c r="F192" s="496">
        <f>SUM(F194:F197)</f>
        <v>0</v>
      </c>
      <c r="G192" s="49">
        <f>SUM(G194:G197)</f>
        <v>0</v>
      </c>
      <c r="H192" s="59">
        <f>SUM(H194:H197)</f>
        <v>0</v>
      </c>
      <c r="I192" s="59">
        <f>SUM(I194:I197)</f>
        <v>0</v>
      </c>
      <c r="J192" s="59">
        <f>SUM(J194:J197)</f>
        <v>0</v>
      </c>
    </row>
    <row r="193" spans="1:10" ht="12.75">
      <c r="A193" s="54"/>
      <c r="B193" s="77" t="s">
        <v>733</v>
      </c>
      <c r="C193" s="76"/>
      <c r="D193" s="56"/>
      <c r="E193" s="48"/>
      <c r="F193" s="78"/>
      <c r="G193" s="49"/>
      <c r="H193" s="59"/>
      <c r="I193" s="59"/>
      <c r="J193" s="59"/>
    </row>
    <row r="194" spans="1:10" ht="27" customHeight="1">
      <c r="A194" s="54">
        <v>5211</v>
      </c>
      <c r="B194" s="84" t="s">
        <v>794</v>
      </c>
      <c r="C194" s="101" t="s">
        <v>398</v>
      </c>
      <c r="D194" s="56">
        <f>SUM(E194:F194)</f>
        <v>0</v>
      </c>
      <c r="E194" s="55" t="s">
        <v>455</v>
      </c>
      <c r="F194" s="78"/>
      <c r="G194" s="49"/>
      <c r="H194" s="59"/>
      <c r="I194" s="59"/>
      <c r="J194" s="59"/>
    </row>
    <row r="195" spans="1:10" ht="17.25" customHeight="1">
      <c r="A195" s="54">
        <v>5221</v>
      </c>
      <c r="B195" s="84" t="s">
        <v>795</v>
      </c>
      <c r="C195" s="101" t="s">
        <v>399</v>
      </c>
      <c r="D195" s="56">
        <f>SUM(E195:F195)</f>
        <v>0</v>
      </c>
      <c r="E195" s="55" t="s">
        <v>455</v>
      </c>
      <c r="F195" s="78">
        <v>0</v>
      </c>
      <c r="G195" s="49">
        <v>0</v>
      </c>
      <c r="H195" s="59">
        <v>0</v>
      </c>
      <c r="I195" s="59">
        <v>0</v>
      </c>
      <c r="J195" s="59">
        <v>0</v>
      </c>
    </row>
    <row r="196" spans="1:10" ht="24.75" customHeight="1">
      <c r="A196" s="54">
        <v>5231</v>
      </c>
      <c r="B196" s="84" t="s">
        <v>796</v>
      </c>
      <c r="C196" s="101" t="s">
        <v>400</v>
      </c>
      <c r="D196" s="56">
        <f>SUM(E196:F196)</f>
        <v>0</v>
      </c>
      <c r="E196" s="55" t="s">
        <v>455</v>
      </c>
      <c r="F196" s="78"/>
      <c r="G196" s="49"/>
      <c r="H196" s="59"/>
      <c r="I196" s="59"/>
      <c r="J196" s="59"/>
    </row>
    <row r="197" spans="1:10" ht="17.25" customHeight="1">
      <c r="A197" s="54">
        <v>5241</v>
      </c>
      <c r="B197" s="84" t="s">
        <v>402</v>
      </c>
      <c r="C197" s="101" t="s">
        <v>401</v>
      </c>
      <c r="D197" s="56">
        <f>SUM(E197:F197)</f>
        <v>0</v>
      </c>
      <c r="E197" s="55" t="s">
        <v>455</v>
      </c>
      <c r="F197" s="78"/>
      <c r="G197" s="49"/>
      <c r="H197" s="59"/>
      <c r="I197" s="59"/>
      <c r="J197" s="59"/>
    </row>
    <row r="198" spans="1:10" ht="12.75">
      <c r="A198" s="54">
        <v>5300</v>
      </c>
      <c r="B198" s="86" t="s">
        <v>187</v>
      </c>
      <c r="C198" s="81" t="s">
        <v>449</v>
      </c>
      <c r="D198" s="56">
        <f>SUM(D200)</f>
        <v>0</v>
      </c>
      <c r="E198" s="55" t="s">
        <v>455</v>
      </c>
      <c r="F198" s="78">
        <f>SUM(F200)</f>
        <v>0</v>
      </c>
      <c r="G198" s="49">
        <f>SUM(G200)</f>
        <v>0</v>
      </c>
      <c r="H198" s="59">
        <f>SUM(H200)</f>
        <v>0</v>
      </c>
      <c r="I198" s="59">
        <f>SUM(I200)</f>
        <v>0</v>
      </c>
      <c r="J198" s="59">
        <f>SUM(J200)</f>
        <v>0</v>
      </c>
    </row>
    <row r="199" spans="1:10" ht="12.75">
      <c r="A199" s="54"/>
      <c r="B199" s="77" t="s">
        <v>733</v>
      </c>
      <c r="C199" s="76"/>
      <c r="D199" s="56"/>
      <c r="E199" s="48"/>
      <c r="F199" s="78"/>
      <c r="G199" s="49"/>
      <c r="H199" s="59"/>
      <c r="I199" s="59"/>
      <c r="J199" s="59"/>
    </row>
    <row r="200" spans="1:10" ht="13.5" customHeight="1">
      <c r="A200" s="54">
        <v>5311</v>
      </c>
      <c r="B200" s="84" t="s">
        <v>816</v>
      </c>
      <c r="C200" s="101" t="s">
        <v>405</v>
      </c>
      <c r="D200" s="56">
        <f>SUM(E200:F200)</f>
        <v>0</v>
      </c>
      <c r="E200" s="55" t="s">
        <v>455</v>
      </c>
      <c r="F200" s="78"/>
      <c r="G200" s="49"/>
      <c r="H200" s="59"/>
      <c r="I200" s="59"/>
      <c r="J200" s="59"/>
    </row>
    <row r="201" spans="1:10" ht="22.5">
      <c r="A201" s="54">
        <v>5400</v>
      </c>
      <c r="B201" s="86" t="s">
        <v>188</v>
      </c>
      <c r="C201" s="81" t="s">
        <v>449</v>
      </c>
      <c r="D201" s="56">
        <f>SUM(D203:D206)</f>
        <v>0</v>
      </c>
      <c r="E201" s="55" t="s">
        <v>455</v>
      </c>
      <c r="F201" s="78">
        <f>SUM(F203:F206)</f>
        <v>0</v>
      </c>
      <c r="G201" s="49">
        <f>SUM(G203:G206)</f>
        <v>0</v>
      </c>
      <c r="H201" s="59">
        <f>SUM(H203:H206)</f>
        <v>0</v>
      </c>
      <c r="I201" s="59">
        <f>SUM(I203:I206)</f>
        <v>0</v>
      </c>
      <c r="J201" s="59">
        <f>SUM(J203:J206)</f>
        <v>0</v>
      </c>
    </row>
    <row r="202" spans="1:10" ht="12.75">
      <c r="A202" s="54"/>
      <c r="B202" s="77" t="s">
        <v>733</v>
      </c>
      <c r="C202" s="76"/>
      <c r="D202" s="56"/>
      <c r="E202" s="48"/>
      <c r="F202" s="78"/>
      <c r="G202" s="49"/>
      <c r="H202" s="59"/>
      <c r="I202" s="59"/>
      <c r="J202" s="59"/>
    </row>
    <row r="203" spans="1:10" ht="12.75">
      <c r="A203" s="54">
        <v>5411</v>
      </c>
      <c r="B203" s="84" t="s">
        <v>817</v>
      </c>
      <c r="C203" s="101" t="s">
        <v>406</v>
      </c>
      <c r="D203" s="56">
        <f>SUM(E203:F203)</f>
        <v>0</v>
      </c>
      <c r="E203" s="55" t="s">
        <v>455</v>
      </c>
      <c r="F203" s="78"/>
      <c r="G203" s="49"/>
      <c r="H203" s="59"/>
      <c r="I203" s="59"/>
      <c r="J203" s="59"/>
    </row>
    <row r="204" spans="1:10" ht="12.75">
      <c r="A204" s="54">
        <v>5421</v>
      </c>
      <c r="B204" s="84" t="s">
        <v>818</v>
      </c>
      <c r="C204" s="101" t="s">
        <v>407</v>
      </c>
      <c r="D204" s="56">
        <f>SUM(E204:F204)</f>
        <v>0</v>
      </c>
      <c r="E204" s="55" t="s">
        <v>455</v>
      </c>
      <c r="F204" s="78"/>
      <c r="G204" s="49"/>
      <c r="H204" s="59"/>
      <c r="I204" s="59"/>
      <c r="J204" s="59"/>
    </row>
    <row r="205" spans="1:10" ht="12.75">
      <c r="A205" s="54">
        <v>5431</v>
      </c>
      <c r="B205" s="84" t="s">
        <v>409</v>
      </c>
      <c r="C205" s="101" t="s">
        <v>408</v>
      </c>
      <c r="D205" s="56">
        <f>SUM(E205:F205)</f>
        <v>0</v>
      </c>
      <c r="E205" s="55" t="s">
        <v>455</v>
      </c>
      <c r="F205" s="78"/>
      <c r="G205" s="49"/>
      <c r="H205" s="59"/>
      <c r="I205" s="59"/>
      <c r="J205" s="59"/>
    </row>
    <row r="206" spans="1:10" ht="12.75">
      <c r="A206" s="54">
        <v>5441</v>
      </c>
      <c r="B206" s="104" t="s">
        <v>341</v>
      </c>
      <c r="C206" s="101" t="s">
        <v>410</v>
      </c>
      <c r="D206" s="56">
        <f>SUM(E206:F206)</f>
        <v>0</v>
      </c>
      <c r="E206" s="55" t="s">
        <v>455</v>
      </c>
      <c r="F206" s="78"/>
      <c r="G206" s="49"/>
      <c r="H206" s="59"/>
      <c r="I206" s="59"/>
      <c r="J206" s="59"/>
    </row>
    <row r="207" spans="1:10" s="120" customFormat="1" ht="47.25" customHeight="1">
      <c r="A207" s="105" t="s">
        <v>624</v>
      </c>
      <c r="B207" s="106" t="s">
        <v>189</v>
      </c>
      <c r="C207" s="107" t="s">
        <v>449</v>
      </c>
      <c r="D207" s="56">
        <f>SUM(D209,D214,D222,D225)</f>
        <v>-10000</v>
      </c>
      <c r="E207" s="48" t="s">
        <v>448</v>
      </c>
      <c r="F207" s="78">
        <f>SUM(F209,F214,F222,F225)</f>
        <v>-10000</v>
      </c>
      <c r="G207" s="49">
        <f>SUM(G209,G214,G222,G225)</f>
        <v>-10000</v>
      </c>
      <c r="H207" s="59">
        <f>SUM(H209,H214,H222,H225)</f>
        <v>-10000</v>
      </c>
      <c r="I207" s="59">
        <f>SUM(I209,I214,I222,I225)</f>
        <v>-10000</v>
      </c>
      <c r="J207" s="59">
        <f>SUM(J209,J214,J222,J225)</f>
        <v>-10000</v>
      </c>
    </row>
    <row r="208" spans="1:10" s="120" customFormat="1" ht="12.75">
      <c r="A208" s="105"/>
      <c r="B208" s="108" t="s">
        <v>730</v>
      </c>
      <c r="C208" s="107"/>
      <c r="D208" s="56"/>
      <c r="E208" s="48"/>
      <c r="F208" s="78"/>
      <c r="G208" s="49"/>
      <c r="H208" s="59"/>
      <c r="I208" s="59"/>
      <c r="J208" s="59"/>
    </row>
    <row r="209" spans="1:10" s="128" customFormat="1" ht="41.25">
      <c r="A209" s="109" t="s">
        <v>625</v>
      </c>
      <c r="B209" s="110" t="s">
        <v>190</v>
      </c>
      <c r="C209" s="111" t="s">
        <v>449</v>
      </c>
      <c r="D209" s="56">
        <f>SUM(D211:D213)</f>
        <v>0</v>
      </c>
      <c r="E209" s="48" t="s">
        <v>448</v>
      </c>
      <c r="F209" s="78">
        <f>SUM(F211:F213)</f>
        <v>0</v>
      </c>
      <c r="G209" s="49">
        <f>SUM(G211:G213)</f>
        <v>0</v>
      </c>
      <c r="H209" s="59">
        <f>SUM(H211:H213)</f>
        <v>0</v>
      </c>
      <c r="I209" s="59">
        <f>SUM(I211:I213)</f>
        <v>0</v>
      </c>
      <c r="J209" s="59">
        <f>SUM(J211:J213)</f>
        <v>0</v>
      </c>
    </row>
    <row r="210" spans="1:10" s="128" customFormat="1" ht="12.75">
      <c r="A210" s="109"/>
      <c r="B210" s="108" t="s">
        <v>730</v>
      </c>
      <c r="C210" s="111"/>
      <c r="D210" s="56"/>
      <c r="E210" s="48"/>
      <c r="F210" s="78"/>
      <c r="G210" s="49"/>
      <c r="H210" s="59"/>
      <c r="I210" s="59"/>
      <c r="J210" s="59"/>
    </row>
    <row r="211" spans="1:10" s="128" customFormat="1" ht="12.75">
      <c r="A211" s="109" t="s">
        <v>626</v>
      </c>
      <c r="B211" s="112" t="s">
        <v>825</v>
      </c>
      <c r="C211" s="113" t="s">
        <v>820</v>
      </c>
      <c r="D211" s="56">
        <f>SUM(E211:F211)</f>
        <v>0</v>
      </c>
      <c r="E211" s="48" t="s">
        <v>456</v>
      </c>
      <c r="F211" s="78"/>
      <c r="G211" s="49"/>
      <c r="H211" s="59"/>
      <c r="I211" s="59"/>
      <c r="J211" s="59"/>
    </row>
    <row r="212" spans="1:10" s="129" customFormat="1" ht="25.5">
      <c r="A212" s="109" t="s">
        <v>627</v>
      </c>
      <c r="B212" s="112" t="s">
        <v>824</v>
      </c>
      <c r="C212" s="113" t="s">
        <v>821</v>
      </c>
      <c r="D212" s="56">
        <f>SUM(E212:F212)</f>
        <v>0</v>
      </c>
      <c r="E212" s="48" t="s">
        <v>456</v>
      </c>
      <c r="F212" s="114"/>
      <c r="G212" s="115"/>
      <c r="H212" s="116"/>
      <c r="I212" s="116"/>
      <c r="J212" s="116"/>
    </row>
    <row r="213" spans="1:10" s="128" customFormat="1" ht="30.75" customHeight="1">
      <c r="A213" s="62" t="s">
        <v>628</v>
      </c>
      <c r="B213" s="112" t="s">
        <v>827</v>
      </c>
      <c r="C213" s="113" t="s">
        <v>822</v>
      </c>
      <c r="D213" s="56">
        <f>SUM(E213:F213)</f>
        <v>0</v>
      </c>
      <c r="E213" s="48" t="s">
        <v>448</v>
      </c>
      <c r="F213" s="78"/>
      <c r="G213" s="49"/>
      <c r="H213" s="59"/>
      <c r="I213" s="59"/>
      <c r="J213" s="59"/>
    </row>
    <row r="214" spans="1:10" s="128" customFormat="1" ht="31.5" customHeight="1">
      <c r="A214" s="62" t="s">
        <v>629</v>
      </c>
      <c r="B214" s="110" t="s">
        <v>191</v>
      </c>
      <c r="C214" s="111" t="s">
        <v>449</v>
      </c>
      <c r="D214" s="56">
        <f>SUM(D216:D217)</f>
        <v>0</v>
      </c>
      <c r="E214" s="48" t="s">
        <v>448</v>
      </c>
      <c r="F214" s="78">
        <f>SUM(F216:F217)</f>
        <v>0</v>
      </c>
      <c r="G214" s="49">
        <f>SUM(G216:G217)</f>
        <v>0</v>
      </c>
      <c r="H214" s="59">
        <f>SUM(H216:H217)</f>
        <v>0</v>
      </c>
      <c r="I214" s="59">
        <f>SUM(I216:I217)</f>
        <v>0</v>
      </c>
      <c r="J214" s="59">
        <f>SUM(J216:J217)</f>
        <v>0</v>
      </c>
    </row>
    <row r="215" spans="1:10" s="128" customFormat="1" ht="12.75">
      <c r="A215" s="62"/>
      <c r="B215" s="108" t="s">
        <v>730</v>
      </c>
      <c r="C215" s="111"/>
      <c r="D215" s="56"/>
      <c r="E215" s="48"/>
      <c r="F215" s="78"/>
      <c r="G215" s="49"/>
      <c r="H215" s="59"/>
      <c r="I215" s="59"/>
      <c r="J215" s="59"/>
    </row>
    <row r="216" spans="1:10" s="128" customFormat="1" ht="29.25" customHeight="1">
      <c r="A216" s="62" t="s">
        <v>630</v>
      </c>
      <c r="B216" s="112" t="s">
        <v>810</v>
      </c>
      <c r="C216" s="111" t="s">
        <v>828</v>
      </c>
      <c r="D216" s="56">
        <f>SUM(E216:F216)</f>
        <v>0</v>
      </c>
      <c r="E216" s="48" t="s">
        <v>448</v>
      </c>
      <c r="F216" s="78"/>
      <c r="G216" s="49"/>
      <c r="H216" s="59"/>
      <c r="I216" s="59"/>
      <c r="J216" s="59"/>
    </row>
    <row r="217" spans="1:10" s="128" customFormat="1" ht="25.5">
      <c r="A217" s="62" t="s">
        <v>631</v>
      </c>
      <c r="B217" s="112" t="s">
        <v>192</v>
      </c>
      <c r="C217" s="111" t="s">
        <v>449</v>
      </c>
      <c r="D217" s="56">
        <f>SUM(D219:D221)</f>
        <v>0</v>
      </c>
      <c r="E217" s="48" t="s">
        <v>448</v>
      </c>
      <c r="F217" s="78">
        <f>SUM(F219:F221)</f>
        <v>0</v>
      </c>
      <c r="G217" s="49">
        <f>SUM(G219:G221)</f>
        <v>0</v>
      </c>
      <c r="H217" s="59">
        <f>SUM(H219:H221)</f>
        <v>0</v>
      </c>
      <c r="I217" s="59">
        <f>SUM(I219:I221)</f>
        <v>0</v>
      </c>
      <c r="J217" s="59">
        <f>SUM(J219:J221)</f>
        <v>0</v>
      </c>
    </row>
    <row r="218" spans="1:10" s="128" customFormat="1" ht="12.75">
      <c r="A218" s="62"/>
      <c r="B218" s="108" t="s">
        <v>731</v>
      </c>
      <c r="C218" s="111"/>
      <c r="D218" s="56"/>
      <c r="E218" s="48"/>
      <c r="F218" s="78"/>
      <c r="G218" s="49"/>
      <c r="H218" s="59"/>
      <c r="I218" s="59"/>
      <c r="J218" s="59"/>
    </row>
    <row r="219" spans="1:10" s="128" customFormat="1" ht="25.5">
      <c r="A219" s="62" t="s">
        <v>632</v>
      </c>
      <c r="B219" s="108" t="s">
        <v>807</v>
      </c>
      <c r="C219" s="113" t="s">
        <v>829</v>
      </c>
      <c r="D219" s="56">
        <f>SUM(E219:F219)</f>
        <v>0</v>
      </c>
      <c r="E219" s="48" t="s">
        <v>456</v>
      </c>
      <c r="F219" s="78"/>
      <c r="G219" s="49"/>
      <c r="H219" s="59"/>
      <c r="I219" s="59"/>
      <c r="J219" s="59"/>
    </row>
    <row r="220" spans="1:10" s="128" customFormat="1" ht="25.5">
      <c r="A220" s="117" t="s">
        <v>633</v>
      </c>
      <c r="B220" s="108" t="s">
        <v>806</v>
      </c>
      <c r="C220" s="111" t="s">
        <v>830</v>
      </c>
      <c r="D220" s="56">
        <f>SUM(E220:F220)</f>
        <v>0</v>
      </c>
      <c r="E220" s="48" t="s">
        <v>448</v>
      </c>
      <c r="F220" s="78"/>
      <c r="G220" s="49"/>
      <c r="H220" s="59"/>
      <c r="I220" s="59"/>
      <c r="J220" s="59"/>
    </row>
    <row r="221" spans="1:10" s="128" customFormat="1" ht="25.5">
      <c r="A221" s="62" t="s">
        <v>634</v>
      </c>
      <c r="B221" s="118" t="s">
        <v>805</v>
      </c>
      <c r="C221" s="111" t="s">
        <v>831</v>
      </c>
      <c r="D221" s="56">
        <f>SUM(E221:F221)</f>
        <v>0</v>
      </c>
      <c r="E221" s="48" t="s">
        <v>448</v>
      </c>
      <c r="F221" s="78"/>
      <c r="G221" s="49"/>
      <c r="H221" s="59"/>
      <c r="I221" s="59"/>
      <c r="J221" s="59"/>
    </row>
    <row r="222" spans="1:10" s="128" customFormat="1" ht="28.5">
      <c r="A222" s="62" t="s">
        <v>635</v>
      </c>
      <c r="B222" s="110" t="s">
        <v>193</v>
      </c>
      <c r="C222" s="111" t="s">
        <v>449</v>
      </c>
      <c r="D222" s="56">
        <f>SUM(D224)</f>
        <v>0</v>
      </c>
      <c r="E222" s="48" t="s">
        <v>448</v>
      </c>
      <c r="F222" s="78">
        <f>SUM(F224)</f>
        <v>0</v>
      </c>
      <c r="G222" s="49">
        <f>SUM(G224)</f>
        <v>0</v>
      </c>
      <c r="H222" s="59">
        <f>SUM(H224)</f>
        <v>0</v>
      </c>
      <c r="I222" s="59">
        <f>SUM(I224)</f>
        <v>0</v>
      </c>
      <c r="J222" s="59">
        <f>SUM(J224)</f>
        <v>0</v>
      </c>
    </row>
    <row r="223" spans="1:10" s="128" customFormat="1" ht="12.75">
      <c r="A223" s="62"/>
      <c r="B223" s="108" t="s">
        <v>730</v>
      </c>
      <c r="C223" s="111"/>
      <c r="D223" s="56"/>
      <c r="E223" s="48"/>
      <c r="F223" s="78"/>
      <c r="G223" s="49"/>
      <c r="H223" s="59"/>
      <c r="I223" s="59"/>
      <c r="J223" s="59"/>
    </row>
    <row r="224" spans="1:10" s="128" customFormat="1" ht="25.5">
      <c r="A224" s="117" t="s">
        <v>636</v>
      </c>
      <c r="B224" s="112" t="s">
        <v>808</v>
      </c>
      <c r="C224" s="107" t="s">
        <v>833</v>
      </c>
      <c r="D224" s="56">
        <f>SUM(E224:F224)</f>
        <v>0</v>
      </c>
      <c r="E224" s="48" t="s">
        <v>448</v>
      </c>
      <c r="F224" s="78"/>
      <c r="G224" s="49"/>
      <c r="H224" s="59"/>
      <c r="I224" s="59"/>
      <c r="J224" s="59"/>
    </row>
    <row r="225" spans="1:10" s="128" customFormat="1" ht="41.25">
      <c r="A225" s="62" t="s">
        <v>637</v>
      </c>
      <c r="B225" s="110" t="s">
        <v>194</v>
      </c>
      <c r="C225" s="111" t="s">
        <v>449</v>
      </c>
      <c r="D225" s="56">
        <f>SUM(D227:D230)</f>
        <v>-10000</v>
      </c>
      <c r="E225" s="48" t="s">
        <v>448</v>
      </c>
      <c r="F225" s="78">
        <f>SUM(F227:F230)</f>
        <v>-10000</v>
      </c>
      <c r="G225" s="49">
        <f>SUM(G227:G230)</f>
        <v>-10000</v>
      </c>
      <c r="H225" s="59">
        <f>SUM(H227:H230)</f>
        <v>-10000</v>
      </c>
      <c r="I225" s="59">
        <f>SUM(I227:I230)</f>
        <v>-10000</v>
      </c>
      <c r="J225" s="59">
        <f>SUM(J227:J230)</f>
        <v>-10000</v>
      </c>
    </row>
    <row r="226" spans="1:10" s="128" customFormat="1" ht="12.75">
      <c r="A226" s="62"/>
      <c r="B226" s="108" t="s">
        <v>730</v>
      </c>
      <c r="C226" s="111"/>
      <c r="D226" s="56"/>
      <c r="E226" s="48"/>
      <c r="F226" s="78"/>
      <c r="G226" s="49"/>
      <c r="H226" s="59"/>
      <c r="I226" s="59"/>
      <c r="J226" s="59"/>
    </row>
    <row r="227" spans="1:10" s="128" customFormat="1" ht="12.75">
      <c r="A227" s="62" t="s">
        <v>638</v>
      </c>
      <c r="B227" s="112" t="s">
        <v>834</v>
      </c>
      <c r="C227" s="113" t="s">
        <v>836</v>
      </c>
      <c r="D227" s="56">
        <f>SUM(E227:F227)</f>
        <v>-10000</v>
      </c>
      <c r="E227" s="48" t="s">
        <v>448</v>
      </c>
      <c r="F227" s="78">
        <v>-10000</v>
      </c>
      <c r="G227" s="49">
        <v>-10000</v>
      </c>
      <c r="H227" s="59">
        <v>-10000</v>
      </c>
      <c r="I227" s="59">
        <v>-10000</v>
      </c>
      <c r="J227" s="59">
        <v>-10000</v>
      </c>
    </row>
    <row r="228" spans="1:10" s="128" customFormat="1" ht="15.75" customHeight="1">
      <c r="A228" s="117" t="s">
        <v>642</v>
      </c>
      <c r="B228" s="112" t="s">
        <v>835</v>
      </c>
      <c r="C228" s="107" t="s">
        <v>837</v>
      </c>
      <c r="D228" s="56">
        <f>SUM(E228:F228)</f>
        <v>0</v>
      </c>
      <c r="E228" s="48" t="s">
        <v>448</v>
      </c>
      <c r="F228" s="78"/>
      <c r="G228" s="49"/>
      <c r="H228" s="59"/>
      <c r="I228" s="59"/>
      <c r="J228" s="59"/>
    </row>
    <row r="229" spans="1:10" s="128" customFormat="1" ht="38.25">
      <c r="A229" s="62" t="s">
        <v>643</v>
      </c>
      <c r="B229" s="112" t="s">
        <v>706</v>
      </c>
      <c r="C229" s="111" t="s">
        <v>838</v>
      </c>
      <c r="D229" s="56">
        <f>SUM(E229:F229)</f>
        <v>0</v>
      </c>
      <c r="E229" s="48" t="s">
        <v>448</v>
      </c>
      <c r="F229" s="78"/>
      <c r="G229" s="49"/>
      <c r="H229" s="59"/>
      <c r="I229" s="59"/>
      <c r="J229" s="59"/>
    </row>
    <row r="230" spans="1:10" s="128" customFormat="1" ht="25.5">
      <c r="A230" s="62" t="s">
        <v>644</v>
      </c>
      <c r="B230" s="112" t="s">
        <v>809</v>
      </c>
      <c r="C230" s="111" t="s">
        <v>839</v>
      </c>
      <c r="D230" s="56">
        <f>SUM(E230:F230)</f>
        <v>0</v>
      </c>
      <c r="E230" s="48" t="s">
        <v>448</v>
      </c>
      <c r="F230" s="78"/>
      <c r="G230" s="49"/>
      <c r="H230" s="59"/>
      <c r="I230" s="59"/>
      <c r="J230" s="59"/>
    </row>
    <row r="231" spans="1:10" ht="12.75">
      <c r="A231" s="4"/>
      <c r="B231" s="4"/>
      <c r="C231" s="5"/>
      <c r="D231" s="8"/>
      <c r="E231" s="10"/>
      <c r="F231" s="9"/>
      <c r="G231" s="4"/>
      <c r="H231" s="4"/>
      <c r="I231" s="4"/>
      <c r="J231" s="4"/>
    </row>
  </sheetData>
  <sheetProtection/>
  <protectedRanges>
    <protectedRange sqref="F211:F213 F216 F219 G210:J213 D208:J208 D218:F218 D215:F215 D210:F210 G218:J219 G215:J216" name="Range15"/>
    <protectedRange sqref="F178:F180 F183:F185 D182:J182 D177:F177 D173:J173 D175:J175 D187:J187 G184:J185 G177:J180" name="Range13"/>
    <protectedRange sqref="E142 E147:E148 G141:J142 D144:J144 E151:E154 D150:F150 D146:F146 D141:F141 G154:J154 G146:J148 G150:J152" name="Range11"/>
    <protectedRange sqref="D109:E109 D117:F117 D111:E111 E118:E119 D121:J121 G109:J109 E112:E115 G117:J119 G111:J115" name="Range9"/>
    <protectedRange sqref="E88:E89 D95:J95 E92:E93 D91:F91 D97:J97 G91:J93 G88:J89 D87:J87" name="Range7"/>
    <protectedRange sqref="E61:E68 E73:E74 D72:F72 D70:J70 G65:J66 G62:J63 G68:J68 D60:J60 G72:J74" name="Range5"/>
    <protectedRange sqref="E25:F25 E39:E41 E30:E36 D27:J27 D29:F29 D24:J24 G41:J41 G35:J36 G29:J31 D38:J38 J25" name="Range3"/>
    <protectedRange sqref="E17:E19 D21:J21 G19:J19 D14:J14 D12:J12 G17:J17 D16:J16 D10:J10" name="Range1"/>
    <protectedRange sqref="E44:E51 E54 E57:E58 D53:J53 G47:J49 D56:J56 G51:J51 G54:J54 D43:J43" name="Range4"/>
    <protectedRange sqref="E77:E78 E81:E83 D85:J85 D80:F80 D76:F76 G80:J83 G76:J78" name="Range6"/>
    <protectedRange sqref="E98:E99 E106:E107 E102 D105:E105 D101:F101 G98:J99 G101:J102 G105:J105 G107:J107" name="Range8"/>
    <protectedRange sqref="E122:E127 E132:E133 E136:E139 D131:F131 D129:J129 G131:J133 G122:J126 D135:J135 G138:J138" name="Range10"/>
    <protectedRange sqref="F194:F197 F203:F206 D202:F202 D193:F193 G202:J206 G193:J197 D199:J199 F188:J190" name="Range14"/>
    <protectedRange sqref="F227:F230 F224 G223:J224 D226:F226 D223:F223 F220:J221 G226:J230" name="Range16"/>
    <protectedRange sqref="E22 G22:J22" name="Range17"/>
    <protectedRange sqref="F200:J200" name="Range21"/>
    <protectedRange sqref="D3:E3" name="Range25"/>
    <protectedRange sqref="G39:J39" name="Range2_1"/>
    <protectedRange sqref="G46:J46" name="Range2_5"/>
    <protectedRange sqref="G67:J67" name="Range2_7"/>
    <protectedRange sqref="G153:J153" name="Range3_1"/>
    <protectedRange sqref="G44:J44" name="Range2_13"/>
    <protectedRange sqref="G45:J45" name="Range2_14"/>
    <protectedRange sqref="G40:J40" name="Range2_4"/>
    <protectedRange sqref="F191:J191" name="Range3_4"/>
    <protectedRange sqref="G32:J34" name="Range2_10"/>
    <protectedRange sqref="G50:J50" name="Range2_20"/>
    <protectedRange sqref="G57:J57" name="Range2_23"/>
    <protectedRange sqref="G127:J127" name="Range3_13"/>
    <protectedRange sqref="G136:J136" name="Range22"/>
    <protectedRange sqref="G137:J137" name="Range23"/>
    <protectedRange sqref="I139:J139" name="Range23_1"/>
    <protectedRange sqref="G183:J183" name="Range2_31"/>
    <protectedRange sqref="E170" name="Range24_1"/>
    <protectedRange sqref="G139:H139" name="Range23_2"/>
    <protectedRange sqref="G18:J18" name="Range2"/>
    <protectedRange sqref="G61:J61" name="Range2_2"/>
    <protectedRange sqref="K179" name="Range13_1"/>
  </protectedRanges>
  <mergeCells count="9">
    <mergeCell ref="D5:F5"/>
    <mergeCell ref="B5:C6"/>
    <mergeCell ref="G1:I1"/>
    <mergeCell ref="G2:I2"/>
    <mergeCell ref="A5:A7"/>
    <mergeCell ref="G6:J6"/>
    <mergeCell ref="G5:J5"/>
    <mergeCell ref="B3:J3"/>
    <mergeCell ref="D6:D7"/>
  </mergeCells>
  <printOptions/>
  <pageMargins left="0.15748031496062992" right="0.15748031496062992" top="0.1968503937007874" bottom="0.1968503937007874" header="0.1968503937007874" footer="0.1968503937007874"/>
  <pageSetup firstPageNumber="14" useFirstPageNumber="1" horizontalDpi="600" verticalDpi="600" orientation="landscape" paperSize="9" r:id="rId1"/>
  <ignoredErrors>
    <ignoredError sqref="C8 C17:C19 C22 C25 C30:C36 C40:C41 C44:C47 C49:C51 C54 C57:C58 C61:C68 C73:C74 C77:C78 C81:C83 C88:C89 C92:C93 C98:C99 C102:C103 C106:C108 C118:C120 C132:C133 C136:C139 C142 C147:C148 C151 C153:C154 C157 C160:C161 C164 C167 C170 C178:C180 C183:C185 C188:C191 C194:C197 C200 C203:C206 C211:C213 C216 C219:C221 C224 C227:C23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B449"/>
  <sheetViews>
    <sheetView zoomScalePageLayoutView="0" workbookViewId="0" topLeftCell="A436">
      <selection activeCell="J2" sqref="J2:L2"/>
    </sheetView>
  </sheetViews>
  <sheetFormatPr defaultColWidth="9.140625" defaultRowHeight="12.75"/>
  <cols>
    <col min="1" max="1" width="5.140625" style="254" customWidth="1"/>
    <col min="2" max="2" width="4.7109375" style="263" customWidth="1"/>
    <col min="3" max="3" width="4.421875" style="264" customWidth="1"/>
    <col min="4" max="4" width="9.421875" style="265" customWidth="1"/>
    <col min="5" max="5" width="27.7109375" style="258" customWidth="1"/>
    <col min="6" max="6" width="14.00390625" style="139" customWidth="1"/>
    <col min="7" max="7" width="13.421875" style="139" customWidth="1"/>
    <col min="8" max="8" width="13.7109375" style="139" customWidth="1"/>
    <col min="9" max="12" width="13.421875" style="139" customWidth="1"/>
    <col min="13" max="16384" width="9.140625" style="142" customWidth="1"/>
  </cols>
  <sheetData>
    <row r="1" spans="10:16" ht="69.75" customHeight="1">
      <c r="J1" s="572" t="s">
        <v>289</v>
      </c>
      <c r="K1" s="572"/>
      <c r="L1" s="572"/>
      <c r="N1" s="572"/>
      <c r="O1" s="572"/>
      <c r="P1" s="572"/>
    </row>
    <row r="2" spans="6:16" s="128" customFormat="1" ht="75" customHeight="1">
      <c r="F2" s="131"/>
      <c r="G2" s="132"/>
      <c r="H2" s="132"/>
      <c r="I2" s="132"/>
      <c r="J2" s="572" t="s">
        <v>873</v>
      </c>
      <c r="K2" s="572"/>
      <c r="L2" s="572"/>
      <c r="N2" s="573"/>
      <c r="O2" s="573"/>
      <c r="P2" s="573"/>
    </row>
    <row r="3" spans="1:12" s="128" customFormat="1" ht="24" customHeight="1">
      <c r="A3" s="6"/>
      <c r="B3" s="6"/>
      <c r="C3" s="6"/>
      <c r="D3" s="6"/>
      <c r="E3" s="533" t="s">
        <v>282</v>
      </c>
      <c r="F3" s="533"/>
      <c r="G3" s="533"/>
      <c r="H3" s="533"/>
      <c r="I3" s="533"/>
      <c r="J3" s="533"/>
      <c r="K3" s="533"/>
      <c r="L3" s="134"/>
    </row>
    <row r="4" spans="1:12" s="128" customFormat="1" ht="21" customHeight="1">
      <c r="A4" s="7"/>
      <c r="B4" s="7"/>
      <c r="C4" s="7"/>
      <c r="D4" s="7"/>
      <c r="E4" s="574" t="s">
        <v>77</v>
      </c>
      <c r="F4" s="574"/>
      <c r="G4" s="574"/>
      <c r="H4" s="574"/>
      <c r="I4" s="574"/>
      <c r="J4" s="574"/>
      <c r="K4" s="574"/>
      <c r="L4" s="134"/>
    </row>
    <row r="5" spans="1:12" ht="15.75" customHeight="1" thickBot="1">
      <c r="A5" s="136"/>
      <c r="B5" s="137"/>
      <c r="C5" s="135"/>
      <c r="D5" s="135"/>
      <c r="E5" s="138"/>
      <c r="G5" s="139" t="s">
        <v>461</v>
      </c>
      <c r="L5" s="140"/>
    </row>
    <row r="6" spans="1:12" ht="28.5" customHeight="1" thickBot="1">
      <c r="A6" s="575" t="s">
        <v>801</v>
      </c>
      <c r="B6" s="578" t="s">
        <v>127</v>
      </c>
      <c r="C6" s="581" t="s">
        <v>453</v>
      </c>
      <c r="D6" s="581" t="s">
        <v>454</v>
      </c>
      <c r="E6" s="551" t="s">
        <v>802</v>
      </c>
      <c r="F6" s="544" t="s">
        <v>547</v>
      </c>
      <c r="G6" s="545"/>
      <c r="H6" s="545"/>
      <c r="I6" s="549" t="s">
        <v>568</v>
      </c>
      <c r="J6" s="545"/>
      <c r="K6" s="545"/>
      <c r="L6" s="550"/>
    </row>
    <row r="7" spans="1:12" s="146" customFormat="1" ht="26.25" customHeight="1">
      <c r="A7" s="576"/>
      <c r="B7" s="579"/>
      <c r="C7" s="582"/>
      <c r="D7" s="582"/>
      <c r="E7" s="552"/>
      <c r="F7" s="143" t="s">
        <v>548</v>
      </c>
      <c r="G7" s="144" t="s">
        <v>549</v>
      </c>
      <c r="H7" s="145"/>
      <c r="I7" s="546" t="s">
        <v>569</v>
      </c>
      <c r="J7" s="547"/>
      <c r="K7" s="547"/>
      <c r="L7" s="548"/>
    </row>
    <row r="8" spans="1:12" s="153" customFormat="1" ht="42.75" customHeight="1" thickBot="1">
      <c r="A8" s="577"/>
      <c r="B8" s="580"/>
      <c r="C8" s="583"/>
      <c r="D8" s="583"/>
      <c r="E8" s="553"/>
      <c r="F8" s="147" t="s">
        <v>550</v>
      </c>
      <c r="G8" s="148" t="s">
        <v>446</v>
      </c>
      <c r="H8" s="149" t="s">
        <v>447</v>
      </c>
      <c r="I8" s="150">
        <v>1</v>
      </c>
      <c r="J8" s="151">
        <v>2</v>
      </c>
      <c r="K8" s="151">
        <v>3</v>
      </c>
      <c r="L8" s="152">
        <v>4</v>
      </c>
    </row>
    <row r="9" spans="1:12" s="161" customFormat="1" ht="15.75" thickBot="1">
      <c r="A9" s="154">
        <v>1</v>
      </c>
      <c r="B9" s="155">
        <v>2</v>
      </c>
      <c r="C9" s="155">
        <v>3</v>
      </c>
      <c r="D9" s="156">
        <v>4</v>
      </c>
      <c r="E9" s="157">
        <v>5</v>
      </c>
      <c r="F9" s="158">
        <v>6</v>
      </c>
      <c r="G9" s="159">
        <v>7</v>
      </c>
      <c r="H9" s="160">
        <v>8</v>
      </c>
      <c r="I9" s="158">
        <v>9</v>
      </c>
      <c r="J9" s="159">
        <v>10</v>
      </c>
      <c r="K9" s="160">
        <v>11</v>
      </c>
      <c r="L9" s="158">
        <v>12</v>
      </c>
    </row>
    <row r="10" spans="1:12" s="169" customFormat="1" ht="57.75" customHeight="1" thickBot="1">
      <c r="A10" s="162">
        <v>2000</v>
      </c>
      <c r="B10" s="163" t="s">
        <v>455</v>
      </c>
      <c r="C10" s="164" t="s">
        <v>456</v>
      </c>
      <c r="D10" s="165" t="s">
        <v>456</v>
      </c>
      <c r="E10" s="166" t="s">
        <v>226</v>
      </c>
      <c r="F10" s="167">
        <f aca="true" t="shared" si="0" ref="F10:L10">SUM(F11,F102,F119,F145,F212,F238,F270,F299,F336,F398,F434)</f>
        <v>2662354.5000000005</v>
      </c>
      <c r="G10" s="167">
        <f t="shared" si="0"/>
        <v>1809462.2000000002</v>
      </c>
      <c r="H10" s="168">
        <f t="shared" si="0"/>
        <v>1002892.3</v>
      </c>
      <c r="I10" s="167">
        <f t="shared" si="0"/>
        <v>941528.0999999999</v>
      </c>
      <c r="J10" s="168">
        <f t="shared" si="0"/>
        <v>1479966.9000000001</v>
      </c>
      <c r="K10" s="167">
        <f t="shared" si="0"/>
        <v>1882756.6</v>
      </c>
      <c r="L10" s="167">
        <f t="shared" si="0"/>
        <v>2662354.5000000005</v>
      </c>
    </row>
    <row r="11" spans="1:12" s="177" customFormat="1" ht="63" customHeight="1">
      <c r="A11" s="170">
        <v>2100</v>
      </c>
      <c r="B11" s="171" t="s">
        <v>840</v>
      </c>
      <c r="C11" s="172" t="s">
        <v>787</v>
      </c>
      <c r="D11" s="173" t="s">
        <v>787</v>
      </c>
      <c r="E11" s="174" t="s">
        <v>227</v>
      </c>
      <c r="F11" s="175">
        <f aca="true" t="shared" si="1" ref="F11:L11">SUM(F13,F42,F46,F59,F62,F65,F91,F94)</f>
        <v>1365457.1</v>
      </c>
      <c r="G11" s="175">
        <f t="shared" si="1"/>
        <v>823862.8</v>
      </c>
      <c r="H11" s="176">
        <f t="shared" si="1"/>
        <v>541594.3</v>
      </c>
      <c r="I11" s="175">
        <f t="shared" si="1"/>
        <v>562810.6</v>
      </c>
      <c r="J11" s="176">
        <f t="shared" si="1"/>
        <v>819174</v>
      </c>
      <c r="K11" s="175">
        <f t="shared" si="1"/>
        <v>1009054.7999999999</v>
      </c>
      <c r="L11" s="175">
        <f t="shared" si="1"/>
        <v>1365457.1</v>
      </c>
    </row>
    <row r="12" spans="1:12" ht="13.5" customHeight="1">
      <c r="A12" s="170"/>
      <c r="B12" s="171"/>
      <c r="C12" s="172"/>
      <c r="D12" s="173"/>
      <c r="E12" s="178" t="s">
        <v>730</v>
      </c>
      <c r="F12" s="179"/>
      <c r="G12" s="179"/>
      <c r="H12" s="180"/>
      <c r="I12" s="179"/>
      <c r="J12" s="180"/>
      <c r="K12" s="179"/>
      <c r="L12" s="179"/>
    </row>
    <row r="13" spans="1:12" s="184" customFormat="1" ht="60" customHeight="1">
      <c r="A13" s="181">
        <v>2110</v>
      </c>
      <c r="B13" s="171" t="s">
        <v>840</v>
      </c>
      <c r="C13" s="182" t="s">
        <v>788</v>
      </c>
      <c r="D13" s="183" t="s">
        <v>787</v>
      </c>
      <c r="E13" s="178" t="s">
        <v>619</v>
      </c>
      <c r="F13" s="179">
        <f aca="true" t="shared" si="2" ref="F13:L13">SUM(F15)</f>
        <v>682610.2000000001</v>
      </c>
      <c r="G13" s="179">
        <f t="shared" si="2"/>
        <v>655610.2000000001</v>
      </c>
      <c r="H13" s="180">
        <f t="shared" si="2"/>
        <v>27000</v>
      </c>
      <c r="I13" s="179">
        <f t="shared" si="2"/>
        <v>177732.7</v>
      </c>
      <c r="J13" s="180">
        <f t="shared" si="2"/>
        <v>390704.7</v>
      </c>
      <c r="K13" s="179">
        <f t="shared" si="2"/>
        <v>548804.7</v>
      </c>
      <c r="L13" s="179">
        <f t="shared" si="2"/>
        <v>682610.2000000001</v>
      </c>
    </row>
    <row r="14" spans="1:12" s="184" customFormat="1" ht="12" customHeight="1">
      <c r="A14" s="181"/>
      <c r="B14" s="171"/>
      <c r="C14" s="182"/>
      <c r="D14" s="183"/>
      <c r="E14" s="178" t="s">
        <v>731</v>
      </c>
      <c r="F14" s="179"/>
      <c r="G14" s="179"/>
      <c r="H14" s="180"/>
      <c r="I14" s="179"/>
      <c r="J14" s="180"/>
      <c r="K14" s="179"/>
      <c r="L14" s="179"/>
    </row>
    <row r="15" spans="1:12" ht="41.25" customHeight="1">
      <c r="A15" s="185">
        <v>2111</v>
      </c>
      <c r="B15" s="186" t="s">
        <v>840</v>
      </c>
      <c r="C15" s="187" t="s">
        <v>788</v>
      </c>
      <c r="D15" s="188" t="s">
        <v>788</v>
      </c>
      <c r="E15" s="189" t="s">
        <v>620</v>
      </c>
      <c r="F15" s="190">
        <f>SUM(G15:H15)</f>
        <v>682610.2000000001</v>
      </c>
      <c r="G15" s="190">
        <f>G16+G17+G18+G19+G20+G21+G22+G23+G24+G25+G26+G27+G28+G29+G30+G31+G32+G33+G34+G35+G36+G37+G38</f>
        <v>655610.2000000001</v>
      </c>
      <c r="H15" s="190">
        <f>H16+H17+H19+H20+H21+H22+H23+H25+H26+H27+H28+H29+H30+H31+H32+H33+H34+H35+H36+H37+H38+H39</f>
        <v>27000</v>
      </c>
      <c r="I15" s="190">
        <f>I16+I17+I18+I19+I20+I21+I22+I23+G24+I25+I26+I27+I28+I29+I30+I31+I32+I33+I34+I35+I36+I37+I38+I39</f>
        <v>177732.7</v>
      </c>
      <c r="J15" s="190">
        <f>J16+J17+J18+J19+J20+J21+J22+J23+J24+J25+J26+J27+J28+J29+J30+J31+J32+J33+J34+J35+J36+J37+J38+J39</f>
        <v>390704.7</v>
      </c>
      <c r="K15" s="190">
        <f>K16+K17+K18+K19+K20+K21+K22+K23+K24+K25+K26+K27+K28+K29+K30+K31+K32+K33+K34+K35+K36+K37+K38+K39</f>
        <v>548804.7</v>
      </c>
      <c r="L15" s="190">
        <f>L16+L17+L18+L19+L20+L21+L22+L23+L24+L25+L26+L27+L28+L29+L30+L31+L32+L33+L34+L35+L36+L37+L38+L39</f>
        <v>682610.2000000001</v>
      </c>
    </row>
    <row r="16" spans="1:12" ht="24" customHeight="1">
      <c r="A16" s="191"/>
      <c r="B16" s="182"/>
      <c r="C16" s="182"/>
      <c r="D16" s="192"/>
      <c r="E16" s="193" t="s">
        <v>78</v>
      </c>
      <c r="F16" s="179">
        <f>SUM(G16:H16)</f>
        <v>476496.3</v>
      </c>
      <c r="G16" s="179">
        <v>476496.3</v>
      </c>
      <c r="H16" s="180"/>
      <c r="I16" s="179">
        <v>113981</v>
      </c>
      <c r="J16" s="180">
        <v>251481</v>
      </c>
      <c r="K16" s="179">
        <v>381481</v>
      </c>
      <c r="L16" s="179">
        <v>476496.3</v>
      </c>
    </row>
    <row r="17" spans="1:12" ht="48" customHeight="1">
      <c r="A17" s="191"/>
      <c r="B17" s="182"/>
      <c r="C17" s="182"/>
      <c r="D17" s="192"/>
      <c r="E17" s="193" t="s">
        <v>79</v>
      </c>
      <c r="F17" s="179">
        <f aca="true" t="shared" si="3" ref="F17:F39">SUM(G17:H17)</f>
        <v>40816.3</v>
      </c>
      <c r="G17" s="179">
        <v>40816.3</v>
      </c>
      <c r="H17" s="180"/>
      <c r="I17" s="179">
        <v>1000</v>
      </c>
      <c r="J17" s="180">
        <v>19100</v>
      </c>
      <c r="K17" s="179">
        <v>29600</v>
      </c>
      <c r="L17" s="179">
        <v>40816.3</v>
      </c>
    </row>
    <row r="18" spans="1:12" ht="29.25" customHeight="1">
      <c r="A18" s="191"/>
      <c r="B18" s="182"/>
      <c r="C18" s="182"/>
      <c r="D18" s="192"/>
      <c r="E18" s="84" t="s">
        <v>268</v>
      </c>
      <c r="F18" s="179">
        <f t="shared" si="3"/>
        <v>1004.7</v>
      </c>
      <c r="G18" s="179">
        <v>1004.7</v>
      </c>
      <c r="H18" s="180"/>
      <c r="I18" s="179">
        <v>4.7</v>
      </c>
      <c r="J18" s="179">
        <v>1004.7</v>
      </c>
      <c r="K18" s="179">
        <v>1004.7</v>
      </c>
      <c r="L18" s="179">
        <v>1004.7</v>
      </c>
    </row>
    <row r="19" spans="1:12" ht="30" customHeight="1">
      <c r="A19" s="191"/>
      <c r="B19" s="182"/>
      <c r="C19" s="182"/>
      <c r="D19" s="192"/>
      <c r="E19" s="194" t="s">
        <v>80</v>
      </c>
      <c r="F19" s="179">
        <f t="shared" si="3"/>
        <v>34421.1</v>
      </c>
      <c r="G19" s="179">
        <v>34421.1</v>
      </c>
      <c r="H19" s="180"/>
      <c r="I19" s="179">
        <v>20000</v>
      </c>
      <c r="J19" s="180">
        <v>23000</v>
      </c>
      <c r="K19" s="179">
        <v>25000</v>
      </c>
      <c r="L19" s="179">
        <v>34421.1</v>
      </c>
    </row>
    <row r="20" spans="1:12" ht="30" customHeight="1">
      <c r="A20" s="191"/>
      <c r="B20" s="182"/>
      <c r="C20" s="182"/>
      <c r="D20" s="192"/>
      <c r="E20" s="194" t="s">
        <v>81</v>
      </c>
      <c r="F20" s="179">
        <f t="shared" si="3"/>
        <v>5450.7</v>
      </c>
      <c r="G20" s="179">
        <v>5450.7</v>
      </c>
      <c r="H20" s="180"/>
      <c r="I20" s="179">
        <v>1500</v>
      </c>
      <c r="J20" s="180">
        <v>3000</v>
      </c>
      <c r="K20" s="179">
        <v>4500</v>
      </c>
      <c r="L20" s="179">
        <v>5450.7</v>
      </c>
    </row>
    <row r="21" spans="1:12" ht="30" customHeight="1">
      <c r="A21" s="191"/>
      <c r="B21" s="182"/>
      <c r="C21" s="182"/>
      <c r="D21" s="192"/>
      <c r="E21" s="194" t="s">
        <v>82</v>
      </c>
      <c r="F21" s="179">
        <f t="shared" si="3"/>
        <v>5138</v>
      </c>
      <c r="G21" s="179">
        <v>5138</v>
      </c>
      <c r="H21" s="180"/>
      <c r="I21" s="179">
        <v>1100</v>
      </c>
      <c r="J21" s="180">
        <v>2200</v>
      </c>
      <c r="K21" s="179">
        <v>3600</v>
      </c>
      <c r="L21" s="179">
        <v>5138</v>
      </c>
    </row>
    <row r="22" spans="1:12" ht="30" customHeight="1">
      <c r="A22" s="191"/>
      <c r="B22" s="182"/>
      <c r="C22" s="182"/>
      <c r="D22" s="192"/>
      <c r="E22" s="194" t="s">
        <v>83</v>
      </c>
      <c r="F22" s="179">
        <f t="shared" si="3"/>
        <v>3000</v>
      </c>
      <c r="G22" s="179">
        <v>3000</v>
      </c>
      <c r="H22" s="180"/>
      <c r="I22" s="179">
        <v>100</v>
      </c>
      <c r="J22" s="180">
        <v>2000</v>
      </c>
      <c r="K22" s="179">
        <v>3000</v>
      </c>
      <c r="L22" s="179">
        <v>3000</v>
      </c>
    </row>
    <row r="23" spans="1:12" ht="30" customHeight="1">
      <c r="A23" s="191"/>
      <c r="B23" s="182"/>
      <c r="C23" s="182"/>
      <c r="D23" s="192"/>
      <c r="E23" s="194" t="s">
        <v>84</v>
      </c>
      <c r="F23" s="179">
        <f t="shared" si="3"/>
        <v>2131</v>
      </c>
      <c r="G23" s="179">
        <v>2131</v>
      </c>
      <c r="H23" s="180"/>
      <c r="I23" s="179">
        <v>250</v>
      </c>
      <c r="J23" s="180">
        <v>1100</v>
      </c>
      <c r="K23" s="179">
        <v>1700</v>
      </c>
      <c r="L23" s="179">
        <v>2131</v>
      </c>
    </row>
    <row r="24" spans="1:12" ht="48" customHeight="1">
      <c r="A24" s="500"/>
      <c r="B24" s="182"/>
      <c r="C24" s="182"/>
      <c r="D24" s="192"/>
      <c r="E24" s="194" t="s">
        <v>287</v>
      </c>
      <c r="F24" s="179">
        <f t="shared" si="3"/>
        <v>1019</v>
      </c>
      <c r="G24" s="179">
        <v>1019</v>
      </c>
      <c r="H24" s="180"/>
      <c r="I24" s="179">
        <v>0</v>
      </c>
      <c r="J24" s="180">
        <v>1019</v>
      </c>
      <c r="K24" s="179">
        <v>1019</v>
      </c>
      <c r="L24" s="179">
        <v>1019</v>
      </c>
    </row>
    <row r="25" spans="1:12" ht="30" customHeight="1">
      <c r="A25" s="498"/>
      <c r="B25" s="182"/>
      <c r="C25" s="182"/>
      <c r="D25" s="192"/>
      <c r="E25" s="194" t="s">
        <v>85</v>
      </c>
      <c r="F25" s="179">
        <f t="shared" si="3"/>
        <v>3074.8</v>
      </c>
      <c r="G25" s="179">
        <v>3074.8</v>
      </c>
      <c r="H25" s="180"/>
      <c r="I25" s="179">
        <v>1000</v>
      </c>
      <c r="J25" s="180">
        <v>1300</v>
      </c>
      <c r="K25" s="179">
        <v>1500</v>
      </c>
      <c r="L25" s="179">
        <v>3074.8</v>
      </c>
    </row>
    <row r="26" spans="1:12" ht="30" customHeight="1">
      <c r="A26" s="499"/>
      <c r="B26" s="182"/>
      <c r="C26" s="182"/>
      <c r="D26" s="192"/>
      <c r="E26" s="194" t="s">
        <v>86</v>
      </c>
      <c r="F26" s="179">
        <f t="shared" si="3"/>
        <v>500</v>
      </c>
      <c r="G26" s="179">
        <v>500</v>
      </c>
      <c r="H26" s="180"/>
      <c r="I26" s="179">
        <v>150</v>
      </c>
      <c r="J26" s="180">
        <v>300</v>
      </c>
      <c r="K26" s="179">
        <v>450</v>
      </c>
      <c r="L26" s="179">
        <v>500</v>
      </c>
    </row>
    <row r="27" spans="1:12" ht="30" customHeight="1">
      <c r="A27" s="499"/>
      <c r="B27" s="182"/>
      <c r="C27" s="182"/>
      <c r="D27" s="192"/>
      <c r="E27" s="194" t="s">
        <v>87</v>
      </c>
      <c r="F27" s="179">
        <f t="shared" si="3"/>
        <v>2200</v>
      </c>
      <c r="G27" s="179">
        <v>2200</v>
      </c>
      <c r="H27" s="180"/>
      <c r="I27" s="179">
        <v>550</v>
      </c>
      <c r="J27" s="180">
        <v>1100</v>
      </c>
      <c r="K27" s="179">
        <v>1650</v>
      </c>
      <c r="L27" s="179">
        <v>2200</v>
      </c>
    </row>
    <row r="28" spans="1:12" ht="30" customHeight="1">
      <c r="A28" s="191"/>
      <c r="B28" s="182"/>
      <c r="C28" s="182"/>
      <c r="D28" s="192"/>
      <c r="E28" s="194" t="s">
        <v>88</v>
      </c>
      <c r="F28" s="179">
        <f t="shared" si="3"/>
        <v>33000</v>
      </c>
      <c r="G28" s="179">
        <v>33000</v>
      </c>
      <c r="H28" s="180"/>
      <c r="I28" s="179">
        <v>750</v>
      </c>
      <c r="J28" s="180">
        <v>31500</v>
      </c>
      <c r="K28" s="179">
        <v>32200</v>
      </c>
      <c r="L28" s="179">
        <v>33000</v>
      </c>
    </row>
    <row r="29" spans="1:12" ht="30" customHeight="1">
      <c r="A29" s="191"/>
      <c r="B29" s="182"/>
      <c r="C29" s="182"/>
      <c r="D29" s="192"/>
      <c r="E29" s="194" t="s">
        <v>89</v>
      </c>
      <c r="F29" s="179">
        <f t="shared" si="3"/>
        <v>3000</v>
      </c>
      <c r="G29" s="179">
        <v>3000</v>
      </c>
      <c r="H29" s="180"/>
      <c r="I29" s="179">
        <v>2000</v>
      </c>
      <c r="J29" s="180">
        <v>2500</v>
      </c>
      <c r="K29" s="179">
        <v>3000</v>
      </c>
      <c r="L29" s="179">
        <v>3000</v>
      </c>
    </row>
    <row r="30" spans="1:12" ht="42" customHeight="1">
      <c r="A30" s="191"/>
      <c r="B30" s="182"/>
      <c r="C30" s="182"/>
      <c r="D30" s="192"/>
      <c r="E30" s="194" t="s">
        <v>90</v>
      </c>
      <c r="F30" s="179">
        <f t="shared" si="3"/>
        <v>10000</v>
      </c>
      <c r="G30" s="179">
        <v>10000</v>
      </c>
      <c r="H30" s="180"/>
      <c r="I30" s="179">
        <v>0</v>
      </c>
      <c r="J30" s="180">
        <v>6000</v>
      </c>
      <c r="K30" s="179">
        <v>10000</v>
      </c>
      <c r="L30" s="179">
        <v>10000</v>
      </c>
    </row>
    <row r="31" spans="1:12" ht="39" customHeight="1">
      <c r="A31" s="191"/>
      <c r="B31" s="182"/>
      <c r="C31" s="182"/>
      <c r="D31" s="192"/>
      <c r="E31" s="194" t="s">
        <v>91</v>
      </c>
      <c r="F31" s="179">
        <f t="shared" si="3"/>
        <v>5000</v>
      </c>
      <c r="G31" s="179">
        <v>5000</v>
      </c>
      <c r="H31" s="180"/>
      <c r="I31" s="179">
        <v>1200</v>
      </c>
      <c r="J31" s="180">
        <v>2500</v>
      </c>
      <c r="K31" s="179">
        <v>3700</v>
      </c>
      <c r="L31" s="179">
        <v>5000</v>
      </c>
    </row>
    <row r="32" spans="1:12" ht="30" customHeight="1">
      <c r="A32" s="191"/>
      <c r="B32" s="182"/>
      <c r="C32" s="182"/>
      <c r="D32" s="192"/>
      <c r="E32" s="194" t="s">
        <v>92</v>
      </c>
      <c r="F32" s="179">
        <f t="shared" si="3"/>
        <v>5010</v>
      </c>
      <c r="G32" s="179">
        <v>5010</v>
      </c>
      <c r="H32" s="180"/>
      <c r="I32" s="179">
        <v>1000</v>
      </c>
      <c r="J32" s="180">
        <v>3900</v>
      </c>
      <c r="K32" s="179">
        <v>3900</v>
      </c>
      <c r="L32" s="179">
        <v>5010</v>
      </c>
    </row>
    <row r="33" spans="1:12" ht="30" customHeight="1">
      <c r="A33" s="191"/>
      <c r="B33" s="182"/>
      <c r="C33" s="182"/>
      <c r="D33" s="192"/>
      <c r="E33" s="194" t="s">
        <v>93</v>
      </c>
      <c r="F33" s="179">
        <f t="shared" si="3"/>
        <v>15820.3</v>
      </c>
      <c r="G33" s="179">
        <v>15820.3</v>
      </c>
      <c r="H33" s="180"/>
      <c r="I33" s="179">
        <v>3500</v>
      </c>
      <c r="J33" s="180">
        <v>6000</v>
      </c>
      <c r="K33" s="179">
        <v>9000</v>
      </c>
      <c r="L33" s="179">
        <v>15820.3</v>
      </c>
    </row>
    <row r="34" spans="1:12" ht="30" customHeight="1">
      <c r="A34" s="191"/>
      <c r="B34" s="182"/>
      <c r="C34" s="182"/>
      <c r="D34" s="192"/>
      <c r="E34" s="194" t="s">
        <v>95</v>
      </c>
      <c r="F34" s="179">
        <f t="shared" si="3"/>
        <v>2000</v>
      </c>
      <c r="G34" s="179">
        <v>2000</v>
      </c>
      <c r="H34" s="180"/>
      <c r="I34" s="179">
        <v>500</v>
      </c>
      <c r="J34" s="180">
        <v>800</v>
      </c>
      <c r="K34" s="179">
        <v>1100</v>
      </c>
      <c r="L34" s="179">
        <v>2000</v>
      </c>
    </row>
    <row r="35" spans="1:12" ht="30" customHeight="1">
      <c r="A35" s="191"/>
      <c r="B35" s="182"/>
      <c r="C35" s="182"/>
      <c r="D35" s="192"/>
      <c r="E35" s="194" t="s">
        <v>94</v>
      </c>
      <c r="F35" s="179">
        <f t="shared" si="3"/>
        <v>2528</v>
      </c>
      <c r="G35" s="179">
        <v>2528</v>
      </c>
      <c r="H35" s="180"/>
      <c r="I35" s="179">
        <v>628</v>
      </c>
      <c r="J35" s="180">
        <v>1300</v>
      </c>
      <c r="K35" s="179">
        <v>1600</v>
      </c>
      <c r="L35" s="179">
        <v>2528</v>
      </c>
    </row>
    <row r="36" spans="1:12" ht="30" customHeight="1">
      <c r="A36" s="191"/>
      <c r="B36" s="182"/>
      <c r="C36" s="182"/>
      <c r="D36" s="192"/>
      <c r="E36" s="194" t="s">
        <v>96</v>
      </c>
      <c r="F36" s="179">
        <f t="shared" si="3"/>
        <v>2000</v>
      </c>
      <c r="G36" s="179">
        <v>2000</v>
      </c>
      <c r="H36" s="180"/>
      <c r="I36" s="179">
        <v>100</v>
      </c>
      <c r="J36" s="180">
        <v>2000</v>
      </c>
      <c r="K36" s="179">
        <v>2000</v>
      </c>
      <c r="L36" s="179">
        <v>2000</v>
      </c>
    </row>
    <row r="37" spans="1:12" ht="30" customHeight="1" thickBot="1">
      <c r="A37" s="191"/>
      <c r="B37" s="182"/>
      <c r="C37" s="182"/>
      <c r="D37" s="192"/>
      <c r="E37" s="194" t="s">
        <v>97</v>
      </c>
      <c r="F37" s="179">
        <f t="shared" si="3"/>
        <v>2000</v>
      </c>
      <c r="G37" s="179">
        <v>2000</v>
      </c>
      <c r="H37" s="180"/>
      <c r="I37" s="190">
        <v>400</v>
      </c>
      <c r="J37" s="180">
        <v>600</v>
      </c>
      <c r="K37" s="190">
        <v>800</v>
      </c>
      <c r="L37" s="190">
        <v>2000</v>
      </c>
    </row>
    <row r="38" spans="1:12" ht="30" customHeight="1" thickBot="1">
      <c r="A38" s="191"/>
      <c r="B38" s="182"/>
      <c r="C38" s="182"/>
      <c r="D38" s="192"/>
      <c r="E38" s="193" t="s">
        <v>138</v>
      </c>
      <c r="F38" s="179">
        <f t="shared" si="3"/>
        <v>5000</v>
      </c>
      <c r="G38" s="179"/>
      <c r="H38" s="180">
        <v>5000</v>
      </c>
      <c r="I38" s="207">
        <v>5000</v>
      </c>
      <c r="J38" s="180">
        <v>5000</v>
      </c>
      <c r="K38" s="208">
        <v>5000</v>
      </c>
      <c r="L38" s="208">
        <v>5000</v>
      </c>
    </row>
    <row r="39" spans="1:184" ht="30" customHeight="1" thickBot="1">
      <c r="A39" s="192"/>
      <c r="B39" s="192"/>
      <c r="C39" s="192"/>
      <c r="D39" s="192"/>
      <c r="E39" s="84" t="s">
        <v>269</v>
      </c>
      <c r="F39" s="179">
        <f t="shared" si="3"/>
        <v>22000</v>
      </c>
      <c r="G39" s="179"/>
      <c r="H39" s="180">
        <v>22000</v>
      </c>
      <c r="I39" s="207">
        <v>22000</v>
      </c>
      <c r="J39" s="180">
        <v>22000</v>
      </c>
      <c r="K39" s="200">
        <v>22000</v>
      </c>
      <c r="L39" s="200">
        <v>22000</v>
      </c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  <c r="Z39" s="195"/>
      <c r="AA39" s="195"/>
      <c r="AB39" s="195"/>
      <c r="AC39" s="195"/>
      <c r="AD39" s="195"/>
      <c r="AE39" s="195"/>
      <c r="AF39" s="195"/>
      <c r="AG39" s="195"/>
      <c r="AH39" s="195"/>
      <c r="AI39" s="195"/>
      <c r="AJ39" s="195"/>
      <c r="AK39" s="195"/>
      <c r="AL39" s="195"/>
      <c r="AM39" s="195"/>
      <c r="AN39" s="195"/>
      <c r="AO39" s="195"/>
      <c r="AP39" s="195"/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195"/>
      <c r="BU39" s="195"/>
      <c r="BV39" s="195"/>
      <c r="BW39" s="195"/>
      <c r="BX39" s="195"/>
      <c r="BY39" s="195"/>
      <c r="BZ39" s="195"/>
      <c r="CA39" s="195"/>
      <c r="CB39" s="195"/>
      <c r="CC39" s="195"/>
      <c r="CD39" s="195"/>
      <c r="CE39" s="195"/>
      <c r="CF39" s="195"/>
      <c r="CG39" s="195"/>
      <c r="CH39" s="195"/>
      <c r="CI39" s="195"/>
      <c r="CJ39" s="195"/>
      <c r="CK39" s="195"/>
      <c r="CL39" s="195"/>
      <c r="CM39" s="195"/>
      <c r="CN39" s="195"/>
      <c r="CO39" s="195"/>
      <c r="CP39" s="195"/>
      <c r="CQ39" s="195"/>
      <c r="CR39" s="195"/>
      <c r="CS39" s="195"/>
      <c r="CT39" s="195"/>
      <c r="CU39" s="195"/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5"/>
      <c r="EJ39" s="195"/>
      <c r="EK39" s="195"/>
      <c r="EL39" s="195"/>
      <c r="EM39" s="195"/>
      <c r="EN39" s="195"/>
      <c r="EO39" s="195"/>
      <c r="EP39" s="195"/>
      <c r="EQ39" s="195"/>
      <c r="ER39" s="195"/>
      <c r="ES39" s="195"/>
      <c r="ET39" s="195"/>
      <c r="EU39" s="195"/>
      <c r="EV39" s="195"/>
      <c r="EW39" s="195"/>
      <c r="EX39" s="195"/>
      <c r="EY39" s="195"/>
      <c r="EZ39" s="195"/>
      <c r="FA39" s="195"/>
      <c r="FB39" s="195"/>
      <c r="FC39" s="195"/>
      <c r="FD39" s="195"/>
      <c r="FE39" s="195"/>
      <c r="FF39" s="195"/>
      <c r="FG39" s="195"/>
      <c r="FH39" s="195"/>
      <c r="FI39" s="195"/>
      <c r="FJ39" s="195"/>
      <c r="FK39" s="195"/>
      <c r="FL39" s="195"/>
      <c r="FM39" s="195"/>
      <c r="FN39" s="195"/>
      <c r="FO39" s="195"/>
      <c r="FP39" s="195"/>
      <c r="FQ39" s="195"/>
      <c r="FR39" s="195"/>
      <c r="FS39" s="195"/>
      <c r="FT39" s="195"/>
      <c r="FU39" s="195"/>
      <c r="FV39" s="195"/>
      <c r="FW39" s="195"/>
      <c r="FX39" s="195"/>
      <c r="FY39" s="195"/>
      <c r="FZ39" s="195"/>
      <c r="GA39" s="195"/>
      <c r="GB39" s="195"/>
    </row>
    <row r="40" spans="1:12" ht="23.25" customHeight="1">
      <c r="A40" s="191">
        <v>2112</v>
      </c>
      <c r="B40" s="182" t="s">
        <v>840</v>
      </c>
      <c r="C40" s="182" t="s">
        <v>788</v>
      </c>
      <c r="D40" s="182" t="s">
        <v>789</v>
      </c>
      <c r="E40" s="196" t="s">
        <v>457</v>
      </c>
      <c r="F40" s="179">
        <f>SUM(G40:H40)</f>
        <v>0</v>
      </c>
      <c r="G40" s="179"/>
      <c r="H40" s="180"/>
      <c r="I40" s="214"/>
      <c r="J40" s="180"/>
      <c r="K40" s="214"/>
      <c r="L40" s="214"/>
    </row>
    <row r="41" spans="1:12" ht="18.75" customHeight="1" thickBot="1">
      <c r="A41" s="170">
        <v>2113</v>
      </c>
      <c r="B41" s="171" t="s">
        <v>840</v>
      </c>
      <c r="C41" s="172" t="s">
        <v>788</v>
      </c>
      <c r="D41" s="173" t="s">
        <v>661</v>
      </c>
      <c r="E41" s="197" t="s">
        <v>458</v>
      </c>
      <c r="F41" s="198">
        <f>SUM(G41:H41)</f>
        <v>0</v>
      </c>
      <c r="G41" s="198"/>
      <c r="H41" s="199"/>
      <c r="I41" s="198"/>
      <c r="J41" s="199"/>
      <c r="K41" s="198"/>
      <c r="L41" s="198"/>
    </row>
    <row r="42" spans="1:12" ht="28.5" customHeight="1">
      <c r="A42" s="181">
        <v>2120</v>
      </c>
      <c r="B42" s="171" t="s">
        <v>840</v>
      </c>
      <c r="C42" s="182" t="s">
        <v>789</v>
      </c>
      <c r="D42" s="183" t="s">
        <v>787</v>
      </c>
      <c r="E42" s="178" t="s">
        <v>459</v>
      </c>
      <c r="F42" s="179">
        <f aca="true" t="shared" si="4" ref="F42:L42">SUM(F44:F45)</f>
        <v>0</v>
      </c>
      <c r="G42" s="179">
        <f t="shared" si="4"/>
        <v>0</v>
      </c>
      <c r="H42" s="180">
        <f t="shared" si="4"/>
        <v>0</v>
      </c>
      <c r="I42" s="179">
        <f t="shared" si="4"/>
        <v>0</v>
      </c>
      <c r="J42" s="180">
        <f t="shared" si="4"/>
        <v>0</v>
      </c>
      <c r="K42" s="179">
        <f t="shared" si="4"/>
        <v>0</v>
      </c>
      <c r="L42" s="179">
        <f t="shared" si="4"/>
        <v>0</v>
      </c>
    </row>
    <row r="43" spans="1:12" s="184" customFormat="1" ht="18" customHeight="1">
      <c r="A43" s="181"/>
      <c r="B43" s="171"/>
      <c r="C43" s="182"/>
      <c r="D43" s="183"/>
      <c r="E43" s="178" t="s">
        <v>731</v>
      </c>
      <c r="F43" s="179"/>
      <c r="G43" s="179"/>
      <c r="H43" s="180"/>
      <c r="I43" s="179"/>
      <c r="J43" s="180"/>
      <c r="K43" s="179"/>
      <c r="L43" s="179"/>
    </row>
    <row r="44" spans="1:12" ht="16.5" customHeight="1" thickBot="1">
      <c r="A44" s="181">
        <v>2121</v>
      </c>
      <c r="B44" s="171" t="s">
        <v>840</v>
      </c>
      <c r="C44" s="182" t="s">
        <v>789</v>
      </c>
      <c r="D44" s="183" t="s">
        <v>788</v>
      </c>
      <c r="E44" s="178" t="s">
        <v>621</v>
      </c>
      <c r="F44" s="200">
        <f>SUM(G44:H44)</f>
        <v>0</v>
      </c>
      <c r="G44" s="200"/>
      <c r="H44" s="201"/>
      <c r="I44" s="200"/>
      <c r="J44" s="201"/>
      <c r="K44" s="200"/>
      <c r="L44" s="200"/>
    </row>
    <row r="45" spans="1:12" ht="35.25" customHeight="1" thickBot="1">
      <c r="A45" s="181">
        <v>2122</v>
      </c>
      <c r="B45" s="171" t="s">
        <v>840</v>
      </c>
      <c r="C45" s="182" t="s">
        <v>789</v>
      </c>
      <c r="D45" s="183" t="s">
        <v>789</v>
      </c>
      <c r="E45" s="178" t="s">
        <v>462</v>
      </c>
      <c r="F45" s="200">
        <f>SUM(G45:H45)</f>
        <v>0</v>
      </c>
      <c r="G45" s="200"/>
      <c r="H45" s="201"/>
      <c r="I45" s="200"/>
      <c r="J45" s="201"/>
      <c r="K45" s="200"/>
      <c r="L45" s="200"/>
    </row>
    <row r="46" spans="1:12" ht="30" customHeight="1">
      <c r="A46" s="181">
        <v>2130</v>
      </c>
      <c r="B46" s="171" t="s">
        <v>840</v>
      </c>
      <c r="C46" s="182" t="s">
        <v>661</v>
      </c>
      <c r="D46" s="183" t="s">
        <v>787</v>
      </c>
      <c r="E46" s="202" t="s">
        <v>463</v>
      </c>
      <c r="F46" s="203">
        <f aca="true" t="shared" si="5" ref="F46:L46">SUM(F50,F49)</f>
        <v>4999</v>
      </c>
      <c r="G46" s="203">
        <f t="shared" si="5"/>
        <v>4999</v>
      </c>
      <c r="H46" s="203">
        <f t="shared" si="5"/>
        <v>0</v>
      </c>
      <c r="I46" s="203">
        <f t="shared" si="5"/>
        <v>1300</v>
      </c>
      <c r="J46" s="203">
        <f t="shared" si="5"/>
        <v>2500</v>
      </c>
      <c r="K46" s="203">
        <f t="shared" si="5"/>
        <v>3700</v>
      </c>
      <c r="L46" s="203">
        <f t="shared" si="5"/>
        <v>4999</v>
      </c>
    </row>
    <row r="47" spans="1:12" s="184" customFormat="1" ht="10.5" customHeight="1">
      <c r="A47" s="181"/>
      <c r="B47" s="171"/>
      <c r="C47" s="182"/>
      <c r="D47" s="183"/>
      <c r="E47" s="178" t="s">
        <v>731</v>
      </c>
      <c r="F47" s="179"/>
      <c r="G47" s="179"/>
      <c r="H47" s="180"/>
      <c r="I47" s="179"/>
      <c r="J47" s="180"/>
      <c r="K47" s="179"/>
      <c r="L47" s="179"/>
    </row>
    <row r="48" spans="1:12" ht="31.5" customHeight="1" thickBot="1">
      <c r="A48" s="181">
        <v>2131</v>
      </c>
      <c r="B48" s="171" t="s">
        <v>840</v>
      </c>
      <c r="C48" s="182" t="s">
        <v>661</v>
      </c>
      <c r="D48" s="183" t="s">
        <v>788</v>
      </c>
      <c r="E48" s="178" t="s">
        <v>464</v>
      </c>
      <c r="F48" s="200">
        <f>SUM(G48:H48)</f>
        <v>0</v>
      </c>
      <c r="G48" s="200"/>
      <c r="H48" s="201"/>
      <c r="I48" s="204"/>
      <c r="J48" s="204"/>
      <c r="K48" s="204"/>
      <c r="L48" s="204"/>
    </row>
    <row r="49" spans="1:12" ht="27" customHeight="1" thickBot="1">
      <c r="A49" s="181">
        <v>2132</v>
      </c>
      <c r="B49" s="171" t="s">
        <v>840</v>
      </c>
      <c r="C49" s="182">
        <v>3</v>
      </c>
      <c r="D49" s="183">
        <v>2</v>
      </c>
      <c r="E49" s="178" t="s">
        <v>465</v>
      </c>
      <c r="F49" s="200">
        <f>SUM(G49:H49)</f>
        <v>0</v>
      </c>
      <c r="G49" s="200"/>
      <c r="H49" s="200"/>
      <c r="I49" s="200"/>
      <c r="J49" s="200"/>
      <c r="K49" s="200"/>
      <c r="L49" s="200"/>
    </row>
    <row r="50" spans="1:12" ht="24" customHeight="1" thickBot="1">
      <c r="A50" s="181">
        <v>2133</v>
      </c>
      <c r="B50" s="171" t="s">
        <v>840</v>
      </c>
      <c r="C50" s="182">
        <v>3</v>
      </c>
      <c r="D50" s="183">
        <v>3</v>
      </c>
      <c r="E50" s="202" t="s">
        <v>466</v>
      </c>
      <c r="F50" s="200">
        <f>SUM(G50:H50)</f>
        <v>4999</v>
      </c>
      <c r="G50" s="190">
        <f aca="true" t="shared" si="6" ref="G50:L50">SUM(G51:G58)</f>
        <v>4999</v>
      </c>
      <c r="H50" s="190">
        <f t="shared" si="6"/>
        <v>0</v>
      </c>
      <c r="I50" s="190">
        <f t="shared" si="6"/>
        <v>1300</v>
      </c>
      <c r="J50" s="190">
        <f t="shared" si="6"/>
        <v>2500</v>
      </c>
      <c r="K50" s="190">
        <f t="shared" si="6"/>
        <v>3700</v>
      </c>
      <c r="L50" s="190">
        <f t="shared" si="6"/>
        <v>4999</v>
      </c>
    </row>
    <row r="51" spans="1:12" ht="35.25" customHeight="1" thickBot="1">
      <c r="A51" s="181"/>
      <c r="B51" s="171"/>
      <c r="C51" s="182"/>
      <c r="D51" s="183"/>
      <c r="E51" s="194" t="s">
        <v>98</v>
      </c>
      <c r="F51" s="200">
        <f aca="true" t="shared" si="7" ref="F51:F58">SUM(G51:H51)</f>
        <v>1999</v>
      </c>
      <c r="G51" s="190">
        <v>1999</v>
      </c>
      <c r="H51" s="205"/>
      <c r="I51" s="190">
        <v>500</v>
      </c>
      <c r="J51" s="205">
        <v>1000</v>
      </c>
      <c r="K51" s="190">
        <v>1500</v>
      </c>
      <c r="L51" s="190">
        <v>1999</v>
      </c>
    </row>
    <row r="52" spans="1:12" ht="33.75" customHeight="1" thickBot="1">
      <c r="A52" s="181"/>
      <c r="B52" s="171"/>
      <c r="C52" s="182"/>
      <c r="D52" s="183"/>
      <c r="E52" s="194" t="s">
        <v>80</v>
      </c>
      <c r="F52" s="200">
        <f t="shared" si="7"/>
        <v>0</v>
      </c>
      <c r="G52" s="190"/>
      <c r="H52" s="205"/>
      <c r="I52" s="190"/>
      <c r="J52" s="205"/>
      <c r="K52" s="190"/>
      <c r="L52" s="190"/>
    </row>
    <row r="53" spans="1:12" ht="24" customHeight="1" thickBot="1">
      <c r="A53" s="181"/>
      <c r="B53" s="171"/>
      <c r="C53" s="182"/>
      <c r="D53" s="183"/>
      <c r="E53" s="194" t="s">
        <v>101</v>
      </c>
      <c r="F53" s="200">
        <f t="shared" si="7"/>
        <v>0</v>
      </c>
      <c r="G53" s="190"/>
      <c r="H53" s="205"/>
      <c r="I53" s="190"/>
      <c r="J53" s="205"/>
      <c r="K53" s="190"/>
      <c r="L53" s="190"/>
    </row>
    <row r="54" spans="1:12" ht="24" customHeight="1" thickBot="1">
      <c r="A54" s="181"/>
      <c r="B54" s="171"/>
      <c r="C54" s="182"/>
      <c r="D54" s="183"/>
      <c r="E54" s="194" t="s">
        <v>84</v>
      </c>
      <c r="F54" s="200">
        <f t="shared" si="7"/>
        <v>0</v>
      </c>
      <c r="G54" s="190"/>
      <c r="H54" s="205"/>
      <c r="I54" s="190"/>
      <c r="J54" s="206"/>
      <c r="K54" s="206"/>
      <c r="L54" s="206"/>
    </row>
    <row r="55" spans="1:12" ht="37.5" customHeight="1" thickBot="1">
      <c r="A55" s="181"/>
      <c r="B55" s="171"/>
      <c r="C55" s="182"/>
      <c r="D55" s="183"/>
      <c r="E55" s="193" t="s">
        <v>99</v>
      </c>
      <c r="F55" s="200">
        <f t="shared" si="7"/>
        <v>0</v>
      </c>
      <c r="G55" s="190"/>
      <c r="H55" s="205"/>
      <c r="I55" s="190"/>
      <c r="J55" s="206"/>
      <c r="K55" s="206"/>
      <c r="L55" s="206"/>
    </row>
    <row r="56" spans="1:12" ht="24" customHeight="1" thickBot="1">
      <c r="A56" s="181"/>
      <c r="B56" s="171"/>
      <c r="C56" s="182"/>
      <c r="D56" s="183"/>
      <c r="E56" s="194" t="s">
        <v>92</v>
      </c>
      <c r="F56" s="200">
        <f t="shared" si="7"/>
        <v>0</v>
      </c>
      <c r="G56" s="190"/>
      <c r="H56" s="205"/>
      <c r="I56" s="190"/>
      <c r="J56" s="205"/>
      <c r="K56" s="190"/>
      <c r="L56" s="190"/>
    </row>
    <row r="57" spans="1:12" ht="24" customHeight="1" thickBot="1">
      <c r="A57" s="181"/>
      <c r="B57" s="171"/>
      <c r="C57" s="182"/>
      <c r="D57" s="183"/>
      <c r="E57" s="194" t="s">
        <v>94</v>
      </c>
      <c r="F57" s="200">
        <f t="shared" si="7"/>
        <v>0</v>
      </c>
      <c r="G57" s="190"/>
      <c r="H57" s="205"/>
      <c r="I57" s="190"/>
      <c r="J57" s="205"/>
      <c r="K57" s="190"/>
      <c r="L57" s="190"/>
    </row>
    <row r="58" spans="1:12" ht="30" customHeight="1" thickBot="1">
      <c r="A58" s="181"/>
      <c r="B58" s="171"/>
      <c r="C58" s="182"/>
      <c r="D58" s="183"/>
      <c r="E58" s="194" t="s">
        <v>100</v>
      </c>
      <c r="F58" s="200">
        <f t="shared" si="7"/>
        <v>3000</v>
      </c>
      <c r="G58" s="190">
        <v>3000</v>
      </c>
      <c r="H58" s="205"/>
      <c r="I58" s="190">
        <v>800</v>
      </c>
      <c r="J58" s="205">
        <v>1500</v>
      </c>
      <c r="K58" s="190">
        <v>2200</v>
      </c>
      <c r="L58" s="190">
        <v>3000</v>
      </c>
    </row>
    <row r="59" spans="1:12" ht="27.75" customHeight="1">
      <c r="A59" s="181">
        <v>2140</v>
      </c>
      <c r="B59" s="171" t="s">
        <v>840</v>
      </c>
      <c r="C59" s="182">
        <v>4</v>
      </c>
      <c r="D59" s="183">
        <v>0</v>
      </c>
      <c r="E59" s="178" t="s">
        <v>467</v>
      </c>
      <c r="F59" s="179">
        <f aca="true" t="shared" si="8" ref="F59:L59">SUM(F61)</f>
        <v>0</v>
      </c>
      <c r="G59" s="179">
        <f t="shared" si="8"/>
        <v>0</v>
      </c>
      <c r="H59" s="180">
        <f t="shared" si="8"/>
        <v>0</v>
      </c>
      <c r="I59" s="179">
        <f t="shared" si="8"/>
        <v>0</v>
      </c>
      <c r="J59" s="180">
        <f t="shared" si="8"/>
        <v>0</v>
      </c>
      <c r="K59" s="179">
        <f t="shared" si="8"/>
        <v>0</v>
      </c>
      <c r="L59" s="179">
        <f t="shared" si="8"/>
        <v>0</v>
      </c>
    </row>
    <row r="60" spans="1:12" s="184" customFormat="1" ht="14.25" customHeight="1">
      <c r="A60" s="181"/>
      <c r="B60" s="171"/>
      <c r="C60" s="182"/>
      <c r="D60" s="183"/>
      <c r="E60" s="178" t="s">
        <v>731</v>
      </c>
      <c r="F60" s="179"/>
      <c r="G60" s="179"/>
      <c r="H60" s="180"/>
      <c r="I60" s="179"/>
      <c r="J60" s="180"/>
      <c r="K60" s="179"/>
      <c r="L60" s="179"/>
    </row>
    <row r="61" spans="1:12" ht="15" customHeight="1" thickBot="1">
      <c r="A61" s="181">
        <v>2141</v>
      </c>
      <c r="B61" s="171" t="s">
        <v>840</v>
      </c>
      <c r="C61" s="182">
        <v>4</v>
      </c>
      <c r="D61" s="183">
        <v>1</v>
      </c>
      <c r="E61" s="178" t="s">
        <v>468</v>
      </c>
      <c r="F61" s="200">
        <f>SUM(G61:H61)</f>
        <v>0</v>
      </c>
      <c r="G61" s="200"/>
      <c r="H61" s="201"/>
      <c r="I61" s="200"/>
      <c r="J61" s="201"/>
      <c r="K61" s="200"/>
      <c r="L61" s="200"/>
    </row>
    <row r="62" spans="1:12" ht="49.5" customHeight="1">
      <c r="A62" s="181">
        <v>2150</v>
      </c>
      <c r="B62" s="171" t="s">
        <v>840</v>
      </c>
      <c r="C62" s="182">
        <v>5</v>
      </c>
      <c r="D62" s="183">
        <v>0</v>
      </c>
      <c r="E62" s="178" t="s">
        <v>469</v>
      </c>
      <c r="F62" s="179">
        <f aca="true" t="shared" si="9" ref="F62:L62">SUM(F64)</f>
        <v>0</v>
      </c>
      <c r="G62" s="179">
        <f t="shared" si="9"/>
        <v>0</v>
      </c>
      <c r="H62" s="180">
        <f t="shared" si="9"/>
        <v>0</v>
      </c>
      <c r="I62" s="179">
        <f t="shared" si="9"/>
        <v>0</v>
      </c>
      <c r="J62" s="180">
        <f t="shared" si="9"/>
        <v>0</v>
      </c>
      <c r="K62" s="179">
        <f t="shared" si="9"/>
        <v>0</v>
      </c>
      <c r="L62" s="179">
        <f t="shared" si="9"/>
        <v>0</v>
      </c>
    </row>
    <row r="63" spans="1:12" s="184" customFormat="1" ht="14.25" customHeight="1" thickBot="1">
      <c r="A63" s="181"/>
      <c r="B63" s="171"/>
      <c r="C63" s="182"/>
      <c r="D63" s="183"/>
      <c r="E63" s="178" t="s">
        <v>731</v>
      </c>
      <c r="F63" s="179"/>
      <c r="G63" s="179"/>
      <c r="H63" s="180"/>
      <c r="I63" s="179"/>
      <c r="J63" s="180"/>
      <c r="K63" s="179"/>
      <c r="L63" s="190"/>
    </row>
    <row r="64" spans="1:12" ht="41.25" customHeight="1" thickBot="1">
      <c r="A64" s="181">
        <v>2151</v>
      </c>
      <c r="B64" s="171" t="s">
        <v>840</v>
      </c>
      <c r="C64" s="182">
        <v>5</v>
      </c>
      <c r="D64" s="183">
        <v>1</v>
      </c>
      <c r="E64" s="178" t="s">
        <v>470</v>
      </c>
      <c r="F64" s="200">
        <f>SUM(G64:H64)</f>
        <v>0</v>
      </c>
      <c r="G64" s="200"/>
      <c r="H64" s="201"/>
      <c r="I64" s="200"/>
      <c r="J64" s="201"/>
      <c r="K64" s="200"/>
      <c r="L64" s="207"/>
    </row>
    <row r="65" spans="1:12" ht="37.5" customHeight="1">
      <c r="A65" s="181">
        <v>2160</v>
      </c>
      <c r="B65" s="171" t="s">
        <v>840</v>
      </c>
      <c r="C65" s="182">
        <v>6</v>
      </c>
      <c r="D65" s="183">
        <v>0</v>
      </c>
      <c r="E65" s="202" t="s">
        <v>471</v>
      </c>
      <c r="F65" s="179">
        <f aca="true" t="shared" si="10" ref="F65:L65">SUM(F67)</f>
        <v>677847.9</v>
      </c>
      <c r="G65" s="179">
        <f t="shared" si="10"/>
        <v>163253.6</v>
      </c>
      <c r="H65" s="180">
        <f t="shared" si="10"/>
        <v>514594.3</v>
      </c>
      <c r="I65" s="208">
        <f t="shared" si="10"/>
        <v>383777.89999999997</v>
      </c>
      <c r="J65" s="180">
        <f t="shared" si="10"/>
        <v>425969.3</v>
      </c>
      <c r="K65" s="208">
        <f t="shared" si="10"/>
        <v>456550.1</v>
      </c>
      <c r="L65" s="179">
        <f t="shared" si="10"/>
        <v>677847.8999999999</v>
      </c>
    </row>
    <row r="66" spans="1:12" s="184" customFormat="1" ht="10.5" customHeight="1">
      <c r="A66" s="181"/>
      <c r="B66" s="171"/>
      <c r="C66" s="182"/>
      <c r="D66" s="183"/>
      <c r="E66" s="178" t="s">
        <v>731</v>
      </c>
      <c r="F66" s="179"/>
      <c r="G66" s="179"/>
      <c r="H66" s="180"/>
      <c r="I66" s="179"/>
      <c r="J66" s="180"/>
      <c r="K66" s="179"/>
      <c r="L66" s="190"/>
    </row>
    <row r="67" spans="1:12" ht="39" customHeight="1" thickBot="1">
      <c r="A67" s="185">
        <v>2161</v>
      </c>
      <c r="B67" s="186" t="s">
        <v>840</v>
      </c>
      <c r="C67" s="187">
        <v>6</v>
      </c>
      <c r="D67" s="188">
        <v>1</v>
      </c>
      <c r="E67" s="189" t="s">
        <v>472</v>
      </c>
      <c r="F67" s="190">
        <f>SUM(G67:H67)</f>
        <v>677847.9</v>
      </c>
      <c r="G67" s="190">
        <f>G68+G69+G70+G71+G72+G73+G74+G75+G76+G77+G78+G79</f>
        <v>163253.6</v>
      </c>
      <c r="H67" s="209">
        <f>H81+H86+H89+H90</f>
        <v>514594.3</v>
      </c>
      <c r="I67" s="190">
        <f>I68+I69+I70+I71+I72+I73+I74+I75+I76+I77+I78+I79+I80+I81+I86+I89+I90</f>
        <v>383777.89999999997</v>
      </c>
      <c r="J67" s="190">
        <f>J68+J69+J70+J71+J72+J73+J74+J75+J76+J77+J78+J79+J80+J81+J86+J89+J90</f>
        <v>425969.3</v>
      </c>
      <c r="K67" s="190">
        <f>K68+K69+K70+K71+K72+K73+K74+K75+K76+K77+K78+K79+K80+K81+K86+K89+K90</f>
        <v>456550.1</v>
      </c>
      <c r="L67" s="190">
        <f>L68+L69+L70+L71+L72+L73+L74+L75+L76+L77+L78+L79+L80+L81+L86+L89+L90</f>
        <v>677847.8999999999</v>
      </c>
    </row>
    <row r="68" spans="1:12" ht="34.5" customHeight="1">
      <c r="A68" s="210"/>
      <c r="B68" s="186"/>
      <c r="C68" s="187"/>
      <c r="D68" s="182"/>
      <c r="E68" s="211" t="s">
        <v>220</v>
      </c>
      <c r="F68" s="190">
        <f aca="true" t="shared" si="11" ref="F68:F90">SUM(G68:H68)</f>
        <v>10000</v>
      </c>
      <c r="G68" s="190">
        <v>10000</v>
      </c>
      <c r="H68" s="205"/>
      <c r="I68" s="212"/>
      <c r="J68" s="205">
        <v>8400</v>
      </c>
      <c r="K68" s="209">
        <v>9100</v>
      </c>
      <c r="L68" s="208">
        <v>10000</v>
      </c>
    </row>
    <row r="69" spans="1:12" ht="24.75" customHeight="1">
      <c r="A69" s="191"/>
      <c r="B69" s="182"/>
      <c r="C69" s="182"/>
      <c r="D69" s="182"/>
      <c r="E69" s="213" t="s">
        <v>102</v>
      </c>
      <c r="F69" s="190">
        <f t="shared" si="11"/>
        <v>2000</v>
      </c>
      <c r="G69" s="179">
        <v>2000</v>
      </c>
      <c r="H69" s="180"/>
      <c r="I69" s="179">
        <v>600</v>
      </c>
      <c r="J69" s="180">
        <v>1200</v>
      </c>
      <c r="K69" s="179">
        <v>1500</v>
      </c>
      <c r="L69" s="214">
        <v>2000</v>
      </c>
    </row>
    <row r="70" spans="1:12" ht="24.75" customHeight="1">
      <c r="A70" s="191"/>
      <c r="B70" s="182"/>
      <c r="C70" s="182"/>
      <c r="D70" s="182"/>
      <c r="E70" s="213" t="s">
        <v>88</v>
      </c>
      <c r="F70" s="190">
        <f t="shared" si="11"/>
        <v>58580</v>
      </c>
      <c r="G70" s="179">
        <v>58580</v>
      </c>
      <c r="H70" s="180"/>
      <c r="I70" s="179">
        <v>4380</v>
      </c>
      <c r="J70" s="180">
        <v>12000</v>
      </c>
      <c r="K70" s="179">
        <v>24000</v>
      </c>
      <c r="L70" s="179">
        <v>58580</v>
      </c>
    </row>
    <row r="71" spans="1:12" ht="24.75" customHeight="1">
      <c r="A71" s="191"/>
      <c r="B71" s="182"/>
      <c r="C71" s="182"/>
      <c r="D71" s="182"/>
      <c r="E71" s="213" t="s">
        <v>89</v>
      </c>
      <c r="F71" s="190">
        <f t="shared" si="11"/>
        <v>6000</v>
      </c>
      <c r="G71" s="179">
        <v>6000</v>
      </c>
      <c r="H71" s="180"/>
      <c r="I71" s="179">
        <v>2000</v>
      </c>
      <c r="J71" s="180">
        <v>3000</v>
      </c>
      <c r="K71" s="179">
        <v>4000</v>
      </c>
      <c r="L71" s="179">
        <v>6000</v>
      </c>
    </row>
    <row r="72" spans="1:12" ht="33" customHeight="1">
      <c r="A72" s="191"/>
      <c r="B72" s="182"/>
      <c r="C72" s="182"/>
      <c r="D72" s="182"/>
      <c r="E72" s="213" t="s">
        <v>95</v>
      </c>
      <c r="F72" s="190">
        <f t="shared" si="11"/>
        <v>2026.8</v>
      </c>
      <c r="G72" s="179">
        <v>2026.8</v>
      </c>
      <c r="H72" s="180"/>
      <c r="I72" s="179">
        <v>526.8</v>
      </c>
      <c r="J72" s="180">
        <v>1926.8</v>
      </c>
      <c r="K72" s="179">
        <v>1926.8</v>
      </c>
      <c r="L72" s="179">
        <v>2026.8</v>
      </c>
    </row>
    <row r="73" spans="1:12" ht="24.75" customHeight="1">
      <c r="A73" s="191"/>
      <c r="B73" s="182"/>
      <c r="C73" s="182"/>
      <c r="D73" s="182"/>
      <c r="E73" s="213" t="s">
        <v>103</v>
      </c>
      <c r="F73" s="190">
        <f t="shared" si="11"/>
        <v>3019.2</v>
      </c>
      <c r="G73" s="179">
        <v>3019.2</v>
      </c>
      <c r="H73" s="180"/>
      <c r="I73" s="179">
        <v>719.2</v>
      </c>
      <c r="J73" s="180">
        <v>1419.2</v>
      </c>
      <c r="K73" s="179">
        <v>2000</v>
      </c>
      <c r="L73" s="179">
        <v>3019.2</v>
      </c>
    </row>
    <row r="74" spans="1:12" ht="54" customHeight="1">
      <c r="A74" s="191"/>
      <c r="B74" s="182"/>
      <c r="C74" s="182"/>
      <c r="D74" s="182"/>
      <c r="E74" s="215" t="s">
        <v>104</v>
      </c>
      <c r="F74" s="190">
        <f t="shared" si="11"/>
        <v>26178.1</v>
      </c>
      <c r="G74" s="179">
        <v>26178.1</v>
      </c>
      <c r="H74" s="180"/>
      <c r="I74" s="179">
        <v>6678.1</v>
      </c>
      <c r="J74" s="180">
        <v>13000</v>
      </c>
      <c r="K74" s="179">
        <v>20000</v>
      </c>
      <c r="L74" s="179">
        <v>26178.1</v>
      </c>
    </row>
    <row r="75" spans="1:12" ht="24.75" customHeight="1">
      <c r="A75" s="191"/>
      <c r="B75" s="182"/>
      <c r="C75" s="182"/>
      <c r="D75" s="182"/>
      <c r="E75" s="216" t="s">
        <v>120</v>
      </c>
      <c r="F75" s="190">
        <f t="shared" si="11"/>
        <v>0</v>
      </c>
      <c r="G75" s="179"/>
      <c r="H75" s="180"/>
      <c r="I75" s="179"/>
      <c r="J75" s="180"/>
      <c r="K75" s="179"/>
      <c r="L75" s="179"/>
    </row>
    <row r="76" spans="1:12" ht="24.75" customHeight="1">
      <c r="A76" s="191"/>
      <c r="B76" s="182"/>
      <c r="C76" s="182"/>
      <c r="D76" s="182"/>
      <c r="E76" s="216" t="s">
        <v>105</v>
      </c>
      <c r="F76" s="190">
        <f t="shared" si="11"/>
        <v>50000</v>
      </c>
      <c r="G76" s="179">
        <v>50000</v>
      </c>
      <c r="H76" s="180"/>
      <c r="I76" s="179">
        <v>2000</v>
      </c>
      <c r="J76" s="180">
        <v>16000</v>
      </c>
      <c r="K76" s="179">
        <v>24000</v>
      </c>
      <c r="L76" s="179">
        <v>50000</v>
      </c>
    </row>
    <row r="77" spans="1:12" ht="24.75" customHeight="1">
      <c r="A77" s="191"/>
      <c r="B77" s="182"/>
      <c r="C77" s="182"/>
      <c r="D77" s="182"/>
      <c r="E77" s="213" t="s">
        <v>106</v>
      </c>
      <c r="F77" s="217">
        <f t="shared" si="11"/>
        <v>0</v>
      </c>
      <c r="G77" s="179"/>
      <c r="H77" s="180"/>
      <c r="I77" s="179"/>
      <c r="J77" s="180"/>
      <c r="K77" s="179"/>
      <c r="L77" s="179"/>
    </row>
    <row r="78" spans="1:12" ht="37.5" customHeight="1">
      <c r="A78" s="218"/>
      <c r="B78" s="171"/>
      <c r="C78" s="182"/>
      <c r="D78" s="182"/>
      <c r="E78" s="213" t="s">
        <v>107</v>
      </c>
      <c r="F78" s="217">
        <f t="shared" si="11"/>
        <v>449.5</v>
      </c>
      <c r="G78" s="179">
        <v>449.5</v>
      </c>
      <c r="H78" s="180"/>
      <c r="I78" s="179"/>
      <c r="J78" s="180">
        <v>449.5</v>
      </c>
      <c r="K78" s="179">
        <v>449.5</v>
      </c>
      <c r="L78" s="179">
        <v>449.5</v>
      </c>
    </row>
    <row r="79" spans="1:12" ht="24.75" customHeight="1">
      <c r="A79" s="218"/>
      <c r="B79" s="171"/>
      <c r="C79" s="182"/>
      <c r="D79" s="182"/>
      <c r="E79" s="213" t="s">
        <v>97</v>
      </c>
      <c r="F79" s="217">
        <f t="shared" si="11"/>
        <v>5000</v>
      </c>
      <c r="G79" s="179">
        <v>5000</v>
      </c>
      <c r="H79" s="180"/>
      <c r="I79" s="179">
        <v>300</v>
      </c>
      <c r="J79" s="180">
        <v>2000</v>
      </c>
      <c r="K79" s="179">
        <v>3000</v>
      </c>
      <c r="L79" s="179">
        <v>5000</v>
      </c>
    </row>
    <row r="80" spans="1:12" ht="24.75" customHeight="1">
      <c r="A80" s="218"/>
      <c r="B80" s="171"/>
      <c r="C80" s="182"/>
      <c r="D80" s="182"/>
      <c r="E80" s="193" t="s">
        <v>195</v>
      </c>
      <c r="F80" s="217">
        <f t="shared" si="11"/>
        <v>0</v>
      </c>
      <c r="G80" s="179"/>
      <c r="H80" s="180"/>
      <c r="I80" s="179"/>
      <c r="J80" s="180"/>
      <c r="K80" s="179"/>
      <c r="L80" s="179"/>
    </row>
    <row r="81" spans="1:12" ht="29.25" customHeight="1">
      <c r="A81" s="218"/>
      <c r="B81" s="171"/>
      <c r="C81" s="182"/>
      <c r="D81" s="182"/>
      <c r="E81" s="219" t="s">
        <v>130</v>
      </c>
      <c r="F81" s="217">
        <f t="shared" si="11"/>
        <v>459079.6</v>
      </c>
      <c r="G81" s="179"/>
      <c r="H81" s="179">
        <v>459079.6</v>
      </c>
      <c r="I81" s="179">
        <v>311059.1</v>
      </c>
      <c r="J81" s="179">
        <v>311059.1</v>
      </c>
      <c r="K81" s="179">
        <v>311059.1</v>
      </c>
      <c r="L81" s="179">
        <v>459079.6</v>
      </c>
    </row>
    <row r="82" spans="1:12" ht="24.75" customHeight="1">
      <c r="A82" s="218"/>
      <c r="B82" s="171"/>
      <c r="C82" s="182"/>
      <c r="D82" s="182"/>
      <c r="E82" s="213" t="s">
        <v>128</v>
      </c>
      <c r="F82" s="217">
        <f t="shared" si="11"/>
        <v>30020.5</v>
      </c>
      <c r="G82" s="179"/>
      <c r="H82" s="180">
        <v>30020.5</v>
      </c>
      <c r="I82" s="179">
        <v>0</v>
      </c>
      <c r="J82" s="180">
        <v>0</v>
      </c>
      <c r="K82" s="179">
        <v>0</v>
      </c>
      <c r="L82" s="179">
        <v>30020.5</v>
      </c>
    </row>
    <row r="83" spans="1:12" ht="45" customHeight="1" thickBot="1">
      <c r="A83" s="218"/>
      <c r="B83" s="171"/>
      <c r="C83" s="182"/>
      <c r="D83" s="182"/>
      <c r="E83" s="213" t="s">
        <v>129</v>
      </c>
      <c r="F83" s="217">
        <f t="shared" si="11"/>
        <v>204000</v>
      </c>
      <c r="G83" s="190"/>
      <c r="H83" s="205">
        <v>204000</v>
      </c>
      <c r="I83" s="190">
        <v>86000</v>
      </c>
      <c r="J83" s="205">
        <v>86000</v>
      </c>
      <c r="K83" s="190">
        <v>86000</v>
      </c>
      <c r="L83" s="190">
        <v>204000</v>
      </c>
    </row>
    <row r="84" spans="1:12" ht="37.5" customHeight="1">
      <c r="A84" s="218"/>
      <c r="B84" s="171"/>
      <c r="C84" s="182"/>
      <c r="D84" s="182"/>
      <c r="E84" s="487" t="s">
        <v>275</v>
      </c>
      <c r="F84" s="205">
        <f t="shared" si="11"/>
        <v>866</v>
      </c>
      <c r="G84" s="228"/>
      <c r="H84" s="486">
        <v>866</v>
      </c>
      <c r="I84" s="228">
        <v>866</v>
      </c>
      <c r="J84" s="486">
        <v>866</v>
      </c>
      <c r="K84" s="228">
        <v>866</v>
      </c>
      <c r="L84" s="228">
        <v>866</v>
      </c>
    </row>
    <row r="85" spans="1:12" s="506" customFormat="1" ht="58.5" customHeight="1">
      <c r="A85" s="503"/>
      <c r="B85" s="504"/>
      <c r="C85" s="505"/>
      <c r="D85" s="505"/>
      <c r="E85" s="511" t="s">
        <v>279</v>
      </c>
      <c r="F85" s="512">
        <f t="shared" si="11"/>
        <v>227393.1</v>
      </c>
      <c r="G85" s="513"/>
      <c r="H85" s="515">
        <v>227393.1</v>
      </c>
      <c r="I85" s="515">
        <v>227393.1</v>
      </c>
      <c r="J85" s="515">
        <v>227393.1</v>
      </c>
      <c r="K85" s="515">
        <v>227393.1</v>
      </c>
      <c r="L85" s="515">
        <v>227393.1</v>
      </c>
    </row>
    <row r="86" spans="1:12" ht="43.5" customHeight="1">
      <c r="A86" s="218"/>
      <c r="B86" s="171"/>
      <c r="C86" s="182"/>
      <c r="D86" s="182"/>
      <c r="E86" s="489" t="s">
        <v>276</v>
      </c>
      <c r="F86" s="485">
        <f t="shared" si="11"/>
        <v>23530</v>
      </c>
      <c r="G86" s="179"/>
      <c r="H86" s="514">
        <f>SUM(H87+H88)</f>
        <v>23530</v>
      </c>
      <c r="I86" s="214">
        <f>SUM(I87+I88)</f>
        <v>23530</v>
      </c>
      <c r="J86" s="220">
        <f>SUM(J87+J88)</f>
        <v>23530</v>
      </c>
      <c r="K86" s="214">
        <f>SUM(K87+K88)</f>
        <v>23530</v>
      </c>
      <c r="L86" s="214">
        <f>SUM(L87+L88)</f>
        <v>23530</v>
      </c>
    </row>
    <row r="87" spans="1:12" ht="34.5" customHeight="1">
      <c r="A87" s="218"/>
      <c r="B87" s="171"/>
      <c r="C87" s="182"/>
      <c r="D87" s="182"/>
      <c r="E87" s="488" t="s">
        <v>277</v>
      </c>
      <c r="F87" s="485">
        <f t="shared" si="11"/>
        <v>13530</v>
      </c>
      <c r="G87" s="179"/>
      <c r="H87" s="180">
        <v>13530</v>
      </c>
      <c r="I87" s="179">
        <v>13530</v>
      </c>
      <c r="J87" s="180">
        <v>13530</v>
      </c>
      <c r="K87" s="179">
        <v>13530</v>
      </c>
      <c r="L87" s="179">
        <v>13530</v>
      </c>
    </row>
    <row r="88" spans="1:12" ht="43.5" customHeight="1">
      <c r="A88" s="218"/>
      <c r="B88" s="171"/>
      <c r="C88" s="182"/>
      <c r="D88" s="182"/>
      <c r="E88" s="490" t="s">
        <v>278</v>
      </c>
      <c r="F88" s="485">
        <f t="shared" si="11"/>
        <v>10000</v>
      </c>
      <c r="G88" s="179"/>
      <c r="H88" s="180">
        <v>10000</v>
      </c>
      <c r="I88" s="179">
        <v>10000</v>
      </c>
      <c r="J88" s="180">
        <v>10000</v>
      </c>
      <c r="K88" s="179">
        <v>10000</v>
      </c>
      <c r="L88" s="179">
        <v>10000</v>
      </c>
    </row>
    <row r="89" spans="1:12" ht="33" customHeight="1" thickBot="1">
      <c r="A89" s="218"/>
      <c r="B89" s="171"/>
      <c r="C89" s="182"/>
      <c r="D89" s="182"/>
      <c r="E89" s="84" t="s">
        <v>280</v>
      </c>
      <c r="F89" s="485">
        <f t="shared" si="11"/>
        <v>500</v>
      </c>
      <c r="G89" s="200"/>
      <c r="H89" s="205">
        <v>500</v>
      </c>
      <c r="I89" s="190">
        <v>500</v>
      </c>
      <c r="J89" s="205">
        <v>500</v>
      </c>
      <c r="K89" s="190">
        <v>500</v>
      </c>
      <c r="L89" s="190">
        <v>500</v>
      </c>
    </row>
    <row r="90" spans="1:12" ht="41.25" customHeight="1">
      <c r="A90" s="218"/>
      <c r="B90" s="171"/>
      <c r="C90" s="182"/>
      <c r="D90" s="182"/>
      <c r="E90" s="213" t="s">
        <v>131</v>
      </c>
      <c r="F90" s="484">
        <f t="shared" si="11"/>
        <v>31484.7</v>
      </c>
      <c r="G90" s="514"/>
      <c r="H90" s="212">
        <v>31484.7</v>
      </c>
      <c r="I90" s="212">
        <v>31484.7</v>
      </c>
      <c r="J90" s="212">
        <v>31484.7</v>
      </c>
      <c r="K90" s="212">
        <v>31484.7</v>
      </c>
      <c r="L90" s="212">
        <v>31484.7</v>
      </c>
    </row>
    <row r="91" spans="1:12" ht="24">
      <c r="A91" s="181">
        <v>2170</v>
      </c>
      <c r="B91" s="171" t="s">
        <v>840</v>
      </c>
      <c r="C91" s="182">
        <v>7</v>
      </c>
      <c r="D91" s="183">
        <v>0</v>
      </c>
      <c r="E91" s="178" t="s">
        <v>335</v>
      </c>
      <c r="F91" s="179">
        <f aca="true" t="shared" si="12" ref="F91:L91">SUM(F93)</f>
        <v>0</v>
      </c>
      <c r="G91" s="179">
        <f t="shared" si="12"/>
        <v>0</v>
      </c>
      <c r="H91" s="180">
        <f t="shared" si="12"/>
        <v>0</v>
      </c>
      <c r="I91" s="214">
        <f t="shared" si="12"/>
        <v>0</v>
      </c>
      <c r="J91" s="220">
        <f t="shared" si="12"/>
        <v>0</v>
      </c>
      <c r="K91" s="179">
        <f t="shared" si="12"/>
        <v>0</v>
      </c>
      <c r="L91" s="214">
        <f t="shared" si="12"/>
        <v>0</v>
      </c>
    </row>
    <row r="92" spans="1:12" s="184" customFormat="1" ht="14.25" customHeight="1">
      <c r="A92" s="181"/>
      <c r="B92" s="171"/>
      <c r="C92" s="182"/>
      <c r="D92" s="183"/>
      <c r="E92" s="178" t="s">
        <v>731</v>
      </c>
      <c r="F92" s="179"/>
      <c r="G92" s="179"/>
      <c r="H92" s="180"/>
      <c r="I92" s="179"/>
      <c r="J92" s="180"/>
      <c r="K92" s="179"/>
      <c r="L92" s="179"/>
    </row>
    <row r="93" spans="1:12" ht="24.75" thickBot="1">
      <c r="A93" s="181">
        <v>2171</v>
      </c>
      <c r="B93" s="171" t="s">
        <v>840</v>
      </c>
      <c r="C93" s="182">
        <v>7</v>
      </c>
      <c r="D93" s="183">
        <v>1</v>
      </c>
      <c r="E93" s="178" t="s">
        <v>335</v>
      </c>
      <c r="F93" s="200">
        <f>SUM(G93:H93)</f>
        <v>0</v>
      </c>
      <c r="G93" s="200"/>
      <c r="H93" s="201"/>
      <c r="I93" s="200"/>
      <c r="J93" s="201"/>
      <c r="K93" s="200"/>
      <c r="L93" s="200"/>
    </row>
    <row r="94" spans="1:12" ht="38.25" customHeight="1">
      <c r="A94" s="181">
        <v>2180</v>
      </c>
      <c r="B94" s="171" t="s">
        <v>840</v>
      </c>
      <c r="C94" s="182">
        <v>8</v>
      </c>
      <c r="D94" s="183">
        <v>0</v>
      </c>
      <c r="E94" s="178" t="s">
        <v>473</v>
      </c>
      <c r="F94" s="179">
        <f aca="true" t="shared" si="13" ref="F94:L94">SUM(F96)</f>
        <v>0</v>
      </c>
      <c r="G94" s="179">
        <f t="shared" si="13"/>
        <v>0</v>
      </c>
      <c r="H94" s="180">
        <f t="shared" si="13"/>
        <v>0</v>
      </c>
      <c r="I94" s="179">
        <f t="shared" si="13"/>
        <v>0</v>
      </c>
      <c r="J94" s="180">
        <f t="shared" si="13"/>
        <v>0</v>
      </c>
      <c r="K94" s="179">
        <f t="shared" si="13"/>
        <v>0</v>
      </c>
      <c r="L94" s="179">
        <f t="shared" si="13"/>
        <v>0</v>
      </c>
    </row>
    <row r="95" spans="1:12" s="184" customFormat="1" ht="18.75" customHeight="1">
      <c r="A95" s="181"/>
      <c r="B95" s="171"/>
      <c r="C95" s="182"/>
      <c r="D95" s="183"/>
      <c r="E95" s="178" t="s">
        <v>731</v>
      </c>
      <c r="F95" s="179"/>
      <c r="G95" s="179"/>
      <c r="H95" s="180"/>
      <c r="I95" s="179"/>
      <c r="J95" s="180"/>
      <c r="K95" s="179"/>
      <c r="L95" s="179"/>
    </row>
    <row r="96" spans="1:12" ht="34.5" customHeight="1">
      <c r="A96" s="181">
        <v>2181</v>
      </c>
      <c r="B96" s="171" t="s">
        <v>840</v>
      </c>
      <c r="C96" s="182">
        <v>8</v>
      </c>
      <c r="D96" s="183">
        <v>1</v>
      </c>
      <c r="E96" s="178" t="s">
        <v>473</v>
      </c>
      <c r="F96" s="179">
        <f aca="true" t="shared" si="14" ref="F96:L96">SUM(F98:F99)</f>
        <v>0</v>
      </c>
      <c r="G96" s="179">
        <f>SUM(G98:G99)</f>
        <v>0</v>
      </c>
      <c r="H96" s="180">
        <f t="shared" si="14"/>
        <v>0</v>
      </c>
      <c r="I96" s="179">
        <f t="shared" si="14"/>
        <v>0</v>
      </c>
      <c r="J96" s="180">
        <f t="shared" si="14"/>
        <v>0</v>
      </c>
      <c r="K96" s="179">
        <f t="shared" si="14"/>
        <v>0</v>
      </c>
      <c r="L96" s="179">
        <f t="shared" si="14"/>
        <v>0</v>
      </c>
    </row>
    <row r="97" spans="1:12" ht="15">
      <c r="A97" s="181"/>
      <c r="B97" s="171"/>
      <c r="C97" s="182"/>
      <c r="D97" s="183"/>
      <c r="E97" s="197" t="s">
        <v>731</v>
      </c>
      <c r="F97" s="179"/>
      <c r="G97" s="179"/>
      <c r="H97" s="180"/>
      <c r="I97" s="179"/>
      <c r="J97" s="180"/>
      <c r="K97" s="179"/>
      <c r="L97" s="179"/>
    </row>
    <row r="98" spans="1:12" ht="24.75" thickBot="1">
      <c r="A98" s="181">
        <v>2182</v>
      </c>
      <c r="B98" s="171" t="s">
        <v>840</v>
      </c>
      <c r="C98" s="182">
        <v>8</v>
      </c>
      <c r="D98" s="183">
        <v>1</v>
      </c>
      <c r="E98" s="197" t="s">
        <v>738</v>
      </c>
      <c r="F98" s="200">
        <f>SUM(G98:H98)</f>
        <v>0</v>
      </c>
      <c r="G98" s="200"/>
      <c r="H98" s="201"/>
      <c r="I98" s="200"/>
      <c r="J98" s="201"/>
      <c r="K98" s="200"/>
      <c r="L98" s="200"/>
    </row>
    <row r="99" spans="1:12" ht="24.75" thickBot="1">
      <c r="A99" s="181">
        <v>2183</v>
      </c>
      <c r="B99" s="171" t="s">
        <v>840</v>
      </c>
      <c r="C99" s="182">
        <v>8</v>
      </c>
      <c r="D99" s="183">
        <v>1</v>
      </c>
      <c r="E99" s="197" t="s">
        <v>739</v>
      </c>
      <c r="F99" s="200">
        <f>SUM(G99:H99)</f>
        <v>0</v>
      </c>
      <c r="G99" s="200">
        <f aca="true" t="shared" si="15" ref="G99:L99">G100</f>
        <v>0</v>
      </c>
      <c r="H99" s="201">
        <f t="shared" si="15"/>
        <v>0</v>
      </c>
      <c r="I99" s="200">
        <f t="shared" si="15"/>
        <v>0</v>
      </c>
      <c r="J99" s="201">
        <f t="shared" si="15"/>
        <v>0</v>
      </c>
      <c r="K99" s="200">
        <f t="shared" si="15"/>
        <v>0</v>
      </c>
      <c r="L99" s="200">
        <f t="shared" si="15"/>
        <v>0</v>
      </c>
    </row>
    <row r="100" spans="1:12" ht="36.75" thickBot="1">
      <c r="A100" s="181">
        <v>2184</v>
      </c>
      <c r="B100" s="171" t="s">
        <v>840</v>
      </c>
      <c r="C100" s="182">
        <v>8</v>
      </c>
      <c r="D100" s="183">
        <v>1</v>
      </c>
      <c r="E100" s="197" t="s">
        <v>744</v>
      </c>
      <c r="F100" s="200">
        <f>SUM(G100:H100)</f>
        <v>0</v>
      </c>
      <c r="G100" s="200"/>
      <c r="H100" s="201"/>
      <c r="I100" s="200"/>
      <c r="J100" s="201"/>
      <c r="K100" s="200"/>
      <c r="L100" s="200"/>
    </row>
    <row r="101" spans="1:12" ht="15">
      <c r="A101" s="181">
        <v>2185</v>
      </c>
      <c r="B101" s="171" t="s">
        <v>840</v>
      </c>
      <c r="C101" s="182">
        <v>8</v>
      </c>
      <c r="D101" s="183">
        <v>1</v>
      </c>
      <c r="E101" s="197"/>
      <c r="F101" s="179"/>
      <c r="G101" s="179"/>
      <c r="H101" s="180"/>
      <c r="I101" s="179"/>
      <c r="J101" s="180"/>
      <c r="K101" s="179"/>
      <c r="L101" s="179"/>
    </row>
    <row r="102" spans="1:12" s="177" customFormat="1" ht="40.5" customHeight="1">
      <c r="A102" s="181">
        <v>2200</v>
      </c>
      <c r="B102" s="171" t="s">
        <v>841</v>
      </c>
      <c r="C102" s="182">
        <v>0</v>
      </c>
      <c r="D102" s="183">
        <v>0</v>
      </c>
      <c r="E102" s="174" t="s">
        <v>228</v>
      </c>
      <c r="F102" s="203">
        <f aca="true" t="shared" si="16" ref="F102:L102">SUM(F104,F107,F110,F113,F116)</f>
        <v>0</v>
      </c>
      <c r="G102" s="203">
        <f t="shared" si="16"/>
        <v>0</v>
      </c>
      <c r="H102" s="221">
        <f t="shared" si="16"/>
        <v>0</v>
      </c>
      <c r="I102" s="203">
        <f t="shared" si="16"/>
        <v>0</v>
      </c>
      <c r="J102" s="221">
        <f t="shared" si="16"/>
        <v>0</v>
      </c>
      <c r="K102" s="203">
        <f t="shared" si="16"/>
        <v>0</v>
      </c>
      <c r="L102" s="203">
        <f t="shared" si="16"/>
        <v>0</v>
      </c>
    </row>
    <row r="103" spans="1:12" ht="11.25" customHeight="1">
      <c r="A103" s="170"/>
      <c r="B103" s="171"/>
      <c r="C103" s="172"/>
      <c r="D103" s="173"/>
      <c r="E103" s="178" t="s">
        <v>730</v>
      </c>
      <c r="F103" s="214"/>
      <c r="G103" s="214"/>
      <c r="H103" s="220"/>
      <c r="I103" s="214"/>
      <c r="J103" s="220"/>
      <c r="K103" s="214"/>
      <c r="L103" s="214"/>
    </row>
    <row r="104" spans="1:12" ht="21" customHeight="1">
      <c r="A104" s="181">
        <v>2210</v>
      </c>
      <c r="B104" s="171" t="s">
        <v>841</v>
      </c>
      <c r="C104" s="182">
        <v>1</v>
      </c>
      <c r="D104" s="183">
        <v>0</v>
      </c>
      <c r="E104" s="178" t="s">
        <v>474</v>
      </c>
      <c r="F104" s="179">
        <f aca="true" t="shared" si="17" ref="F104:L104">SUM(F106)</f>
        <v>0</v>
      </c>
      <c r="G104" s="179">
        <f t="shared" si="17"/>
        <v>0</v>
      </c>
      <c r="H104" s="180">
        <f t="shared" si="17"/>
        <v>0</v>
      </c>
      <c r="I104" s="179">
        <f t="shared" si="17"/>
        <v>0</v>
      </c>
      <c r="J104" s="180">
        <f t="shared" si="17"/>
        <v>0</v>
      </c>
      <c r="K104" s="179">
        <f t="shared" si="17"/>
        <v>0</v>
      </c>
      <c r="L104" s="179">
        <f t="shared" si="17"/>
        <v>0</v>
      </c>
    </row>
    <row r="105" spans="1:12" s="184" customFormat="1" ht="10.5" customHeight="1">
      <c r="A105" s="181"/>
      <c r="B105" s="171"/>
      <c r="C105" s="182"/>
      <c r="D105" s="183"/>
      <c r="E105" s="178" t="s">
        <v>731</v>
      </c>
      <c r="F105" s="179"/>
      <c r="G105" s="179"/>
      <c r="H105" s="180"/>
      <c r="I105" s="179"/>
      <c r="J105" s="180"/>
      <c r="K105" s="179"/>
      <c r="L105" s="179"/>
    </row>
    <row r="106" spans="1:12" ht="19.5" customHeight="1" thickBot="1">
      <c r="A106" s="181">
        <v>2211</v>
      </c>
      <c r="B106" s="171" t="s">
        <v>841</v>
      </c>
      <c r="C106" s="182">
        <v>1</v>
      </c>
      <c r="D106" s="183">
        <v>1</v>
      </c>
      <c r="E106" s="178" t="s">
        <v>475</v>
      </c>
      <c r="F106" s="200">
        <f>SUM(G106:H106)</f>
        <v>0</v>
      </c>
      <c r="G106" s="200"/>
      <c r="H106" s="201"/>
      <c r="I106" s="200"/>
      <c r="J106" s="204"/>
      <c r="K106" s="204"/>
      <c r="L106" s="204"/>
    </row>
    <row r="107" spans="1:12" ht="17.25" customHeight="1">
      <c r="A107" s="181">
        <v>2220</v>
      </c>
      <c r="B107" s="171" t="s">
        <v>841</v>
      </c>
      <c r="C107" s="182">
        <v>2</v>
      </c>
      <c r="D107" s="183">
        <v>0</v>
      </c>
      <c r="E107" s="178" t="s">
        <v>476</v>
      </c>
      <c r="F107" s="179">
        <f aca="true" t="shared" si="18" ref="F107:L107">SUM(F109)</f>
        <v>0</v>
      </c>
      <c r="G107" s="179">
        <f t="shared" si="18"/>
        <v>0</v>
      </c>
      <c r="H107" s="180">
        <f t="shared" si="18"/>
        <v>0</v>
      </c>
      <c r="I107" s="179">
        <f t="shared" si="18"/>
        <v>0</v>
      </c>
      <c r="J107" s="180">
        <f t="shared" si="18"/>
        <v>0</v>
      </c>
      <c r="K107" s="179">
        <f t="shared" si="18"/>
        <v>0</v>
      </c>
      <c r="L107" s="179">
        <f t="shared" si="18"/>
        <v>0</v>
      </c>
    </row>
    <row r="108" spans="1:12" s="184" customFormat="1" ht="10.5" customHeight="1">
      <c r="A108" s="181"/>
      <c r="B108" s="171"/>
      <c r="C108" s="182"/>
      <c r="D108" s="183"/>
      <c r="E108" s="178" t="s">
        <v>731</v>
      </c>
      <c r="F108" s="179"/>
      <c r="G108" s="179"/>
      <c r="H108" s="180"/>
      <c r="I108" s="179"/>
      <c r="J108" s="180"/>
      <c r="K108" s="179"/>
      <c r="L108" s="179"/>
    </row>
    <row r="109" spans="1:12" ht="15.75" customHeight="1" thickBot="1">
      <c r="A109" s="181">
        <v>2221</v>
      </c>
      <c r="B109" s="171" t="s">
        <v>841</v>
      </c>
      <c r="C109" s="182">
        <v>2</v>
      </c>
      <c r="D109" s="183">
        <v>1</v>
      </c>
      <c r="E109" s="178" t="s">
        <v>477</v>
      </c>
      <c r="F109" s="200">
        <f>SUM(G109:H109)</f>
        <v>0</v>
      </c>
      <c r="G109" s="200"/>
      <c r="H109" s="201"/>
      <c r="I109" s="200"/>
      <c r="J109" s="201"/>
      <c r="K109" s="200"/>
      <c r="L109" s="200"/>
    </row>
    <row r="110" spans="1:12" ht="17.25" customHeight="1">
      <c r="A110" s="181">
        <v>2230</v>
      </c>
      <c r="B110" s="171" t="s">
        <v>841</v>
      </c>
      <c r="C110" s="182">
        <v>3</v>
      </c>
      <c r="D110" s="183">
        <v>0</v>
      </c>
      <c r="E110" s="178" t="s">
        <v>478</v>
      </c>
      <c r="F110" s="179">
        <f aca="true" t="shared" si="19" ref="F110:L110">SUM(F112)</f>
        <v>0</v>
      </c>
      <c r="G110" s="179">
        <f t="shared" si="19"/>
        <v>0</v>
      </c>
      <c r="H110" s="180">
        <f t="shared" si="19"/>
        <v>0</v>
      </c>
      <c r="I110" s="179">
        <f t="shared" si="19"/>
        <v>0</v>
      </c>
      <c r="J110" s="180">
        <f t="shared" si="19"/>
        <v>0</v>
      </c>
      <c r="K110" s="179">
        <f t="shared" si="19"/>
        <v>0</v>
      </c>
      <c r="L110" s="179">
        <f t="shared" si="19"/>
        <v>0</v>
      </c>
    </row>
    <row r="111" spans="1:12" s="184" customFormat="1" ht="14.25" customHeight="1">
      <c r="A111" s="181"/>
      <c r="B111" s="171"/>
      <c r="C111" s="182"/>
      <c r="D111" s="183"/>
      <c r="E111" s="178" t="s">
        <v>731</v>
      </c>
      <c r="F111" s="179"/>
      <c r="G111" s="179"/>
      <c r="H111" s="180"/>
      <c r="I111" s="179"/>
      <c r="J111" s="180"/>
      <c r="K111" s="179"/>
      <c r="L111" s="179"/>
    </row>
    <row r="112" spans="1:12" ht="19.5" customHeight="1" thickBot="1">
      <c r="A112" s="181">
        <v>2231</v>
      </c>
      <c r="B112" s="171" t="s">
        <v>841</v>
      </c>
      <c r="C112" s="182">
        <v>3</v>
      </c>
      <c r="D112" s="183">
        <v>1</v>
      </c>
      <c r="E112" s="178" t="s">
        <v>479</v>
      </c>
      <c r="F112" s="200">
        <f>SUM(G112:H112)</f>
        <v>0</v>
      </c>
      <c r="G112" s="200"/>
      <c r="H112" s="201"/>
      <c r="I112" s="200"/>
      <c r="J112" s="201"/>
      <c r="K112" s="200"/>
      <c r="L112" s="200"/>
    </row>
    <row r="113" spans="1:12" ht="38.25" customHeight="1">
      <c r="A113" s="181">
        <v>2240</v>
      </c>
      <c r="B113" s="171" t="s">
        <v>841</v>
      </c>
      <c r="C113" s="182">
        <v>4</v>
      </c>
      <c r="D113" s="183">
        <v>0</v>
      </c>
      <c r="E113" s="178" t="s">
        <v>480</v>
      </c>
      <c r="F113" s="179">
        <f aca="true" t="shared" si="20" ref="F113:L113">SUM(F115)</f>
        <v>0</v>
      </c>
      <c r="G113" s="179">
        <f t="shared" si="20"/>
        <v>0</v>
      </c>
      <c r="H113" s="180">
        <f t="shared" si="20"/>
        <v>0</v>
      </c>
      <c r="I113" s="179">
        <f t="shared" si="20"/>
        <v>0</v>
      </c>
      <c r="J113" s="180">
        <f t="shared" si="20"/>
        <v>0</v>
      </c>
      <c r="K113" s="179">
        <f t="shared" si="20"/>
        <v>0</v>
      </c>
      <c r="L113" s="179">
        <f t="shared" si="20"/>
        <v>0</v>
      </c>
    </row>
    <row r="114" spans="1:12" s="184" customFormat="1" ht="15.75" customHeight="1">
      <c r="A114" s="181"/>
      <c r="B114" s="182"/>
      <c r="C114" s="182"/>
      <c r="D114" s="183"/>
      <c r="E114" s="178" t="s">
        <v>731</v>
      </c>
      <c r="F114" s="179"/>
      <c r="G114" s="179"/>
      <c r="H114" s="180"/>
      <c r="I114" s="179"/>
      <c r="J114" s="180"/>
      <c r="K114" s="179"/>
      <c r="L114" s="179"/>
    </row>
    <row r="115" spans="1:12" ht="34.5" customHeight="1" thickBot="1">
      <c r="A115" s="181">
        <v>2241</v>
      </c>
      <c r="B115" s="171" t="s">
        <v>841</v>
      </c>
      <c r="C115" s="182">
        <v>4</v>
      </c>
      <c r="D115" s="183">
        <v>1</v>
      </c>
      <c r="E115" s="178" t="s">
        <v>480</v>
      </c>
      <c r="F115" s="200">
        <f>SUM(G115:H115)</f>
        <v>0</v>
      </c>
      <c r="G115" s="200"/>
      <c r="H115" s="201"/>
      <c r="I115" s="200"/>
      <c r="J115" s="201"/>
      <c r="K115" s="200"/>
      <c r="L115" s="200"/>
    </row>
    <row r="116" spans="1:12" ht="27.75" customHeight="1">
      <c r="A116" s="181">
        <v>2250</v>
      </c>
      <c r="B116" s="171" t="s">
        <v>841</v>
      </c>
      <c r="C116" s="182">
        <v>5</v>
      </c>
      <c r="D116" s="183">
        <v>0</v>
      </c>
      <c r="E116" s="178" t="s">
        <v>481</v>
      </c>
      <c r="F116" s="179">
        <f aca="true" t="shared" si="21" ref="F116:L116">SUM(F118)</f>
        <v>0</v>
      </c>
      <c r="G116" s="179">
        <f t="shared" si="21"/>
        <v>0</v>
      </c>
      <c r="H116" s="180">
        <f t="shared" si="21"/>
        <v>0</v>
      </c>
      <c r="I116" s="179">
        <f t="shared" si="21"/>
        <v>0</v>
      </c>
      <c r="J116" s="180">
        <f t="shared" si="21"/>
        <v>0</v>
      </c>
      <c r="K116" s="179">
        <f t="shared" si="21"/>
        <v>0</v>
      </c>
      <c r="L116" s="179">
        <f t="shared" si="21"/>
        <v>0</v>
      </c>
    </row>
    <row r="117" spans="1:12" s="184" customFormat="1" ht="13.5" customHeight="1">
      <c r="A117" s="181"/>
      <c r="B117" s="171"/>
      <c r="C117" s="182"/>
      <c r="D117" s="183"/>
      <c r="E117" s="178" t="s">
        <v>731</v>
      </c>
      <c r="F117" s="179"/>
      <c r="G117" s="179"/>
      <c r="H117" s="180"/>
      <c r="I117" s="179"/>
      <c r="J117" s="180"/>
      <c r="K117" s="179"/>
      <c r="L117" s="179"/>
    </row>
    <row r="118" spans="1:12" ht="25.5" customHeight="1" thickBot="1">
      <c r="A118" s="181">
        <v>2251</v>
      </c>
      <c r="B118" s="182" t="s">
        <v>841</v>
      </c>
      <c r="C118" s="182">
        <v>5</v>
      </c>
      <c r="D118" s="183">
        <v>1</v>
      </c>
      <c r="E118" s="178" t="s">
        <v>481</v>
      </c>
      <c r="F118" s="200">
        <f>SUM(G118:H118)</f>
        <v>0</v>
      </c>
      <c r="G118" s="200"/>
      <c r="H118" s="201"/>
      <c r="I118" s="200"/>
      <c r="J118" s="201"/>
      <c r="K118" s="200"/>
      <c r="L118" s="200"/>
    </row>
    <row r="119" spans="1:12" s="177" customFormat="1" ht="62.25" customHeight="1">
      <c r="A119" s="181">
        <v>2300</v>
      </c>
      <c r="B119" s="222" t="s">
        <v>842</v>
      </c>
      <c r="C119" s="223">
        <v>0</v>
      </c>
      <c r="D119" s="224">
        <v>0</v>
      </c>
      <c r="E119" s="202" t="s">
        <v>229</v>
      </c>
      <c r="F119" s="203">
        <f aca="true" t="shared" si="22" ref="F119:L119">SUM(F121,F126,F129,F133,F136,F139,F142)</f>
        <v>0</v>
      </c>
      <c r="G119" s="203">
        <f t="shared" si="22"/>
        <v>0</v>
      </c>
      <c r="H119" s="221">
        <f t="shared" si="22"/>
        <v>0</v>
      </c>
      <c r="I119" s="203">
        <f t="shared" si="22"/>
        <v>0</v>
      </c>
      <c r="J119" s="221">
        <f t="shared" si="22"/>
        <v>0</v>
      </c>
      <c r="K119" s="203">
        <f t="shared" si="22"/>
        <v>0</v>
      </c>
      <c r="L119" s="203">
        <f t="shared" si="22"/>
        <v>0</v>
      </c>
    </row>
    <row r="120" spans="1:12" ht="13.5" customHeight="1">
      <c r="A120" s="170"/>
      <c r="B120" s="171"/>
      <c r="C120" s="172"/>
      <c r="D120" s="173"/>
      <c r="E120" s="178" t="s">
        <v>730</v>
      </c>
      <c r="F120" s="214"/>
      <c r="G120" s="214"/>
      <c r="H120" s="220"/>
      <c r="I120" s="214"/>
      <c r="J120" s="220"/>
      <c r="K120" s="214"/>
      <c r="L120" s="214"/>
    </row>
    <row r="121" spans="1:12" ht="26.25" customHeight="1">
      <c r="A121" s="181">
        <v>2310</v>
      </c>
      <c r="B121" s="222" t="s">
        <v>842</v>
      </c>
      <c r="C121" s="182">
        <v>1</v>
      </c>
      <c r="D121" s="183">
        <v>0</v>
      </c>
      <c r="E121" s="178" t="s">
        <v>647</v>
      </c>
      <c r="F121" s="179">
        <f aca="true" t="shared" si="23" ref="F121:L121">SUM(F123:F125)</f>
        <v>0</v>
      </c>
      <c r="G121" s="179">
        <f t="shared" si="23"/>
        <v>0</v>
      </c>
      <c r="H121" s="180">
        <f t="shared" si="23"/>
        <v>0</v>
      </c>
      <c r="I121" s="179">
        <f t="shared" si="23"/>
        <v>0</v>
      </c>
      <c r="J121" s="180">
        <f t="shared" si="23"/>
        <v>0</v>
      </c>
      <c r="K121" s="179">
        <f t="shared" si="23"/>
        <v>0</v>
      </c>
      <c r="L121" s="179">
        <f t="shared" si="23"/>
        <v>0</v>
      </c>
    </row>
    <row r="122" spans="1:12" s="184" customFormat="1" ht="12.75" customHeight="1">
      <c r="A122" s="181"/>
      <c r="B122" s="171"/>
      <c r="C122" s="182"/>
      <c r="D122" s="183"/>
      <c r="E122" s="178" t="s">
        <v>731</v>
      </c>
      <c r="F122" s="179"/>
      <c r="G122" s="179"/>
      <c r="H122" s="180"/>
      <c r="I122" s="179"/>
      <c r="J122" s="180"/>
      <c r="K122" s="179"/>
      <c r="L122" s="179"/>
    </row>
    <row r="123" spans="1:12" ht="21.75" customHeight="1" thickBot="1">
      <c r="A123" s="181">
        <v>2311</v>
      </c>
      <c r="B123" s="222" t="s">
        <v>842</v>
      </c>
      <c r="C123" s="182">
        <v>1</v>
      </c>
      <c r="D123" s="183">
        <v>1</v>
      </c>
      <c r="E123" s="178" t="s">
        <v>482</v>
      </c>
      <c r="F123" s="200">
        <f>SUM(G123:H123)</f>
        <v>0</v>
      </c>
      <c r="G123" s="200"/>
      <c r="H123" s="201"/>
      <c r="I123" s="200"/>
      <c r="J123" s="201"/>
      <c r="K123" s="200"/>
      <c r="L123" s="200"/>
    </row>
    <row r="124" spans="1:12" ht="15.75" thickBot="1">
      <c r="A124" s="181">
        <v>2312</v>
      </c>
      <c r="B124" s="222" t="s">
        <v>842</v>
      </c>
      <c r="C124" s="182">
        <v>1</v>
      </c>
      <c r="D124" s="183">
        <v>2</v>
      </c>
      <c r="E124" s="178" t="s">
        <v>648</v>
      </c>
      <c r="F124" s="200">
        <f>SUM(G124:H124)</f>
        <v>0</v>
      </c>
      <c r="G124" s="200"/>
      <c r="H124" s="201"/>
      <c r="I124" s="200"/>
      <c r="J124" s="201"/>
      <c r="K124" s="200"/>
      <c r="L124" s="200"/>
    </row>
    <row r="125" spans="1:12" ht="15.75" thickBot="1">
      <c r="A125" s="181">
        <v>2313</v>
      </c>
      <c r="B125" s="222" t="s">
        <v>842</v>
      </c>
      <c r="C125" s="182">
        <v>1</v>
      </c>
      <c r="D125" s="183">
        <v>3</v>
      </c>
      <c r="E125" s="178" t="s">
        <v>649</v>
      </c>
      <c r="F125" s="200">
        <f>SUM(G125:H125)</f>
        <v>0</v>
      </c>
      <c r="G125" s="200"/>
      <c r="H125" s="201"/>
      <c r="I125" s="200"/>
      <c r="J125" s="201"/>
      <c r="K125" s="200"/>
      <c r="L125" s="200"/>
    </row>
    <row r="126" spans="1:12" ht="19.5" customHeight="1">
      <c r="A126" s="181">
        <v>2320</v>
      </c>
      <c r="B126" s="222" t="s">
        <v>842</v>
      </c>
      <c r="C126" s="182">
        <v>2</v>
      </c>
      <c r="D126" s="183">
        <v>0</v>
      </c>
      <c r="E126" s="178" t="s">
        <v>650</v>
      </c>
      <c r="F126" s="179">
        <f aca="true" t="shared" si="24" ref="F126:L126">SUM(F128)</f>
        <v>0</v>
      </c>
      <c r="G126" s="179">
        <f t="shared" si="24"/>
        <v>0</v>
      </c>
      <c r="H126" s="180">
        <f t="shared" si="24"/>
        <v>0</v>
      </c>
      <c r="I126" s="179">
        <f t="shared" si="24"/>
        <v>0</v>
      </c>
      <c r="J126" s="180">
        <f t="shared" si="24"/>
        <v>0</v>
      </c>
      <c r="K126" s="179">
        <f t="shared" si="24"/>
        <v>0</v>
      </c>
      <c r="L126" s="179">
        <f t="shared" si="24"/>
        <v>0</v>
      </c>
    </row>
    <row r="127" spans="1:12" s="184" customFormat="1" ht="14.25" customHeight="1">
      <c r="A127" s="181"/>
      <c r="B127" s="171"/>
      <c r="C127" s="182"/>
      <c r="D127" s="183"/>
      <c r="E127" s="178" t="s">
        <v>731</v>
      </c>
      <c r="F127" s="179"/>
      <c r="G127" s="179"/>
      <c r="H127" s="180"/>
      <c r="I127" s="179"/>
      <c r="J127" s="180"/>
      <c r="K127" s="179"/>
      <c r="L127" s="179"/>
    </row>
    <row r="128" spans="1:12" ht="15.75" customHeight="1" thickBot="1">
      <c r="A128" s="181">
        <v>2321</v>
      </c>
      <c r="B128" s="222" t="s">
        <v>842</v>
      </c>
      <c r="C128" s="182">
        <v>2</v>
      </c>
      <c r="D128" s="183">
        <v>1</v>
      </c>
      <c r="E128" s="178" t="s">
        <v>651</v>
      </c>
      <c r="F128" s="200">
        <f>SUM(G128:H128)</f>
        <v>0</v>
      </c>
      <c r="G128" s="200"/>
      <c r="H128" s="201"/>
      <c r="I128" s="200"/>
      <c r="J128" s="201"/>
      <c r="K128" s="200"/>
      <c r="L128" s="200"/>
    </row>
    <row r="129" spans="1:12" ht="26.25" customHeight="1">
      <c r="A129" s="181">
        <v>2330</v>
      </c>
      <c r="B129" s="222" t="s">
        <v>842</v>
      </c>
      <c r="C129" s="182">
        <v>3</v>
      </c>
      <c r="D129" s="183">
        <v>0</v>
      </c>
      <c r="E129" s="178" t="s">
        <v>652</v>
      </c>
      <c r="F129" s="179">
        <f aca="true" t="shared" si="25" ref="F129:L129">SUM(F131:F132)</f>
        <v>0</v>
      </c>
      <c r="G129" s="179">
        <f t="shared" si="25"/>
        <v>0</v>
      </c>
      <c r="H129" s="180">
        <f t="shared" si="25"/>
        <v>0</v>
      </c>
      <c r="I129" s="179">
        <f t="shared" si="25"/>
        <v>0</v>
      </c>
      <c r="J129" s="180">
        <f t="shared" si="25"/>
        <v>0</v>
      </c>
      <c r="K129" s="179">
        <f t="shared" si="25"/>
        <v>0</v>
      </c>
      <c r="L129" s="179">
        <f t="shared" si="25"/>
        <v>0</v>
      </c>
    </row>
    <row r="130" spans="1:12" s="184" customFormat="1" ht="16.5" customHeight="1">
      <c r="A130" s="181"/>
      <c r="B130" s="171"/>
      <c r="C130" s="182"/>
      <c r="D130" s="183"/>
      <c r="E130" s="178" t="s">
        <v>731</v>
      </c>
      <c r="F130" s="179"/>
      <c r="G130" s="179"/>
      <c r="H130" s="180"/>
      <c r="I130" s="179"/>
      <c r="J130" s="180"/>
      <c r="K130" s="179"/>
      <c r="L130" s="179"/>
    </row>
    <row r="131" spans="1:12" ht="20.25" customHeight="1" thickBot="1">
      <c r="A131" s="181">
        <v>2331</v>
      </c>
      <c r="B131" s="222" t="s">
        <v>842</v>
      </c>
      <c r="C131" s="182">
        <v>3</v>
      </c>
      <c r="D131" s="183">
        <v>1</v>
      </c>
      <c r="E131" s="178" t="s">
        <v>483</v>
      </c>
      <c r="F131" s="200">
        <f>SUM(G131:H131)</f>
        <v>0</v>
      </c>
      <c r="G131" s="200"/>
      <c r="H131" s="201"/>
      <c r="I131" s="200"/>
      <c r="J131" s="201"/>
      <c r="K131" s="200"/>
      <c r="L131" s="200"/>
    </row>
    <row r="132" spans="1:12" ht="15.75" thickBot="1">
      <c r="A132" s="181">
        <v>2332</v>
      </c>
      <c r="B132" s="222" t="s">
        <v>842</v>
      </c>
      <c r="C132" s="182">
        <v>3</v>
      </c>
      <c r="D132" s="183">
        <v>2</v>
      </c>
      <c r="E132" s="178" t="s">
        <v>653</v>
      </c>
      <c r="F132" s="200">
        <f>SUM(G132:H132)</f>
        <v>0</v>
      </c>
      <c r="G132" s="200"/>
      <c r="H132" s="201"/>
      <c r="I132" s="200"/>
      <c r="J132" s="201"/>
      <c r="K132" s="200"/>
      <c r="L132" s="200"/>
    </row>
    <row r="133" spans="1:12" ht="15">
      <c r="A133" s="181">
        <v>2340</v>
      </c>
      <c r="B133" s="222" t="s">
        <v>842</v>
      </c>
      <c r="C133" s="182">
        <v>4</v>
      </c>
      <c r="D133" s="183">
        <v>0</v>
      </c>
      <c r="E133" s="178" t="s">
        <v>654</v>
      </c>
      <c r="F133" s="179">
        <f aca="true" t="shared" si="26" ref="F133:L133">SUM(F135)</f>
        <v>0</v>
      </c>
      <c r="G133" s="179">
        <f t="shared" si="26"/>
        <v>0</v>
      </c>
      <c r="H133" s="180">
        <f t="shared" si="26"/>
        <v>0</v>
      </c>
      <c r="I133" s="179">
        <f t="shared" si="26"/>
        <v>0</v>
      </c>
      <c r="J133" s="180">
        <f t="shared" si="26"/>
        <v>0</v>
      </c>
      <c r="K133" s="179">
        <f t="shared" si="26"/>
        <v>0</v>
      </c>
      <c r="L133" s="179">
        <f t="shared" si="26"/>
        <v>0</v>
      </c>
    </row>
    <row r="134" spans="1:12" s="184" customFormat="1" ht="14.25" customHeight="1">
      <c r="A134" s="181"/>
      <c r="B134" s="171"/>
      <c r="C134" s="182"/>
      <c r="D134" s="183"/>
      <c r="E134" s="178" t="s">
        <v>731</v>
      </c>
      <c r="F134" s="179"/>
      <c r="G134" s="179"/>
      <c r="H134" s="180"/>
      <c r="I134" s="179"/>
      <c r="J134" s="180"/>
      <c r="K134" s="179"/>
      <c r="L134" s="179"/>
    </row>
    <row r="135" spans="1:12" ht="15.75" thickBot="1">
      <c r="A135" s="181">
        <v>2341</v>
      </c>
      <c r="B135" s="222" t="s">
        <v>842</v>
      </c>
      <c r="C135" s="182">
        <v>4</v>
      </c>
      <c r="D135" s="183">
        <v>1</v>
      </c>
      <c r="E135" s="178" t="s">
        <v>654</v>
      </c>
      <c r="F135" s="200">
        <f>SUM(G135:H135)</f>
        <v>0</v>
      </c>
      <c r="G135" s="200"/>
      <c r="H135" s="201"/>
      <c r="I135" s="200"/>
      <c r="J135" s="201"/>
      <c r="K135" s="200"/>
      <c r="L135" s="200"/>
    </row>
    <row r="136" spans="1:12" ht="14.25" customHeight="1">
      <c r="A136" s="181">
        <v>2350</v>
      </c>
      <c r="B136" s="222" t="s">
        <v>842</v>
      </c>
      <c r="C136" s="182">
        <v>5</v>
      </c>
      <c r="D136" s="183">
        <v>0</v>
      </c>
      <c r="E136" s="178" t="s">
        <v>484</v>
      </c>
      <c r="F136" s="179">
        <f aca="true" t="shared" si="27" ref="F136:L136">SUM(F138)</f>
        <v>0</v>
      </c>
      <c r="G136" s="179">
        <f t="shared" si="27"/>
        <v>0</v>
      </c>
      <c r="H136" s="180">
        <f t="shared" si="27"/>
        <v>0</v>
      </c>
      <c r="I136" s="179">
        <f t="shared" si="27"/>
        <v>0</v>
      </c>
      <c r="J136" s="180">
        <f t="shared" si="27"/>
        <v>0</v>
      </c>
      <c r="K136" s="179">
        <f t="shared" si="27"/>
        <v>0</v>
      </c>
      <c r="L136" s="179">
        <f t="shared" si="27"/>
        <v>0</v>
      </c>
    </row>
    <row r="137" spans="1:12" s="184" customFormat="1" ht="14.25" customHeight="1">
      <c r="A137" s="181"/>
      <c r="B137" s="171"/>
      <c r="C137" s="182"/>
      <c r="D137" s="183"/>
      <c r="E137" s="178" t="s">
        <v>731</v>
      </c>
      <c r="F137" s="179"/>
      <c r="G137" s="179"/>
      <c r="H137" s="180"/>
      <c r="I137" s="179"/>
      <c r="J137" s="180"/>
      <c r="K137" s="179"/>
      <c r="L137" s="179"/>
    </row>
    <row r="138" spans="1:12" ht="18" customHeight="1" thickBot="1">
      <c r="A138" s="181">
        <v>2351</v>
      </c>
      <c r="B138" s="222" t="s">
        <v>842</v>
      </c>
      <c r="C138" s="182">
        <v>5</v>
      </c>
      <c r="D138" s="183">
        <v>1</v>
      </c>
      <c r="E138" s="178" t="s">
        <v>485</v>
      </c>
      <c r="F138" s="200">
        <f>SUM(G138:H138)</f>
        <v>0</v>
      </c>
      <c r="G138" s="200"/>
      <c r="H138" s="201"/>
      <c r="I138" s="200"/>
      <c r="J138" s="201"/>
      <c r="K138" s="200"/>
      <c r="L138" s="200"/>
    </row>
    <row r="139" spans="1:12" ht="39" customHeight="1">
      <c r="A139" s="181">
        <v>2360</v>
      </c>
      <c r="B139" s="222" t="s">
        <v>842</v>
      </c>
      <c r="C139" s="182">
        <v>6</v>
      </c>
      <c r="D139" s="183">
        <v>0</v>
      </c>
      <c r="E139" s="178" t="s">
        <v>762</v>
      </c>
      <c r="F139" s="179">
        <f aca="true" t="shared" si="28" ref="F139:L139">SUM(F141)</f>
        <v>0</v>
      </c>
      <c r="G139" s="179">
        <f t="shared" si="28"/>
        <v>0</v>
      </c>
      <c r="H139" s="180">
        <f t="shared" si="28"/>
        <v>0</v>
      </c>
      <c r="I139" s="179">
        <f t="shared" si="28"/>
        <v>0</v>
      </c>
      <c r="J139" s="180">
        <f t="shared" si="28"/>
        <v>0</v>
      </c>
      <c r="K139" s="179">
        <f t="shared" si="28"/>
        <v>0</v>
      </c>
      <c r="L139" s="179">
        <f t="shared" si="28"/>
        <v>0</v>
      </c>
    </row>
    <row r="140" spans="1:12" s="184" customFormat="1" ht="14.25" customHeight="1">
      <c r="A140" s="181"/>
      <c r="B140" s="171"/>
      <c r="C140" s="182"/>
      <c r="D140" s="183"/>
      <c r="E140" s="178" t="s">
        <v>731</v>
      </c>
      <c r="F140" s="179"/>
      <c r="G140" s="179"/>
      <c r="H140" s="180"/>
      <c r="I140" s="179"/>
      <c r="J140" s="180"/>
      <c r="K140" s="179"/>
      <c r="L140" s="179"/>
    </row>
    <row r="141" spans="1:12" ht="42" customHeight="1" thickBot="1">
      <c r="A141" s="181">
        <v>2361</v>
      </c>
      <c r="B141" s="222" t="s">
        <v>842</v>
      </c>
      <c r="C141" s="182">
        <v>6</v>
      </c>
      <c r="D141" s="183">
        <v>1</v>
      </c>
      <c r="E141" s="178" t="s">
        <v>762</v>
      </c>
      <c r="F141" s="200">
        <f>SUM(G141:H141)</f>
        <v>0</v>
      </c>
      <c r="G141" s="200"/>
      <c r="H141" s="201"/>
      <c r="I141" s="200"/>
      <c r="J141" s="201"/>
      <c r="K141" s="200"/>
      <c r="L141" s="200"/>
    </row>
    <row r="142" spans="1:12" ht="34.5" customHeight="1">
      <c r="A142" s="181">
        <v>2370</v>
      </c>
      <c r="B142" s="222" t="s">
        <v>842</v>
      </c>
      <c r="C142" s="182">
        <v>7</v>
      </c>
      <c r="D142" s="183">
        <v>0</v>
      </c>
      <c r="E142" s="178" t="s">
        <v>763</v>
      </c>
      <c r="F142" s="179">
        <f aca="true" t="shared" si="29" ref="F142:L142">SUM(F144)</f>
        <v>0</v>
      </c>
      <c r="G142" s="179">
        <f t="shared" si="29"/>
        <v>0</v>
      </c>
      <c r="H142" s="180">
        <f t="shared" si="29"/>
        <v>0</v>
      </c>
      <c r="I142" s="179">
        <f t="shared" si="29"/>
        <v>0</v>
      </c>
      <c r="J142" s="180">
        <f t="shared" si="29"/>
        <v>0</v>
      </c>
      <c r="K142" s="179">
        <f t="shared" si="29"/>
        <v>0</v>
      </c>
      <c r="L142" s="179">
        <f t="shared" si="29"/>
        <v>0</v>
      </c>
    </row>
    <row r="143" spans="1:12" s="184" customFormat="1" ht="12" customHeight="1">
      <c r="A143" s="181"/>
      <c r="B143" s="171"/>
      <c r="C143" s="182"/>
      <c r="D143" s="183"/>
      <c r="E143" s="178" t="s">
        <v>731</v>
      </c>
      <c r="F143" s="179"/>
      <c r="G143" s="179"/>
      <c r="H143" s="180"/>
      <c r="I143" s="179"/>
      <c r="J143" s="180"/>
      <c r="K143" s="179"/>
      <c r="L143" s="179"/>
    </row>
    <row r="144" spans="1:12" ht="38.25" customHeight="1" thickBot="1">
      <c r="A144" s="181">
        <v>2371</v>
      </c>
      <c r="B144" s="222" t="s">
        <v>842</v>
      </c>
      <c r="C144" s="182">
        <v>7</v>
      </c>
      <c r="D144" s="183">
        <v>1</v>
      </c>
      <c r="E144" s="178" t="s">
        <v>764</v>
      </c>
      <c r="F144" s="200">
        <f>SUM(G144:H144)</f>
        <v>0</v>
      </c>
      <c r="G144" s="200"/>
      <c r="H144" s="201"/>
      <c r="I144" s="200"/>
      <c r="J144" s="201"/>
      <c r="K144" s="200"/>
      <c r="L144" s="200"/>
    </row>
    <row r="145" spans="1:12" s="177" customFormat="1" ht="48.75" customHeight="1">
      <c r="A145" s="181">
        <v>2400</v>
      </c>
      <c r="B145" s="222" t="s">
        <v>292</v>
      </c>
      <c r="C145" s="223">
        <v>0</v>
      </c>
      <c r="D145" s="224">
        <v>0</v>
      </c>
      <c r="E145" s="202" t="s">
        <v>230</v>
      </c>
      <c r="F145" s="203">
        <f aca="true" t="shared" si="30" ref="F145:K145">SUM(F147,F151,F164,F172,F177,F191,F194,F200,F209)</f>
        <v>345392.5</v>
      </c>
      <c r="G145" s="203">
        <f t="shared" si="30"/>
        <v>81980.6</v>
      </c>
      <c r="H145" s="203">
        <f t="shared" si="30"/>
        <v>263411.9</v>
      </c>
      <c r="I145" s="203">
        <f t="shared" si="30"/>
        <v>154231.09999999998</v>
      </c>
      <c r="J145" s="203">
        <f t="shared" si="30"/>
        <v>189462.9</v>
      </c>
      <c r="K145" s="203">
        <f t="shared" si="30"/>
        <v>208694.59999999998</v>
      </c>
      <c r="L145" s="203">
        <f>L153+L179+L209</f>
        <v>345392.5</v>
      </c>
    </row>
    <row r="146" spans="1:12" ht="18" customHeight="1">
      <c r="A146" s="170"/>
      <c r="B146" s="171"/>
      <c r="C146" s="172"/>
      <c r="D146" s="173"/>
      <c r="E146" s="178" t="s">
        <v>730</v>
      </c>
      <c r="F146" s="214"/>
      <c r="G146" s="214"/>
      <c r="H146" s="220"/>
      <c r="I146" s="214"/>
      <c r="J146" s="220"/>
      <c r="K146" s="214"/>
      <c r="L146" s="214"/>
    </row>
    <row r="147" spans="1:12" ht="36.75" customHeight="1">
      <c r="A147" s="181">
        <v>2410</v>
      </c>
      <c r="B147" s="222" t="s">
        <v>292</v>
      </c>
      <c r="C147" s="182">
        <v>1</v>
      </c>
      <c r="D147" s="183">
        <v>0</v>
      </c>
      <c r="E147" s="178" t="s">
        <v>486</v>
      </c>
      <c r="F147" s="179">
        <f aca="true" t="shared" si="31" ref="F147:L147">SUM(F149:F150)</f>
        <v>0</v>
      </c>
      <c r="G147" s="179">
        <f t="shared" si="31"/>
        <v>0</v>
      </c>
      <c r="H147" s="180">
        <f t="shared" si="31"/>
        <v>0</v>
      </c>
      <c r="I147" s="179">
        <f t="shared" si="31"/>
        <v>0</v>
      </c>
      <c r="J147" s="180">
        <f t="shared" si="31"/>
        <v>0</v>
      </c>
      <c r="K147" s="179">
        <f t="shared" si="31"/>
        <v>0</v>
      </c>
      <c r="L147" s="179">
        <f t="shared" si="31"/>
        <v>0</v>
      </c>
    </row>
    <row r="148" spans="1:12" s="184" customFormat="1" ht="13.5" customHeight="1">
      <c r="A148" s="181"/>
      <c r="B148" s="171"/>
      <c r="C148" s="182"/>
      <c r="D148" s="183"/>
      <c r="E148" s="178" t="s">
        <v>731</v>
      </c>
      <c r="F148" s="179"/>
      <c r="G148" s="179"/>
      <c r="H148" s="180"/>
      <c r="I148" s="179"/>
      <c r="J148" s="180"/>
      <c r="K148" s="179"/>
      <c r="L148" s="179"/>
    </row>
    <row r="149" spans="1:12" ht="29.25" customHeight="1" thickBot="1">
      <c r="A149" s="181">
        <v>2411</v>
      </c>
      <c r="B149" s="222" t="s">
        <v>292</v>
      </c>
      <c r="C149" s="182">
        <v>1</v>
      </c>
      <c r="D149" s="183">
        <v>1</v>
      </c>
      <c r="E149" s="178" t="s">
        <v>487</v>
      </c>
      <c r="F149" s="200">
        <f>SUM(G149:H149)</f>
        <v>0</v>
      </c>
      <c r="G149" s="200"/>
      <c r="H149" s="201"/>
      <c r="I149" s="200"/>
      <c r="J149" s="201"/>
      <c r="K149" s="200"/>
      <c r="L149" s="200"/>
    </row>
    <row r="150" spans="1:12" ht="36.75" customHeight="1" thickBot="1">
      <c r="A150" s="181">
        <v>2412</v>
      </c>
      <c r="B150" s="222" t="s">
        <v>292</v>
      </c>
      <c r="C150" s="182">
        <v>1</v>
      </c>
      <c r="D150" s="183">
        <v>2</v>
      </c>
      <c r="E150" s="178" t="s">
        <v>488</v>
      </c>
      <c r="F150" s="200">
        <f>SUM(G150:H150)</f>
        <v>0</v>
      </c>
      <c r="G150" s="200"/>
      <c r="H150" s="201"/>
      <c r="I150" s="200"/>
      <c r="J150" s="201"/>
      <c r="K150" s="200"/>
      <c r="L150" s="200"/>
    </row>
    <row r="151" spans="1:12" ht="40.5" customHeight="1" thickBot="1">
      <c r="A151" s="181">
        <v>2420</v>
      </c>
      <c r="B151" s="222" t="s">
        <v>292</v>
      </c>
      <c r="C151" s="182">
        <v>2</v>
      </c>
      <c r="D151" s="183">
        <v>0</v>
      </c>
      <c r="E151" s="178" t="s">
        <v>489</v>
      </c>
      <c r="F151" s="200">
        <f>SUM(G151:H151)</f>
        <v>17028</v>
      </c>
      <c r="G151" s="179">
        <f aca="true" t="shared" si="32" ref="G151:L151">SUM(G153,G161,G162,G163)</f>
        <v>17028</v>
      </c>
      <c r="H151" s="179">
        <f t="shared" si="32"/>
        <v>0</v>
      </c>
      <c r="I151" s="179">
        <f t="shared" si="32"/>
        <v>7028</v>
      </c>
      <c r="J151" s="179">
        <f t="shared" si="32"/>
        <v>14028</v>
      </c>
      <c r="K151" s="179">
        <f t="shared" si="32"/>
        <v>17028</v>
      </c>
      <c r="L151" s="179">
        <f t="shared" si="32"/>
        <v>17028</v>
      </c>
    </row>
    <row r="152" spans="1:12" s="184" customFormat="1" ht="13.5" customHeight="1">
      <c r="A152" s="181"/>
      <c r="B152" s="171"/>
      <c r="C152" s="182"/>
      <c r="D152" s="183"/>
      <c r="E152" s="178" t="s">
        <v>731</v>
      </c>
      <c r="F152" s="179"/>
      <c r="G152" s="179"/>
      <c r="H152" s="180"/>
      <c r="I152" s="179"/>
      <c r="J152" s="180"/>
      <c r="K152" s="179"/>
      <c r="L152" s="179"/>
    </row>
    <row r="153" spans="1:12" ht="16.5" customHeight="1" thickBot="1">
      <c r="A153" s="181">
        <v>2421</v>
      </c>
      <c r="B153" s="222" t="s">
        <v>292</v>
      </c>
      <c r="C153" s="182">
        <v>2</v>
      </c>
      <c r="D153" s="183">
        <v>1</v>
      </c>
      <c r="E153" s="202" t="s">
        <v>490</v>
      </c>
      <c r="F153" s="200">
        <f aca="true" t="shared" si="33" ref="F153:F164">SUM(G153:H153)</f>
        <v>17028</v>
      </c>
      <c r="G153" s="200">
        <f>SUM(G154,G158)</f>
        <v>17028</v>
      </c>
      <c r="H153" s="200">
        <f>SUM(H154,H159)</f>
        <v>0</v>
      </c>
      <c r="I153" s="200">
        <f>SUM(I154,I158)</f>
        <v>7028</v>
      </c>
      <c r="J153" s="200">
        <f>SUM(J154,J158)</f>
        <v>14028</v>
      </c>
      <c r="K153" s="200">
        <f>SUM(K154,K158)</f>
        <v>17028</v>
      </c>
      <c r="L153" s="200">
        <f>SUM(L154,L158)</f>
        <v>17028</v>
      </c>
    </row>
    <row r="154" spans="1:12" ht="39.75" customHeight="1" thickBot="1">
      <c r="A154" s="181"/>
      <c r="B154" s="222" t="s">
        <v>292</v>
      </c>
      <c r="C154" s="182" t="s">
        <v>789</v>
      </c>
      <c r="D154" s="183" t="s">
        <v>788</v>
      </c>
      <c r="E154" s="194" t="s">
        <v>119</v>
      </c>
      <c r="F154" s="225">
        <f>SUM(G154:H154)</f>
        <v>17000</v>
      </c>
      <c r="G154" s="200">
        <f>SUM(G155,G156,G157)</f>
        <v>17000</v>
      </c>
      <c r="H154" s="200">
        <f>SUM(H155,H156,H157,H159)</f>
        <v>0</v>
      </c>
      <c r="I154" s="200">
        <f>SUM(I155,I156,I157)</f>
        <v>7000</v>
      </c>
      <c r="J154" s="200">
        <f>SUM(J155,J156,J157)</f>
        <v>14000</v>
      </c>
      <c r="K154" s="200">
        <f>SUM(K155,K156,K157)</f>
        <v>17000</v>
      </c>
      <c r="L154" s="200">
        <f>SUM(L155,L156,L157)</f>
        <v>17000</v>
      </c>
    </row>
    <row r="155" spans="1:12" ht="39.75" customHeight="1" thickBot="1">
      <c r="A155" s="181"/>
      <c r="B155" s="222"/>
      <c r="C155" s="182"/>
      <c r="D155" s="183"/>
      <c r="E155" s="194" t="s">
        <v>88</v>
      </c>
      <c r="F155" s="200">
        <f t="shared" si="33"/>
        <v>1000</v>
      </c>
      <c r="G155" s="200">
        <v>1000</v>
      </c>
      <c r="H155" s="201"/>
      <c r="I155" s="200"/>
      <c r="J155" s="201">
        <v>1000</v>
      </c>
      <c r="K155" s="200">
        <v>1000</v>
      </c>
      <c r="L155" s="200">
        <v>1000</v>
      </c>
    </row>
    <row r="156" spans="1:12" ht="39.75" customHeight="1" thickBot="1">
      <c r="A156" s="181"/>
      <c r="B156" s="222"/>
      <c r="C156" s="182"/>
      <c r="D156" s="182"/>
      <c r="E156" s="194" t="s">
        <v>91</v>
      </c>
      <c r="F156" s="225">
        <f t="shared" si="33"/>
        <v>1000</v>
      </c>
      <c r="G156" s="200">
        <v>1000</v>
      </c>
      <c r="H156" s="201"/>
      <c r="I156" s="200">
        <v>1000</v>
      </c>
      <c r="J156" s="201">
        <v>1000</v>
      </c>
      <c r="K156" s="200">
        <v>1000</v>
      </c>
      <c r="L156" s="200">
        <v>1000</v>
      </c>
    </row>
    <row r="157" spans="1:12" ht="33.75" customHeight="1" thickBot="1">
      <c r="A157" s="181"/>
      <c r="B157" s="222"/>
      <c r="C157" s="182"/>
      <c r="D157" s="183"/>
      <c r="E157" s="226" t="s">
        <v>108</v>
      </c>
      <c r="F157" s="200">
        <f t="shared" si="33"/>
        <v>15000</v>
      </c>
      <c r="G157" s="200">
        <v>15000</v>
      </c>
      <c r="H157" s="201"/>
      <c r="I157" s="200">
        <v>6000</v>
      </c>
      <c r="J157" s="201">
        <v>12000</v>
      </c>
      <c r="K157" s="200">
        <v>15000</v>
      </c>
      <c r="L157" s="200">
        <v>15000</v>
      </c>
    </row>
    <row r="158" spans="1:12" ht="23.25" customHeight="1" thickBot="1">
      <c r="A158" s="181"/>
      <c r="B158" s="222"/>
      <c r="C158" s="182"/>
      <c r="D158" s="183"/>
      <c r="E158" s="226" t="s">
        <v>270</v>
      </c>
      <c r="F158" s="200">
        <f t="shared" si="33"/>
        <v>28</v>
      </c>
      <c r="G158" s="179">
        <f>SUM(G159)</f>
        <v>28</v>
      </c>
      <c r="H158" s="205"/>
      <c r="I158" s="179">
        <f>SUM(I159)</f>
        <v>28</v>
      </c>
      <c r="J158" s="179">
        <f>SUM(J159)</f>
        <v>28</v>
      </c>
      <c r="K158" s="179">
        <f>SUM(K159)</f>
        <v>28</v>
      </c>
      <c r="L158" s="179">
        <f>SUM(L159)</f>
        <v>28</v>
      </c>
    </row>
    <row r="159" spans="1:12" ht="39.75" customHeight="1" thickBot="1">
      <c r="A159" s="181"/>
      <c r="B159" s="222"/>
      <c r="C159" s="182"/>
      <c r="D159" s="183"/>
      <c r="E159" s="194" t="s">
        <v>88</v>
      </c>
      <c r="F159" s="200">
        <f t="shared" si="33"/>
        <v>28</v>
      </c>
      <c r="G159" s="200">
        <v>28</v>
      </c>
      <c r="H159" s="180"/>
      <c r="I159" s="207">
        <v>28</v>
      </c>
      <c r="J159" s="207">
        <v>28</v>
      </c>
      <c r="K159" s="180">
        <v>28</v>
      </c>
      <c r="L159" s="207">
        <v>28</v>
      </c>
    </row>
    <row r="160" spans="1:12" ht="28.5" customHeight="1" thickBot="1">
      <c r="A160" s="181"/>
      <c r="B160" s="222"/>
      <c r="C160" s="182"/>
      <c r="D160" s="183"/>
      <c r="E160" s="197" t="s">
        <v>137</v>
      </c>
      <c r="F160" s="200">
        <f t="shared" si="33"/>
        <v>0</v>
      </c>
      <c r="G160" s="200"/>
      <c r="H160" s="201"/>
      <c r="I160" s="198"/>
      <c r="J160" s="199"/>
      <c r="K160" s="200"/>
      <c r="L160" s="198"/>
    </row>
    <row r="161" spans="1:12" ht="17.25" customHeight="1" thickBot="1">
      <c r="A161" s="181">
        <v>2422</v>
      </c>
      <c r="B161" s="222" t="s">
        <v>292</v>
      </c>
      <c r="C161" s="182">
        <v>2</v>
      </c>
      <c r="D161" s="183">
        <v>2</v>
      </c>
      <c r="E161" s="178" t="s">
        <v>491</v>
      </c>
      <c r="F161" s="200">
        <f t="shared" si="33"/>
        <v>0</v>
      </c>
      <c r="G161" s="200"/>
      <c r="H161" s="201"/>
      <c r="I161" s="200"/>
      <c r="J161" s="201"/>
      <c r="K161" s="200"/>
      <c r="L161" s="200"/>
    </row>
    <row r="162" spans="1:12" ht="21" customHeight="1" thickBot="1">
      <c r="A162" s="181">
        <v>2423</v>
      </c>
      <c r="B162" s="222" t="s">
        <v>292</v>
      </c>
      <c r="C162" s="182">
        <v>2</v>
      </c>
      <c r="D162" s="183">
        <v>3</v>
      </c>
      <c r="E162" s="178" t="s">
        <v>492</v>
      </c>
      <c r="F162" s="200">
        <f t="shared" si="33"/>
        <v>0</v>
      </c>
      <c r="G162" s="200"/>
      <c r="H162" s="201"/>
      <c r="I162" s="200"/>
      <c r="J162" s="201"/>
      <c r="K162" s="200"/>
      <c r="L162" s="200"/>
    </row>
    <row r="163" spans="1:12" ht="15.75" thickBot="1">
      <c r="A163" s="181">
        <v>2424</v>
      </c>
      <c r="B163" s="222" t="s">
        <v>292</v>
      </c>
      <c r="C163" s="182">
        <v>2</v>
      </c>
      <c r="D163" s="183">
        <v>4</v>
      </c>
      <c r="E163" s="178" t="s">
        <v>293</v>
      </c>
      <c r="F163" s="200">
        <f t="shared" si="33"/>
        <v>0</v>
      </c>
      <c r="G163" s="190"/>
      <c r="H163" s="190"/>
      <c r="I163" s="190"/>
      <c r="J163" s="190"/>
      <c r="K163" s="190"/>
      <c r="L163" s="190"/>
    </row>
    <row r="164" spans="1:12" ht="14.25" customHeight="1" thickBot="1">
      <c r="A164" s="181">
        <v>2430</v>
      </c>
      <c r="B164" s="222" t="s">
        <v>292</v>
      </c>
      <c r="C164" s="182">
        <v>3</v>
      </c>
      <c r="D164" s="183">
        <v>0</v>
      </c>
      <c r="E164" s="178" t="s">
        <v>493</v>
      </c>
      <c r="F164" s="200">
        <f t="shared" si="33"/>
        <v>0</v>
      </c>
      <c r="G164" s="179">
        <f aca="true" t="shared" si="34" ref="G164:L164">SUM(G166:G167)</f>
        <v>0</v>
      </c>
      <c r="H164" s="180">
        <f t="shared" si="34"/>
        <v>0</v>
      </c>
      <c r="I164" s="179">
        <f t="shared" si="34"/>
        <v>0</v>
      </c>
      <c r="J164" s="180">
        <f t="shared" si="34"/>
        <v>0</v>
      </c>
      <c r="K164" s="179">
        <f t="shared" si="34"/>
        <v>0</v>
      </c>
      <c r="L164" s="179">
        <f t="shared" si="34"/>
        <v>0</v>
      </c>
    </row>
    <row r="165" spans="1:12" s="184" customFormat="1" ht="13.5" customHeight="1">
      <c r="A165" s="181"/>
      <c r="B165" s="171"/>
      <c r="C165" s="182"/>
      <c r="D165" s="183"/>
      <c r="E165" s="178" t="s">
        <v>731</v>
      </c>
      <c r="F165" s="179"/>
      <c r="G165" s="179"/>
      <c r="H165" s="180"/>
      <c r="I165" s="179"/>
      <c r="J165" s="180"/>
      <c r="K165" s="179"/>
      <c r="L165" s="179"/>
    </row>
    <row r="166" spans="1:12" ht="21.75" customHeight="1" thickBot="1">
      <c r="A166" s="181">
        <v>2431</v>
      </c>
      <c r="B166" s="222" t="s">
        <v>292</v>
      </c>
      <c r="C166" s="182">
        <v>3</v>
      </c>
      <c r="D166" s="183">
        <v>1</v>
      </c>
      <c r="E166" s="178" t="s">
        <v>494</v>
      </c>
      <c r="F166" s="200">
        <f aca="true" t="shared" si="35" ref="F166:F171">SUM(G166:H166)</f>
        <v>0</v>
      </c>
      <c r="G166" s="179"/>
      <c r="H166" s="180"/>
      <c r="I166" s="179"/>
      <c r="J166" s="180"/>
      <c r="K166" s="179"/>
      <c r="L166" s="179"/>
    </row>
    <row r="167" spans="1:12" ht="15" customHeight="1" thickBot="1">
      <c r="A167" s="181">
        <v>2432</v>
      </c>
      <c r="B167" s="222" t="s">
        <v>292</v>
      </c>
      <c r="C167" s="182">
        <v>3</v>
      </c>
      <c r="D167" s="183">
        <v>2</v>
      </c>
      <c r="E167" s="178" t="s">
        <v>495</v>
      </c>
      <c r="F167" s="200">
        <f>SUM(G167:H167)</f>
        <v>0</v>
      </c>
      <c r="G167" s="179"/>
      <c r="H167" s="179"/>
      <c r="I167" s="179"/>
      <c r="J167" s="179"/>
      <c r="K167" s="179"/>
      <c r="L167" s="179"/>
    </row>
    <row r="168" spans="1:12" ht="15" customHeight="1" thickBot="1">
      <c r="A168" s="181">
        <v>2433</v>
      </c>
      <c r="B168" s="222" t="s">
        <v>292</v>
      </c>
      <c r="C168" s="182">
        <v>3</v>
      </c>
      <c r="D168" s="183">
        <v>3</v>
      </c>
      <c r="E168" s="178" t="s">
        <v>496</v>
      </c>
      <c r="F168" s="200">
        <f t="shared" si="35"/>
        <v>0</v>
      </c>
      <c r="G168" s="179"/>
      <c r="H168" s="180"/>
      <c r="I168" s="179"/>
      <c r="J168" s="180"/>
      <c r="K168" s="179"/>
      <c r="L168" s="179"/>
    </row>
    <row r="169" spans="1:12" ht="21" customHeight="1" thickBot="1">
      <c r="A169" s="181">
        <v>2434</v>
      </c>
      <c r="B169" s="222" t="s">
        <v>292</v>
      </c>
      <c r="C169" s="182">
        <v>3</v>
      </c>
      <c r="D169" s="183">
        <v>4</v>
      </c>
      <c r="E169" s="178" t="s">
        <v>497</v>
      </c>
      <c r="F169" s="200">
        <f t="shared" si="35"/>
        <v>0</v>
      </c>
      <c r="G169" s="179"/>
      <c r="H169" s="180"/>
      <c r="I169" s="179"/>
      <c r="J169" s="180"/>
      <c r="K169" s="179"/>
      <c r="L169" s="179"/>
    </row>
    <row r="170" spans="1:12" ht="15" customHeight="1" thickBot="1">
      <c r="A170" s="181">
        <v>2435</v>
      </c>
      <c r="B170" s="222" t="s">
        <v>292</v>
      </c>
      <c r="C170" s="182">
        <v>3</v>
      </c>
      <c r="D170" s="183">
        <v>5</v>
      </c>
      <c r="E170" s="178" t="s">
        <v>498</v>
      </c>
      <c r="F170" s="200">
        <f t="shared" si="35"/>
        <v>0</v>
      </c>
      <c r="G170" s="179"/>
      <c r="H170" s="180"/>
      <c r="I170" s="179"/>
      <c r="J170" s="180"/>
      <c r="K170" s="179"/>
      <c r="L170" s="179"/>
    </row>
    <row r="171" spans="1:12" ht="16.5" customHeight="1" thickBot="1">
      <c r="A171" s="181">
        <v>2436</v>
      </c>
      <c r="B171" s="222" t="s">
        <v>292</v>
      </c>
      <c r="C171" s="182">
        <v>3</v>
      </c>
      <c r="D171" s="183">
        <v>6</v>
      </c>
      <c r="E171" s="178" t="s">
        <v>499</v>
      </c>
      <c r="F171" s="200">
        <f t="shared" si="35"/>
        <v>0</v>
      </c>
      <c r="G171" s="179"/>
      <c r="H171" s="180"/>
      <c r="I171" s="179"/>
      <c r="J171" s="180"/>
      <c r="K171" s="179"/>
      <c r="L171" s="179"/>
    </row>
    <row r="172" spans="1:12" ht="39" customHeight="1">
      <c r="A172" s="181">
        <v>2440</v>
      </c>
      <c r="B172" s="222" t="s">
        <v>292</v>
      </c>
      <c r="C172" s="182">
        <v>4</v>
      </c>
      <c r="D172" s="183">
        <v>0</v>
      </c>
      <c r="E172" s="178" t="s">
        <v>500</v>
      </c>
      <c r="F172" s="179">
        <f aca="true" t="shared" si="36" ref="F172:L172">SUM(F174:F176)</f>
        <v>0</v>
      </c>
      <c r="G172" s="179">
        <f t="shared" si="36"/>
        <v>0</v>
      </c>
      <c r="H172" s="180">
        <f t="shared" si="36"/>
        <v>0</v>
      </c>
      <c r="I172" s="179">
        <f t="shared" si="36"/>
        <v>0</v>
      </c>
      <c r="J172" s="180">
        <f t="shared" si="36"/>
        <v>0</v>
      </c>
      <c r="K172" s="179">
        <f t="shared" si="36"/>
        <v>0</v>
      </c>
      <c r="L172" s="179">
        <f t="shared" si="36"/>
        <v>0</v>
      </c>
    </row>
    <row r="173" spans="1:12" s="184" customFormat="1" ht="14.25" customHeight="1">
      <c r="A173" s="181"/>
      <c r="B173" s="171"/>
      <c r="C173" s="182"/>
      <c r="D173" s="183"/>
      <c r="E173" s="178" t="s">
        <v>731</v>
      </c>
      <c r="F173" s="179"/>
      <c r="G173" s="179"/>
      <c r="H173" s="180"/>
      <c r="I173" s="179"/>
      <c r="J173" s="180"/>
      <c r="K173" s="179"/>
      <c r="L173" s="179"/>
    </row>
    <row r="174" spans="1:12" ht="34.5" customHeight="1" thickBot="1">
      <c r="A174" s="181">
        <v>2441</v>
      </c>
      <c r="B174" s="222" t="s">
        <v>292</v>
      </c>
      <c r="C174" s="182">
        <v>4</v>
      </c>
      <c r="D174" s="183">
        <v>1</v>
      </c>
      <c r="E174" s="178" t="s">
        <v>501</v>
      </c>
      <c r="F174" s="200">
        <f>SUM(G174:H174)</f>
        <v>0</v>
      </c>
      <c r="G174" s="179"/>
      <c r="H174" s="180"/>
      <c r="I174" s="179"/>
      <c r="J174" s="180"/>
      <c r="K174" s="179"/>
      <c r="L174" s="179"/>
    </row>
    <row r="175" spans="1:12" ht="20.25" customHeight="1" thickBot="1">
      <c r="A175" s="181">
        <v>2442</v>
      </c>
      <c r="B175" s="222" t="s">
        <v>292</v>
      </c>
      <c r="C175" s="182">
        <v>4</v>
      </c>
      <c r="D175" s="183">
        <v>2</v>
      </c>
      <c r="E175" s="178" t="s">
        <v>502</v>
      </c>
      <c r="F175" s="200">
        <f>SUM(G175:H175)</f>
        <v>0</v>
      </c>
      <c r="G175" s="179"/>
      <c r="H175" s="180"/>
      <c r="I175" s="179"/>
      <c r="J175" s="180"/>
      <c r="K175" s="179"/>
      <c r="L175" s="200"/>
    </row>
    <row r="176" spans="1:12" ht="15" customHeight="1" thickBot="1">
      <c r="A176" s="181">
        <v>2443</v>
      </c>
      <c r="B176" s="222" t="s">
        <v>292</v>
      </c>
      <c r="C176" s="182">
        <v>4</v>
      </c>
      <c r="D176" s="183">
        <v>3</v>
      </c>
      <c r="E176" s="178" t="s">
        <v>503</v>
      </c>
      <c r="F176" s="200">
        <f>SUM(G176:H176)</f>
        <v>0</v>
      </c>
      <c r="G176" s="179"/>
      <c r="H176" s="180"/>
      <c r="I176" s="179"/>
      <c r="J176" s="180"/>
      <c r="K176" s="179"/>
      <c r="L176" s="179"/>
    </row>
    <row r="177" spans="1:12" ht="16.5" customHeight="1">
      <c r="A177" s="181">
        <v>2450</v>
      </c>
      <c r="B177" s="222" t="s">
        <v>292</v>
      </c>
      <c r="C177" s="182">
        <v>5</v>
      </c>
      <c r="D177" s="183">
        <v>0</v>
      </c>
      <c r="E177" s="178" t="s">
        <v>504</v>
      </c>
      <c r="F177" s="179">
        <f>SUM(F179)</f>
        <v>338364.5</v>
      </c>
      <c r="G177" s="179">
        <f>SUM(G179+G187+G188+G189+G190)</f>
        <v>64952.6</v>
      </c>
      <c r="H177" s="180">
        <f>SUM(H179)</f>
        <v>273411.9</v>
      </c>
      <c r="I177" s="212">
        <f>SUM(I179)</f>
        <v>157203.09999999998</v>
      </c>
      <c r="J177" s="212">
        <f>SUM(J179)</f>
        <v>185434.9</v>
      </c>
      <c r="K177" s="180">
        <f>SUM(K179)</f>
        <v>201666.59999999998</v>
      </c>
      <c r="L177" s="212">
        <f>SUM(L179)</f>
        <v>338364.5</v>
      </c>
    </row>
    <row r="178" spans="1:12" s="184" customFormat="1" ht="15" customHeight="1">
      <c r="A178" s="181"/>
      <c r="B178" s="171"/>
      <c r="C178" s="182"/>
      <c r="D178" s="183"/>
      <c r="E178" s="178" t="s">
        <v>731</v>
      </c>
      <c r="F178" s="179"/>
      <c r="G178" s="179"/>
      <c r="H178" s="180"/>
      <c r="I178" s="179"/>
      <c r="J178" s="180"/>
      <c r="K178" s="179"/>
      <c r="L178" s="179"/>
    </row>
    <row r="179" spans="1:12" ht="27" customHeight="1" thickBot="1">
      <c r="A179" s="181">
        <v>2451</v>
      </c>
      <c r="B179" s="222" t="s">
        <v>292</v>
      </c>
      <c r="C179" s="182">
        <v>5</v>
      </c>
      <c r="D179" s="183">
        <v>1</v>
      </c>
      <c r="E179" s="202" t="s">
        <v>505</v>
      </c>
      <c r="F179" s="200">
        <f aca="true" t="shared" si="37" ref="F179:F190">SUM(G179:H179)</f>
        <v>338364.5</v>
      </c>
      <c r="G179" s="200">
        <f>G180+G183+G184+G185</f>
        <v>64952.6</v>
      </c>
      <c r="H179" s="180">
        <f>SUM(H181,H183)</f>
        <v>273411.9</v>
      </c>
      <c r="I179" s="200">
        <f>I180+I181+I183</f>
        <v>157203.09999999998</v>
      </c>
      <c r="J179" s="200">
        <f>J180+J181+J183</f>
        <v>185434.9</v>
      </c>
      <c r="K179" s="200">
        <f>K180+K181+K183</f>
        <v>201666.59999999998</v>
      </c>
      <c r="L179" s="200">
        <f>L180+L181+L183</f>
        <v>338364.5</v>
      </c>
    </row>
    <row r="180" spans="1:12" ht="56.25" customHeight="1" thickBot="1">
      <c r="A180" s="181"/>
      <c r="B180" s="222"/>
      <c r="C180" s="182"/>
      <c r="D180" s="183"/>
      <c r="E180" s="227" t="s">
        <v>104</v>
      </c>
      <c r="F180" s="200">
        <f t="shared" si="37"/>
        <v>64952.6</v>
      </c>
      <c r="G180" s="200">
        <v>64952.6</v>
      </c>
      <c r="H180" s="201"/>
      <c r="I180" s="228">
        <v>4231.7</v>
      </c>
      <c r="J180" s="205">
        <v>32463.5</v>
      </c>
      <c r="K180" s="228">
        <v>48695.2</v>
      </c>
      <c r="L180" s="228">
        <v>64952.6</v>
      </c>
    </row>
    <row r="181" spans="1:12" ht="51.75" customHeight="1" thickBot="1">
      <c r="A181" s="181"/>
      <c r="B181" s="222"/>
      <c r="C181" s="182"/>
      <c r="D181" s="183"/>
      <c r="E181" s="193" t="s">
        <v>225</v>
      </c>
      <c r="F181" s="200">
        <f>SUM(G181:H181)</f>
        <v>69000</v>
      </c>
      <c r="G181" s="200"/>
      <c r="H181" s="180">
        <f>SUM(H182)</f>
        <v>69000</v>
      </c>
      <c r="I181" s="207">
        <f>SUM(I182)</f>
        <v>35000</v>
      </c>
      <c r="J181" s="207">
        <f>SUM(J182)</f>
        <v>35000</v>
      </c>
      <c r="K181" s="180">
        <f>SUM(K182)</f>
        <v>35000</v>
      </c>
      <c r="L181" s="207">
        <f>SUM(L182)</f>
        <v>69000</v>
      </c>
    </row>
    <row r="182" spans="1:12" ht="56.25" customHeight="1" thickBot="1">
      <c r="A182" s="181"/>
      <c r="B182" s="222"/>
      <c r="C182" s="182"/>
      <c r="D182" s="183"/>
      <c r="E182" s="178" t="s">
        <v>224</v>
      </c>
      <c r="F182" s="200">
        <f>SUM(G182:H182)</f>
        <v>69000</v>
      </c>
      <c r="G182" s="200"/>
      <c r="H182" s="205">
        <v>69000</v>
      </c>
      <c r="I182" s="508">
        <v>35000</v>
      </c>
      <c r="J182" s="508">
        <v>35000</v>
      </c>
      <c r="K182" s="190">
        <v>35000</v>
      </c>
      <c r="L182" s="508">
        <v>69000</v>
      </c>
    </row>
    <row r="183" spans="1:12" ht="56.25" customHeight="1" thickBot="1">
      <c r="A183" s="181"/>
      <c r="B183" s="222"/>
      <c r="C183" s="182"/>
      <c r="D183" s="183"/>
      <c r="E183" s="193" t="s">
        <v>133</v>
      </c>
      <c r="F183" s="200">
        <f t="shared" si="37"/>
        <v>204411.9</v>
      </c>
      <c r="G183" s="474"/>
      <c r="H183" s="212">
        <f>H184+H185+H186</f>
        <v>204411.9</v>
      </c>
      <c r="I183" s="212">
        <f>I184+I185+I186</f>
        <v>117971.4</v>
      </c>
      <c r="J183" s="212">
        <f>J184+J185+J186</f>
        <v>117971.4</v>
      </c>
      <c r="K183" s="212">
        <f>K184+K185+K186</f>
        <v>117971.4</v>
      </c>
      <c r="L183" s="212">
        <f>L184+L185+L186</f>
        <v>204411.9</v>
      </c>
    </row>
    <row r="184" spans="1:12" ht="42.75" customHeight="1" thickBot="1">
      <c r="A184" s="181"/>
      <c r="B184" s="222"/>
      <c r="C184" s="182"/>
      <c r="D184" s="183"/>
      <c r="E184" s="507" t="s">
        <v>132</v>
      </c>
      <c r="F184" s="200">
        <f t="shared" si="37"/>
        <v>150640.5</v>
      </c>
      <c r="G184" s="200"/>
      <c r="H184" s="201">
        <v>150640.5</v>
      </c>
      <c r="I184" s="200">
        <v>64200</v>
      </c>
      <c r="J184" s="200">
        <v>64200</v>
      </c>
      <c r="K184" s="200">
        <v>64200</v>
      </c>
      <c r="L184" s="200">
        <v>150640.5</v>
      </c>
    </row>
    <row r="185" spans="1:12" ht="39" customHeight="1" thickBot="1">
      <c r="A185" s="181"/>
      <c r="B185" s="222"/>
      <c r="C185" s="182"/>
      <c r="D185" s="183"/>
      <c r="E185" s="507" t="s">
        <v>271</v>
      </c>
      <c r="F185" s="200">
        <f t="shared" si="37"/>
        <v>21664.5</v>
      </c>
      <c r="G185" s="200"/>
      <c r="H185" s="201">
        <v>21664.5</v>
      </c>
      <c r="I185" s="207">
        <v>21664.5</v>
      </c>
      <c r="J185" s="229">
        <v>21664.5</v>
      </c>
      <c r="K185" s="207">
        <v>21664.5</v>
      </c>
      <c r="L185" s="207">
        <v>21664.5</v>
      </c>
    </row>
    <row r="186" spans="1:12" ht="39" customHeight="1" thickBot="1">
      <c r="A186" s="181"/>
      <c r="B186" s="222"/>
      <c r="C186" s="182"/>
      <c r="D186" s="183"/>
      <c r="E186" s="509" t="s">
        <v>207</v>
      </c>
      <c r="F186" s="510">
        <v>32106.9</v>
      </c>
      <c r="G186" s="510"/>
      <c r="H186" s="510">
        <v>32106.9</v>
      </c>
      <c r="I186" s="510">
        <v>32106.9</v>
      </c>
      <c r="J186" s="510">
        <v>32106.9</v>
      </c>
      <c r="K186" s="510">
        <v>32106.9</v>
      </c>
      <c r="L186" s="510">
        <v>32106.9</v>
      </c>
    </row>
    <row r="187" spans="1:12" ht="18" customHeight="1" thickBot="1">
      <c r="A187" s="181">
        <v>2452</v>
      </c>
      <c r="B187" s="222" t="s">
        <v>292</v>
      </c>
      <c r="C187" s="182">
        <v>5</v>
      </c>
      <c r="D187" s="183">
        <v>2</v>
      </c>
      <c r="E187" s="178" t="s">
        <v>506</v>
      </c>
      <c r="F187" s="200">
        <f t="shared" si="37"/>
        <v>0</v>
      </c>
      <c r="G187" s="200"/>
      <c r="H187" s="201"/>
      <c r="I187" s="200"/>
      <c r="J187" s="201"/>
      <c r="K187" s="200"/>
      <c r="L187" s="200"/>
    </row>
    <row r="188" spans="1:12" ht="15" customHeight="1" thickBot="1">
      <c r="A188" s="181">
        <v>2453</v>
      </c>
      <c r="B188" s="222" t="s">
        <v>292</v>
      </c>
      <c r="C188" s="182">
        <v>5</v>
      </c>
      <c r="D188" s="183">
        <v>3</v>
      </c>
      <c r="E188" s="178" t="s">
        <v>507</v>
      </c>
      <c r="F188" s="200">
        <f t="shared" si="37"/>
        <v>0</v>
      </c>
      <c r="G188" s="200"/>
      <c r="H188" s="201"/>
      <c r="I188" s="200"/>
      <c r="J188" s="201"/>
      <c r="K188" s="200"/>
      <c r="L188" s="200"/>
    </row>
    <row r="189" spans="1:12" ht="15" customHeight="1" thickBot="1">
      <c r="A189" s="181">
        <v>2454</v>
      </c>
      <c r="B189" s="222" t="s">
        <v>292</v>
      </c>
      <c r="C189" s="182">
        <v>5</v>
      </c>
      <c r="D189" s="183">
        <v>4</v>
      </c>
      <c r="E189" s="178" t="s">
        <v>508</v>
      </c>
      <c r="F189" s="200">
        <f t="shared" si="37"/>
        <v>0</v>
      </c>
      <c r="G189" s="200"/>
      <c r="H189" s="201"/>
      <c r="I189" s="200"/>
      <c r="J189" s="201"/>
      <c r="K189" s="200"/>
      <c r="L189" s="200"/>
    </row>
    <row r="190" spans="1:12" ht="23.25" customHeight="1" thickBot="1">
      <c r="A190" s="181">
        <v>2455</v>
      </c>
      <c r="B190" s="222" t="s">
        <v>292</v>
      </c>
      <c r="C190" s="182">
        <v>5</v>
      </c>
      <c r="D190" s="183">
        <v>5</v>
      </c>
      <c r="E190" s="178" t="s">
        <v>509</v>
      </c>
      <c r="F190" s="200">
        <f t="shared" si="37"/>
        <v>0</v>
      </c>
      <c r="G190" s="200"/>
      <c r="H190" s="201"/>
      <c r="I190" s="200"/>
      <c r="J190" s="201"/>
      <c r="K190" s="200"/>
      <c r="L190" s="200"/>
    </row>
    <row r="191" spans="1:12" ht="18" customHeight="1">
      <c r="A191" s="181">
        <v>2460</v>
      </c>
      <c r="B191" s="222" t="s">
        <v>292</v>
      </c>
      <c r="C191" s="182">
        <v>6</v>
      </c>
      <c r="D191" s="183">
        <v>0</v>
      </c>
      <c r="E191" s="178" t="s">
        <v>510</v>
      </c>
      <c r="F191" s="179">
        <f aca="true" t="shared" si="38" ref="F191:L191">SUM(F193)</f>
        <v>0</v>
      </c>
      <c r="G191" s="179">
        <f t="shared" si="38"/>
        <v>0</v>
      </c>
      <c r="H191" s="180">
        <f t="shared" si="38"/>
        <v>0</v>
      </c>
      <c r="I191" s="179">
        <f t="shared" si="38"/>
        <v>0</v>
      </c>
      <c r="J191" s="180">
        <f t="shared" si="38"/>
        <v>0</v>
      </c>
      <c r="K191" s="179">
        <f t="shared" si="38"/>
        <v>0</v>
      </c>
      <c r="L191" s="179">
        <f t="shared" si="38"/>
        <v>0</v>
      </c>
    </row>
    <row r="192" spans="1:12" s="184" customFormat="1" ht="15" customHeight="1">
      <c r="A192" s="181"/>
      <c r="B192" s="171"/>
      <c r="C192" s="182"/>
      <c r="D192" s="183"/>
      <c r="E192" s="178" t="s">
        <v>731</v>
      </c>
      <c r="F192" s="179"/>
      <c r="G192" s="179"/>
      <c r="H192" s="180"/>
      <c r="I192" s="179"/>
      <c r="J192" s="180"/>
      <c r="K192" s="179"/>
      <c r="L192" s="179"/>
    </row>
    <row r="193" spans="1:12" ht="18.75" customHeight="1" thickBot="1">
      <c r="A193" s="181">
        <v>2461</v>
      </c>
      <c r="B193" s="222" t="s">
        <v>292</v>
      </c>
      <c r="C193" s="182">
        <v>6</v>
      </c>
      <c r="D193" s="183">
        <v>1</v>
      </c>
      <c r="E193" s="178" t="s">
        <v>511</v>
      </c>
      <c r="F193" s="200">
        <f>SUM(G193:H193)</f>
        <v>0</v>
      </c>
      <c r="G193" s="200"/>
      <c r="H193" s="201"/>
      <c r="I193" s="200"/>
      <c r="J193" s="201"/>
      <c r="K193" s="200"/>
      <c r="L193" s="200"/>
    </row>
    <row r="194" spans="1:12" ht="14.25" customHeight="1">
      <c r="A194" s="181">
        <v>2470</v>
      </c>
      <c r="B194" s="222" t="s">
        <v>292</v>
      </c>
      <c r="C194" s="182">
        <v>7</v>
      </c>
      <c r="D194" s="183">
        <v>0</v>
      </c>
      <c r="E194" s="178" t="s">
        <v>512</v>
      </c>
      <c r="F194" s="179">
        <f aca="true" t="shared" si="39" ref="F194:L194">SUM(F196:F199)</f>
        <v>0</v>
      </c>
      <c r="G194" s="179">
        <f t="shared" si="39"/>
        <v>0</v>
      </c>
      <c r="H194" s="180">
        <f t="shared" si="39"/>
        <v>0</v>
      </c>
      <c r="I194" s="179">
        <f t="shared" si="39"/>
        <v>0</v>
      </c>
      <c r="J194" s="180">
        <f t="shared" si="39"/>
        <v>0</v>
      </c>
      <c r="K194" s="179">
        <f t="shared" si="39"/>
        <v>0</v>
      </c>
      <c r="L194" s="179">
        <f t="shared" si="39"/>
        <v>0</v>
      </c>
    </row>
    <row r="195" spans="1:12" s="184" customFormat="1" ht="14.25" customHeight="1">
      <c r="A195" s="181"/>
      <c r="B195" s="171"/>
      <c r="C195" s="182"/>
      <c r="D195" s="183"/>
      <c r="E195" s="178" t="s">
        <v>731</v>
      </c>
      <c r="F195" s="179"/>
      <c r="G195" s="179"/>
      <c r="H195" s="180"/>
      <c r="I195" s="179"/>
      <c r="J195" s="180"/>
      <c r="K195" s="179"/>
      <c r="L195" s="179"/>
    </row>
    <row r="196" spans="1:12" ht="27" customHeight="1" thickBot="1">
      <c r="A196" s="181">
        <v>2471</v>
      </c>
      <c r="B196" s="222" t="s">
        <v>292</v>
      </c>
      <c r="C196" s="182">
        <v>7</v>
      </c>
      <c r="D196" s="183">
        <v>1</v>
      </c>
      <c r="E196" s="178" t="s">
        <v>513</v>
      </c>
      <c r="F196" s="200">
        <f>SUM(G196:H196)</f>
        <v>0</v>
      </c>
      <c r="G196" s="200"/>
      <c r="H196" s="201"/>
      <c r="I196" s="200"/>
      <c r="J196" s="201"/>
      <c r="K196" s="200"/>
      <c r="L196" s="200"/>
    </row>
    <row r="197" spans="1:12" ht="21.75" customHeight="1" thickBot="1">
      <c r="A197" s="181">
        <v>2472</v>
      </c>
      <c r="B197" s="222" t="s">
        <v>292</v>
      </c>
      <c r="C197" s="182">
        <v>7</v>
      </c>
      <c r="D197" s="183">
        <v>2</v>
      </c>
      <c r="E197" s="178" t="s">
        <v>514</v>
      </c>
      <c r="F197" s="200">
        <f>SUM(G197:H197)</f>
        <v>0</v>
      </c>
      <c r="G197" s="200"/>
      <c r="H197" s="201"/>
      <c r="I197" s="200"/>
      <c r="J197" s="201"/>
      <c r="K197" s="200"/>
      <c r="L197" s="200"/>
    </row>
    <row r="198" spans="1:12" ht="21" customHeight="1" thickBot="1">
      <c r="A198" s="181">
        <v>2473</v>
      </c>
      <c r="B198" s="222" t="s">
        <v>292</v>
      </c>
      <c r="C198" s="182">
        <v>7</v>
      </c>
      <c r="D198" s="183">
        <v>3</v>
      </c>
      <c r="E198" s="178" t="s">
        <v>515</v>
      </c>
      <c r="F198" s="200">
        <f>SUM(G198:H198)</f>
        <v>0</v>
      </c>
      <c r="G198" s="200"/>
      <c r="H198" s="201"/>
      <c r="I198" s="200"/>
      <c r="J198" s="201"/>
      <c r="K198" s="200"/>
      <c r="L198" s="200"/>
    </row>
    <row r="199" spans="1:12" ht="22.5" customHeight="1" thickBot="1">
      <c r="A199" s="181">
        <v>2474</v>
      </c>
      <c r="B199" s="222" t="s">
        <v>292</v>
      </c>
      <c r="C199" s="182">
        <v>7</v>
      </c>
      <c r="D199" s="183">
        <v>4</v>
      </c>
      <c r="E199" s="178" t="s">
        <v>516</v>
      </c>
      <c r="F199" s="200">
        <f>SUM(G199:H199)</f>
        <v>0</v>
      </c>
      <c r="G199" s="200"/>
      <c r="H199" s="201"/>
      <c r="I199" s="200"/>
      <c r="J199" s="201"/>
      <c r="K199" s="200"/>
      <c r="L199" s="200"/>
    </row>
    <row r="200" spans="1:12" ht="39.75" customHeight="1">
      <c r="A200" s="181">
        <v>2480</v>
      </c>
      <c r="B200" s="222" t="s">
        <v>292</v>
      </c>
      <c r="C200" s="182">
        <v>8</v>
      </c>
      <c r="D200" s="183">
        <v>0</v>
      </c>
      <c r="E200" s="178" t="s">
        <v>517</v>
      </c>
      <c r="F200" s="179">
        <f aca="true" t="shared" si="40" ref="F200:L200">SUM(F202:F208)</f>
        <v>0</v>
      </c>
      <c r="G200" s="179">
        <f t="shared" si="40"/>
        <v>0</v>
      </c>
      <c r="H200" s="180">
        <f t="shared" si="40"/>
        <v>0</v>
      </c>
      <c r="I200" s="179">
        <f t="shared" si="40"/>
        <v>0</v>
      </c>
      <c r="J200" s="180">
        <f t="shared" si="40"/>
        <v>0</v>
      </c>
      <c r="K200" s="179">
        <f t="shared" si="40"/>
        <v>0</v>
      </c>
      <c r="L200" s="179">
        <f t="shared" si="40"/>
        <v>0</v>
      </c>
    </row>
    <row r="201" spans="1:12" s="184" customFormat="1" ht="16.5" customHeight="1">
      <c r="A201" s="181"/>
      <c r="B201" s="171"/>
      <c r="C201" s="182"/>
      <c r="D201" s="183"/>
      <c r="E201" s="178" t="s">
        <v>731</v>
      </c>
      <c r="F201" s="179"/>
      <c r="G201" s="179"/>
      <c r="H201" s="180"/>
      <c r="I201" s="179"/>
      <c r="J201" s="180"/>
      <c r="K201" s="179"/>
      <c r="L201" s="179"/>
    </row>
    <row r="202" spans="1:12" ht="48.75" customHeight="1" thickBot="1">
      <c r="A202" s="181">
        <v>2481</v>
      </c>
      <c r="B202" s="222" t="s">
        <v>292</v>
      </c>
      <c r="C202" s="182">
        <v>8</v>
      </c>
      <c r="D202" s="183">
        <v>1</v>
      </c>
      <c r="E202" s="178" t="s">
        <v>518</v>
      </c>
      <c r="F202" s="200">
        <f aca="true" t="shared" si="41" ref="F202:F208">SUM(G202:H202)</f>
        <v>0</v>
      </c>
      <c r="G202" s="200"/>
      <c r="H202" s="201"/>
      <c r="I202" s="200"/>
      <c r="J202" s="201"/>
      <c r="K202" s="200"/>
      <c r="L202" s="200"/>
    </row>
    <row r="203" spans="1:12" ht="51.75" customHeight="1" thickBot="1">
      <c r="A203" s="181">
        <v>2482</v>
      </c>
      <c r="B203" s="222" t="s">
        <v>292</v>
      </c>
      <c r="C203" s="182">
        <v>8</v>
      </c>
      <c r="D203" s="183">
        <v>2</v>
      </c>
      <c r="E203" s="178" t="s">
        <v>519</v>
      </c>
      <c r="F203" s="200">
        <f t="shared" si="41"/>
        <v>0</v>
      </c>
      <c r="G203" s="200"/>
      <c r="H203" s="201"/>
      <c r="I203" s="200"/>
      <c r="J203" s="201"/>
      <c r="K203" s="200"/>
      <c r="L203" s="200"/>
    </row>
    <row r="204" spans="1:12" ht="40.5" customHeight="1" thickBot="1">
      <c r="A204" s="181">
        <v>2483</v>
      </c>
      <c r="B204" s="222" t="s">
        <v>292</v>
      </c>
      <c r="C204" s="182">
        <v>8</v>
      </c>
      <c r="D204" s="183">
        <v>3</v>
      </c>
      <c r="E204" s="178" t="s">
        <v>520</v>
      </c>
      <c r="F204" s="200">
        <f t="shared" si="41"/>
        <v>0</v>
      </c>
      <c r="G204" s="200"/>
      <c r="H204" s="201"/>
      <c r="I204" s="200"/>
      <c r="J204" s="201"/>
      <c r="K204" s="200"/>
      <c r="L204" s="200"/>
    </row>
    <row r="205" spans="1:12" ht="52.5" customHeight="1" thickBot="1">
      <c r="A205" s="181">
        <v>2484</v>
      </c>
      <c r="B205" s="222" t="s">
        <v>292</v>
      </c>
      <c r="C205" s="182">
        <v>8</v>
      </c>
      <c r="D205" s="183">
        <v>4</v>
      </c>
      <c r="E205" s="178" t="s">
        <v>521</v>
      </c>
      <c r="F205" s="200">
        <f t="shared" si="41"/>
        <v>0</v>
      </c>
      <c r="G205" s="200"/>
      <c r="H205" s="201"/>
      <c r="I205" s="200"/>
      <c r="J205" s="201"/>
      <c r="K205" s="200"/>
      <c r="L205" s="200"/>
    </row>
    <row r="206" spans="1:12" ht="33.75" customHeight="1" thickBot="1">
      <c r="A206" s="181">
        <v>2485</v>
      </c>
      <c r="B206" s="222" t="s">
        <v>292</v>
      </c>
      <c r="C206" s="182">
        <v>8</v>
      </c>
      <c r="D206" s="183">
        <v>5</v>
      </c>
      <c r="E206" s="178" t="s">
        <v>522</v>
      </c>
      <c r="F206" s="200">
        <f t="shared" si="41"/>
        <v>0</v>
      </c>
      <c r="G206" s="200"/>
      <c r="H206" s="201"/>
      <c r="I206" s="200"/>
      <c r="J206" s="201"/>
      <c r="K206" s="200"/>
      <c r="L206" s="200"/>
    </row>
    <row r="207" spans="1:12" ht="27" customHeight="1" thickBot="1">
      <c r="A207" s="181">
        <v>2486</v>
      </c>
      <c r="B207" s="222" t="s">
        <v>292</v>
      </c>
      <c r="C207" s="182">
        <v>8</v>
      </c>
      <c r="D207" s="183">
        <v>6</v>
      </c>
      <c r="E207" s="178" t="s">
        <v>523</v>
      </c>
      <c r="F207" s="200">
        <f t="shared" si="41"/>
        <v>0</v>
      </c>
      <c r="G207" s="200"/>
      <c r="H207" s="201"/>
      <c r="I207" s="200"/>
      <c r="J207" s="201"/>
      <c r="K207" s="200"/>
      <c r="L207" s="200"/>
    </row>
    <row r="208" spans="1:12" ht="38.25" customHeight="1" thickBot="1">
      <c r="A208" s="181">
        <v>2487</v>
      </c>
      <c r="B208" s="222" t="s">
        <v>292</v>
      </c>
      <c r="C208" s="182">
        <v>8</v>
      </c>
      <c r="D208" s="183">
        <v>7</v>
      </c>
      <c r="E208" s="178" t="s">
        <v>524</v>
      </c>
      <c r="F208" s="200">
        <f t="shared" si="41"/>
        <v>0</v>
      </c>
      <c r="G208" s="200"/>
      <c r="H208" s="201"/>
      <c r="I208" s="200"/>
      <c r="J208" s="201"/>
      <c r="K208" s="200"/>
      <c r="L208" s="200"/>
    </row>
    <row r="209" spans="1:12" ht="27.75" customHeight="1">
      <c r="A209" s="181">
        <v>2490</v>
      </c>
      <c r="B209" s="222" t="s">
        <v>292</v>
      </c>
      <c r="C209" s="182">
        <v>9</v>
      </c>
      <c r="D209" s="183">
        <v>0</v>
      </c>
      <c r="E209" s="178" t="s">
        <v>525</v>
      </c>
      <c r="F209" s="179">
        <f aca="true" t="shared" si="42" ref="F209:L209">SUM(F211)</f>
        <v>-10000</v>
      </c>
      <c r="G209" s="179">
        <f t="shared" si="42"/>
        <v>0</v>
      </c>
      <c r="H209" s="180">
        <f t="shared" si="42"/>
        <v>-10000</v>
      </c>
      <c r="I209" s="179">
        <f t="shared" si="42"/>
        <v>-10000</v>
      </c>
      <c r="J209" s="180">
        <f t="shared" si="42"/>
        <v>-10000</v>
      </c>
      <c r="K209" s="179">
        <f t="shared" si="42"/>
        <v>-10000</v>
      </c>
      <c r="L209" s="179">
        <f t="shared" si="42"/>
        <v>-10000</v>
      </c>
    </row>
    <row r="210" spans="1:12" s="184" customFormat="1" ht="16.5" customHeight="1">
      <c r="A210" s="181"/>
      <c r="B210" s="171"/>
      <c r="C210" s="182"/>
      <c r="D210" s="183"/>
      <c r="E210" s="178" t="s">
        <v>731</v>
      </c>
      <c r="F210" s="179"/>
      <c r="G210" s="179"/>
      <c r="H210" s="180"/>
      <c r="I210" s="179"/>
      <c r="J210" s="180"/>
      <c r="K210" s="179"/>
      <c r="L210" s="179"/>
    </row>
    <row r="211" spans="1:12" ht="27.75" customHeight="1" thickBot="1">
      <c r="A211" s="181">
        <v>2491</v>
      </c>
      <c r="B211" s="222" t="s">
        <v>292</v>
      </c>
      <c r="C211" s="182">
        <v>9</v>
      </c>
      <c r="D211" s="183">
        <v>1</v>
      </c>
      <c r="E211" s="178" t="s">
        <v>525</v>
      </c>
      <c r="F211" s="200">
        <f>SUM(G211:H211)</f>
        <v>-10000</v>
      </c>
      <c r="G211" s="200"/>
      <c r="H211" s="201">
        <v>-10000</v>
      </c>
      <c r="I211" s="200">
        <v>-10000</v>
      </c>
      <c r="J211" s="201">
        <v>-10000</v>
      </c>
      <c r="K211" s="200">
        <v>-10000</v>
      </c>
      <c r="L211" s="200">
        <v>-10000</v>
      </c>
    </row>
    <row r="212" spans="1:12" s="177" customFormat="1" ht="34.5" customHeight="1">
      <c r="A212" s="181">
        <v>2500</v>
      </c>
      <c r="B212" s="222" t="s">
        <v>294</v>
      </c>
      <c r="C212" s="223">
        <v>0</v>
      </c>
      <c r="D212" s="224">
        <v>0</v>
      </c>
      <c r="E212" s="202" t="s">
        <v>231</v>
      </c>
      <c r="F212" s="203">
        <f aca="true" t="shared" si="43" ref="F212:L212">SUM(F214,F220,F223,F226,F229,F232,)</f>
        <v>87000.1</v>
      </c>
      <c r="G212" s="203">
        <f t="shared" si="43"/>
        <v>85880.1</v>
      </c>
      <c r="H212" s="221">
        <f t="shared" si="43"/>
        <v>1120</v>
      </c>
      <c r="I212" s="203">
        <f t="shared" si="43"/>
        <v>8208.7</v>
      </c>
      <c r="J212" s="221">
        <f t="shared" si="43"/>
        <v>41297.4</v>
      </c>
      <c r="K212" s="203">
        <f t="shared" si="43"/>
        <v>62886.1</v>
      </c>
      <c r="L212" s="203">
        <f t="shared" si="43"/>
        <v>87000.1</v>
      </c>
    </row>
    <row r="213" spans="1:12" ht="11.25" customHeight="1">
      <c r="A213" s="170"/>
      <c r="B213" s="171"/>
      <c r="C213" s="172"/>
      <c r="D213" s="173"/>
      <c r="E213" s="178" t="s">
        <v>730</v>
      </c>
      <c r="F213" s="214"/>
      <c r="G213" s="214"/>
      <c r="H213" s="220"/>
      <c r="I213" s="214"/>
      <c r="J213" s="220"/>
      <c r="K213" s="214"/>
      <c r="L213" s="214"/>
    </row>
    <row r="214" spans="1:12" ht="17.25" customHeight="1">
      <c r="A214" s="181">
        <v>2510</v>
      </c>
      <c r="B214" s="222" t="s">
        <v>294</v>
      </c>
      <c r="C214" s="182">
        <v>1</v>
      </c>
      <c r="D214" s="183">
        <v>0</v>
      </c>
      <c r="E214" s="178" t="s">
        <v>526</v>
      </c>
      <c r="F214" s="179">
        <f aca="true" t="shared" si="44" ref="F214:L214">SUM(F216)</f>
        <v>79480.1</v>
      </c>
      <c r="G214" s="179">
        <f t="shared" si="44"/>
        <v>79480.1</v>
      </c>
      <c r="H214" s="180">
        <f t="shared" si="44"/>
        <v>0</v>
      </c>
      <c r="I214" s="179">
        <f t="shared" si="44"/>
        <v>6588.7</v>
      </c>
      <c r="J214" s="180">
        <f t="shared" si="44"/>
        <v>38077.4</v>
      </c>
      <c r="K214" s="179">
        <f t="shared" si="44"/>
        <v>57016.1</v>
      </c>
      <c r="L214" s="179">
        <f t="shared" si="44"/>
        <v>79480.1</v>
      </c>
    </row>
    <row r="215" spans="1:12" s="184" customFormat="1" ht="10.5" customHeight="1">
      <c r="A215" s="181"/>
      <c r="B215" s="171"/>
      <c r="C215" s="182"/>
      <c r="D215" s="183"/>
      <c r="E215" s="178" t="s">
        <v>731</v>
      </c>
      <c r="F215" s="179"/>
      <c r="G215" s="179"/>
      <c r="H215" s="180"/>
      <c r="I215" s="179"/>
      <c r="J215" s="180"/>
      <c r="K215" s="179"/>
      <c r="L215" s="179"/>
    </row>
    <row r="216" spans="1:12" ht="17.25" customHeight="1" thickBot="1">
      <c r="A216" s="181">
        <v>2511</v>
      </c>
      <c r="B216" s="222" t="s">
        <v>294</v>
      </c>
      <c r="C216" s="182">
        <v>1</v>
      </c>
      <c r="D216" s="183">
        <v>1</v>
      </c>
      <c r="E216" s="202" t="s">
        <v>526</v>
      </c>
      <c r="F216" s="200">
        <f>SUM(G216:H216)</f>
        <v>79480.1</v>
      </c>
      <c r="G216" s="190">
        <f>SUM(G217:G218:G219)</f>
        <v>79480.1</v>
      </c>
      <c r="H216" s="190">
        <f>SUM(H217:H219)</f>
        <v>0</v>
      </c>
      <c r="I216" s="190">
        <f>SUM(I217:I218:I219)</f>
        <v>6588.7</v>
      </c>
      <c r="J216" s="190">
        <f>SUM(J217:J218:J219)</f>
        <v>38077.4</v>
      </c>
      <c r="K216" s="190">
        <f>SUM(K217:K218:K219)</f>
        <v>57016.1</v>
      </c>
      <c r="L216" s="190">
        <f>SUM(L217:L218:L219)</f>
        <v>79480.1</v>
      </c>
    </row>
    <row r="217" spans="1:12" ht="32.25" customHeight="1" thickBot="1">
      <c r="A217" s="181"/>
      <c r="B217" s="222"/>
      <c r="C217" s="182"/>
      <c r="D217" s="182"/>
      <c r="E217" s="194" t="s">
        <v>88</v>
      </c>
      <c r="F217" s="200">
        <f>SUM(G217:H217)</f>
        <v>23525.2</v>
      </c>
      <c r="G217" s="190">
        <v>23525.2</v>
      </c>
      <c r="H217" s="205"/>
      <c r="I217" s="190">
        <v>3000</v>
      </c>
      <c r="J217" s="205">
        <v>10000</v>
      </c>
      <c r="K217" s="190">
        <v>15000</v>
      </c>
      <c r="L217" s="190">
        <v>23525.2</v>
      </c>
    </row>
    <row r="218" spans="1:12" ht="21.75" customHeight="1" thickBot="1">
      <c r="A218" s="181"/>
      <c r="B218" s="222"/>
      <c r="C218" s="182"/>
      <c r="D218" s="183"/>
      <c r="E218" s="90" t="s">
        <v>272</v>
      </c>
      <c r="F218" s="200">
        <f>SUM(G218:H218)</f>
        <v>0</v>
      </c>
      <c r="G218" s="190"/>
      <c r="H218" s="205"/>
      <c r="I218" s="190"/>
      <c r="J218" s="205"/>
      <c r="K218" s="190"/>
      <c r="L218" s="190"/>
    </row>
    <row r="219" spans="1:12" ht="49.5" customHeight="1" thickBot="1">
      <c r="A219" s="181"/>
      <c r="B219" s="222"/>
      <c r="C219" s="182"/>
      <c r="D219" s="183"/>
      <c r="E219" s="227" t="s">
        <v>104</v>
      </c>
      <c r="F219" s="200">
        <f>SUM(G219:H219)</f>
        <v>55954.9</v>
      </c>
      <c r="G219" s="179">
        <v>55954.9</v>
      </c>
      <c r="H219" s="180"/>
      <c r="I219" s="179">
        <v>3588.7</v>
      </c>
      <c r="J219" s="180">
        <v>28077.4</v>
      </c>
      <c r="K219" s="179">
        <v>42016.1</v>
      </c>
      <c r="L219" s="179">
        <v>55954.9</v>
      </c>
    </row>
    <row r="220" spans="1:12" ht="18.75" customHeight="1">
      <c r="A220" s="181">
        <v>2520</v>
      </c>
      <c r="B220" s="222" t="s">
        <v>294</v>
      </c>
      <c r="C220" s="182">
        <v>2</v>
      </c>
      <c r="D220" s="183">
        <v>0</v>
      </c>
      <c r="E220" s="178" t="s">
        <v>527</v>
      </c>
      <c r="F220" s="179">
        <f aca="true" t="shared" si="45" ref="F220:L220">SUM(F222)</f>
        <v>0</v>
      </c>
      <c r="G220" s="179">
        <f t="shared" si="45"/>
        <v>0</v>
      </c>
      <c r="H220" s="180">
        <f t="shared" si="45"/>
        <v>0</v>
      </c>
      <c r="I220" s="179">
        <f t="shared" si="45"/>
        <v>0</v>
      </c>
      <c r="J220" s="180">
        <f t="shared" si="45"/>
        <v>0</v>
      </c>
      <c r="K220" s="179">
        <f t="shared" si="45"/>
        <v>0</v>
      </c>
      <c r="L220" s="179">
        <f t="shared" si="45"/>
        <v>0</v>
      </c>
    </row>
    <row r="221" spans="1:12" s="184" customFormat="1" ht="10.5" customHeight="1">
      <c r="A221" s="181"/>
      <c r="B221" s="171"/>
      <c r="C221" s="182"/>
      <c r="D221" s="183"/>
      <c r="E221" s="178"/>
      <c r="F221" s="190"/>
      <c r="G221" s="190"/>
      <c r="H221" s="205"/>
      <c r="I221" s="190"/>
      <c r="J221" s="205"/>
      <c r="K221" s="190"/>
      <c r="L221" s="190"/>
    </row>
    <row r="222" spans="1:12" ht="16.5" customHeight="1" thickBot="1">
      <c r="A222" s="181">
        <v>2521</v>
      </c>
      <c r="B222" s="222" t="s">
        <v>294</v>
      </c>
      <c r="C222" s="182">
        <v>2</v>
      </c>
      <c r="D222" s="183">
        <v>1</v>
      </c>
      <c r="E222" s="178" t="s">
        <v>528</v>
      </c>
      <c r="F222" s="200">
        <f>SUM(G222:H222)</f>
        <v>0</v>
      </c>
      <c r="G222" s="190"/>
      <c r="H222" s="190"/>
      <c r="I222" s="190"/>
      <c r="J222" s="190"/>
      <c r="K222" s="190"/>
      <c r="L222" s="190"/>
    </row>
    <row r="223" spans="1:12" ht="24.75" customHeight="1">
      <c r="A223" s="181">
        <v>2530</v>
      </c>
      <c r="B223" s="222" t="s">
        <v>294</v>
      </c>
      <c r="C223" s="182">
        <v>3</v>
      </c>
      <c r="D223" s="183">
        <v>0</v>
      </c>
      <c r="E223" s="178" t="s">
        <v>529</v>
      </c>
      <c r="F223" s="179">
        <f aca="true" t="shared" si="46" ref="F223:L223">SUM(F225)</f>
        <v>0</v>
      </c>
      <c r="G223" s="179">
        <f t="shared" si="46"/>
        <v>0</v>
      </c>
      <c r="H223" s="180">
        <f t="shared" si="46"/>
        <v>0</v>
      </c>
      <c r="I223" s="179">
        <f t="shared" si="46"/>
        <v>0</v>
      </c>
      <c r="J223" s="180">
        <f t="shared" si="46"/>
        <v>0</v>
      </c>
      <c r="K223" s="179">
        <f t="shared" si="46"/>
        <v>0</v>
      </c>
      <c r="L223" s="179">
        <f t="shared" si="46"/>
        <v>0</v>
      </c>
    </row>
    <row r="224" spans="1:12" s="184" customFormat="1" ht="15.75" customHeight="1">
      <c r="A224" s="181"/>
      <c r="B224" s="171"/>
      <c r="C224" s="182"/>
      <c r="D224" s="183"/>
      <c r="E224" s="178" t="s">
        <v>731</v>
      </c>
      <c r="F224" s="179"/>
      <c r="G224" s="179"/>
      <c r="H224" s="180"/>
      <c r="I224" s="179"/>
      <c r="J224" s="180"/>
      <c r="K224" s="179"/>
      <c r="L224" s="179"/>
    </row>
    <row r="225" spans="1:12" ht="25.5" customHeight="1" thickBot="1">
      <c r="A225" s="181">
        <v>2531</v>
      </c>
      <c r="B225" s="222" t="s">
        <v>294</v>
      </c>
      <c r="C225" s="182">
        <v>3</v>
      </c>
      <c r="D225" s="183">
        <v>1</v>
      </c>
      <c r="E225" s="178" t="s">
        <v>529</v>
      </c>
      <c r="F225" s="200"/>
      <c r="G225" s="200"/>
      <c r="H225" s="200"/>
      <c r="I225" s="200"/>
      <c r="J225" s="200"/>
      <c r="K225" s="200"/>
      <c r="L225" s="200"/>
    </row>
    <row r="226" spans="1:12" ht="30" customHeight="1">
      <c r="A226" s="181">
        <v>2540</v>
      </c>
      <c r="B226" s="222" t="s">
        <v>294</v>
      </c>
      <c r="C226" s="182">
        <v>4</v>
      </c>
      <c r="D226" s="183">
        <v>0</v>
      </c>
      <c r="E226" s="178" t="s">
        <v>530</v>
      </c>
      <c r="F226" s="179">
        <f aca="true" t="shared" si="47" ref="F226:L226">SUM(F228)</f>
        <v>0</v>
      </c>
      <c r="G226" s="179">
        <f t="shared" si="47"/>
        <v>0</v>
      </c>
      <c r="H226" s="180">
        <f t="shared" si="47"/>
        <v>0</v>
      </c>
      <c r="I226" s="179">
        <f t="shared" si="47"/>
        <v>0</v>
      </c>
      <c r="J226" s="180">
        <f t="shared" si="47"/>
        <v>0</v>
      </c>
      <c r="K226" s="179">
        <f t="shared" si="47"/>
        <v>0</v>
      </c>
      <c r="L226" s="179">
        <f t="shared" si="47"/>
        <v>0</v>
      </c>
    </row>
    <row r="227" spans="1:12" s="184" customFormat="1" ht="16.5" customHeight="1">
      <c r="A227" s="181"/>
      <c r="B227" s="171"/>
      <c r="C227" s="182"/>
      <c r="D227" s="183"/>
      <c r="E227" s="178" t="s">
        <v>731</v>
      </c>
      <c r="F227" s="179"/>
      <c r="G227" s="179"/>
      <c r="H227" s="180"/>
      <c r="I227" s="179"/>
      <c r="J227" s="180"/>
      <c r="K227" s="179"/>
      <c r="L227" s="179"/>
    </row>
    <row r="228" spans="1:12" ht="24" customHeight="1" thickBot="1">
      <c r="A228" s="181">
        <v>2541</v>
      </c>
      <c r="B228" s="222" t="s">
        <v>294</v>
      </c>
      <c r="C228" s="182">
        <v>4</v>
      </c>
      <c r="D228" s="183">
        <v>1</v>
      </c>
      <c r="E228" s="178" t="s">
        <v>530</v>
      </c>
      <c r="F228" s="200">
        <f>SUM(G228:H228)</f>
        <v>0</v>
      </c>
      <c r="G228" s="190"/>
      <c r="H228" s="190"/>
      <c r="I228" s="190"/>
      <c r="J228" s="190"/>
      <c r="K228" s="190"/>
      <c r="L228" s="190"/>
    </row>
    <row r="229" spans="1:12" ht="48" customHeight="1">
      <c r="A229" s="181">
        <v>2550</v>
      </c>
      <c r="B229" s="222" t="s">
        <v>294</v>
      </c>
      <c r="C229" s="182">
        <v>5</v>
      </c>
      <c r="D229" s="183">
        <v>0</v>
      </c>
      <c r="E229" s="178" t="s">
        <v>531</v>
      </c>
      <c r="F229" s="179">
        <f aca="true" t="shared" si="48" ref="F229:L229">SUM(F231)</f>
        <v>0</v>
      </c>
      <c r="G229" s="179">
        <f t="shared" si="48"/>
        <v>0</v>
      </c>
      <c r="H229" s="180">
        <f t="shared" si="48"/>
        <v>0</v>
      </c>
      <c r="I229" s="179">
        <f t="shared" si="48"/>
        <v>0</v>
      </c>
      <c r="J229" s="180">
        <f t="shared" si="48"/>
        <v>0</v>
      </c>
      <c r="K229" s="179">
        <f t="shared" si="48"/>
        <v>0</v>
      </c>
      <c r="L229" s="179">
        <f t="shared" si="48"/>
        <v>0</v>
      </c>
    </row>
    <row r="230" spans="1:12" s="184" customFormat="1" ht="14.25" customHeight="1">
      <c r="A230" s="181"/>
      <c r="B230" s="171"/>
      <c r="C230" s="182"/>
      <c r="D230" s="183"/>
      <c r="E230" s="178" t="s">
        <v>731</v>
      </c>
      <c r="F230" s="179"/>
      <c r="G230" s="179"/>
      <c r="H230" s="180"/>
      <c r="I230" s="179"/>
      <c r="J230" s="180"/>
      <c r="K230" s="179"/>
      <c r="L230" s="179"/>
    </row>
    <row r="231" spans="1:12" ht="52.5" customHeight="1" thickBot="1">
      <c r="A231" s="181">
        <v>2551</v>
      </c>
      <c r="B231" s="222" t="s">
        <v>294</v>
      </c>
      <c r="C231" s="182">
        <v>5</v>
      </c>
      <c r="D231" s="183">
        <v>1</v>
      </c>
      <c r="E231" s="178" t="s">
        <v>531</v>
      </c>
      <c r="F231" s="200">
        <f>SUM(G231:H231)</f>
        <v>0</v>
      </c>
      <c r="G231" s="200"/>
      <c r="H231" s="201"/>
      <c r="I231" s="200"/>
      <c r="J231" s="201"/>
      <c r="K231" s="200"/>
      <c r="L231" s="200"/>
    </row>
    <row r="232" spans="1:12" ht="38.25" customHeight="1">
      <c r="A232" s="181">
        <v>2560</v>
      </c>
      <c r="B232" s="222" t="s">
        <v>294</v>
      </c>
      <c r="C232" s="182">
        <v>6</v>
      </c>
      <c r="D232" s="183">
        <v>0</v>
      </c>
      <c r="E232" s="178" t="s">
        <v>532</v>
      </c>
      <c r="F232" s="179">
        <f aca="true" t="shared" si="49" ref="F232:L232">SUM(F234)</f>
        <v>7520</v>
      </c>
      <c r="G232" s="179">
        <f t="shared" si="49"/>
        <v>6400</v>
      </c>
      <c r="H232" s="180">
        <f t="shared" si="49"/>
        <v>1120</v>
      </c>
      <c r="I232" s="179">
        <f t="shared" si="49"/>
        <v>1620</v>
      </c>
      <c r="J232" s="180">
        <f t="shared" si="49"/>
        <v>3220</v>
      </c>
      <c r="K232" s="179">
        <f t="shared" si="49"/>
        <v>5870</v>
      </c>
      <c r="L232" s="179">
        <f t="shared" si="49"/>
        <v>7520</v>
      </c>
    </row>
    <row r="233" spans="1:12" s="184" customFormat="1" ht="21" customHeight="1">
      <c r="A233" s="181"/>
      <c r="B233" s="171"/>
      <c r="C233" s="182"/>
      <c r="D233" s="183"/>
      <c r="E233" s="178" t="s">
        <v>731</v>
      </c>
      <c r="F233" s="179"/>
      <c r="G233" s="179"/>
      <c r="H233" s="180"/>
      <c r="I233" s="179"/>
      <c r="J233" s="180"/>
      <c r="K233" s="179"/>
      <c r="L233" s="179"/>
    </row>
    <row r="234" spans="1:12" ht="37.5" customHeight="1" thickBot="1">
      <c r="A234" s="181">
        <v>2561</v>
      </c>
      <c r="B234" s="222" t="s">
        <v>294</v>
      </c>
      <c r="C234" s="182">
        <v>6</v>
      </c>
      <c r="D234" s="183">
        <v>1</v>
      </c>
      <c r="E234" s="202" t="s">
        <v>532</v>
      </c>
      <c r="F234" s="200">
        <f>SUM(G234:H234)</f>
        <v>7520</v>
      </c>
      <c r="G234" s="190">
        <f>SUM(G235:G236)</f>
        <v>6400</v>
      </c>
      <c r="H234" s="190">
        <f>SUM(H235:H237)</f>
        <v>1120</v>
      </c>
      <c r="I234" s="190">
        <f>SUM(I235:I237)</f>
        <v>1620</v>
      </c>
      <c r="J234" s="190">
        <f>SUM(J235:J237)</f>
        <v>3220</v>
      </c>
      <c r="K234" s="190">
        <f>SUM(K235:K237)</f>
        <v>5870</v>
      </c>
      <c r="L234" s="190">
        <f>SUM(L235:L237)</f>
        <v>7520</v>
      </c>
    </row>
    <row r="235" spans="1:12" ht="57" customHeight="1" thickBot="1">
      <c r="A235" s="181"/>
      <c r="B235" s="222"/>
      <c r="C235" s="182"/>
      <c r="D235" s="183"/>
      <c r="E235" s="227" t="s">
        <v>104</v>
      </c>
      <c r="F235" s="200">
        <f>SUM(G235:H235)</f>
        <v>6400</v>
      </c>
      <c r="G235" s="179">
        <v>6400</v>
      </c>
      <c r="H235" s="180"/>
      <c r="I235" s="179">
        <v>500</v>
      </c>
      <c r="J235" s="180">
        <v>2100</v>
      </c>
      <c r="K235" s="179">
        <v>4750</v>
      </c>
      <c r="L235" s="179">
        <v>6400</v>
      </c>
    </row>
    <row r="236" spans="1:12" ht="19.5" customHeight="1" thickBot="1">
      <c r="A236" s="181"/>
      <c r="B236" s="222"/>
      <c r="C236" s="182"/>
      <c r="D236" s="183"/>
      <c r="E236" s="178"/>
      <c r="F236" s="200">
        <f>SUM(G236:H236)</f>
        <v>0</v>
      </c>
      <c r="G236" s="179"/>
      <c r="H236" s="180"/>
      <c r="I236" s="179"/>
      <c r="J236" s="180"/>
      <c r="K236" s="179"/>
      <c r="L236" s="179"/>
    </row>
    <row r="237" spans="1:12" ht="27.75" customHeight="1" thickBot="1">
      <c r="A237" s="181"/>
      <c r="B237" s="222"/>
      <c r="C237" s="182"/>
      <c r="D237" s="183"/>
      <c r="E237" s="194" t="s">
        <v>134</v>
      </c>
      <c r="F237" s="200">
        <f>SUM(G237:H237)</f>
        <v>1120</v>
      </c>
      <c r="G237" s="179"/>
      <c r="H237" s="180">
        <v>1120</v>
      </c>
      <c r="I237" s="180">
        <v>1120</v>
      </c>
      <c r="J237" s="180">
        <v>1120</v>
      </c>
      <c r="K237" s="180">
        <v>1120</v>
      </c>
      <c r="L237" s="180">
        <v>1120</v>
      </c>
    </row>
    <row r="238" spans="1:12" s="177" customFormat="1" ht="48" customHeight="1">
      <c r="A238" s="181">
        <v>2600</v>
      </c>
      <c r="B238" s="222" t="s">
        <v>295</v>
      </c>
      <c r="C238" s="223">
        <v>0</v>
      </c>
      <c r="D238" s="224">
        <v>0</v>
      </c>
      <c r="E238" s="202" t="s">
        <v>232</v>
      </c>
      <c r="F238" s="203">
        <f aca="true" t="shared" si="50" ref="F238:L238">SUM(F240,F243,F246,F252,F260,F263,)</f>
        <v>109346.79999999999</v>
      </c>
      <c r="G238" s="203">
        <f t="shared" si="50"/>
        <v>97572.79999999999</v>
      </c>
      <c r="H238" s="221">
        <f t="shared" si="50"/>
        <v>11774</v>
      </c>
      <c r="I238" s="203">
        <f t="shared" si="50"/>
        <v>24105.3</v>
      </c>
      <c r="J238" s="221">
        <f t="shared" si="50"/>
        <v>62199.8</v>
      </c>
      <c r="K238" s="203">
        <f t="shared" si="50"/>
        <v>84729.4</v>
      </c>
      <c r="L238" s="203">
        <f t="shared" si="50"/>
        <v>109346.79999999999</v>
      </c>
    </row>
    <row r="239" spans="1:12" ht="17.25" customHeight="1">
      <c r="A239" s="170"/>
      <c r="B239" s="171"/>
      <c r="C239" s="172"/>
      <c r="D239" s="173"/>
      <c r="E239" s="178" t="s">
        <v>730</v>
      </c>
      <c r="F239" s="214"/>
      <c r="G239" s="214"/>
      <c r="H239" s="220"/>
      <c r="I239" s="214"/>
      <c r="J239" s="220"/>
      <c r="K239" s="214"/>
      <c r="L239" s="214"/>
    </row>
    <row r="240" spans="1:12" ht="16.5" customHeight="1">
      <c r="A240" s="181">
        <v>2610</v>
      </c>
      <c r="B240" s="222" t="s">
        <v>295</v>
      </c>
      <c r="C240" s="182">
        <v>1</v>
      </c>
      <c r="D240" s="183">
        <v>0</v>
      </c>
      <c r="E240" s="178" t="s">
        <v>533</v>
      </c>
      <c r="F240" s="179">
        <f aca="true" t="shared" si="51" ref="F240:L240">SUM(F242)</f>
        <v>0</v>
      </c>
      <c r="G240" s="179">
        <f t="shared" si="51"/>
        <v>0</v>
      </c>
      <c r="H240" s="180">
        <f t="shared" si="51"/>
        <v>0</v>
      </c>
      <c r="I240" s="179">
        <f t="shared" si="51"/>
        <v>0</v>
      </c>
      <c r="J240" s="180">
        <f t="shared" si="51"/>
        <v>0</v>
      </c>
      <c r="K240" s="179">
        <f t="shared" si="51"/>
        <v>0</v>
      </c>
      <c r="L240" s="179">
        <f t="shared" si="51"/>
        <v>0</v>
      </c>
    </row>
    <row r="241" spans="1:12" s="184" customFormat="1" ht="14.25" customHeight="1">
      <c r="A241" s="181"/>
      <c r="B241" s="171"/>
      <c r="C241" s="182"/>
      <c r="D241" s="183"/>
      <c r="E241" s="178" t="s">
        <v>731</v>
      </c>
      <c r="F241" s="179"/>
      <c r="G241" s="179"/>
      <c r="H241" s="180"/>
      <c r="I241" s="179"/>
      <c r="J241" s="180"/>
      <c r="K241" s="179"/>
      <c r="L241" s="179"/>
    </row>
    <row r="242" spans="1:12" ht="21" customHeight="1" thickBot="1">
      <c r="A242" s="181">
        <v>2611</v>
      </c>
      <c r="B242" s="222" t="s">
        <v>295</v>
      </c>
      <c r="C242" s="182">
        <v>1</v>
      </c>
      <c r="D242" s="183">
        <v>1</v>
      </c>
      <c r="E242" s="178" t="s">
        <v>534</v>
      </c>
      <c r="F242" s="200">
        <f>SUM(G242:H242)</f>
        <v>0</v>
      </c>
      <c r="G242" s="190"/>
      <c r="H242" s="190"/>
      <c r="I242" s="190"/>
      <c r="J242" s="190"/>
      <c r="K242" s="190"/>
      <c r="L242" s="190"/>
    </row>
    <row r="243" spans="1:12" ht="17.25" customHeight="1">
      <c r="A243" s="181">
        <v>2620</v>
      </c>
      <c r="B243" s="222" t="s">
        <v>295</v>
      </c>
      <c r="C243" s="182">
        <v>2</v>
      </c>
      <c r="D243" s="183">
        <v>0</v>
      </c>
      <c r="E243" s="178" t="s">
        <v>535</v>
      </c>
      <c r="F243" s="179">
        <f aca="true" t="shared" si="52" ref="F243:L243">SUM(F245)</f>
        <v>0</v>
      </c>
      <c r="G243" s="179">
        <f t="shared" si="52"/>
        <v>0</v>
      </c>
      <c r="H243" s="180">
        <f t="shared" si="52"/>
        <v>0</v>
      </c>
      <c r="I243" s="179">
        <f t="shared" si="52"/>
        <v>0</v>
      </c>
      <c r="J243" s="180">
        <f t="shared" si="52"/>
        <v>0</v>
      </c>
      <c r="K243" s="179">
        <f t="shared" si="52"/>
        <v>0</v>
      </c>
      <c r="L243" s="179">
        <f t="shared" si="52"/>
        <v>0</v>
      </c>
    </row>
    <row r="244" spans="1:12" s="184" customFormat="1" ht="10.5" customHeight="1">
      <c r="A244" s="181"/>
      <c r="B244" s="171"/>
      <c r="C244" s="182"/>
      <c r="D244" s="183"/>
      <c r="E244" s="178" t="s">
        <v>731</v>
      </c>
      <c r="F244" s="179"/>
      <c r="G244" s="179"/>
      <c r="H244" s="180"/>
      <c r="I244" s="179"/>
      <c r="J244" s="180"/>
      <c r="K244" s="179"/>
      <c r="L244" s="179"/>
    </row>
    <row r="245" spans="1:12" ht="13.5" customHeight="1" thickBot="1">
      <c r="A245" s="181">
        <v>2621</v>
      </c>
      <c r="B245" s="222" t="s">
        <v>295</v>
      </c>
      <c r="C245" s="182">
        <v>2</v>
      </c>
      <c r="D245" s="183">
        <v>1</v>
      </c>
      <c r="E245" s="178" t="s">
        <v>535</v>
      </c>
      <c r="F245" s="200">
        <f>SUM(G245:H245)</f>
        <v>0</v>
      </c>
      <c r="G245" s="200"/>
      <c r="H245" s="201"/>
      <c r="I245" s="200"/>
      <c r="J245" s="201"/>
      <c r="K245" s="200"/>
      <c r="L245" s="200"/>
    </row>
    <row r="246" spans="1:12" ht="18.75" customHeight="1">
      <c r="A246" s="181">
        <v>2630</v>
      </c>
      <c r="B246" s="222" t="s">
        <v>295</v>
      </c>
      <c r="C246" s="182">
        <v>3</v>
      </c>
      <c r="D246" s="183">
        <v>0</v>
      </c>
      <c r="E246" s="178" t="s">
        <v>536</v>
      </c>
      <c r="F246" s="179">
        <f aca="true" t="shared" si="53" ref="F246:L246">SUM(F248)</f>
        <v>36951.7</v>
      </c>
      <c r="G246" s="179">
        <f t="shared" si="53"/>
        <v>36951.7</v>
      </c>
      <c r="H246" s="180">
        <f t="shared" si="53"/>
        <v>0</v>
      </c>
      <c r="I246" s="179">
        <f t="shared" si="53"/>
        <v>2351.7</v>
      </c>
      <c r="J246" s="180">
        <f t="shared" si="53"/>
        <v>18775.8</v>
      </c>
      <c r="K246" s="179">
        <f t="shared" si="53"/>
        <v>27775.8</v>
      </c>
      <c r="L246" s="179">
        <f t="shared" si="53"/>
        <v>36951.7</v>
      </c>
    </row>
    <row r="247" spans="1:12" s="184" customFormat="1" ht="15.75" customHeight="1">
      <c r="A247" s="181"/>
      <c r="B247" s="171"/>
      <c r="C247" s="182"/>
      <c r="D247" s="183"/>
      <c r="E247" s="178" t="s">
        <v>731</v>
      </c>
      <c r="F247" s="179"/>
      <c r="G247" s="179"/>
      <c r="H247" s="180"/>
      <c r="I247" s="179"/>
      <c r="J247" s="180"/>
      <c r="K247" s="179"/>
      <c r="L247" s="179"/>
    </row>
    <row r="248" spans="1:12" ht="15" customHeight="1" thickBot="1">
      <c r="A248" s="181">
        <v>2631</v>
      </c>
      <c r="B248" s="222" t="s">
        <v>295</v>
      </c>
      <c r="C248" s="182">
        <v>3</v>
      </c>
      <c r="D248" s="183">
        <v>1</v>
      </c>
      <c r="E248" s="202" t="s">
        <v>537</v>
      </c>
      <c r="F248" s="200">
        <f>SUM(G248:H248)</f>
        <v>36951.7</v>
      </c>
      <c r="G248" s="190">
        <f aca="true" t="shared" si="54" ref="G248:L248">G249+G250+G251</f>
        <v>36951.7</v>
      </c>
      <c r="H248" s="190">
        <f t="shared" si="54"/>
        <v>0</v>
      </c>
      <c r="I248" s="190">
        <f t="shared" si="54"/>
        <v>2351.7</v>
      </c>
      <c r="J248" s="190">
        <f t="shared" si="54"/>
        <v>18775.8</v>
      </c>
      <c r="K248" s="190">
        <f t="shared" si="54"/>
        <v>27775.8</v>
      </c>
      <c r="L248" s="190">
        <f t="shared" si="54"/>
        <v>36951.7</v>
      </c>
    </row>
    <row r="249" spans="1:12" ht="61.5" customHeight="1" thickBot="1">
      <c r="A249" s="181"/>
      <c r="B249" s="222"/>
      <c r="C249" s="182"/>
      <c r="D249" s="183"/>
      <c r="E249" s="227" t="s">
        <v>104</v>
      </c>
      <c r="F249" s="200">
        <f>SUM(G249:H249)</f>
        <v>36351.7</v>
      </c>
      <c r="G249" s="179">
        <v>36351.7</v>
      </c>
      <c r="H249" s="180"/>
      <c r="I249" s="179">
        <v>2351.7</v>
      </c>
      <c r="J249" s="180">
        <v>18175.8</v>
      </c>
      <c r="K249" s="179">
        <v>27175.8</v>
      </c>
      <c r="L249" s="179">
        <v>36351.7</v>
      </c>
    </row>
    <row r="250" spans="1:12" ht="23.25" customHeight="1" thickBot="1">
      <c r="A250" s="181"/>
      <c r="B250" s="222"/>
      <c r="C250" s="182"/>
      <c r="D250" s="183"/>
      <c r="E250" s="227" t="s">
        <v>209</v>
      </c>
      <c r="F250" s="200">
        <f>SUM(G250:H250)</f>
        <v>300</v>
      </c>
      <c r="G250" s="179">
        <v>300</v>
      </c>
      <c r="H250" s="180"/>
      <c r="I250" s="179"/>
      <c r="J250" s="180">
        <v>300</v>
      </c>
      <c r="K250" s="179">
        <v>300</v>
      </c>
      <c r="L250" s="179">
        <v>300</v>
      </c>
    </row>
    <row r="251" spans="1:12" ht="29.25" customHeight="1" thickBot="1">
      <c r="A251" s="181"/>
      <c r="B251" s="222"/>
      <c r="C251" s="182"/>
      <c r="D251" s="183"/>
      <c r="E251" s="193" t="s">
        <v>123</v>
      </c>
      <c r="F251" s="200">
        <f>SUM(G251:H251)</f>
        <v>300</v>
      </c>
      <c r="G251" s="179">
        <v>300</v>
      </c>
      <c r="H251" s="180"/>
      <c r="I251" s="179"/>
      <c r="J251" s="180">
        <v>300</v>
      </c>
      <c r="K251" s="179">
        <v>300</v>
      </c>
      <c r="L251" s="179">
        <v>300</v>
      </c>
    </row>
    <row r="252" spans="1:12" ht="15.75" customHeight="1">
      <c r="A252" s="181">
        <v>2640</v>
      </c>
      <c r="B252" s="222" t="s">
        <v>295</v>
      </c>
      <c r="C252" s="182">
        <v>4</v>
      </c>
      <c r="D252" s="183">
        <v>0</v>
      </c>
      <c r="E252" s="178" t="s">
        <v>538</v>
      </c>
      <c r="F252" s="179">
        <f aca="true" t="shared" si="55" ref="F252:L252">SUM(F254)</f>
        <v>63395.1</v>
      </c>
      <c r="G252" s="179">
        <f t="shared" si="55"/>
        <v>56621.1</v>
      </c>
      <c r="H252" s="180">
        <f t="shared" si="55"/>
        <v>6774</v>
      </c>
      <c r="I252" s="179">
        <f t="shared" si="55"/>
        <v>15253.6</v>
      </c>
      <c r="J252" s="180">
        <f t="shared" si="55"/>
        <v>36424</v>
      </c>
      <c r="K252" s="179">
        <f t="shared" si="55"/>
        <v>48953.6</v>
      </c>
      <c r="L252" s="179">
        <f t="shared" si="55"/>
        <v>63395.1</v>
      </c>
    </row>
    <row r="253" spans="1:12" s="184" customFormat="1" ht="14.25" customHeight="1">
      <c r="A253" s="181"/>
      <c r="B253" s="171"/>
      <c r="C253" s="182"/>
      <c r="D253" s="183"/>
      <c r="E253" s="178" t="s">
        <v>731</v>
      </c>
      <c r="F253" s="179"/>
      <c r="G253" s="179"/>
      <c r="H253" s="180"/>
      <c r="I253" s="179"/>
      <c r="J253" s="180"/>
      <c r="K253" s="179"/>
      <c r="L253" s="179"/>
    </row>
    <row r="254" spans="1:12" ht="13.5" customHeight="1" thickBot="1">
      <c r="A254" s="181">
        <v>2641</v>
      </c>
      <c r="B254" s="222" t="s">
        <v>295</v>
      </c>
      <c r="C254" s="182">
        <v>4</v>
      </c>
      <c r="D254" s="183">
        <v>1</v>
      </c>
      <c r="E254" s="202" t="s">
        <v>539</v>
      </c>
      <c r="F254" s="200">
        <f aca="true" t="shared" si="56" ref="F254:F259">SUM(G254:H254)</f>
        <v>63395.1</v>
      </c>
      <c r="G254" s="190">
        <f>G255+G256+G257</f>
        <v>56621.1</v>
      </c>
      <c r="H254" s="190">
        <f>H255+H256+H257+H258+H259</f>
        <v>6774</v>
      </c>
      <c r="I254" s="190">
        <f>I255+I256+I257</f>
        <v>15253.6</v>
      </c>
      <c r="J254" s="190">
        <f>J255+J256+J257+J258+J259</f>
        <v>36424</v>
      </c>
      <c r="K254" s="190">
        <f>K255+K256+K257+K258+K259</f>
        <v>48953.6</v>
      </c>
      <c r="L254" s="190">
        <f>L255+L256+L257+L258+L259</f>
        <v>63395.1</v>
      </c>
    </row>
    <row r="255" spans="1:12" ht="23.25" customHeight="1" thickBot="1">
      <c r="A255" s="181"/>
      <c r="B255" s="222"/>
      <c r="C255" s="182"/>
      <c r="D255" s="183"/>
      <c r="E255" s="194" t="s">
        <v>80</v>
      </c>
      <c r="F255" s="200">
        <f t="shared" si="56"/>
        <v>28191.5</v>
      </c>
      <c r="G255" s="179">
        <v>28191.5</v>
      </c>
      <c r="H255" s="180"/>
      <c r="I255" s="179">
        <v>4250</v>
      </c>
      <c r="J255" s="180">
        <v>14250</v>
      </c>
      <c r="K255" s="179">
        <v>20250</v>
      </c>
      <c r="L255" s="179">
        <v>28191.5</v>
      </c>
    </row>
    <row r="256" spans="1:12" ht="57.75" customHeight="1" thickBot="1">
      <c r="A256" s="181"/>
      <c r="B256" s="222"/>
      <c r="C256" s="182"/>
      <c r="D256" s="183"/>
      <c r="E256" s="230" t="s">
        <v>104</v>
      </c>
      <c r="F256" s="200">
        <f t="shared" si="56"/>
        <v>28429.6</v>
      </c>
      <c r="G256" s="179">
        <v>28429.6</v>
      </c>
      <c r="H256" s="180"/>
      <c r="I256" s="179">
        <v>4229.6</v>
      </c>
      <c r="J256" s="180">
        <v>15400</v>
      </c>
      <c r="K256" s="179">
        <v>21929.6</v>
      </c>
      <c r="L256" s="179">
        <v>28429.6</v>
      </c>
    </row>
    <row r="257" spans="1:12" ht="27" customHeight="1" thickBot="1">
      <c r="A257" s="181"/>
      <c r="B257" s="222"/>
      <c r="C257" s="182"/>
      <c r="D257" s="183"/>
      <c r="E257" s="230" t="s">
        <v>273</v>
      </c>
      <c r="F257" s="200">
        <f t="shared" si="56"/>
        <v>6774</v>
      </c>
      <c r="G257" s="179"/>
      <c r="H257" s="180">
        <v>6774</v>
      </c>
      <c r="I257" s="179">
        <v>6774</v>
      </c>
      <c r="J257" s="180">
        <v>6774</v>
      </c>
      <c r="K257" s="179">
        <v>6774</v>
      </c>
      <c r="L257" s="179">
        <v>6774</v>
      </c>
    </row>
    <row r="258" spans="1:12" ht="13.5" customHeight="1" thickBot="1">
      <c r="A258" s="181"/>
      <c r="B258" s="222"/>
      <c r="C258" s="182"/>
      <c r="D258" s="183"/>
      <c r="E258" s="178"/>
      <c r="F258" s="200">
        <f t="shared" si="56"/>
        <v>0</v>
      </c>
      <c r="G258" s="179"/>
      <c r="H258" s="180"/>
      <c r="I258" s="179"/>
      <c r="J258" s="180"/>
      <c r="K258" s="179"/>
      <c r="L258" s="179"/>
    </row>
    <row r="259" spans="1:12" ht="13.5" customHeight="1" thickBot="1">
      <c r="A259" s="181"/>
      <c r="B259" s="222"/>
      <c r="C259" s="182"/>
      <c r="D259" s="183"/>
      <c r="E259" s="178"/>
      <c r="F259" s="200">
        <f t="shared" si="56"/>
        <v>0</v>
      </c>
      <c r="G259" s="179"/>
      <c r="H259" s="180"/>
      <c r="I259" s="179"/>
      <c r="J259" s="180"/>
      <c r="K259" s="179"/>
      <c r="L259" s="179"/>
    </row>
    <row r="260" spans="1:12" ht="48.75" customHeight="1">
      <c r="A260" s="181">
        <v>2650</v>
      </c>
      <c r="B260" s="222" t="s">
        <v>295</v>
      </c>
      <c r="C260" s="182">
        <v>5</v>
      </c>
      <c r="D260" s="183">
        <v>0</v>
      </c>
      <c r="E260" s="178" t="s">
        <v>546</v>
      </c>
      <c r="F260" s="179">
        <f aca="true" t="shared" si="57" ref="F260:L260">SUM(F262)</f>
        <v>0</v>
      </c>
      <c r="G260" s="179">
        <f t="shared" si="57"/>
        <v>0</v>
      </c>
      <c r="H260" s="180">
        <f t="shared" si="57"/>
        <v>0</v>
      </c>
      <c r="I260" s="179">
        <f t="shared" si="57"/>
        <v>0</v>
      </c>
      <c r="J260" s="180">
        <f t="shared" si="57"/>
        <v>0</v>
      </c>
      <c r="K260" s="179">
        <f t="shared" si="57"/>
        <v>0</v>
      </c>
      <c r="L260" s="179">
        <f t="shared" si="57"/>
        <v>0</v>
      </c>
    </row>
    <row r="261" spans="1:12" s="184" customFormat="1" ht="14.25" customHeight="1">
      <c r="A261" s="181"/>
      <c r="B261" s="171"/>
      <c r="C261" s="182"/>
      <c r="D261" s="183"/>
      <c r="E261" s="178" t="s">
        <v>731</v>
      </c>
      <c r="F261" s="179"/>
      <c r="G261" s="179"/>
      <c r="H261" s="180"/>
      <c r="I261" s="179"/>
      <c r="J261" s="180"/>
      <c r="K261" s="179"/>
      <c r="L261" s="179"/>
    </row>
    <row r="262" spans="1:12" ht="47.25" customHeight="1" thickBot="1">
      <c r="A262" s="181">
        <v>2651</v>
      </c>
      <c r="B262" s="222" t="s">
        <v>295</v>
      </c>
      <c r="C262" s="182">
        <v>5</v>
      </c>
      <c r="D262" s="183">
        <v>1</v>
      </c>
      <c r="E262" s="178" t="s">
        <v>546</v>
      </c>
      <c r="F262" s="200">
        <f>SUM(G262:H262)</f>
        <v>0</v>
      </c>
      <c r="G262" s="200"/>
      <c r="H262" s="201"/>
      <c r="I262" s="200"/>
      <c r="J262" s="201"/>
      <c r="K262" s="200"/>
      <c r="L262" s="200"/>
    </row>
    <row r="263" spans="1:12" ht="35.25" customHeight="1">
      <c r="A263" s="181">
        <v>2660</v>
      </c>
      <c r="B263" s="222" t="s">
        <v>295</v>
      </c>
      <c r="C263" s="182">
        <v>6</v>
      </c>
      <c r="D263" s="183">
        <v>0</v>
      </c>
      <c r="E263" s="178" t="s">
        <v>552</v>
      </c>
      <c r="F263" s="179">
        <f aca="true" t="shared" si="58" ref="F263:L263">SUM(F265)</f>
        <v>9000</v>
      </c>
      <c r="G263" s="179">
        <f>SUM(G265)</f>
        <v>4000</v>
      </c>
      <c r="H263" s="180">
        <f t="shared" si="58"/>
        <v>5000</v>
      </c>
      <c r="I263" s="208">
        <f t="shared" si="58"/>
        <v>6500</v>
      </c>
      <c r="J263" s="180">
        <f t="shared" si="58"/>
        <v>7000</v>
      </c>
      <c r="K263" s="208">
        <f t="shared" si="58"/>
        <v>8000</v>
      </c>
      <c r="L263" s="208">
        <f t="shared" si="58"/>
        <v>9000</v>
      </c>
    </row>
    <row r="264" spans="1:12" s="184" customFormat="1" ht="14.25" customHeight="1">
      <c r="A264" s="181"/>
      <c r="B264" s="171"/>
      <c r="C264" s="182"/>
      <c r="D264" s="183"/>
      <c r="E264" s="178" t="s">
        <v>731</v>
      </c>
      <c r="F264" s="179"/>
      <c r="G264" s="179"/>
      <c r="H264" s="180"/>
      <c r="I264" s="190"/>
      <c r="J264" s="205"/>
      <c r="K264" s="190"/>
      <c r="L264" s="190"/>
    </row>
    <row r="265" spans="1:12" ht="37.5" customHeight="1" thickBot="1">
      <c r="A265" s="181">
        <v>2661</v>
      </c>
      <c r="B265" s="222" t="s">
        <v>295</v>
      </c>
      <c r="C265" s="182">
        <v>6</v>
      </c>
      <c r="D265" s="183">
        <v>1</v>
      </c>
      <c r="E265" s="231" t="s">
        <v>552</v>
      </c>
      <c r="F265" s="225">
        <f>SUM(G265:H265)</f>
        <v>9000</v>
      </c>
      <c r="G265" s="190">
        <f aca="true" t="shared" si="59" ref="G265:L265">G266+G267</f>
        <v>4000</v>
      </c>
      <c r="H265" s="209">
        <f t="shared" si="59"/>
        <v>5000</v>
      </c>
      <c r="I265" s="212">
        <f>I266+I267</f>
        <v>6500</v>
      </c>
      <c r="J265" s="212">
        <f t="shared" si="59"/>
        <v>7000</v>
      </c>
      <c r="K265" s="212">
        <f t="shared" si="59"/>
        <v>8000</v>
      </c>
      <c r="L265" s="212">
        <f t="shared" si="59"/>
        <v>9000</v>
      </c>
    </row>
    <row r="266" spans="1:12" ht="57" customHeight="1" thickBot="1">
      <c r="A266" s="181"/>
      <c r="B266" s="222"/>
      <c r="C266" s="182"/>
      <c r="D266" s="183"/>
      <c r="E266" s="232" t="s">
        <v>104</v>
      </c>
      <c r="F266" s="200">
        <f>SUM(G266:H266)</f>
        <v>4000</v>
      </c>
      <c r="G266" s="179">
        <v>4000</v>
      </c>
      <c r="H266" s="180"/>
      <c r="I266" s="214">
        <v>1500</v>
      </c>
      <c r="J266" s="220">
        <v>2000</v>
      </c>
      <c r="K266" s="214">
        <v>3000</v>
      </c>
      <c r="L266" s="214">
        <v>4000</v>
      </c>
    </row>
    <row r="267" spans="1:12" ht="36.75" customHeight="1" thickBot="1">
      <c r="A267" s="181"/>
      <c r="B267" s="222"/>
      <c r="C267" s="182"/>
      <c r="D267" s="183"/>
      <c r="E267" s="193" t="s">
        <v>135</v>
      </c>
      <c r="F267" s="200">
        <f>SUM(G267:H267)</f>
        <v>5000</v>
      </c>
      <c r="G267" s="179"/>
      <c r="H267" s="180">
        <f>SUM(H268)</f>
        <v>5000</v>
      </c>
      <c r="I267" s="179">
        <f>SUM(I268)</f>
        <v>5000</v>
      </c>
      <c r="J267" s="180">
        <f>SUM(J268)</f>
        <v>5000</v>
      </c>
      <c r="K267" s="179">
        <f>SUM(K268)</f>
        <v>5000</v>
      </c>
      <c r="L267" s="179">
        <f>SUM(L268)</f>
        <v>5000</v>
      </c>
    </row>
    <row r="268" spans="1:12" ht="36.75" customHeight="1" thickBot="1">
      <c r="A268" s="181"/>
      <c r="B268" s="222"/>
      <c r="C268" s="182"/>
      <c r="D268" s="183"/>
      <c r="E268" s="233" t="s">
        <v>136</v>
      </c>
      <c r="F268" s="200">
        <f>SUM(G268:H268)</f>
        <v>5000</v>
      </c>
      <c r="G268" s="179"/>
      <c r="H268" s="180">
        <v>5000</v>
      </c>
      <c r="I268" s="179">
        <v>5000</v>
      </c>
      <c r="J268" s="180">
        <v>5000</v>
      </c>
      <c r="K268" s="179">
        <v>5000</v>
      </c>
      <c r="L268" s="179">
        <v>5000</v>
      </c>
    </row>
    <row r="269" spans="1:12" ht="34.5" customHeight="1" thickBot="1">
      <c r="A269" s="181"/>
      <c r="B269" s="222"/>
      <c r="C269" s="182"/>
      <c r="D269" s="183"/>
      <c r="E269" s="235"/>
      <c r="F269" s="200">
        <f>SUM(G269:H269)</f>
        <v>0</v>
      </c>
      <c r="G269" s="179"/>
      <c r="H269" s="180"/>
      <c r="I269" s="200"/>
      <c r="J269" s="180"/>
      <c r="K269" s="200"/>
      <c r="L269" s="200"/>
    </row>
    <row r="270" spans="1:12" s="177" customFormat="1" ht="36" customHeight="1">
      <c r="A270" s="181">
        <v>2700</v>
      </c>
      <c r="B270" s="222" t="s">
        <v>296</v>
      </c>
      <c r="C270" s="223">
        <v>0</v>
      </c>
      <c r="D270" s="224">
        <v>0</v>
      </c>
      <c r="E270" s="202" t="s">
        <v>233</v>
      </c>
      <c r="F270" s="203">
        <f aca="true" t="shared" si="60" ref="F270:L270">SUM(F272,F277,F283,F289,F292,F295)</f>
        <v>0</v>
      </c>
      <c r="G270" s="203">
        <f t="shared" si="60"/>
        <v>0</v>
      </c>
      <c r="H270" s="221">
        <f t="shared" si="60"/>
        <v>0</v>
      </c>
      <c r="I270" s="175">
        <f t="shared" si="60"/>
        <v>0</v>
      </c>
      <c r="J270" s="221">
        <f t="shared" si="60"/>
        <v>0</v>
      </c>
      <c r="K270" s="175">
        <f t="shared" si="60"/>
        <v>0</v>
      </c>
      <c r="L270" s="175">
        <f t="shared" si="60"/>
        <v>0</v>
      </c>
    </row>
    <row r="271" spans="1:12" ht="11.25" customHeight="1">
      <c r="A271" s="170"/>
      <c r="B271" s="171"/>
      <c r="C271" s="172"/>
      <c r="D271" s="173"/>
      <c r="E271" s="178" t="s">
        <v>730</v>
      </c>
      <c r="F271" s="214"/>
      <c r="G271" s="214"/>
      <c r="H271" s="220"/>
      <c r="I271" s="214"/>
      <c r="J271" s="220"/>
      <c r="K271" s="214"/>
      <c r="L271" s="214"/>
    </row>
    <row r="272" spans="1:12" ht="30" customHeight="1">
      <c r="A272" s="181">
        <v>2710</v>
      </c>
      <c r="B272" s="222" t="s">
        <v>296</v>
      </c>
      <c r="C272" s="182">
        <v>1</v>
      </c>
      <c r="D272" s="183">
        <v>0</v>
      </c>
      <c r="E272" s="178" t="s">
        <v>553</v>
      </c>
      <c r="F272" s="179">
        <f aca="true" t="shared" si="61" ref="F272:L272">SUM(F274:F276)</f>
        <v>0</v>
      </c>
      <c r="G272" s="179">
        <f t="shared" si="61"/>
        <v>0</v>
      </c>
      <c r="H272" s="180">
        <f t="shared" si="61"/>
        <v>0</v>
      </c>
      <c r="I272" s="179">
        <f t="shared" si="61"/>
        <v>0</v>
      </c>
      <c r="J272" s="180">
        <f t="shared" si="61"/>
        <v>0</v>
      </c>
      <c r="K272" s="179">
        <f t="shared" si="61"/>
        <v>0</v>
      </c>
      <c r="L272" s="179">
        <f t="shared" si="61"/>
        <v>0</v>
      </c>
    </row>
    <row r="273" spans="1:12" s="184" customFormat="1" ht="14.25" customHeight="1">
      <c r="A273" s="181"/>
      <c r="B273" s="171"/>
      <c r="C273" s="182"/>
      <c r="D273" s="183"/>
      <c r="E273" s="178" t="s">
        <v>731</v>
      </c>
      <c r="F273" s="179"/>
      <c r="G273" s="179"/>
      <c r="H273" s="180"/>
      <c r="I273" s="179"/>
      <c r="J273" s="180"/>
      <c r="K273" s="179"/>
      <c r="L273" s="179"/>
    </row>
    <row r="274" spans="1:12" ht="18" customHeight="1" thickBot="1">
      <c r="A274" s="181">
        <v>2711</v>
      </c>
      <c r="B274" s="222" t="s">
        <v>296</v>
      </c>
      <c r="C274" s="182">
        <v>1</v>
      </c>
      <c r="D274" s="183">
        <v>1</v>
      </c>
      <c r="E274" s="178" t="s">
        <v>554</v>
      </c>
      <c r="F274" s="200">
        <f>SUM(G274:H274)</f>
        <v>0</v>
      </c>
      <c r="G274" s="179"/>
      <c r="H274" s="180"/>
      <c r="I274" s="179"/>
      <c r="J274" s="180"/>
      <c r="K274" s="179"/>
      <c r="L274" s="179"/>
    </row>
    <row r="275" spans="1:12" ht="21.75" customHeight="1" thickBot="1">
      <c r="A275" s="181">
        <v>2712</v>
      </c>
      <c r="B275" s="222" t="s">
        <v>296</v>
      </c>
      <c r="C275" s="182">
        <v>1</v>
      </c>
      <c r="D275" s="183">
        <v>2</v>
      </c>
      <c r="E275" s="178" t="s">
        <v>555</v>
      </c>
      <c r="F275" s="200">
        <f>SUM(G275:H275)</f>
        <v>0</v>
      </c>
      <c r="G275" s="179"/>
      <c r="H275" s="180"/>
      <c r="I275" s="179"/>
      <c r="J275" s="180"/>
      <c r="K275" s="179"/>
      <c r="L275" s="179"/>
    </row>
    <row r="276" spans="1:12" ht="23.25" customHeight="1" thickBot="1">
      <c r="A276" s="181">
        <v>2713</v>
      </c>
      <c r="B276" s="222" t="s">
        <v>296</v>
      </c>
      <c r="C276" s="182">
        <v>1</v>
      </c>
      <c r="D276" s="183">
        <v>3</v>
      </c>
      <c r="E276" s="178" t="s">
        <v>655</v>
      </c>
      <c r="F276" s="200">
        <f>SUM(G276:H276)</f>
        <v>0</v>
      </c>
      <c r="G276" s="179"/>
      <c r="H276" s="180"/>
      <c r="I276" s="179"/>
      <c r="J276" s="180"/>
      <c r="K276" s="179"/>
      <c r="L276" s="179"/>
    </row>
    <row r="277" spans="1:12" ht="24" customHeight="1">
      <c r="A277" s="181">
        <v>2720</v>
      </c>
      <c r="B277" s="222" t="s">
        <v>296</v>
      </c>
      <c r="C277" s="182">
        <v>2</v>
      </c>
      <c r="D277" s="183">
        <v>0</v>
      </c>
      <c r="E277" s="178" t="s">
        <v>297</v>
      </c>
      <c r="F277" s="179">
        <f aca="true" t="shared" si="62" ref="F277:L277">SUM(F279:F282)</f>
        <v>0</v>
      </c>
      <c r="G277" s="179">
        <f t="shared" si="62"/>
        <v>0</v>
      </c>
      <c r="H277" s="180">
        <f t="shared" si="62"/>
        <v>0</v>
      </c>
      <c r="I277" s="179">
        <f t="shared" si="62"/>
        <v>0</v>
      </c>
      <c r="J277" s="180">
        <f t="shared" si="62"/>
        <v>0</v>
      </c>
      <c r="K277" s="179">
        <f t="shared" si="62"/>
        <v>0</v>
      </c>
      <c r="L277" s="179">
        <f t="shared" si="62"/>
        <v>0</v>
      </c>
    </row>
    <row r="278" spans="1:12" s="184" customFormat="1" ht="14.25" customHeight="1">
      <c r="A278" s="181"/>
      <c r="B278" s="171"/>
      <c r="C278" s="182"/>
      <c r="D278" s="183"/>
      <c r="E278" s="178" t="s">
        <v>731</v>
      </c>
      <c r="F278" s="179"/>
      <c r="G278" s="179"/>
      <c r="H278" s="180"/>
      <c r="I278" s="179"/>
      <c r="J278" s="180"/>
      <c r="K278" s="179"/>
      <c r="L278" s="179"/>
    </row>
    <row r="279" spans="1:12" ht="24.75" customHeight="1" thickBot="1">
      <c r="A279" s="181">
        <v>2721</v>
      </c>
      <c r="B279" s="222" t="s">
        <v>296</v>
      </c>
      <c r="C279" s="182">
        <v>2</v>
      </c>
      <c r="D279" s="183">
        <v>1</v>
      </c>
      <c r="E279" s="178" t="s">
        <v>556</v>
      </c>
      <c r="F279" s="200">
        <f>SUM(G279:H279)</f>
        <v>0</v>
      </c>
      <c r="G279" s="200"/>
      <c r="H279" s="201"/>
      <c r="I279" s="200"/>
      <c r="J279" s="201"/>
      <c r="K279" s="200"/>
      <c r="L279" s="200"/>
    </row>
    <row r="280" spans="1:12" ht="24.75" customHeight="1" thickBot="1">
      <c r="A280" s="181">
        <v>2722</v>
      </c>
      <c r="B280" s="222" t="s">
        <v>296</v>
      </c>
      <c r="C280" s="182">
        <v>2</v>
      </c>
      <c r="D280" s="183">
        <v>2</v>
      </c>
      <c r="E280" s="178" t="s">
        <v>557</v>
      </c>
      <c r="F280" s="200">
        <f>SUM(G280:H280)</f>
        <v>0</v>
      </c>
      <c r="G280" s="200"/>
      <c r="H280" s="201"/>
      <c r="I280" s="200"/>
      <c r="J280" s="201"/>
      <c r="K280" s="200"/>
      <c r="L280" s="200"/>
    </row>
    <row r="281" spans="1:12" ht="19.5" customHeight="1" thickBot="1">
      <c r="A281" s="181">
        <v>2723</v>
      </c>
      <c r="B281" s="222" t="s">
        <v>296</v>
      </c>
      <c r="C281" s="182">
        <v>2</v>
      </c>
      <c r="D281" s="183">
        <v>3</v>
      </c>
      <c r="E281" s="178" t="s">
        <v>656</v>
      </c>
      <c r="F281" s="200">
        <f>SUM(G281:H281)</f>
        <v>0</v>
      </c>
      <c r="G281" s="200"/>
      <c r="H281" s="201"/>
      <c r="I281" s="200"/>
      <c r="J281" s="201"/>
      <c r="K281" s="200"/>
      <c r="L281" s="200"/>
    </row>
    <row r="282" spans="1:12" ht="15.75" customHeight="1" thickBot="1">
      <c r="A282" s="181">
        <v>2724</v>
      </c>
      <c r="B282" s="222" t="s">
        <v>296</v>
      </c>
      <c r="C282" s="182">
        <v>2</v>
      </c>
      <c r="D282" s="183">
        <v>4</v>
      </c>
      <c r="E282" s="178" t="s">
        <v>558</v>
      </c>
      <c r="F282" s="200">
        <f>SUM(G282:H282)</f>
        <v>0</v>
      </c>
      <c r="G282" s="200"/>
      <c r="H282" s="201"/>
      <c r="I282" s="200"/>
      <c r="J282" s="201"/>
      <c r="K282" s="200"/>
      <c r="L282" s="200"/>
    </row>
    <row r="283" spans="1:12" ht="19.5" customHeight="1">
      <c r="A283" s="181">
        <v>2730</v>
      </c>
      <c r="B283" s="222" t="s">
        <v>296</v>
      </c>
      <c r="C283" s="182">
        <v>3</v>
      </c>
      <c r="D283" s="183">
        <v>0</v>
      </c>
      <c r="E283" s="178" t="s">
        <v>559</v>
      </c>
      <c r="F283" s="179">
        <f aca="true" t="shared" si="63" ref="F283:L283">SUM(F285:F288)</f>
        <v>0</v>
      </c>
      <c r="G283" s="179">
        <f t="shared" si="63"/>
        <v>0</v>
      </c>
      <c r="H283" s="180">
        <f t="shared" si="63"/>
        <v>0</v>
      </c>
      <c r="I283" s="179">
        <f t="shared" si="63"/>
        <v>0</v>
      </c>
      <c r="J283" s="180">
        <f t="shared" si="63"/>
        <v>0</v>
      </c>
      <c r="K283" s="179">
        <f t="shared" si="63"/>
        <v>0</v>
      </c>
      <c r="L283" s="179">
        <f t="shared" si="63"/>
        <v>0</v>
      </c>
    </row>
    <row r="284" spans="1:12" s="184" customFormat="1" ht="10.5" customHeight="1">
      <c r="A284" s="181"/>
      <c r="B284" s="171"/>
      <c r="C284" s="182"/>
      <c r="D284" s="183"/>
      <c r="E284" s="178" t="s">
        <v>731</v>
      </c>
      <c r="F284" s="179"/>
      <c r="G284" s="179"/>
      <c r="H284" s="180"/>
      <c r="I284" s="179"/>
      <c r="J284" s="180"/>
      <c r="K284" s="179"/>
      <c r="L284" s="179"/>
    </row>
    <row r="285" spans="1:12" ht="24.75" customHeight="1" thickBot="1">
      <c r="A285" s="181">
        <v>2731</v>
      </c>
      <c r="B285" s="222" t="s">
        <v>296</v>
      </c>
      <c r="C285" s="182">
        <v>3</v>
      </c>
      <c r="D285" s="183">
        <v>1</v>
      </c>
      <c r="E285" s="178" t="s">
        <v>560</v>
      </c>
      <c r="F285" s="200">
        <f>SUM(G285:H285)</f>
        <v>0</v>
      </c>
      <c r="G285" s="200"/>
      <c r="H285" s="201"/>
      <c r="I285" s="200"/>
      <c r="J285" s="201"/>
      <c r="K285" s="200"/>
      <c r="L285" s="200"/>
    </row>
    <row r="286" spans="1:12" ht="23.25" customHeight="1" thickBot="1">
      <c r="A286" s="181">
        <v>2732</v>
      </c>
      <c r="B286" s="222" t="s">
        <v>296</v>
      </c>
      <c r="C286" s="182">
        <v>3</v>
      </c>
      <c r="D286" s="183">
        <v>2</v>
      </c>
      <c r="E286" s="178" t="s">
        <v>561</v>
      </c>
      <c r="F286" s="200">
        <f>SUM(G286:H286)</f>
        <v>0</v>
      </c>
      <c r="G286" s="200"/>
      <c r="H286" s="201"/>
      <c r="I286" s="200"/>
      <c r="J286" s="201"/>
      <c r="K286" s="200"/>
      <c r="L286" s="200"/>
    </row>
    <row r="287" spans="1:12" ht="26.25" customHeight="1" thickBot="1">
      <c r="A287" s="181">
        <v>2733</v>
      </c>
      <c r="B287" s="222" t="s">
        <v>296</v>
      </c>
      <c r="C287" s="182">
        <v>3</v>
      </c>
      <c r="D287" s="183">
        <v>3</v>
      </c>
      <c r="E287" s="178" t="s">
        <v>562</v>
      </c>
      <c r="F287" s="200">
        <f>SUM(G287:H287)</f>
        <v>0</v>
      </c>
      <c r="G287" s="200"/>
      <c r="H287" s="201"/>
      <c r="I287" s="200"/>
      <c r="J287" s="201"/>
      <c r="K287" s="200"/>
      <c r="L287" s="200"/>
    </row>
    <row r="288" spans="1:12" ht="39" customHeight="1" thickBot="1">
      <c r="A288" s="181">
        <v>2734</v>
      </c>
      <c r="B288" s="222" t="s">
        <v>296</v>
      </c>
      <c r="C288" s="182">
        <v>3</v>
      </c>
      <c r="D288" s="183">
        <v>4</v>
      </c>
      <c r="E288" s="178" t="s">
        <v>563</v>
      </c>
      <c r="F288" s="200">
        <f>SUM(G288:H288)</f>
        <v>0</v>
      </c>
      <c r="G288" s="200"/>
      <c r="H288" s="201"/>
      <c r="I288" s="200"/>
      <c r="J288" s="201"/>
      <c r="K288" s="200"/>
      <c r="L288" s="200"/>
    </row>
    <row r="289" spans="1:12" ht="26.25" customHeight="1">
      <c r="A289" s="181">
        <v>2740</v>
      </c>
      <c r="B289" s="222" t="s">
        <v>296</v>
      </c>
      <c r="C289" s="182">
        <v>4</v>
      </c>
      <c r="D289" s="183">
        <v>0</v>
      </c>
      <c r="E289" s="178" t="s">
        <v>564</v>
      </c>
      <c r="F289" s="179">
        <f aca="true" t="shared" si="64" ref="F289:L289">SUM(F291)</f>
        <v>0</v>
      </c>
      <c r="G289" s="179">
        <f t="shared" si="64"/>
        <v>0</v>
      </c>
      <c r="H289" s="180">
        <f t="shared" si="64"/>
        <v>0</v>
      </c>
      <c r="I289" s="179">
        <f t="shared" si="64"/>
        <v>0</v>
      </c>
      <c r="J289" s="180">
        <f t="shared" si="64"/>
        <v>0</v>
      </c>
      <c r="K289" s="179">
        <f t="shared" si="64"/>
        <v>0</v>
      </c>
      <c r="L289" s="179">
        <f t="shared" si="64"/>
        <v>0</v>
      </c>
    </row>
    <row r="290" spans="1:12" s="184" customFormat="1" ht="17.25" customHeight="1">
      <c r="A290" s="181"/>
      <c r="B290" s="171"/>
      <c r="C290" s="182"/>
      <c r="D290" s="183"/>
      <c r="E290" s="178" t="s">
        <v>731</v>
      </c>
      <c r="F290" s="179"/>
      <c r="G290" s="179"/>
      <c r="H290" s="180"/>
      <c r="I290" s="179"/>
      <c r="J290" s="180"/>
      <c r="K290" s="179"/>
      <c r="L290" s="179"/>
    </row>
    <row r="291" spans="1:12" ht="27.75" customHeight="1" thickBot="1">
      <c r="A291" s="181">
        <v>2741</v>
      </c>
      <c r="B291" s="222" t="s">
        <v>296</v>
      </c>
      <c r="C291" s="182">
        <v>4</v>
      </c>
      <c r="D291" s="183">
        <v>1</v>
      </c>
      <c r="E291" s="178" t="s">
        <v>564</v>
      </c>
      <c r="F291" s="200">
        <f>SUM(G291:H291)</f>
        <v>0</v>
      </c>
      <c r="G291" s="200"/>
      <c r="H291" s="201"/>
      <c r="I291" s="200"/>
      <c r="J291" s="201"/>
      <c r="K291" s="200"/>
      <c r="L291" s="200"/>
    </row>
    <row r="292" spans="1:12" ht="39.75" customHeight="1">
      <c r="A292" s="181">
        <v>2750</v>
      </c>
      <c r="B292" s="222" t="s">
        <v>296</v>
      </c>
      <c r="C292" s="182">
        <v>5</v>
      </c>
      <c r="D292" s="183">
        <v>0</v>
      </c>
      <c r="E292" s="178" t="s">
        <v>565</v>
      </c>
      <c r="F292" s="179">
        <f aca="true" t="shared" si="65" ref="F292:L292">SUM(F294)</f>
        <v>0</v>
      </c>
      <c r="G292" s="179">
        <f t="shared" si="65"/>
        <v>0</v>
      </c>
      <c r="H292" s="180">
        <f t="shared" si="65"/>
        <v>0</v>
      </c>
      <c r="I292" s="179">
        <f t="shared" si="65"/>
        <v>0</v>
      </c>
      <c r="J292" s="180">
        <f t="shared" si="65"/>
        <v>0</v>
      </c>
      <c r="K292" s="179">
        <f t="shared" si="65"/>
        <v>0</v>
      </c>
      <c r="L292" s="179">
        <f t="shared" si="65"/>
        <v>0</v>
      </c>
    </row>
    <row r="293" spans="1:12" s="184" customFormat="1" ht="15.75" customHeight="1">
      <c r="A293" s="181"/>
      <c r="B293" s="171"/>
      <c r="C293" s="182"/>
      <c r="D293" s="183"/>
      <c r="E293" s="178" t="s">
        <v>731</v>
      </c>
      <c r="F293" s="179"/>
      <c r="G293" s="179"/>
      <c r="H293" s="180"/>
      <c r="I293" s="179"/>
      <c r="J293" s="180"/>
      <c r="K293" s="179"/>
      <c r="L293" s="179"/>
    </row>
    <row r="294" spans="1:12" ht="37.5" customHeight="1" thickBot="1">
      <c r="A294" s="181">
        <v>2751</v>
      </c>
      <c r="B294" s="222" t="s">
        <v>296</v>
      </c>
      <c r="C294" s="182">
        <v>5</v>
      </c>
      <c r="D294" s="183">
        <v>1</v>
      </c>
      <c r="E294" s="178" t="s">
        <v>565</v>
      </c>
      <c r="F294" s="200">
        <f>SUM(G294:H294)</f>
        <v>0</v>
      </c>
      <c r="G294" s="200"/>
      <c r="H294" s="201"/>
      <c r="I294" s="200"/>
      <c r="J294" s="201"/>
      <c r="K294" s="200"/>
      <c r="L294" s="200"/>
    </row>
    <row r="295" spans="1:12" ht="26.25" customHeight="1">
      <c r="A295" s="181">
        <v>2760</v>
      </c>
      <c r="B295" s="222" t="s">
        <v>296</v>
      </c>
      <c r="C295" s="182">
        <v>6</v>
      </c>
      <c r="D295" s="183">
        <v>0</v>
      </c>
      <c r="E295" s="178" t="s">
        <v>566</v>
      </c>
      <c r="F295" s="179">
        <f aca="true" t="shared" si="66" ref="F295:L295">SUM(F297:F298)</f>
        <v>0</v>
      </c>
      <c r="G295" s="179">
        <f t="shared" si="66"/>
        <v>0</v>
      </c>
      <c r="H295" s="180">
        <f t="shared" si="66"/>
        <v>0</v>
      </c>
      <c r="I295" s="179">
        <f t="shared" si="66"/>
        <v>0</v>
      </c>
      <c r="J295" s="180">
        <f t="shared" si="66"/>
        <v>0</v>
      </c>
      <c r="K295" s="179">
        <f t="shared" si="66"/>
        <v>0</v>
      </c>
      <c r="L295" s="179">
        <f t="shared" si="66"/>
        <v>0</v>
      </c>
    </row>
    <row r="296" spans="1:12" s="184" customFormat="1" ht="16.5" customHeight="1">
      <c r="A296" s="181"/>
      <c r="B296" s="171"/>
      <c r="C296" s="182"/>
      <c r="D296" s="183"/>
      <c r="E296" s="178" t="s">
        <v>731</v>
      </c>
      <c r="F296" s="179"/>
      <c r="G296" s="179"/>
      <c r="H296" s="180"/>
      <c r="I296" s="179"/>
      <c r="J296" s="180"/>
      <c r="K296" s="179"/>
      <c r="L296" s="179"/>
    </row>
    <row r="297" spans="1:12" ht="24.75" thickBot="1">
      <c r="A297" s="181">
        <v>2761</v>
      </c>
      <c r="B297" s="222" t="s">
        <v>296</v>
      </c>
      <c r="C297" s="182">
        <v>6</v>
      </c>
      <c r="D297" s="183">
        <v>1</v>
      </c>
      <c r="E297" s="178" t="s">
        <v>298</v>
      </c>
      <c r="F297" s="200">
        <f>SUM(G297:H297)</f>
        <v>0</v>
      </c>
      <c r="G297" s="200"/>
      <c r="H297" s="201"/>
      <c r="I297" s="200"/>
      <c r="J297" s="201"/>
      <c r="K297" s="200"/>
      <c r="L297" s="200"/>
    </row>
    <row r="298" spans="1:12" ht="23.25" customHeight="1" thickBot="1">
      <c r="A298" s="181">
        <v>2762</v>
      </c>
      <c r="B298" s="222" t="s">
        <v>296</v>
      </c>
      <c r="C298" s="182">
        <v>6</v>
      </c>
      <c r="D298" s="183">
        <v>2</v>
      </c>
      <c r="E298" s="178" t="s">
        <v>566</v>
      </c>
      <c r="F298" s="200">
        <f>SUM(G298:H298)</f>
        <v>0</v>
      </c>
      <c r="G298" s="200"/>
      <c r="H298" s="201"/>
      <c r="I298" s="200"/>
      <c r="J298" s="201"/>
      <c r="K298" s="200"/>
      <c r="L298" s="200"/>
    </row>
    <row r="299" spans="1:12" s="177" customFormat="1" ht="37.5" customHeight="1">
      <c r="A299" s="181">
        <v>2800</v>
      </c>
      <c r="B299" s="222" t="s">
        <v>299</v>
      </c>
      <c r="C299" s="223">
        <v>0</v>
      </c>
      <c r="D299" s="224">
        <v>0</v>
      </c>
      <c r="E299" s="202" t="s">
        <v>234</v>
      </c>
      <c r="F299" s="203">
        <f aca="true" t="shared" si="67" ref="F299:L299">SUM(F301,F304,F318,F324,F329,F332)</f>
        <v>49224.7</v>
      </c>
      <c r="G299" s="203">
        <f t="shared" si="67"/>
        <v>45774.1</v>
      </c>
      <c r="H299" s="221">
        <f t="shared" si="67"/>
        <v>3450.6</v>
      </c>
      <c r="I299" s="203">
        <f t="shared" si="67"/>
        <v>15123.1</v>
      </c>
      <c r="J299" s="221">
        <f t="shared" si="67"/>
        <v>26295.6</v>
      </c>
      <c r="K299" s="203">
        <f t="shared" si="67"/>
        <v>37468.1</v>
      </c>
      <c r="L299" s="203">
        <f t="shared" si="67"/>
        <v>49224.7</v>
      </c>
    </row>
    <row r="300" spans="1:12" ht="11.25" customHeight="1">
      <c r="A300" s="170"/>
      <c r="B300" s="171"/>
      <c r="C300" s="172"/>
      <c r="D300" s="173"/>
      <c r="E300" s="178" t="s">
        <v>730</v>
      </c>
      <c r="F300" s="214"/>
      <c r="G300" s="214"/>
      <c r="H300" s="220"/>
      <c r="I300" s="214"/>
      <c r="J300" s="220"/>
      <c r="K300" s="214"/>
      <c r="L300" s="214"/>
    </row>
    <row r="301" spans="1:12" ht="18.75" customHeight="1">
      <c r="A301" s="181">
        <v>2810</v>
      </c>
      <c r="B301" s="222" t="s">
        <v>299</v>
      </c>
      <c r="C301" s="182">
        <v>1</v>
      </c>
      <c r="D301" s="183">
        <v>0</v>
      </c>
      <c r="E301" s="178" t="s">
        <v>567</v>
      </c>
      <c r="F301" s="203">
        <f aca="true" t="shared" si="68" ref="F301:L301">SUM(F303)</f>
        <v>0</v>
      </c>
      <c r="G301" s="203">
        <f t="shared" si="68"/>
        <v>0</v>
      </c>
      <c r="H301" s="221">
        <f t="shared" si="68"/>
        <v>0</v>
      </c>
      <c r="I301" s="203">
        <f t="shared" si="68"/>
        <v>0</v>
      </c>
      <c r="J301" s="221">
        <f t="shared" si="68"/>
        <v>0</v>
      </c>
      <c r="K301" s="203">
        <f t="shared" si="68"/>
        <v>0</v>
      </c>
      <c r="L301" s="203">
        <f t="shared" si="68"/>
        <v>0</v>
      </c>
    </row>
    <row r="302" spans="1:12" s="184" customFormat="1" ht="12.75" customHeight="1">
      <c r="A302" s="181"/>
      <c r="B302" s="171"/>
      <c r="C302" s="182"/>
      <c r="D302" s="183"/>
      <c r="E302" s="178" t="s">
        <v>731</v>
      </c>
      <c r="F302" s="179"/>
      <c r="G302" s="179"/>
      <c r="H302" s="180"/>
      <c r="I302" s="179"/>
      <c r="J302" s="180"/>
      <c r="K302" s="179"/>
      <c r="L302" s="179"/>
    </row>
    <row r="303" spans="1:12" ht="16.5" customHeight="1" thickBot="1">
      <c r="A303" s="181">
        <v>2811</v>
      </c>
      <c r="B303" s="222" t="s">
        <v>299</v>
      </c>
      <c r="C303" s="182">
        <v>1</v>
      </c>
      <c r="D303" s="183">
        <v>1</v>
      </c>
      <c r="E303" s="178" t="s">
        <v>567</v>
      </c>
      <c r="F303" s="200">
        <f>SUM(G303:H303)</f>
        <v>0</v>
      </c>
      <c r="G303" s="200"/>
      <c r="H303" s="200"/>
      <c r="I303" s="200"/>
      <c r="J303" s="200"/>
      <c r="K303" s="200"/>
      <c r="L303" s="200"/>
    </row>
    <row r="304" spans="1:12" ht="17.25" customHeight="1">
      <c r="A304" s="181">
        <v>2820</v>
      </c>
      <c r="B304" s="222" t="s">
        <v>299</v>
      </c>
      <c r="C304" s="182">
        <v>2</v>
      </c>
      <c r="D304" s="183">
        <v>0</v>
      </c>
      <c r="E304" s="202" t="s">
        <v>570</v>
      </c>
      <c r="F304" s="203">
        <f>F306+F309+F310+F312</f>
        <v>49224.7</v>
      </c>
      <c r="G304" s="203">
        <f aca="true" t="shared" si="69" ref="G304:L304">SUM(G306,G309,G310,G312,G315,G316,G317)</f>
        <v>45774.1</v>
      </c>
      <c r="H304" s="203">
        <f t="shared" si="69"/>
        <v>3450.6</v>
      </c>
      <c r="I304" s="203">
        <f t="shared" si="69"/>
        <v>15123.1</v>
      </c>
      <c r="J304" s="203">
        <f t="shared" si="69"/>
        <v>26295.6</v>
      </c>
      <c r="K304" s="203">
        <f t="shared" si="69"/>
        <v>37468.1</v>
      </c>
      <c r="L304" s="203">
        <f t="shared" si="69"/>
        <v>49224.7</v>
      </c>
    </row>
    <row r="305" spans="1:12" s="184" customFormat="1" ht="10.5" customHeight="1">
      <c r="A305" s="181"/>
      <c r="B305" s="171"/>
      <c r="C305" s="182"/>
      <c r="D305" s="183"/>
      <c r="E305" s="178" t="s">
        <v>731</v>
      </c>
      <c r="F305" s="179"/>
      <c r="G305" s="179"/>
      <c r="H305" s="180"/>
      <c r="I305" s="179"/>
      <c r="J305" s="180"/>
      <c r="K305" s="179"/>
      <c r="L305" s="179"/>
    </row>
    <row r="306" spans="1:12" ht="15.75" thickBot="1">
      <c r="A306" s="181">
        <v>2821</v>
      </c>
      <c r="B306" s="222" t="s">
        <v>299</v>
      </c>
      <c r="C306" s="182">
        <v>2</v>
      </c>
      <c r="D306" s="183">
        <v>1</v>
      </c>
      <c r="E306" s="202" t="s">
        <v>300</v>
      </c>
      <c r="F306" s="200">
        <f>F307+F308</f>
        <v>38774.1</v>
      </c>
      <c r="G306" s="200">
        <f aca="true" t="shared" si="70" ref="G306:L306">SUM(G307:G308)</f>
        <v>38774.1</v>
      </c>
      <c r="H306" s="200">
        <f t="shared" si="70"/>
        <v>0</v>
      </c>
      <c r="I306" s="200">
        <f t="shared" si="70"/>
        <v>9672.5</v>
      </c>
      <c r="J306" s="200">
        <f t="shared" si="70"/>
        <v>19345</v>
      </c>
      <c r="K306" s="200">
        <f t="shared" si="70"/>
        <v>29017.5</v>
      </c>
      <c r="L306" s="200">
        <f t="shared" si="70"/>
        <v>38774.1</v>
      </c>
    </row>
    <row r="307" spans="1:12" ht="65.25" customHeight="1" thickBot="1">
      <c r="A307" s="181"/>
      <c r="B307" s="222"/>
      <c r="C307" s="182"/>
      <c r="D307" s="183"/>
      <c r="E307" s="227" t="s">
        <v>104</v>
      </c>
      <c r="F307" s="200">
        <f>SUM(G307:H307)</f>
        <v>38774.1</v>
      </c>
      <c r="G307" s="179">
        <v>38774.1</v>
      </c>
      <c r="H307" s="180"/>
      <c r="I307" s="236">
        <v>9672.5</v>
      </c>
      <c r="J307" s="237">
        <v>19345</v>
      </c>
      <c r="K307" s="237">
        <v>29017.5</v>
      </c>
      <c r="L307" s="238">
        <v>38774.1</v>
      </c>
    </row>
    <row r="308" spans="1:12" ht="15.75" thickBot="1">
      <c r="A308" s="181"/>
      <c r="B308" s="222"/>
      <c r="C308" s="182"/>
      <c r="D308" s="183"/>
      <c r="E308" s="178"/>
      <c r="F308" s="200">
        <f>SUM(G308:H308)</f>
        <v>0</v>
      </c>
      <c r="G308" s="179"/>
      <c r="H308" s="180"/>
      <c r="I308" s="179"/>
      <c r="J308" s="180"/>
      <c r="K308" s="179"/>
      <c r="L308" s="179"/>
    </row>
    <row r="309" spans="1:12" ht="24.75" thickBot="1">
      <c r="A309" s="181">
        <v>2822</v>
      </c>
      <c r="B309" s="222" t="s">
        <v>299</v>
      </c>
      <c r="C309" s="182">
        <v>2</v>
      </c>
      <c r="D309" s="183">
        <v>2</v>
      </c>
      <c r="E309" s="178" t="s">
        <v>301</v>
      </c>
      <c r="F309" s="200">
        <f>SUM(G309:H309)</f>
        <v>0</v>
      </c>
      <c r="G309" s="179"/>
      <c r="H309" s="179"/>
      <c r="I309" s="179"/>
      <c r="J309" s="179"/>
      <c r="K309" s="179"/>
      <c r="L309" s="179"/>
    </row>
    <row r="310" spans="1:12" ht="24" customHeight="1" thickBot="1">
      <c r="A310" s="181">
        <v>2823</v>
      </c>
      <c r="B310" s="222" t="s">
        <v>299</v>
      </c>
      <c r="C310" s="182">
        <v>2</v>
      </c>
      <c r="D310" s="183">
        <v>3</v>
      </c>
      <c r="E310" s="178" t="s">
        <v>336</v>
      </c>
      <c r="F310" s="200">
        <f>SUM(G310:H310)</f>
        <v>3450.6</v>
      </c>
      <c r="G310" s="200">
        <f aca="true" t="shared" si="71" ref="G310:L310">SUM(G311)</f>
        <v>0</v>
      </c>
      <c r="H310" s="200">
        <f t="shared" si="71"/>
        <v>3450.6</v>
      </c>
      <c r="I310" s="200">
        <f t="shared" si="71"/>
        <v>3450.6</v>
      </c>
      <c r="J310" s="200">
        <f t="shared" si="71"/>
        <v>3450.6</v>
      </c>
      <c r="K310" s="200">
        <f t="shared" si="71"/>
        <v>3450.6</v>
      </c>
      <c r="L310" s="200">
        <f t="shared" si="71"/>
        <v>3450.6</v>
      </c>
    </row>
    <row r="311" spans="1:12" ht="24" customHeight="1" thickBot="1">
      <c r="A311" s="181"/>
      <c r="B311" s="222"/>
      <c r="C311" s="182"/>
      <c r="D311" s="183"/>
      <c r="E311" s="178" t="s">
        <v>274</v>
      </c>
      <c r="F311" s="200">
        <f>SUM(G311:H311)</f>
        <v>3450.6</v>
      </c>
      <c r="G311" s="476"/>
      <c r="H311" s="476">
        <v>3450.6</v>
      </c>
      <c r="I311" s="476">
        <v>3450.6</v>
      </c>
      <c r="J311" s="476">
        <v>3450.6</v>
      </c>
      <c r="K311" s="476">
        <v>3450.6</v>
      </c>
      <c r="L311" s="476">
        <v>3450.6</v>
      </c>
    </row>
    <row r="312" spans="1:12" ht="24.75" thickBot="1">
      <c r="A312" s="181">
        <v>2824</v>
      </c>
      <c r="B312" s="222" t="s">
        <v>299</v>
      </c>
      <c r="C312" s="182">
        <v>2</v>
      </c>
      <c r="D312" s="183">
        <v>4</v>
      </c>
      <c r="E312" s="202" t="s">
        <v>302</v>
      </c>
      <c r="F312" s="239">
        <f aca="true" t="shared" si="72" ref="F312:F317">SUM(G312:H312)</f>
        <v>7000</v>
      </c>
      <c r="G312" s="203">
        <f aca="true" t="shared" si="73" ref="G312:L312">SUM(G313:G314)</f>
        <v>7000</v>
      </c>
      <c r="H312" s="203">
        <f t="shared" si="73"/>
        <v>0</v>
      </c>
      <c r="I312" s="203">
        <f t="shared" si="73"/>
        <v>2000</v>
      </c>
      <c r="J312" s="203">
        <f t="shared" si="73"/>
        <v>3500</v>
      </c>
      <c r="K312" s="203">
        <f t="shared" si="73"/>
        <v>5000</v>
      </c>
      <c r="L312" s="203">
        <f t="shared" si="73"/>
        <v>7000</v>
      </c>
    </row>
    <row r="313" spans="1:12" ht="24.75" thickBot="1">
      <c r="A313" s="181"/>
      <c r="B313" s="222"/>
      <c r="C313" s="182"/>
      <c r="D313" s="183"/>
      <c r="E313" s="194" t="s">
        <v>109</v>
      </c>
      <c r="F313" s="200">
        <f t="shared" si="72"/>
        <v>4000</v>
      </c>
      <c r="G313" s="179">
        <v>4000</v>
      </c>
      <c r="H313" s="180"/>
      <c r="I313" s="179">
        <v>1000</v>
      </c>
      <c r="J313" s="180">
        <v>2000</v>
      </c>
      <c r="K313" s="179">
        <v>3000</v>
      </c>
      <c r="L313" s="179">
        <v>4000</v>
      </c>
    </row>
    <row r="314" spans="1:12" ht="24.75" thickBot="1">
      <c r="A314" s="181"/>
      <c r="B314" s="222"/>
      <c r="C314" s="182"/>
      <c r="D314" s="183"/>
      <c r="E314" s="194" t="s">
        <v>103</v>
      </c>
      <c r="F314" s="200">
        <f t="shared" si="72"/>
        <v>3000</v>
      </c>
      <c r="G314" s="179">
        <v>3000</v>
      </c>
      <c r="H314" s="180"/>
      <c r="I314" s="179">
        <v>1000</v>
      </c>
      <c r="J314" s="180">
        <v>1500</v>
      </c>
      <c r="K314" s="179">
        <v>2000</v>
      </c>
      <c r="L314" s="179">
        <v>3000</v>
      </c>
    </row>
    <row r="315" spans="1:12" ht="15.75" thickBot="1">
      <c r="A315" s="181">
        <v>2825</v>
      </c>
      <c r="B315" s="222" t="s">
        <v>299</v>
      </c>
      <c r="C315" s="182">
        <v>2</v>
      </c>
      <c r="D315" s="183">
        <v>5</v>
      </c>
      <c r="E315" s="178" t="s">
        <v>303</v>
      </c>
      <c r="F315" s="239">
        <f t="shared" si="72"/>
        <v>0</v>
      </c>
      <c r="G315" s="203"/>
      <c r="H315" s="203"/>
      <c r="I315" s="203"/>
      <c r="J315" s="203"/>
      <c r="K315" s="203"/>
      <c r="L315" s="203"/>
    </row>
    <row r="316" spans="1:12" ht="15.75" thickBot="1">
      <c r="A316" s="181">
        <v>2826</v>
      </c>
      <c r="B316" s="222" t="s">
        <v>299</v>
      </c>
      <c r="C316" s="182">
        <v>2</v>
      </c>
      <c r="D316" s="183">
        <v>6</v>
      </c>
      <c r="E316" s="178" t="s">
        <v>304</v>
      </c>
      <c r="F316" s="200">
        <f t="shared" si="72"/>
        <v>0</v>
      </c>
      <c r="G316" s="179"/>
      <c r="H316" s="180"/>
      <c r="I316" s="179"/>
      <c r="J316" s="180"/>
      <c r="K316" s="179"/>
      <c r="L316" s="179"/>
    </row>
    <row r="317" spans="1:12" ht="36.75" thickBot="1">
      <c r="A317" s="181">
        <v>2827</v>
      </c>
      <c r="B317" s="222" t="s">
        <v>299</v>
      </c>
      <c r="C317" s="182">
        <v>2</v>
      </c>
      <c r="D317" s="183">
        <v>7</v>
      </c>
      <c r="E317" s="178" t="s">
        <v>305</v>
      </c>
      <c r="F317" s="200">
        <f t="shared" si="72"/>
        <v>0</v>
      </c>
      <c r="G317" s="179"/>
      <c r="H317" s="179"/>
      <c r="I317" s="179"/>
      <c r="J317" s="179"/>
      <c r="K317" s="179"/>
      <c r="L317" s="179"/>
    </row>
    <row r="318" spans="1:12" ht="36.75" customHeight="1">
      <c r="A318" s="181">
        <v>2830</v>
      </c>
      <c r="B318" s="222" t="s">
        <v>299</v>
      </c>
      <c r="C318" s="182">
        <v>3</v>
      </c>
      <c r="D318" s="183">
        <v>0</v>
      </c>
      <c r="E318" s="178" t="s">
        <v>571</v>
      </c>
      <c r="F318" s="179">
        <f aca="true" t="shared" si="74" ref="F318:L318">SUM(F320:F321)</f>
        <v>0</v>
      </c>
      <c r="G318" s="179">
        <f t="shared" si="74"/>
        <v>0</v>
      </c>
      <c r="H318" s="179">
        <f t="shared" si="74"/>
        <v>0</v>
      </c>
      <c r="I318" s="179">
        <f t="shared" si="74"/>
        <v>0</v>
      </c>
      <c r="J318" s="179">
        <f t="shared" si="74"/>
        <v>0</v>
      </c>
      <c r="K318" s="179">
        <f t="shared" si="74"/>
        <v>0</v>
      </c>
      <c r="L318" s="179">
        <f t="shared" si="74"/>
        <v>0</v>
      </c>
    </row>
    <row r="319" spans="1:12" s="184" customFormat="1" ht="15" customHeight="1">
      <c r="A319" s="181"/>
      <c r="B319" s="171"/>
      <c r="C319" s="182"/>
      <c r="D319" s="183"/>
      <c r="E319" s="178" t="s">
        <v>731</v>
      </c>
      <c r="F319" s="179"/>
      <c r="G319" s="179"/>
      <c r="H319" s="180"/>
      <c r="I319" s="179"/>
      <c r="J319" s="180"/>
      <c r="K319" s="179"/>
      <c r="L319" s="179"/>
    </row>
    <row r="320" spans="1:12" ht="19.5" customHeight="1" thickBot="1">
      <c r="A320" s="181">
        <v>2831</v>
      </c>
      <c r="B320" s="222" t="s">
        <v>299</v>
      </c>
      <c r="C320" s="182">
        <v>3</v>
      </c>
      <c r="D320" s="183">
        <v>1</v>
      </c>
      <c r="E320" s="178" t="s">
        <v>337</v>
      </c>
      <c r="F320" s="200">
        <f>SUM(G320:H320)</f>
        <v>0</v>
      </c>
      <c r="G320" s="179"/>
      <c r="H320" s="180"/>
      <c r="I320" s="179"/>
      <c r="J320" s="180"/>
      <c r="K320" s="179"/>
      <c r="L320" s="179"/>
    </row>
    <row r="321" spans="1:12" ht="24.75" thickBot="1">
      <c r="A321" s="181">
        <v>2832</v>
      </c>
      <c r="B321" s="222" t="s">
        <v>299</v>
      </c>
      <c r="C321" s="182">
        <v>3</v>
      </c>
      <c r="D321" s="183">
        <v>2</v>
      </c>
      <c r="E321" s="178" t="s">
        <v>342</v>
      </c>
      <c r="F321" s="200">
        <f>SUM(G321:H321)</f>
        <v>0</v>
      </c>
      <c r="G321" s="179">
        <f aca="true" t="shared" si="75" ref="G321:L321">G322</f>
        <v>0</v>
      </c>
      <c r="H321" s="179">
        <f t="shared" si="75"/>
        <v>0</v>
      </c>
      <c r="I321" s="179">
        <f t="shared" si="75"/>
        <v>0</v>
      </c>
      <c r="J321" s="179">
        <f t="shared" si="75"/>
        <v>0</v>
      </c>
      <c r="K321" s="179">
        <f t="shared" si="75"/>
        <v>0</v>
      </c>
      <c r="L321" s="179">
        <f t="shared" si="75"/>
        <v>0</v>
      </c>
    </row>
    <row r="322" spans="1:12" ht="15.75" thickBot="1">
      <c r="A322" s="181"/>
      <c r="B322" s="222"/>
      <c r="C322" s="182"/>
      <c r="D322" s="183"/>
      <c r="E322" s="178">
        <v>4819</v>
      </c>
      <c r="F322" s="200">
        <f>SUM(G322:H322)</f>
        <v>0</v>
      </c>
      <c r="G322" s="179"/>
      <c r="H322" s="180">
        <v>0</v>
      </c>
      <c r="I322" s="179"/>
      <c r="J322" s="180"/>
      <c r="K322" s="179"/>
      <c r="L322" s="179"/>
    </row>
    <row r="323" spans="1:12" ht="18.75" customHeight="1" thickBot="1">
      <c r="A323" s="181">
        <v>2833</v>
      </c>
      <c r="B323" s="222" t="s">
        <v>299</v>
      </c>
      <c r="C323" s="182">
        <v>3</v>
      </c>
      <c r="D323" s="183">
        <v>3</v>
      </c>
      <c r="E323" s="178" t="s">
        <v>343</v>
      </c>
      <c r="F323" s="200">
        <f>SUM(G323:H323)</f>
        <v>0</v>
      </c>
      <c r="G323" s="179"/>
      <c r="H323" s="180"/>
      <c r="I323" s="179"/>
      <c r="J323" s="180"/>
      <c r="K323" s="179"/>
      <c r="L323" s="179"/>
    </row>
    <row r="324" spans="1:12" ht="25.5" customHeight="1">
      <c r="A324" s="181">
        <v>2840</v>
      </c>
      <c r="B324" s="222" t="s">
        <v>299</v>
      </c>
      <c r="C324" s="182">
        <v>4</v>
      </c>
      <c r="D324" s="183">
        <v>0</v>
      </c>
      <c r="E324" s="178" t="s">
        <v>344</v>
      </c>
      <c r="F324" s="179">
        <f aca="true" t="shared" si="76" ref="F324:L324">SUM(F326:F328)</f>
        <v>0</v>
      </c>
      <c r="G324" s="179">
        <f t="shared" si="76"/>
        <v>0</v>
      </c>
      <c r="H324" s="180">
        <f t="shared" si="76"/>
        <v>0</v>
      </c>
      <c r="I324" s="179">
        <f t="shared" si="76"/>
        <v>0</v>
      </c>
      <c r="J324" s="180">
        <f t="shared" si="76"/>
        <v>0</v>
      </c>
      <c r="K324" s="179">
        <f t="shared" si="76"/>
        <v>0</v>
      </c>
      <c r="L324" s="179">
        <f t="shared" si="76"/>
        <v>0</v>
      </c>
    </row>
    <row r="325" spans="1:12" s="184" customFormat="1" ht="10.5" customHeight="1">
      <c r="A325" s="181"/>
      <c r="B325" s="171"/>
      <c r="C325" s="182"/>
      <c r="D325" s="183"/>
      <c r="E325" s="178" t="s">
        <v>731</v>
      </c>
      <c r="F325" s="179"/>
      <c r="G325" s="179"/>
      <c r="H325" s="180"/>
      <c r="I325" s="179"/>
      <c r="J325" s="180"/>
      <c r="K325" s="179"/>
      <c r="L325" s="179"/>
    </row>
    <row r="326" spans="1:12" ht="19.5" customHeight="1" thickBot="1">
      <c r="A326" s="181">
        <v>2841</v>
      </c>
      <c r="B326" s="222" t="s">
        <v>299</v>
      </c>
      <c r="C326" s="182">
        <v>4</v>
      </c>
      <c r="D326" s="183">
        <v>1</v>
      </c>
      <c r="E326" s="178" t="s">
        <v>345</v>
      </c>
      <c r="F326" s="200">
        <f>SUM(G326:H326)</f>
        <v>0</v>
      </c>
      <c r="G326" s="179"/>
      <c r="H326" s="180"/>
      <c r="I326" s="179"/>
      <c r="J326" s="180"/>
      <c r="K326" s="179"/>
      <c r="L326" s="179"/>
    </row>
    <row r="327" spans="1:12" ht="36" customHeight="1" thickBot="1">
      <c r="A327" s="181">
        <v>2842</v>
      </c>
      <c r="B327" s="222" t="s">
        <v>299</v>
      </c>
      <c r="C327" s="182">
        <v>4</v>
      </c>
      <c r="D327" s="183">
        <v>2</v>
      </c>
      <c r="E327" s="178" t="s">
        <v>346</v>
      </c>
      <c r="F327" s="200">
        <f>SUM(G327:H327)</f>
        <v>0</v>
      </c>
      <c r="G327" s="179"/>
      <c r="H327" s="180"/>
      <c r="I327" s="179"/>
      <c r="J327" s="180"/>
      <c r="K327" s="179"/>
      <c r="L327" s="179"/>
    </row>
    <row r="328" spans="1:12" ht="27" customHeight="1" thickBot="1">
      <c r="A328" s="181">
        <v>2843</v>
      </c>
      <c r="B328" s="222" t="s">
        <v>299</v>
      </c>
      <c r="C328" s="182">
        <v>4</v>
      </c>
      <c r="D328" s="183">
        <v>3</v>
      </c>
      <c r="E328" s="178" t="s">
        <v>344</v>
      </c>
      <c r="F328" s="200">
        <f>SUM(G328:H328)</f>
        <v>0</v>
      </c>
      <c r="G328" s="179"/>
      <c r="H328" s="180"/>
      <c r="I328" s="179"/>
      <c r="J328" s="180"/>
      <c r="K328" s="179"/>
      <c r="L328" s="179"/>
    </row>
    <row r="329" spans="1:12" ht="36.75" customHeight="1">
      <c r="A329" s="181">
        <v>2850</v>
      </c>
      <c r="B329" s="222" t="s">
        <v>299</v>
      </c>
      <c r="C329" s="182">
        <v>5</v>
      </c>
      <c r="D329" s="183">
        <v>0</v>
      </c>
      <c r="E329" s="240" t="s">
        <v>572</v>
      </c>
      <c r="F329" s="179">
        <f aca="true" t="shared" si="77" ref="F329:L329">SUM(F331)</f>
        <v>0</v>
      </c>
      <c r="G329" s="179">
        <f t="shared" si="77"/>
        <v>0</v>
      </c>
      <c r="H329" s="180">
        <f t="shared" si="77"/>
        <v>0</v>
      </c>
      <c r="I329" s="179">
        <f t="shared" si="77"/>
        <v>0</v>
      </c>
      <c r="J329" s="180">
        <f t="shared" si="77"/>
        <v>0</v>
      </c>
      <c r="K329" s="179">
        <f t="shared" si="77"/>
        <v>0</v>
      </c>
      <c r="L329" s="179">
        <f t="shared" si="77"/>
        <v>0</v>
      </c>
    </row>
    <row r="330" spans="1:12" s="184" customFormat="1" ht="10.5" customHeight="1">
      <c r="A330" s="181"/>
      <c r="B330" s="171"/>
      <c r="C330" s="182"/>
      <c r="D330" s="183"/>
      <c r="E330" s="178" t="s">
        <v>731</v>
      </c>
      <c r="F330" s="179"/>
      <c r="G330" s="179"/>
      <c r="H330" s="180"/>
      <c r="I330" s="179"/>
      <c r="J330" s="180"/>
      <c r="K330" s="179"/>
      <c r="L330" s="179"/>
    </row>
    <row r="331" spans="1:12" ht="24" customHeight="1" thickBot="1">
      <c r="A331" s="181">
        <v>2851</v>
      </c>
      <c r="B331" s="222" t="s">
        <v>299</v>
      </c>
      <c r="C331" s="182">
        <v>5</v>
      </c>
      <c r="D331" s="183">
        <v>1</v>
      </c>
      <c r="E331" s="240" t="s">
        <v>572</v>
      </c>
      <c r="F331" s="200">
        <f>SUM(G331:H331)</f>
        <v>0</v>
      </c>
      <c r="G331" s="200"/>
      <c r="H331" s="201"/>
      <c r="I331" s="200"/>
      <c r="J331" s="201"/>
      <c r="K331" s="200"/>
      <c r="L331" s="200"/>
    </row>
    <row r="332" spans="1:12" ht="27" customHeight="1" thickBot="1">
      <c r="A332" s="181">
        <v>2860</v>
      </c>
      <c r="B332" s="222" t="s">
        <v>299</v>
      </c>
      <c r="C332" s="182">
        <v>6</v>
      </c>
      <c r="D332" s="183">
        <v>0</v>
      </c>
      <c r="E332" s="240" t="s">
        <v>573</v>
      </c>
      <c r="F332" s="207">
        <f aca="true" t="shared" si="78" ref="F332:L332">SUM(F334)</f>
        <v>0</v>
      </c>
      <c r="G332" s="207">
        <f t="shared" si="78"/>
        <v>0</v>
      </c>
      <c r="H332" s="229">
        <f t="shared" si="78"/>
        <v>0</v>
      </c>
      <c r="I332" s="207">
        <f t="shared" si="78"/>
        <v>0</v>
      </c>
      <c r="J332" s="229">
        <f t="shared" si="78"/>
        <v>0</v>
      </c>
      <c r="K332" s="207">
        <f t="shared" si="78"/>
        <v>0</v>
      </c>
      <c r="L332" s="207">
        <f t="shared" si="78"/>
        <v>0</v>
      </c>
    </row>
    <row r="333" spans="1:12" s="184" customFormat="1" ht="10.5" customHeight="1">
      <c r="A333" s="181"/>
      <c r="B333" s="171"/>
      <c r="C333" s="182"/>
      <c r="D333" s="183"/>
      <c r="E333" s="178" t="s">
        <v>731</v>
      </c>
      <c r="F333" s="214"/>
      <c r="G333" s="214"/>
      <c r="H333" s="220"/>
      <c r="I333" s="214"/>
      <c r="J333" s="220"/>
      <c r="K333" s="214"/>
      <c r="L333" s="214"/>
    </row>
    <row r="334" spans="1:12" ht="24" customHeight="1" thickBot="1">
      <c r="A334" s="181">
        <v>2861</v>
      </c>
      <c r="B334" s="222" t="s">
        <v>299</v>
      </c>
      <c r="C334" s="182">
        <v>6</v>
      </c>
      <c r="D334" s="183">
        <v>1</v>
      </c>
      <c r="E334" s="240" t="s">
        <v>573</v>
      </c>
      <c r="F334" s="200">
        <f>F335</f>
        <v>0</v>
      </c>
      <c r="G334" s="200">
        <f aca="true" t="shared" si="79" ref="G334:L334">G335</f>
        <v>0</v>
      </c>
      <c r="H334" s="200">
        <f t="shared" si="79"/>
        <v>0</v>
      </c>
      <c r="I334" s="200">
        <f t="shared" si="79"/>
        <v>0</v>
      </c>
      <c r="J334" s="200">
        <f t="shared" si="79"/>
        <v>0</v>
      </c>
      <c r="K334" s="200">
        <f t="shared" si="79"/>
        <v>0</v>
      </c>
      <c r="L334" s="200">
        <f t="shared" si="79"/>
        <v>0</v>
      </c>
    </row>
    <row r="335" spans="1:12" ht="24" customHeight="1" thickBot="1">
      <c r="A335" s="181"/>
      <c r="B335" s="222"/>
      <c r="C335" s="182"/>
      <c r="D335" s="183"/>
      <c r="E335" s="240">
        <v>4269</v>
      </c>
      <c r="F335" s="200">
        <f>SUM(G335:H335)</f>
        <v>0</v>
      </c>
      <c r="G335" s="190"/>
      <c r="H335" s="205"/>
      <c r="I335" s="190"/>
      <c r="J335" s="205"/>
      <c r="K335" s="190"/>
      <c r="L335" s="190"/>
    </row>
    <row r="336" spans="1:12" s="177" customFormat="1" ht="44.25" customHeight="1" thickBot="1">
      <c r="A336" s="241">
        <v>2900</v>
      </c>
      <c r="B336" s="242" t="s">
        <v>306</v>
      </c>
      <c r="C336" s="223">
        <v>0</v>
      </c>
      <c r="D336" s="224">
        <v>0</v>
      </c>
      <c r="E336" s="202" t="s">
        <v>235</v>
      </c>
      <c r="F336" s="200">
        <f>SUM(G336:H336)</f>
        <v>658754.2</v>
      </c>
      <c r="G336" s="203">
        <f aca="true" t="shared" si="80" ref="G336:L336">SUM(G338,G363,G367,G371,G375,G388,G391,G394)</f>
        <v>477212.7</v>
      </c>
      <c r="H336" s="221">
        <f t="shared" si="80"/>
        <v>181541.5</v>
      </c>
      <c r="I336" s="203">
        <f t="shared" si="80"/>
        <v>165049.3</v>
      </c>
      <c r="J336" s="221">
        <f t="shared" si="80"/>
        <v>320986.7</v>
      </c>
      <c r="K336" s="203">
        <f t="shared" si="80"/>
        <v>440373.1</v>
      </c>
      <c r="L336" s="203">
        <f t="shared" si="80"/>
        <v>658754.2</v>
      </c>
    </row>
    <row r="337" spans="1:12" ht="11.25" customHeight="1">
      <c r="A337" s="170"/>
      <c r="B337" s="171"/>
      <c r="C337" s="172"/>
      <c r="D337" s="173"/>
      <c r="E337" s="178" t="s">
        <v>730</v>
      </c>
      <c r="F337" s="214"/>
      <c r="G337" s="214"/>
      <c r="H337" s="220"/>
      <c r="I337" s="214"/>
      <c r="J337" s="220"/>
      <c r="K337" s="214"/>
      <c r="L337" s="214"/>
    </row>
    <row r="338" spans="1:12" ht="24.75" customHeight="1" thickBot="1">
      <c r="A338" s="181">
        <v>2910</v>
      </c>
      <c r="B338" s="222" t="s">
        <v>306</v>
      </c>
      <c r="C338" s="182">
        <v>1</v>
      </c>
      <c r="D338" s="183">
        <v>0</v>
      </c>
      <c r="E338" s="178" t="s">
        <v>338</v>
      </c>
      <c r="F338" s="200">
        <f>SUM(G338:H338)</f>
        <v>510739.9</v>
      </c>
      <c r="G338" s="179">
        <f>G340+G362</f>
        <v>329198.4</v>
      </c>
      <c r="H338" s="179">
        <f>H340</f>
        <v>181541.5</v>
      </c>
      <c r="I338" s="179">
        <f>I340</f>
        <v>127819.29999999999</v>
      </c>
      <c r="J338" s="179">
        <f>J340</f>
        <v>246624.7</v>
      </c>
      <c r="K338" s="179">
        <f>K340</f>
        <v>328801.7</v>
      </c>
      <c r="L338" s="179">
        <f>L340</f>
        <v>510739.9</v>
      </c>
    </row>
    <row r="339" spans="1:12" s="184" customFormat="1" ht="10.5" customHeight="1">
      <c r="A339" s="181"/>
      <c r="B339" s="171"/>
      <c r="C339" s="182"/>
      <c r="D339" s="183"/>
      <c r="E339" s="178" t="s">
        <v>731</v>
      </c>
      <c r="F339" s="179"/>
      <c r="G339" s="179"/>
      <c r="H339" s="180"/>
      <c r="I339" s="179"/>
      <c r="J339" s="180"/>
      <c r="K339" s="179"/>
      <c r="L339" s="179"/>
    </row>
    <row r="340" spans="1:12" ht="25.5" customHeight="1" thickBot="1">
      <c r="A340" s="181">
        <v>2911</v>
      </c>
      <c r="B340" s="222" t="s">
        <v>306</v>
      </c>
      <c r="C340" s="182">
        <v>1</v>
      </c>
      <c r="D340" s="183">
        <v>1</v>
      </c>
      <c r="E340" s="202" t="s">
        <v>600</v>
      </c>
      <c r="F340" s="200">
        <f>SUM(G340:H340)</f>
        <v>510739.9</v>
      </c>
      <c r="G340" s="200">
        <f>G341</f>
        <v>329198.4</v>
      </c>
      <c r="H340" s="200">
        <f>H357+H358+H359+H360</f>
        <v>181541.5</v>
      </c>
      <c r="I340" s="200">
        <f>I341+I357+I358+I359+I360</f>
        <v>127819.29999999999</v>
      </c>
      <c r="J340" s="200">
        <f>J341+J357+J358+J359+J360</f>
        <v>246624.7</v>
      </c>
      <c r="K340" s="200">
        <f>K341+K357+K358+K359+K360</f>
        <v>328801.7</v>
      </c>
      <c r="L340" s="200">
        <f>L341+L357+L358+L359+L360</f>
        <v>510739.9</v>
      </c>
    </row>
    <row r="341" spans="1:12" ht="56.25" customHeight="1" thickBot="1">
      <c r="A341" s="181"/>
      <c r="B341" s="222"/>
      <c r="C341" s="182"/>
      <c r="D341" s="183"/>
      <c r="E341" s="227" t="s">
        <v>104</v>
      </c>
      <c r="F341" s="200">
        <f>SUM(G341:H341)</f>
        <v>329198.4</v>
      </c>
      <c r="G341" s="200">
        <f>SUM(G343,G344,G345,G346,G347,G348,G349,G350,G351,G352,G353,G354,G355,G356)</f>
        <v>329198.4</v>
      </c>
      <c r="H341" s="200"/>
      <c r="I341" s="200">
        <f>SUM(I343,I344,I345,I346,I347,I348,I349,I350,I351,I352,I353,I354,I355,I356)</f>
        <v>69265</v>
      </c>
      <c r="J341" s="200">
        <f>SUM(J343,J344,J345,J346,J347,J348,J349,J350,J351,J352,J353,J354,J355,J356)</f>
        <v>164570.40000000002</v>
      </c>
      <c r="K341" s="200">
        <f>SUM(K343,K344,K345,K346,K347,K348,K349,K350,K351,K352,K353,K354,K355,K356)</f>
        <v>246747.4</v>
      </c>
      <c r="L341" s="200">
        <f>SUM(L343,L344,L345,L346,L347,L348,L349,L350,L351,L352,L353,L354,L355,L356)</f>
        <v>329198.4</v>
      </c>
    </row>
    <row r="342" spans="1:12" ht="19.5" customHeight="1" thickBot="1">
      <c r="A342" s="181"/>
      <c r="B342" s="222"/>
      <c r="C342" s="182"/>
      <c r="D342" s="183"/>
      <c r="E342" s="178" t="s">
        <v>110</v>
      </c>
      <c r="F342" s="200"/>
      <c r="G342" s="200"/>
      <c r="H342" s="201"/>
      <c r="I342" s="200"/>
      <c r="J342" s="201"/>
      <c r="K342" s="200"/>
      <c r="L342" s="200"/>
    </row>
    <row r="343" spans="1:12" ht="30" customHeight="1" thickBot="1">
      <c r="A343" s="181"/>
      <c r="B343" s="222"/>
      <c r="C343" s="182"/>
      <c r="D343" s="183"/>
      <c r="E343" s="243" t="s">
        <v>115</v>
      </c>
      <c r="F343" s="200">
        <f aca="true" t="shared" si="81" ref="F343:F356">SUM(G343:H343)</f>
        <v>19670.4</v>
      </c>
      <c r="G343" s="190">
        <v>19670.4</v>
      </c>
      <c r="H343" s="205"/>
      <c r="I343" s="190">
        <v>5100</v>
      </c>
      <c r="J343" s="205">
        <v>9760.1</v>
      </c>
      <c r="K343" s="190">
        <v>14640.1</v>
      </c>
      <c r="L343" s="190">
        <v>19670.4</v>
      </c>
    </row>
    <row r="344" spans="1:12" ht="30" customHeight="1" thickBot="1">
      <c r="A344" s="181"/>
      <c r="B344" s="222"/>
      <c r="C344" s="182"/>
      <c r="D344" s="183"/>
      <c r="E344" s="243" t="s">
        <v>116</v>
      </c>
      <c r="F344" s="200">
        <f t="shared" si="81"/>
        <v>13914.1</v>
      </c>
      <c r="G344" s="190">
        <v>13914.1</v>
      </c>
      <c r="H344" s="205"/>
      <c r="I344" s="190">
        <v>3445</v>
      </c>
      <c r="J344" s="205">
        <v>6890</v>
      </c>
      <c r="K344" s="190">
        <v>10336.3</v>
      </c>
      <c r="L344" s="190">
        <v>13914.1</v>
      </c>
    </row>
    <row r="345" spans="1:12" ht="30" customHeight="1" thickBot="1">
      <c r="A345" s="181"/>
      <c r="B345" s="222"/>
      <c r="C345" s="182"/>
      <c r="D345" s="183"/>
      <c r="E345" s="243" t="s">
        <v>117</v>
      </c>
      <c r="F345" s="200">
        <f t="shared" si="81"/>
        <v>27794.4</v>
      </c>
      <c r="G345" s="190">
        <v>27794.4</v>
      </c>
      <c r="H345" s="205"/>
      <c r="I345" s="190">
        <v>6950</v>
      </c>
      <c r="J345" s="205">
        <v>13890</v>
      </c>
      <c r="K345" s="190">
        <v>20850</v>
      </c>
      <c r="L345" s="190">
        <v>27794.4</v>
      </c>
    </row>
    <row r="346" spans="1:12" ht="30" customHeight="1" thickBot="1">
      <c r="A346" s="181"/>
      <c r="B346" s="222"/>
      <c r="C346" s="182"/>
      <c r="D346" s="183"/>
      <c r="E346" s="243" t="s">
        <v>124</v>
      </c>
      <c r="F346" s="200">
        <f t="shared" si="81"/>
        <v>20415.7</v>
      </c>
      <c r="G346" s="190">
        <v>20415.7</v>
      </c>
      <c r="H346" s="205"/>
      <c r="I346" s="190">
        <v>5200</v>
      </c>
      <c r="J346" s="205">
        <v>10210</v>
      </c>
      <c r="K346" s="190">
        <v>15320</v>
      </c>
      <c r="L346" s="190">
        <v>20415.7</v>
      </c>
    </row>
    <row r="347" spans="1:12" ht="30" customHeight="1" thickBot="1">
      <c r="A347" s="181"/>
      <c r="B347" s="222"/>
      <c r="C347" s="182"/>
      <c r="D347" s="183"/>
      <c r="E347" s="243" t="s">
        <v>125</v>
      </c>
      <c r="F347" s="200">
        <f t="shared" si="81"/>
        <v>33454.2</v>
      </c>
      <c r="G347" s="190">
        <v>33454.2</v>
      </c>
      <c r="H347" s="205"/>
      <c r="I347" s="190">
        <v>8320</v>
      </c>
      <c r="J347" s="205">
        <v>16640</v>
      </c>
      <c r="K347" s="190">
        <v>24960</v>
      </c>
      <c r="L347" s="190">
        <v>33454.2</v>
      </c>
    </row>
    <row r="348" spans="1:12" ht="30" customHeight="1" thickBot="1">
      <c r="A348" s="181"/>
      <c r="B348" s="222"/>
      <c r="C348" s="182"/>
      <c r="D348" s="183"/>
      <c r="E348" s="243" t="s">
        <v>126</v>
      </c>
      <c r="F348" s="200">
        <f t="shared" si="81"/>
        <v>33212</v>
      </c>
      <c r="G348" s="190">
        <v>33212</v>
      </c>
      <c r="H348" s="205"/>
      <c r="I348" s="190">
        <v>8200</v>
      </c>
      <c r="J348" s="205">
        <v>16400</v>
      </c>
      <c r="K348" s="190">
        <v>24600</v>
      </c>
      <c r="L348" s="190">
        <v>33212</v>
      </c>
    </row>
    <row r="349" spans="1:12" ht="30" customHeight="1" thickBot="1">
      <c r="A349" s="181"/>
      <c r="B349" s="222"/>
      <c r="C349" s="182"/>
      <c r="D349" s="183"/>
      <c r="E349" s="243" t="s">
        <v>118</v>
      </c>
      <c r="F349" s="200">
        <f t="shared" si="81"/>
        <v>13767.4</v>
      </c>
      <c r="G349" s="190">
        <v>13767.4</v>
      </c>
      <c r="H349" s="205"/>
      <c r="I349" s="190">
        <v>3450</v>
      </c>
      <c r="J349" s="205">
        <v>6900</v>
      </c>
      <c r="K349" s="190">
        <v>10500</v>
      </c>
      <c r="L349" s="190">
        <v>13767.4</v>
      </c>
    </row>
    <row r="350" spans="1:12" ht="30" customHeight="1" thickBot="1">
      <c r="A350" s="181"/>
      <c r="B350" s="222"/>
      <c r="C350" s="182"/>
      <c r="D350" s="183"/>
      <c r="E350" s="243" t="s">
        <v>210</v>
      </c>
      <c r="F350" s="200">
        <f t="shared" si="81"/>
        <v>55587.6</v>
      </c>
      <c r="G350" s="190">
        <v>55587.6</v>
      </c>
      <c r="H350" s="205"/>
      <c r="I350" s="190">
        <v>13900</v>
      </c>
      <c r="J350" s="205">
        <v>28000</v>
      </c>
      <c r="K350" s="190">
        <v>41690.7</v>
      </c>
      <c r="L350" s="190">
        <v>55587.6</v>
      </c>
    </row>
    <row r="351" spans="1:12" ht="30" customHeight="1" thickBot="1">
      <c r="A351" s="181"/>
      <c r="B351" s="222"/>
      <c r="C351" s="182"/>
      <c r="D351" s="183"/>
      <c r="E351" s="243" t="s">
        <v>211</v>
      </c>
      <c r="F351" s="200">
        <f t="shared" si="81"/>
        <v>19566.2</v>
      </c>
      <c r="G351" s="190">
        <v>19566.2</v>
      </c>
      <c r="H351" s="205"/>
      <c r="I351" s="190">
        <v>4900</v>
      </c>
      <c r="J351" s="205">
        <v>9800</v>
      </c>
      <c r="K351" s="190">
        <v>14700</v>
      </c>
      <c r="L351" s="190">
        <v>19566.2</v>
      </c>
    </row>
    <row r="352" spans="1:12" ht="30" customHeight="1" thickBot="1">
      <c r="A352" s="181"/>
      <c r="B352" s="222"/>
      <c r="C352" s="182"/>
      <c r="D352" s="183"/>
      <c r="E352" s="243" t="s">
        <v>212</v>
      </c>
      <c r="F352" s="200">
        <f t="shared" si="81"/>
        <v>19520.2</v>
      </c>
      <c r="G352" s="190">
        <v>19520.2</v>
      </c>
      <c r="H352" s="205"/>
      <c r="I352" s="190">
        <v>4900</v>
      </c>
      <c r="J352" s="205">
        <v>9760.1</v>
      </c>
      <c r="K352" s="190">
        <v>14660.1</v>
      </c>
      <c r="L352" s="190">
        <v>19520.2</v>
      </c>
    </row>
    <row r="353" spans="1:12" ht="30" customHeight="1" thickBot="1">
      <c r="A353" s="181"/>
      <c r="B353" s="222"/>
      <c r="C353" s="182"/>
      <c r="D353" s="183"/>
      <c r="E353" s="243" t="s">
        <v>213</v>
      </c>
      <c r="F353" s="200">
        <f t="shared" si="81"/>
        <v>19520.2</v>
      </c>
      <c r="G353" s="190">
        <v>19520.2</v>
      </c>
      <c r="H353" s="205"/>
      <c r="I353" s="190">
        <v>4900</v>
      </c>
      <c r="J353" s="205">
        <v>9760.1</v>
      </c>
      <c r="K353" s="190">
        <v>14660.1</v>
      </c>
      <c r="L353" s="190">
        <v>19520.2</v>
      </c>
    </row>
    <row r="354" spans="1:12" ht="30" customHeight="1" thickBot="1">
      <c r="A354" s="181"/>
      <c r="B354" s="222"/>
      <c r="C354" s="182"/>
      <c r="D354" s="183"/>
      <c r="E354" s="243" t="s">
        <v>214</v>
      </c>
      <c r="F354" s="200">
        <f t="shared" si="81"/>
        <v>19520.2</v>
      </c>
      <c r="G354" s="190">
        <v>19520.2</v>
      </c>
      <c r="H354" s="205"/>
      <c r="I354" s="190"/>
      <c r="J354" s="205">
        <v>9760.1</v>
      </c>
      <c r="K354" s="190">
        <v>14660.1</v>
      </c>
      <c r="L354" s="190">
        <v>19520.2</v>
      </c>
    </row>
    <row r="355" spans="1:12" ht="30" customHeight="1" thickBot="1">
      <c r="A355" s="181"/>
      <c r="B355" s="222"/>
      <c r="C355" s="182"/>
      <c r="D355" s="183"/>
      <c r="E355" s="243" t="s">
        <v>215</v>
      </c>
      <c r="F355" s="200">
        <f t="shared" si="81"/>
        <v>13779.6</v>
      </c>
      <c r="G355" s="190">
        <v>13779.6</v>
      </c>
      <c r="H355" s="205"/>
      <c r="I355" s="190"/>
      <c r="J355" s="205">
        <v>7000</v>
      </c>
      <c r="K355" s="190">
        <v>10500</v>
      </c>
      <c r="L355" s="190">
        <v>13779.6</v>
      </c>
    </row>
    <row r="356" spans="1:12" ht="30" customHeight="1" thickBot="1">
      <c r="A356" s="181"/>
      <c r="B356" s="222"/>
      <c r="C356" s="182"/>
      <c r="D356" s="183"/>
      <c r="E356" s="243" t="s">
        <v>216</v>
      </c>
      <c r="F356" s="200">
        <f t="shared" si="81"/>
        <v>19476.2</v>
      </c>
      <c r="G356" s="190">
        <v>19476.2</v>
      </c>
      <c r="H356" s="205"/>
      <c r="I356" s="190"/>
      <c r="J356" s="205">
        <v>9800</v>
      </c>
      <c r="K356" s="190">
        <v>14670</v>
      </c>
      <c r="L356" s="190">
        <v>19476.2</v>
      </c>
    </row>
    <row r="357" spans="1:12" ht="45.75" customHeight="1" thickBot="1">
      <c r="A357" s="181"/>
      <c r="B357" s="222"/>
      <c r="C357" s="182"/>
      <c r="D357" s="183"/>
      <c r="E357" s="243" t="s">
        <v>222</v>
      </c>
      <c r="F357" s="200">
        <f>SUM(G357:H357)</f>
        <v>26172.9</v>
      </c>
      <c r="G357" s="190"/>
      <c r="H357" s="205">
        <v>26172.9</v>
      </c>
      <c r="I357" s="190">
        <v>2672.9</v>
      </c>
      <c r="J357" s="205">
        <v>26172.9</v>
      </c>
      <c r="K357" s="190">
        <v>26172.9</v>
      </c>
      <c r="L357" s="190">
        <v>26172.9</v>
      </c>
    </row>
    <row r="358" spans="1:12" ht="45.75" customHeight="1" thickBot="1">
      <c r="A358" s="181"/>
      <c r="B358" s="222"/>
      <c r="C358" s="182"/>
      <c r="D358" s="183"/>
      <c r="E358" s="243" t="s">
        <v>286</v>
      </c>
      <c r="F358" s="200">
        <f>SUM(G358:H358)</f>
        <v>18730.4</v>
      </c>
      <c r="G358" s="190"/>
      <c r="H358" s="205">
        <v>18730.4</v>
      </c>
      <c r="I358" s="228">
        <v>18730.4</v>
      </c>
      <c r="J358" s="205">
        <v>18730.4</v>
      </c>
      <c r="K358" s="228">
        <v>18730.4</v>
      </c>
      <c r="L358" s="228">
        <v>18730.4</v>
      </c>
    </row>
    <row r="359" spans="1:12" ht="45.75" customHeight="1" thickBot="1">
      <c r="A359" s="181"/>
      <c r="B359" s="222"/>
      <c r="C359" s="182"/>
      <c r="D359" s="183"/>
      <c r="E359" s="243" t="s">
        <v>221</v>
      </c>
      <c r="F359" s="200">
        <f>SUM(G359:H359)</f>
        <v>49860.1</v>
      </c>
      <c r="G359" s="190"/>
      <c r="H359" s="205">
        <v>49860.1</v>
      </c>
      <c r="I359" s="190">
        <v>6970</v>
      </c>
      <c r="J359" s="205">
        <v>6970</v>
      </c>
      <c r="K359" s="190">
        <v>6970</v>
      </c>
      <c r="L359" s="190">
        <v>49860.1</v>
      </c>
    </row>
    <row r="360" spans="1:12" ht="34.5" customHeight="1" thickBot="1">
      <c r="A360" s="181"/>
      <c r="B360" s="222"/>
      <c r="C360" s="182"/>
      <c r="D360" s="183"/>
      <c r="E360" s="243" t="s">
        <v>223</v>
      </c>
      <c r="F360" s="200">
        <f>SUM(G360:H360)</f>
        <v>86778.1</v>
      </c>
      <c r="G360" s="190"/>
      <c r="H360" s="205">
        <v>86778.1</v>
      </c>
      <c r="I360" s="190">
        <v>30181</v>
      </c>
      <c r="J360" s="205">
        <v>30181</v>
      </c>
      <c r="K360" s="190">
        <v>30181</v>
      </c>
      <c r="L360" s="190">
        <v>86778.1</v>
      </c>
    </row>
    <row r="361" spans="1:12" ht="30" customHeight="1" thickBot="1">
      <c r="A361" s="181"/>
      <c r="B361" s="222"/>
      <c r="C361" s="182"/>
      <c r="D361" s="183"/>
      <c r="E361" s="243"/>
      <c r="F361" s="200"/>
      <c r="G361" s="190"/>
      <c r="H361" s="205"/>
      <c r="I361" s="190"/>
      <c r="J361" s="205"/>
      <c r="K361" s="190"/>
      <c r="L361" s="190"/>
    </row>
    <row r="362" spans="1:12" ht="26.25" customHeight="1" thickBot="1">
      <c r="A362" s="181">
        <v>2912</v>
      </c>
      <c r="B362" s="222" t="s">
        <v>306</v>
      </c>
      <c r="C362" s="182">
        <v>1</v>
      </c>
      <c r="D362" s="183">
        <v>2</v>
      </c>
      <c r="E362" s="178" t="s">
        <v>307</v>
      </c>
      <c r="F362" s="200"/>
      <c r="G362" s="190"/>
      <c r="H362" s="209"/>
      <c r="I362" s="190"/>
      <c r="J362" s="205"/>
      <c r="K362" s="190"/>
      <c r="L362" s="190"/>
    </row>
    <row r="363" spans="1:12" ht="16.5" customHeight="1">
      <c r="A363" s="181">
        <v>2920</v>
      </c>
      <c r="B363" s="222" t="s">
        <v>306</v>
      </c>
      <c r="C363" s="182">
        <v>2</v>
      </c>
      <c r="D363" s="183">
        <v>0</v>
      </c>
      <c r="E363" s="178" t="s">
        <v>308</v>
      </c>
      <c r="F363" s="179">
        <f aca="true" t="shared" si="82" ref="F363:L363">F365+F366</f>
        <v>0</v>
      </c>
      <c r="G363" s="179">
        <f t="shared" si="82"/>
        <v>0</v>
      </c>
      <c r="H363" s="473">
        <f t="shared" si="82"/>
        <v>0</v>
      </c>
      <c r="I363" s="179">
        <f t="shared" si="82"/>
        <v>0</v>
      </c>
      <c r="J363" s="180">
        <f t="shared" si="82"/>
        <v>0</v>
      </c>
      <c r="K363" s="179">
        <f t="shared" si="82"/>
        <v>0</v>
      </c>
      <c r="L363" s="179">
        <f t="shared" si="82"/>
        <v>0</v>
      </c>
    </row>
    <row r="364" spans="1:12" s="184" customFormat="1" ht="10.5" customHeight="1">
      <c r="A364" s="181"/>
      <c r="B364" s="171"/>
      <c r="C364" s="182"/>
      <c r="D364" s="183"/>
      <c r="E364" s="178" t="s">
        <v>731</v>
      </c>
      <c r="F364" s="179"/>
      <c r="G364" s="179"/>
      <c r="H364" s="180"/>
      <c r="I364" s="179"/>
      <c r="J364" s="180"/>
      <c r="K364" s="179"/>
      <c r="L364" s="179"/>
    </row>
    <row r="365" spans="1:12" ht="17.25" customHeight="1" thickBot="1">
      <c r="A365" s="181">
        <v>2921</v>
      </c>
      <c r="B365" s="222" t="s">
        <v>306</v>
      </c>
      <c r="C365" s="182">
        <v>2</v>
      </c>
      <c r="D365" s="183">
        <v>1</v>
      </c>
      <c r="E365" s="178" t="s">
        <v>309</v>
      </c>
      <c r="F365" s="200">
        <f>SUM(G365:H365)</f>
        <v>0</v>
      </c>
      <c r="G365" s="200"/>
      <c r="H365" s="474"/>
      <c r="I365" s="200"/>
      <c r="J365" s="201"/>
      <c r="K365" s="200"/>
      <c r="L365" s="200"/>
    </row>
    <row r="366" spans="1:12" ht="30.75" customHeight="1" thickBot="1">
      <c r="A366" s="181">
        <v>2922</v>
      </c>
      <c r="B366" s="222" t="s">
        <v>306</v>
      </c>
      <c r="C366" s="182">
        <v>2</v>
      </c>
      <c r="D366" s="183">
        <v>2</v>
      </c>
      <c r="E366" s="178" t="s">
        <v>310</v>
      </c>
      <c r="F366" s="200">
        <f>SUM(G366:H366)</f>
        <v>0</v>
      </c>
      <c r="G366" s="190"/>
      <c r="H366" s="190"/>
      <c r="I366" s="190"/>
      <c r="J366" s="190"/>
      <c r="K366" s="190"/>
      <c r="L366" s="190"/>
    </row>
    <row r="367" spans="1:12" ht="36.75" customHeight="1">
      <c r="A367" s="181">
        <v>2930</v>
      </c>
      <c r="B367" s="222" t="s">
        <v>306</v>
      </c>
      <c r="C367" s="182">
        <v>3</v>
      </c>
      <c r="D367" s="183">
        <v>0</v>
      </c>
      <c r="E367" s="178" t="s">
        <v>311</v>
      </c>
      <c r="F367" s="179">
        <f aca="true" t="shared" si="83" ref="F367:L367">SUM(F369:F370)</f>
        <v>0</v>
      </c>
      <c r="G367" s="179">
        <f t="shared" si="83"/>
        <v>0</v>
      </c>
      <c r="H367" s="180">
        <f t="shared" si="83"/>
        <v>0</v>
      </c>
      <c r="I367" s="179">
        <f t="shared" si="83"/>
        <v>0</v>
      </c>
      <c r="J367" s="180">
        <f t="shared" si="83"/>
        <v>0</v>
      </c>
      <c r="K367" s="179">
        <f t="shared" si="83"/>
        <v>0</v>
      </c>
      <c r="L367" s="179">
        <f t="shared" si="83"/>
        <v>0</v>
      </c>
    </row>
    <row r="368" spans="1:12" s="184" customFormat="1" ht="10.5" customHeight="1">
      <c r="A368" s="181"/>
      <c r="B368" s="171"/>
      <c r="C368" s="182"/>
      <c r="D368" s="183"/>
      <c r="E368" s="178" t="s">
        <v>731</v>
      </c>
      <c r="F368" s="179"/>
      <c r="G368" s="179"/>
      <c r="H368" s="180"/>
      <c r="I368" s="179"/>
      <c r="J368" s="180"/>
      <c r="K368" s="179"/>
      <c r="L368" s="179"/>
    </row>
    <row r="369" spans="1:12" ht="25.5" customHeight="1" thickBot="1">
      <c r="A369" s="181">
        <v>2931</v>
      </c>
      <c r="B369" s="222" t="s">
        <v>306</v>
      </c>
      <c r="C369" s="182">
        <v>3</v>
      </c>
      <c r="D369" s="183">
        <v>1</v>
      </c>
      <c r="E369" s="178" t="s">
        <v>312</v>
      </c>
      <c r="F369" s="200">
        <f>SUM(G369:H369)</f>
        <v>0</v>
      </c>
      <c r="G369" s="200"/>
      <c r="H369" s="201"/>
      <c r="I369" s="200"/>
      <c r="J369" s="201"/>
      <c r="K369" s="200"/>
      <c r="L369" s="200"/>
    </row>
    <row r="370" spans="1:12" ht="18.75" customHeight="1" thickBot="1">
      <c r="A370" s="181">
        <v>2932</v>
      </c>
      <c r="B370" s="222" t="s">
        <v>306</v>
      </c>
      <c r="C370" s="182">
        <v>3</v>
      </c>
      <c r="D370" s="183">
        <v>2</v>
      </c>
      <c r="E370" s="178" t="s">
        <v>313</v>
      </c>
      <c r="F370" s="200">
        <f>SUM(G370:H370)</f>
        <v>0</v>
      </c>
      <c r="G370" s="190"/>
      <c r="H370" s="190"/>
      <c r="I370" s="190"/>
      <c r="J370" s="190"/>
      <c r="K370" s="190"/>
      <c r="L370" s="190"/>
    </row>
    <row r="371" spans="1:12" ht="16.5" customHeight="1">
      <c r="A371" s="181">
        <v>2940</v>
      </c>
      <c r="B371" s="222" t="s">
        <v>306</v>
      </c>
      <c r="C371" s="182">
        <v>4</v>
      </c>
      <c r="D371" s="183">
        <v>0</v>
      </c>
      <c r="E371" s="178" t="s">
        <v>601</v>
      </c>
      <c r="F371" s="179">
        <f aca="true" t="shared" si="84" ref="F371:L371">F373</f>
        <v>0</v>
      </c>
      <c r="G371" s="179">
        <f t="shared" si="84"/>
        <v>0</v>
      </c>
      <c r="H371" s="179">
        <f t="shared" si="84"/>
        <v>0</v>
      </c>
      <c r="I371" s="179">
        <f t="shared" si="84"/>
        <v>0</v>
      </c>
      <c r="J371" s="179">
        <f t="shared" si="84"/>
        <v>0</v>
      </c>
      <c r="K371" s="179">
        <f t="shared" si="84"/>
        <v>0</v>
      </c>
      <c r="L371" s="179">
        <f t="shared" si="84"/>
        <v>0</v>
      </c>
    </row>
    <row r="372" spans="1:12" s="184" customFormat="1" ht="12.75" customHeight="1">
      <c r="A372" s="181"/>
      <c r="B372" s="171"/>
      <c r="C372" s="182"/>
      <c r="D372" s="183"/>
      <c r="E372" s="178" t="s">
        <v>731</v>
      </c>
      <c r="F372" s="179"/>
      <c r="G372" s="179"/>
      <c r="H372" s="180"/>
      <c r="I372" s="179"/>
      <c r="J372" s="180"/>
      <c r="K372" s="179"/>
      <c r="L372" s="179"/>
    </row>
    <row r="373" spans="1:12" ht="24" customHeight="1" thickBot="1">
      <c r="A373" s="181">
        <v>2941</v>
      </c>
      <c r="B373" s="222" t="s">
        <v>306</v>
      </c>
      <c r="C373" s="182">
        <v>4</v>
      </c>
      <c r="D373" s="183">
        <v>1</v>
      </c>
      <c r="E373" s="178" t="s">
        <v>314</v>
      </c>
      <c r="F373" s="200">
        <f>SUM(G373:H373)</f>
        <v>0</v>
      </c>
      <c r="G373" s="200"/>
      <c r="H373" s="200"/>
      <c r="I373" s="200"/>
      <c r="J373" s="200"/>
      <c r="K373" s="200"/>
      <c r="L373" s="200"/>
    </row>
    <row r="374" spans="1:12" ht="24" customHeight="1" thickBot="1">
      <c r="A374" s="181">
        <v>2942</v>
      </c>
      <c r="B374" s="222" t="s">
        <v>306</v>
      </c>
      <c r="C374" s="182">
        <v>4</v>
      </c>
      <c r="D374" s="183">
        <v>2</v>
      </c>
      <c r="E374" s="178" t="s">
        <v>315</v>
      </c>
      <c r="F374" s="200">
        <f>SUM(G374:H374)</f>
        <v>0</v>
      </c>
      <c r="G374" s="200"/>
      <c r="H374" s="201"/>
      <c r="I374" s="200"/>
      <c r="J374" s="201"/>
      <c r="K374" s="200"/>
      <c r="L374" s="200"/>
    </row>
    <row r="375" spans="1:12" ht="27.75" customHeight="1">
      <c r="A375" s="181">
        <v>2950</v>
      </c>
      <c r="B375" s="222" t="s">
        <v>306</v>
      </c>
      <c r="C375" s="182">
        <v>5</v>
      </c>
      <c r="D375" s="183">
        <v>0</v>
      </c>
      <c r="E375" s="202" t="s">
        <v>602</v>
      </c>
      <c r="F375" s="179">
        <f>SUM(F377,F387)</f>
        <v>148014.3</v>
      </c>
      <c r="G375" s="179">
        <f aca="true" t="shared" si="85" ref="G375:L375">G377</f>
        <v>148014.3</v>
      </c>
      <c r="H375" s="179">
        <f t="shared" si="85"/>
        <v>0</v>
      </c>
      <c r="I375" s="179">
        <f t="shared" si="85"/>
        <v>37230</v>
      </c>
      <c r="J375" s="179">
        <f t="shared" si="85"/>
        <v>74362</v>
      </c>
      <c r="K375" s="179">
        <f t="shared" si="85"/>
        <v>111571.4</v>
      </c>
      <c r="L375" s="179">
        <f t="shared" si="85"/>
        <v>148014.3</v>
      </c>
    </row>
    <row r="376" spans="1:12" s="184" customFormat="1" ht="10.5" customHeight="1">
      <c r="A376" s="181"/>
      <c r="B376" s="171"/>
      <c r="C376" s="182"/>
      <c r="D376" s="183"/>
      <c r="E376" s="178" t="s">
        <v>731</v>
      </c>
      <c r="F376" s="179"/>
      <c r="G376" s="179"/>
      <c r="H376" s="180"/>
      <c r="I376" s="179"/>
      <c r="J376" s="180"/>
      <c r="K376" s="179"/>
      <c r="L376" s="179"/>
    </row>
    <row r="377" spans="1:12" ht="24.75" thickBot="1">
      <c r="A377" s="181">
        <v>2951</v>
      </c>
      <c r="B377" s="222" t="s">
        <v>306</v>
      </c>
      <c r="C377" s="182">
        <v>5</v>
      </c>
      <c r="D377" s="183">
        <v>1</v>
      </c>
      <c r="E377" s="243" t="s">
        <v>316</v>
      </c>
      <c r="F377" s="200">
        <f>SUM(G377:H377)</f>
        <v>148014.3</v>
      </c>
      <c r="G377" s="200">
        <f aca="true" t="shared" si="86" ref="G377:L377">G378</f>
        <v>148014.3</v>
      </c>
      <c r="H377" s="200">
        <f t="shared" si="86"/>
        <v>0</v>
      </c>
      <c r="I377" s="200">
        <f t="shared" si="86"/>
        <v>37230</v>
      </c>
      <c r="J377" s="200">
        <f t="shared" si="86"/>
        <v>74362</v>
      </c>
      <c r="K377" s="200">
        <f t="shared" si="86"/>
        <v>111571.4</v>
      </c>
      <c r="L377" s="200">
        <f t="shared" si="86"/>
        <v>148014.3</v>
      </c>
    </row>
    <row r="378" spans="1:12" ht="60" customHeight="1" thickBot="1">
      <c r="A378" s="181"/>
      <c r="B378" s="222"/>
      <c r="C378" s="182"/>
      <c r="D378" s="183"/>
      <c r="E378" s="227" t="s">
        <v>104</v>
      </c>
      <c r="F378" s="200">
        <f aca="true" t="shared" si="87" ref="F378:F386">SUM(G378:H378)</f>
        <v>148014.3</v>
      </c>
      <c r="G378" s="200">
        <f>SUM(G380,G381,G382,G383,G384,G385)</f>
        <v>148014.3</v>
      </c>
      <c r="H378" s="200">
        <f>SUM(H380,H381,H385)</f>
        <v>0</v>
      </c>
      <c r="I378" s="200">
        <f>SUM(I380,I381,I382,I383,I384,I385)</f>
        <v>37230</v>
      </c>
      <c r="J378" s="200">
        <f>SUM(J380,J381,J382,J383,J384,J385)</f>
        <v>74362</v>
      </c>
      <c r="K378" s="200">
        <f>SUM(K380,K381,K382,K383,K384,K385)</f>
        <v>111571.4</v>
      </c>
      <c r="L378" s="200">
        <f>SUM(L380,L381,L382,L383,L384,L385)</f>
        <v>148014.3</v>
      </c>
    </row>
    <row r="379" spans="1:12" ht="15.75" thickBot="1">
      <c r="A379" s="181"/>
      <c r="B379" s="222"/>
      <c r="C379" s="182"/>
      <c r="D379" s="183"/>
      <c r="E379" s="178" t="s">
        <v>110</v>
      </c>
      <c r="F379" s="200"/>
      <c r="G379" s="200"/>
      <c r="H379" s="201"/>
      <c r="I379" s="200"/>
      <c r="J379" s="201"/>
      <c r="K379" s="200"/>
      <c r="L379" s="200"/>
    </row>
    <row r="380" spans="1:12" ht="36.75" customHeight="1" thickBot="1">
      <c r="A380" s="181"/>
      <c r="B380" s="222"/>
      <c r="C380" s="182"/>
      <c r="D380" s="183"/>
      <c r="E380" s="243" t="s">
        <v>112</v>
      </c>
      <c r="F380" s="200">
        <f t="shared" si="87"/>
        <v>8482.7</v>
      </c>
      <c r="G380" s="200">
        <v>8482.7</v>
      </c>
      <c r="H380" s="201"/>
      <c r="I380" s="200">
        <v>2200</v>
      </c>
      <c r="J380" s="201">
        <v>4400</v>
      </c>
      <c r="K380" s="200">
        <v>6600</v>
      </c>
      <c r="L380" s="200">
        <v>8482.7</v>
      </c>
    </row>
    <row r="381" spans="1:12" ht="33" customHeight="1" thickBot="1">
      <c r="A381" s="181"/>
      <c r="B381" s="222"/>
      <c r="C381" s="182"/>
      <c r="D381" s="183"/>
      <c r="E381" s="243" t="s">
        <v>113</v>
      </c>
      <c r="F381" s="200">
        <f t="shared" si="87"/>
        <v>33736</v>
      </c>
      <c r="G381" s="200">
        <v>33736</v>
      </c>
      <c r="H381" s="201"/>
      <c r="I381" s="200">
        <v>8500</v>
      </c>
      <c r="J381" s="201">
        <v>17000</v>
      </c>
      <c r="K381" s="200">
        <v>25500</v>
      </c>
      <c r="L381" s="200">
        <v>33736</v>
      </c>
    </row>
    <row r="382" spans="1:12" ht="33" customHeight="1" thickBot="1">
      <c r="A382" s="181"/>
      <c r="B382" s="222"/>
      <c r="C382" s="182"/>
      <c r="D382" s="183"/>
      <c r="E382" s="243" t="s">
        <v>217</v>
      </c>
      <c r="F382" s="200">
        <f t="shared" si="87"/>
        <v>9724.3</v>
      </c>
      <c r="G382" s="200">
        <v>9724.3</v>
      </c>
      <c r="H382" s="201"/>
      <c r="I382" s="200">
        <v>2430</v>
      </c>
      <c r="J382" s="201">
        <v>4862</v>
      </c>
      <c r="K382" s="200">
        <v>7290</v>
      </c>
      <c r="L382" s="200">
        <v>9724.3</v>
      </c>
    </row>
    <row r="383" spans="1:12" ht="33" customHeight="1" thickBot="1">
      <c r="A383" s="181"/>
      <c r="B383" s="222"/>
      <c r="C383" s="182"/>
      <c r="D383" s="183"/>
      <c r="E383" s="243" t="s">
        <v>218</v>
      </c>
      <c r="F383" s="200">
        <f t="shared" si="87"/>
        <v>11908.5</v>
      </c>
      <c r="G383" s="200">
        <v>11908.5</v>
      </c>
      <c r="H383" s="201"/>
      <c r="I383" s="200">
        <v>3000</v>
      </c>
      <c r="J383" s="201">
        <v>6000</v>
      </c>
      <c r="K383" s="200">
        <v>9000</v>
      </c>
      <c r="L383" s="200">
        <v>11908.5</v>
      </c>
    </row>
    <row r="384" spans="1:12" ht="33" customHeight="1" thickBot="1">
      <c r="A384" s="181"/>
      <c r="B384" s="222"/>
      <c r="C384" s="182"/>
      <c r="D384" s="183"/>
      <c r="E384" s="243" t="s">
        <v>219</v>
      </c>
      <c r="F384" s="200">
        <f t="shared" si="87"/>
        <v>38200</v>
      </c>
      <c r="G384" s="200">
        <v>38200</v>
      </c>
      <c r="H384" s="201"/>
      <c r="I384" s="200">
        <v>9600</v>
      </c>
      <c r="J384" s="201">
        <v>19100</v>
      </c>
      <c r="K384" s="200">
        <v>28700</v>
      </c>
      <c r="L384" s="200">
        <v>38200</v>
      </c>
    </row>
    <row r="385" spans="1:12" ht="36" customHeight="1" thickBot="1">
      <c r="A385" s="181"/>
      <c r="B385" s="222"/>
      <c r="C385" s="182"/>
      <c r="D385" s="183"/>
      <c r="E385" s="243" t="s">
        <v>114</v>
      </c>
      <c r="F385" s="200">
        <f t="shared" si="87"/>
        <v>45962.8</v>
      </c>
      <c r="G385" s="200">
        <v>45962.8</v>
      </c>
      <c r="H385" s="201"/>
      <c r="I385" s="200">
        <v>11500</v>
      </c>
      <c r="J385" s="201">
        <v>23000</v>
      </c>
      <c r="K385" s="200">
        <v>34481.4</v>
      </c>
      <c r="L385" s="200">
        <v>45962.8</v>
      </c>
    </row>
    <row r="386" spans="1:12" ht="15.75" thickBot="1">
      <c r="A386" s="181"/>
      <c r="B386" s="222"/>
      <c r="C386" s="182"/>
      <c r="D386" s="183"/>
      <c r="E386" s="178"/>
      <c r="F386" s="200">
        <f t="shared" si="87"/>
        <v>0</v>
      </c>
      <c r="G386" s="200"/>
      <c r="H386" s="201"/>
      <c r="I386" s="200"/>
      <c r="J386" s="201"/>
      <c r="K386" s="200"/>
      <c r="L386" s="200"/>
    </row>
    <row r="387" spans="1:12" ht="16.5" customHeight="1" thickBot="1">
      <c r="A387" s="181">
        <v>2952</v>
      </c>
      <c r="B387" s="222" t="s">
        <v>306</v>
      </c>
      <c r="C387" s="182">
        <v>5</v>
      </c>
      <c r="D387" s="183">
        <v>2</v>
      </c>
      <c r="E387" s="178" t="s">
        <v>317</v>
      </c>
      <c r="F387" s="200">
        <f>SUM(G387:H387)</f>
        <v>0</v>
      </c>
      <c r="G387" s="200"/>
      <c r="H387" s="201"/>
      <c r="I387" s="200"/>
      <c r="J387" s="201"/>
      <c r="K387" s="200"/>
      <c r="L387" s="200"/>
    </row>
    <row r="388" spans="1:12" ht="26.25" customHeight="1">
      <c r="A388" s="181">
        <v>2960</v>
      </c>
      <c r="B388" s="222" t="s">
        <v>306</v>
      </c>
      <c r="C388" s="182">
        <v>6</v>
      </c>
      <c r="D388" s="183">
        <v>0</v>
      </c>
      <c r="E388" s="178" t="s">
        <v>603</v>
      </c>
      <c r="F388" s="179">
        <f aca="true" t="shared" si="88" ref="F388:K388">SUM(F390)</f>
        <v>0</v>
      </c>
      <c r="G388" s="179">
        <f t="shared" si="88"/>
        <v>0</v>
      </c>
      <c r="H388" s="180">
        <f t="shared" si="88"/>
        <v>0</v>
      </c>
      <c r="I388" s="179">
        <f t="shared" si="88"/>
        <v>0</v>
      </c>
      <c r="J388" s="180">
        <f t="shared" si="88"/>
        <v>0</v>
      </c>
      <c r="K388" s="179">
        <f t="shared" si="88"/>
        <v>0</v>
      </c>
      <c r="L388" s="179">
        <f>SUM(L390)</f>
        <v>0</v>
      </c>
    </row>
    <row r="389" spans="1:12" s="184" customFormat="1" ht="14.25" customHeight="1">
      <c r="A389" s="181"/>
      <c r="B389" s="171"/>
      <c r="C389" s="182"/>
      <c r="D389" s="183"/>
      <c r="E389" s="178" t="s">
        <v>731</v>
      </c>
      <c r="F389" s="179"/>
      <c r="G389" s="179"/>
      <c r="H389" s="180"/>
      <c r="I389" s="179"/>
      <c r="J389" s="180"/>
      <c r="K389" s="179"/>
      <c r="L389" s="179"/>
    </row>
    <row r="390" spans="1:12" ht="24" customHeight="1" thickBot="1">
      <c r="A390" s="191">
        <v>2961</v>
      </c>
      <c r="B390" s="182" t="s">
        <v>306</v>
      </c>
      <c r="C390" s="182">
        <v>6</v>
      </c>
      <c r="D390" s="182">
        <v>1</v>
      </c>
      <c r="E390" s="196" t="s">
        <v>603</v>
      </c>
      <c r="F390" s="200">
        <f>SUM(G390:H390)</f>
        <v>0</v>
      </c>
      <c r="G390" s="200"/>
      <c r="H390" s="200"/>
      <c r="I390" s="200"/>
      <c r="J390" s="200"/>
      <c r="K390" s="200"/>
      <c r="L390" s="200"/>
    </row>
    <row r="391" spans="1:12" ht="26.25" customHeight="1">
      <c r="A391" s="191">
        <v>2970</v>
      </c>
      <c r="B391" s="182" t="s">
        <v>306</v>
      </c>
      <c r="C391" s="182">
        <v>7</v>
      </c>
      <c r="D391" s="182">
        <v>0</v>
      </c>
      <c r="E391" s="196" t="s">
        <v>604</v>
      </c>
      <c r="F391" s="179">
        <f aca="true" t="shared" si="89" ref="F391:L391">SUM(F393)</f>
        <v>0</v>
      </c>
      <c r="G391" s="179">
        <f t="shared" si="89"/>
        <v>0</v>
      </c>
      <c r="H391" s="180">
        <f t="shared" si="89"/>
        <v>0</v>
      </c>
      <c r="I391" s="179">
        <f t="shared" si="89"/>
        <v>0</v>
      </c>
      <c r="J391" s="180">
        <f t="shared" si="89"/>
        <v>0</v>
      </c>
      <c r="K391" s="179">
        <f t="shared" si="89"/>
        <v>0</v>
      </c>
      <c r="L391" s="179">
        <f t="shared" si="89"/>
        <v>0</v>
      </c>
    </row>
    <row r="392" spans="1:12" s="184" customFormat="1" ht="10.5" customHeight="1">
      <c r="A392" s="191"/>
      <c r="B392" s="182"/>
      <c r="C392" s="182"/>
      <c r="D392" s="182"/>
      <c r="E392" s="196" t="s">
        <v>731</v>
      </c>
      <c r="F392" s="179"/>
      <c r="G392" s="179"/>
      <c r="H392" s="180"/>
      <c r="I392" s="179"/>
      <c r="J392" s="180"/>
      <c r="K392" s="179"/>
      <c r="L392" s="179"/>
    </row>
    <row r="393" spans="1:12" ht="32.25" customHeight="1" thickBot="1">
      <c r="A393" s="191">
        <v>2971</v>
      </c>
      <c r="B393" s="182" t="s">
        <v>306</v>
      </c>
      <c r="C393" s="182">
        <v>7</v>
      </c>
      <c r="D393" s="182">
        <v>1</v>
      </c>
      <c r="E393" s="196" t="s">
        <v>604</v>
      </c>
      <c r="F393" s="200">
        <f>SUM(G393:H393)</f>
        <v>0</v>
      </c>
      <c r="G393" s="200"/>
      <c r="H393" s="201"/>
      <c r="I393" s="200"/>
      <c r="J393" s="201"/>
      <c r="K393" s="200"/>
      <c r="L393" s="200"/>
    </row>
    <row r="394" spans="1:12" ht="27.75" customHeight="1">
      <c r="A394" s="191">
        <v>2980</v>
      </c>
      <c r="B394" s="182" t="s">
        <v>306</v>
      </c>
      <c r="C394" s="182">
        <v>8</v>
      </c>
      <c r="D394" s="182">
        <v>0</v>
      </c>
      <c r="E394" s="196" t="s">
        <v>605</v>
      </c>
      <c r="F394" s="179">
        <f aca="true" t="shared" si="90" ref="F394:L394">SUM(F396)</f>
        <v>0</v>
      </c>
      <c r="G394" s="179">
        <f t="shared" si="90"/>
        <v>0</v>
      </c>
      <c r="H394" s="180">
        <f t="shared" si="90"/>
        <v>0</v>
      </c>
      <c r="I394" s="179">
        <f t="shared" si="90"/>
        <v>0</v>
      </c>
      <c r="J394" s="180">
        <f t="shared" si="90"/>
        <v>0</v>
      </c>
      <c r="K394" s="179">
        <f t="shared" si="90"/>
        <v>0</v>
      </c>
      <c r="L394" s="179">
        <f t="shared" si="90"/>
        <v>0</v>
      </c>
    </row>
    <row r="395" spans="1:12" s="184" customFormat="1" ht="10.5" customHeight="1">
      <c r="A395" s="191"/>
      <c r="B395" s="182"/>
      <c r="C395" s="182"/>
      <c r="D395" s="182"/>
      <c r="E395" s="196" t="s">
        <v>731</v>
      </c>
      <c r="F395" s="179"/>
      <c r="G395" s="179"/>
      <c r="H395" s="180"/>
      <c r="I395" s="179"/>
      <c r="J395" s="180"/>
      <c r="K395" s="179"/>
      <c r="L395" s="179"/>
    </row>
    <row r="396" spans="1:12" ht="23.25" customHeight="1" thickBot="1">
      <c r="A396" s="191">
        <v>2981</v>
      </c>
      <c r="B396" s="182" t="s">
        <v>306</v>
      </c>
      <c r="C396" s="182">
        <v>8</v>
      </c>
      <c r="D396" s="182">
        <v>1</v>
      </c>
      <c r="E396" s="196" t="s">
        <v>605</v>
      </c>
      <c r="F396" s="200">
        <f>F397</f>
        <v>0</v>
      </c>
      <c r="G396" s="200">
        <f aca="true" t="shared" si="91" ref="G396:L396">G397</f>
        <v>0</v>
      </c>
      <c r="H396" s="200">
        <f t="shared" si="91"/>
        <v>0</v>
      </c>
      <c r="I396" s="200">
        <f t="shared" si="91"/>
        <v>0</v>
      </c>
      <c r="J396" s="200">
        <f t="shared" si="91"/>
        <v>0</v>
      </c>
      <c r="K396" s="200">
        <f t="shared" si="91"/>
        <v>0</v>
      </c>
      <c r="L396" s="200">
        <f t="shared" si="91"/>
        <v>0</v>
      </c>
    </row>
    <row r="397" spans="1:12" ht="23.25" customHeight="1" thickBot="1">
      <c r="A397" s="191"/>
      <c r="B397" s="182"/>
      <c r="C397" s="182"/>
      <c r="D397" s="182"/>
      <c r="E397" s="196">
        <v>4637</v>
      </c>
      <c r="F397" s="200">
        <f>SUM(G397:H397)</f>
        <v>0</v>
      </c>
      <c r="G397" s="190">
        <v>0</v>
      </c>
      <c r="H397" s="205"/>
      <c r="I397" s="190"/>
      <c r="J397" s="205"/>
      <c r="K397" s="190"/>
      <c r="L397" s="190"/>
    </row>
    <row r="398" spans="1:12" s="177" customFormat="1" ht="38.25" customHeight="1">
      <c r="A398" s="244">
        <v>3000</v>
      </c>
      <c r="B398" s="223" t="s">
        <v>319</v>
      </c>
      <c r="C398" s="223">
        <v>0</v>
      </c>
      <c r="D398" s="223">
        <v>0</v>
      </c>
      <c r="E398" s="245" t="s">
        <v>236</v>
      </c>
      <c r="F398" s="203">
        <f>SUM(F400,F404,F407,F412,F415,F418,F421,F426,F430)</f>
        <v>22000</v>
      </c>
      <c r="G398" s="203">
        <f>SUM(G400,G404,G407,G412,G415,G418,G421,G426,G430)</f>
        <v>22000</v>
      </c>
      <c r="H398" s="221">
        <v>0</v>
      </c>
      <c r="I398" s="203">
        <f>SUM(I400,I404,I407,I412,I415,I418,I421,I426,I430)</f>
        <v>2000</v>
      </c>
      <c r="J398" s="221">
        <f>SUM(J400,J404,J407,J412,J415,J418,J421,J426,J430)</f>
        <v>8000</v>
      </c>
      <c r="K398" s="203">
        <f>SUM(K400,K404,K407,K412,K415,K418,K421,K426,K430)</f>
        <v>17000</v>
      </c>
      <c r="L398" s="203">
        <f>SUM(L400,L404,L407,L412,L415,L418,L421,L426,L430)</f>
        <v>22000</v>
      </c>
    </row>
    <row r="399" spans="1:12" ht="15.75" customHeight="1">
      <c r="A399" s="191"/>
      <c r="B399" s="182"/>
      <c r="C399" s="182"/>
      <c r="D399" s="182"/>
      <c r="E399" s="196" t="s">
        <v>730</v>
      </c>
      <c r="F399" s="179"/>
      <c r="G399" s="179"/>
      <c r="H399" s="180"/>
      <c r="I399" s="179"/>
      <c r="J399" s="180"/>
      <c r="K399" s="179"/>
      <c r="L399" s="179"/>
    </row>
    <row r="400" spans="1:12" ht="24" customHeight="1">
      <c r="A400" s="191">
        <v>3010</v>
      </c>
      <c r="B400" s="182" t="s">
        <v>319</v>
      </c>
      <c r="C400" s="182">
        <v>1</v>
      </c>
      <c r="D400" s="182">
        <v>0</v>
      </c>
      <c r="E400" s="196" t="s">
        <v>318</v>
      </c>
      <c r="F400" s="179">
        <f aca="true" t="shared" si="92" ref="F400:L400">SUM(F402:F403)</f>
        <v>0</v>
      </c>
      <c r="G400" s="179">
        <f t="shared" si="92"/>
        <v>0</v>
      </c>
      <c r="H400" s="180">
        <f t="shared" si="92"/>
        <v>0</v>
      </c>
      <c r="I400" s="179">
        <f t="shared" si="92"/>
        <v>0</v>
      </c>
      <c r="J400" s="180">
        <f t="shared" si="92"/>
        <v>0</v>
      </c>
      <c r="K400" s="179">
        <f t="shared" si="92"/>
        <v>0</v>
      </c>
      <c r="L400" s="179">
        <f t="shared" si="92"/>
        <v>0</v>
      </c>
    </row>
    <row r="401" spans="1:12" s="184" customFormat="1" ht="16.5" customHeight="1">
      <c r="A401" s="191"/>
      <c r="B401" s="182"/>
      <c r="C401" s="182"/>
      <c r="D401" s="182"/>
      <c r="E401" s="196" t="s">
        <v>731</v>
      </c>
      <c r="F401" s="179"/>
      <c r="G401" s="179"/>
      <c r="H401" s="180"/>
      <c r="I401" s="179"/>
      <c r="J401" s="180"/>
      <c r="K401" s="179"/>
      <c r="L401" s="179"/>
    </row>
    <row r="402" spans="1:12" ht="18.75" customHeight="1" thickBot="1">
      <c r="A402" s="191">
        <v>3011</v>
      </c>
      <c r="B402" s="182" t="s">
        <v>319</v>
      </c>
      <c r="C402" s="182">
        <v>1</v>
      </c>
      <c r="D402" s="182">
        <v>1</v>
      </c>
      <c r="E402" s="196" t="s">
        <v>606</v>
      </c>
      <c r="F402" s="200">
        <f>SUM(G402:H402)</f>
        <v>0</v>
      </c>
      <c r="G402" s="200"/>
      <c r="H402" s="201"/>
      <c r="I402" s="200"/>
      <c r="J402" s="201"/>
      <c r="K402" s="200"/>
      <c r="L402" s="200"/>
    </row>
    <row r="403" spans="1:12" ht="17.25" customHeight="1" thickBot="1">
      <c r="A403" s="191">
        <v>3012</v>
      </c>
      <c r="B403" s="182" t="s">
        <v>319</v>
      </c>
      <c r="C403" s="182">
        <v>1</v>
      </c>
      <c r="D403" s="182">
        <v>2</v>
      </c>
      <c r="E403" s="196" t="s">
        <v>607</v>
      </c>
      <c r="F403" s="200">
        <f>SUM(G403:H403)</f>
        <v>0</v>
      </c>
      <c r="G403" s="200"/>
      <c r="H403" s="201"/>
      <c r="I403" s="200"/>
      <c r="J403" s="201"/>
      <c r="K403" s="200"/>
      <c r="L403" s="200"/>
    </row>
    <row r="404" spans="1:12" ht="15" customHeight="1">
      <c r="A404" s="191">
        <v>3020</v>
      </c>
      <c r="B404" s="182" t="s">
        <v>319</v>
      </c>
      <c r="C404" s="182">
        <v>2</v>
      </c>
      <c r="D404" s="182">
        <v>0</v>
      </c>
      <c r="E404" s="196" t="s">
        <v>608</v>
      </c>
      <c r="F404" s="179">
        <f aca="true" t="shared" si="93" ref="F404:L404">SUM(F406)</f>
        <v>0</v>
      </c>
      <c r="G404" s="179">
        <f t="shared" si="93"/>
        <v>0</v>
      </c>
      <c r="H404" s="180">
        <f t="shared" si="93"/>
        <v>0</v>
      </c>
      <c r="I404" s="179">
        <f t="shared" si="93"/>
        <v>0</v>
      </c>
      <c r="J404" s="180">
        <f t="shared" si="93"/>
        <v>0</v>
      </c>
      <c r="K404" s="179">
        <f t="shared" si="93"/>
        <v>0</v>
      </c>
      <c r="L404" s="179">
        <f t="shared" si="93"/>
        <v>0</v>
      </c>
    </row>
    <row r="405" spans="1:12" s="184" customFormat="1" ht="10.5" customHeight="1">
      <c r="A405" s="191"/>
      <c r="B405" s="182"/>
      <c r="C405" s="182"/>
      <c r="D405" s="182"/>
      <c r="E405" s="196" t="s">
        <v>731</v>
      </c>
      <c r="F405" s="179"/>
      <c r="G405" s="179"/>
      <c r="H405" s="180"/>
      <c r="I405" s="179"/>
      <c r="J405" s="180"/>
      <c r="K405" s="179"/>
      <c r="L405" s="179"/>
    </row>
    <row r="406" spans="1:12" ht="15.75" customHeight="1" thickBot="1">
      <c r="A406" s="191">
        <v>3021</v>
      </c>
      <c r="B406" s="182" t="s">
        <v>319</v>
      </c>
      <c r="C406" s="182">
        <v>2</v>
      </c>
      <c r="D406" s="182">
        <v>1</v>
      </c>
      <c r="E406" s="196" t="s">
        <v>608</v>
      </c>
      <c r="F406" s="200">
        <f>SUM(G406:H406)</f>
        <v>0</v>
      </c>
      <c r="G406" s="200"/>
      <c r="H406" s="201"/>
      <c r="I406" s="200"/>
      <c r="J406" s="201"/>
      <c r="K406" s="200"/>
      <c r="L406" s="200"/>
    </row>
    <row r="407" spans="1:12" ht="14.25" customHeight="1">
      <c r="A407" s="191">
        <v>3030</v>
      </c>
      <c r="B407" s="182" t="s">
        <v>319</v>
      </c>
      <c r="C407" s="182">
        <v>3</v>
      </c>
      <c r="D407" s="182">
        <v>0</v>
      </c>
      <c r="E407" s="246" t="s">
        <v>609</v>
      </c>
      <c r="F407" s="179">
        <f aca="true" t="shared" si="94" ref="F407:L407">SUM(F409)</f>
        <v>4000</v>
      </c>
      <c r="G407" s="179">
        <f t="shared" si="94"/>
        <v>4000</v>
      </c>
      <c r="H407" s="180">
        <f t="shared" si="94"/>
        <v>0</v>
      </c>
      <c r="I407" s="179">
        <f t="shared" si="94"/>
        <v>1000</v>
      </c>
      <c r="J407" s="180">
        <f t="shared" si="94"/>
        <v>2000</v>
      </c>
      <c r="K407" s="179">
        <f t="shared" si="94"/>
        <v>3000</v>
      </c>
      <c r="L407" s="179">
        <f t="shared" si="94"/>
        <v>4000</v>
      </c>
    </row>
    <row r="408" spans="1:12" s="184" customFormat="1" ht="15">
      <c r="A408" s="191"/>
      <c r="B408" s="182"/>
      <c r="C408" s="182"/>
      <c r="D408" s="182"/>
      <c r="E408" s="196" t="s">
        <v>731</v>
      </c>
      <c r="F408" s="179"/>
      <c r="G408" s="179"/>
      <c r="H408" s="180"/>
      <c r="I408" s="179"/>
      <c r="J408" s="180"/>
      <c r="K408" s="179"/>
      <c r="L408" s="179"/>
    </row>
    <row r="409" spans="1:12" s="184" customFormat="1" ht="24.75" thickBot="1">
      <c r="A409" s="191">
        <v>3031</v>
      </c>
      <c r="B409" s="182" t="s">
        <v>319</v>
      </c>
      <c r="C409" s="182">
        <v>3</v>
      </c>
      <c r="D409" s="182" t="s">
        <v>788</v>
      </c>
      <c r="E409" s="246" t="s">
        <v>609</v>
      </c>
      <c r="F409" s="200">
        <f>SUM(G409:H409)</f>
        <v>4000</v>
      </c>
      <c r="G409" s="190">
        <f aca="true" t="shared" si="95" ref="G409:L409">G410+G411</f>
        <v>4000</v>
      </c>
      <c r="H409" s="205">
        <f t="shared" si="95"/>
        <v>0</v>
      </c>
      <c r="I409" s="190">
        <f t="shared" si="95"/>
        <v>1000</v>
      </c>
      <c r="J409" s="205">
        <f t="shared" si="95"/>
        <v>2000</v>
      </c>
      <c r="K409" s="190">
        <f t="shared" si="95"/>
        <v>3000</v>
      </c>
      <c r="L409" s="190">
        <f t="shared" si="95"/>
        <v>4000</v>
      </c>
    </row>
    <row r="410" spans="1:12" s="184" customFormat="1" ht="24.75" thickBot="1">
      <c r="A410" s="191"/>
      <c r="B410" s="182"/>
      <c r="C410" s="182"/>
      <c r="D410" s="182"/>
      <c r="E410" s="247" t="s">
        <v>111</v>
      </c>
      <c r="F410" s="200">
        <f>SUM(G410:H410)</f>
        <v>4000</v>
      </c>
      <c r="G410" s="179">
        <v>4000</v>
      </c>
      <c r="H410" s="180"/>
      <c r="I410" s="179">
        <v>1000</v>
      </c>
      <c r="J410" s="180">
        <v>2000</v>
      </c>
      <c r="K410" s="179">
        <v>3000</v>
      </c>
      <c r="L410" s="179">
        <v>4000</v>
      </c>
    </row>
    <row r="411" spans="1:12" s="184" customFormat="1" ht="15.75" thickBot="1">
      <c r="A411" s="191"/>
      <c r="B411" s="182"/>
      <c r="C411" s="182"/>
      <c r="D411" s="182"/>
      <c r="E411" s="196"/>
      <c r="F411" s="200">
        <f>SUM(G411:H411)</f>
        <v>0</v>
      </c>
      <c r="G411" s="179"/>
      <c r="H411" s="180"/>
      <c r="I411" s="179"/>
      <c r="J411" s="180"/>
      <c r="K411" s="179"/>
      <c r="L411" s="179"/>
    </row>
    <row r="412" spans="1:12" ht="18" customHeight="1">
      <c r="A412" s="191">
        <v>3040</v>
      </c>
      <c r="B412" s="182" t="s">
        <v>319</v>
      </c>
      <c r="C412" s="182">
        <v>4</v>
      </c>
      <c r="D412" s="182">
        <v>0</v>
      </c>
      <c r="E412" s="196" t="s">
        <v>610</v>
      </c>
      <c r="F412" s="179">
        <f aca="true" t="shared" si="96" ref="F412:L412">SUM(F414)</f>
        <v>0</v>
      </c>
      <c r="G412" s="179">
        <f t="shared" si="96"/>
        <v>0</v>
      </c>
      <c r="H412" s="180">
        <f t="shared" si="96"/>
        <v>0</v>
      </c>
      <c r="I412" s="179">
        <f t="shared" si="96"/>
        <v>0</v>
      </c>
      <c r="J412" s="180">
        <f t="shared" si="96"/>
        <v>0</v>
      </c>
      <c r="K412" s="179">
        <f t="shared" si="96"/>
        <v>0</v>
      </c>
      <c r="L412" s="179">
        <f t="shared" si="96"/>
        <v>0</v>
      </c>
    </row>
    <row r="413" spans="1:12" s="184" customFormat="1" ht="10.5" customHeight="1">
      <c r="A413" s="191"/>
      <c r="B413" s="182"/>
      <c r="C413" s="182"/>
      <c r="D413" s="182"/>
      <c r="E413" s="196" t="s">
        <v>731</v>
      </c>
      <c r="F413" s="179"/>
      <c r="G413" s="179"/>
      <c r="H413" s="180"/>
      <c r="I413" s="179"/>
      <c r="J413" s="180"/>
      <c r="K413" s="179"/>
      <c r="L413" s="179"/>
    </row>
    <row r="414" spans="1:12" ht="16.5" customHeight="1" thickBot="1">
      <c r="A414" s="191">
        <v>3041</v>
      </c>
      <c r="B414" s="182" t="s">
        <v>319</v>
      </c>
      <c r="C414" s="182">
        <v>4</v>
      </c>
      <c r="D414" s="182">
        <v>1</v>
      </c>
      <c r="E414" s="196" t="s">
        <v>610</v>
      </c>
      <c r="F414" s="200">
        <f>SUM(G414:H414)</f>
        <v>0</v>
      </c>
      <c r="G414" s="190"/>
      <c r="H414" s="190"/>
      <c r="I414" s="190"/>
      <c r="J414" s="190"/>
      <c r="K414" s="190"/>
      <c r="L414" s="190"/>
    </row>
    <row r="415" spans="1:12" ht="12" customHeight="1">
      <c r="A415" s="191">
        <v>3050</v>
      </c>
      <c r="B415" s="182" t="s">
        <v>319</v>
      </c>
      <c r="C415" s="182">
        <v>5</v>
      </c>
      <c r="D415" s="182">
        <v>0</v>
      </c>
      <c r="E415" s="196" t="s">
        <v>611</v>
      </c>
      <c r="F415" s="179">
        <f aca="true" t="shared" si="97" ref="F415:L415">SUM(F417)</f>
        <v>0</v>
      </c>
      <c r="G415" s="179">
        <f t="shared" si="97"/>
        <v>0</v>
      </c>
      <c r="H415" s="180">
        <f t="shared" si="97"/>
        <v>0</v>
      </c>
      <c r="I415" s="179">
        <f t="shared" si="97"/>
        <v>0</v>
      </c>
      <c r="J415" s="180">
        <f t="shared" si="97"/>
        <v>0</v>
      </c>
      <c r="K415" s="179">
        <f t="shared" si="97"/>
        <v>0</v>
      </c>
      <c r="L415" s="179">
        <f t="shared" si="97"/>
        <v>0</v>
      </c>
    </row>
    <row r="416" spans="1:12" s="184" customFormat="1" ht="10.5" customHeight="1">
      <c r="A416" s="191"/>
      <c r="B416" s="182"/>
      <c r="C416" s="182"/>
      <c r="D416" s="182"/>
      <c r="E416" s="196" t="s">
        <v>731</v>
      </c>
      <c r="F416" s="179"/>
      <c r="G416" s="179"/>
      <c r="H416" s="180"/>
      <c r="I416" s="179"/>
      <c r="J416" s="180"/>
      <c r="K416" s="179"/>
      <c r="L416" s="179"/>
    </row>
    <row r="417" spans="1:12" ht="15.75" customHeight="1" thickBot="1">
      <c r="A417" s="191">
        <v>3051</v>
      </c>
      <c r="B417" s="182" t="s">
        <v>319</v>
      </c>
      <c r="C417" s="182">
        <v>5</v>
      </c>
      <c r="D417" s="182">
        <v>1</v>
      </c>
      <c r="E417" s="196" t="s">
        <v>611</v>
      </c>
      <c r="F417" s="200">
        <f>SUM(G417:H417)</f>
        <v>0</v>
      </c>
      <c r="G417" s="200"/>
      <c r="H417" s="201"/>
      <c r="I417" s="200"/>
      <c r="J417" s="201"/>
      <c r="K417" s="200"/>
      <c r="L417" s="200"/>
    </row>
    <row r="418" spans="1:12" ht="16.5" customHeight="1">
      <c r="A418" s="191">
        <v>3060</v>
      </c>
      <c r="B418" s="182" t="s">
        <v>319</v>
      </c>
      <c r="C418" s="182">
        <v>6</v>
      </c>
      <c r="D418" s="182">
        <v>0</v>
      </c>
      <c r="E418" s="196" t="s">
        <v>612</v>
      </c>
      <c r="F418" s="179">
        <f aca="true" t="shared" si="98" ref="F418:L418">SUM(F420)</f>
        <v>0</v>
      </c>
      <c r="G418" s="179">
        <f t="shared" si="98"/>
        <v>0</v>
      </c>
      <c r="H418" s="180">
        <f t="shared" si="98"/>
        <v>0</v>
      </c>
      <c r="I418" s="179">
        <f t="shared" si="98"/>
        <v>0</v>
      </c>
      <c r="J418" s="180">
        <f t="shared" si="98"/>
        <v>0</v>
      </c>
      <c r="K418" s="179">
        <f t="shared" si="98"/>
        <v>0</v>
      </c>
      <c r="L418" s="179">
        <f t="shared" si="98"/>
        <v>0</v>
      </c>
    </row>
    <row r="419" spans="1:12" s="184" customFormat="1" ht="10.5" customHeight="1">
      <c r="A419" s="191"/>
      <c r="B419" s="182"/>
      <c r="C419" s="182"/>
      <c r="D419" s="182"/>
      <c r="E419" s="196" t="s">
        <v>731</v>
      </c>
      <c r="F419" s="179"/>
      <c r="G419" s="179"/>
      <c r="H419" s="180"/>
      <c r="I419" s="179"/>
      <c r="J419" s="180"/>
      <c r="K419" s="179"/>
      <c r="L419" s="179"/>
    </row>
    <row r="420" spans="1:12" ht="15.75" customHeight="1" thickBot="1">
      <c r="A420" s="191">
        <v>3061</v>
      </c>
      <c r="B420" s="182" t="s">
        <v>319</v>
      </c>
      <c r="C420" s="182">
        <v>6</v>
      </c>
      <c r="D420" s="182">
        <v>1</v>
      </c>
      <c r="E420" s="196" t="s">
        <v>612</v>
      </c>
      <c r="F420" s="200">
        <f>SUM(G420:H420)</f>
        <v>0</v>
      </c>
      <c r="G420" s="200"/>
      <c r="H420" s="201"/>
      <c r="I420" s="200"/>
      <c r="J420" s="201"/>
      <c r="K420" s="200"/>
      <c r="L420" s="200"/>
    </row>
    <row r="421" spans="1:12" ht="34.5" customHeight="1">
      <c r="A421" s="191">
        <v>3070</v>
      </c>
      <c r="B421" s="182" t="s">
        <v>319</v>
      </c>
      <c r="C421" s="182">
        <v>7</v>
      </c>
      <c r="D421" s="182">
        <v>0</v>
      </c>
      <c r="E421" s="196" t="s">
        <v>613</v>
      </c>
      <c r="F421" s="179">
        <f aca="true" t="shared" si="99" ref="F421:L421">SUM(F423)</f>
        <v>18000</v>
      </c>
      <c r="G421" s="179">
        <f t="shared" si="99"/>
        <v>18000</v>
      </c>
      <c r="H421" s="180">
        <f t="shared" si="99"/>
        <v>0</v>
      </c>
      <c r="I421" s="179">
        <f t="shared" si="99"/>
        <v>1000</v>
      </c>
      <c r="J421" s="180">
        <f t="shared" si="99"/>
        <v>6000</v>
      </c>
      <c r="K421" s="179">
        <f t="shared" si="99"/>
        <v>14000</v>
      </c>
      <c r="L421" s="179">
        <f t="shared" si="99"/>
        <v>18000</v>
      </c>
    </row>
    <row r="422" spans="1:12" s="184" customFormat="1" ht="10.5" customHeight="1">
      <c r="A422" s="191"/>
      <c r="B422" s="182"/>
      <c r="C422" s="182"/>
      <c r="D422" s="182"/>
      <c r="E422" s="196" t="s">
        <v>731</v>
      </c>
      <c r="F422" s="179"/>
      <c r="G422" s="179"/>
      <c r="H422" s="180"/>
      <c r="I422" s="179"/>
      <c r="J422" s="180"/>
      <c r="K422" s="179"/>
      <c r="L422" s="179"/>
    </row>
    <row r="423" spans="1:12" ht="39" customHeight="1" thickBot="1">
      <c r="A423" s="191">
        <v>3071</v>
      </c>
      <c r="B423" s="182" t="s">
        <v>319</v>
      </c>
      <c r="C423" s="182">
        <v>7</v>
      </c>
      <c r="D423" s="182">
        <v>1</v>
      </c>
      <c r="E423" s="245" t="s">
        <v>613</v>
      </c>
      <c r="F423" s="200">
        <f>SUM(G423:H423)</f>
        <v>18000</v>
      </c>
      <c r="G423" s="190">
        <f>G424+G425</f>
        <v>18000</v>
      </c>
      <c r="H423" s="205">
        <v>0</v>
      </c>
      <c r="I423" s="190">
        <f>I424+I425</f>
        <v>1000</v>
      </c>
      <c r="J423" s="205">
        <f>J424+J425</f>
        <v>6000</v>
      </c>
      <c r="K423" s="190">
        <f>K424+K425</f>
        <v>14000</v>
      </c>
      <c r="L423" s="190">
        <f>L424+L425</f>
        <v>18000</v>
      </c>
    </row>
    <row r="424" spans="1:12" ht="37.5" customHeight="1" thickBot="1">
      <c r="A424" s="191"/>
      <c r="B424" s="182"/>
      <c r="C424" s="182"/>
      <c r="D424" s="182"/>
      <c r="E424" s="193" t="s">
        <v>196</v>
      </c>
      <c r="F424" s="200">
        <f>SUM(G424:H424)</f>
        <v>3000</v>
      </c>
      <c r="G424" s="179">
        <v>3000</v>
      </c>
      <c r="H424" s="180">
        <v>0</v>
      </c>
      <c r="I424" s="179">
        <v>500</v>
      </c>
      <c r="J424" s="180">
        <v>1000</v>
      </c>
      <c r="K424" s="179">
        <v>2000</v>
      </c>
      <c r="L424" s="179">
        <v>3000</v>
      </c>
    </row>
    <row r="425" spans="1:12" ht="35.25" customHeight="1" thickBot="1">
      <c r="A425" s="191"/>
      <c r="B425" s="182"/>
      <c r="C425" s="182"/>
      <c r="D425" s="182"/>
      <c r="E425" s="248" t="s">
        <v>237</v>
      </c>
      <c r="F425" s="200">
        <f>SUM(G425:H425)</f>
        <v>15000</v>
      </c>
      <c r="G425" s="179">
        <v>15000</v>
      </c>
      <c r="H425" s="180"/>
      <c r="I425" s="179">
        <v>500</v>
      </c>
      <c r="J425" s="180">
        <v>5000</v>
      </c>
      <c r="K425" s="179">
        <v>12000</v>
      </c>
      <c r="L425" s="179">
        <v>15000</v>
      </c>
    </row>
    <row r="426" spans="1:12" ht="40.5" customHeight="1">
      <c r="A426" s="191">
        <v>3080</v>
      </c>
      <c r="B426" s="182" t="s">
        <v>319</v>
      </c>
      <c r="C426" s="182">
        <v>8</v>
      </c>
      <c r="D426" s="182">
        <v>0</v>
      </c>
      <c r="E426" s="196" t="s">
        <v>614</v>
      </c>
      <c r="F426" s="179">
        <f aca="true" t="shared" si="100" ref="F426:L426">SUM(F428)</f>
        <v>0</v>
      </c>
      <c r="G426" s="179">
        <f t="shared" si="100"/>
        <v>0</v>
      </c>
      <c r="H426" s="180">
        <f t="shared" si="100"/>
        <v>0</v>
      </c>
      <c r="I426" s="179">
        <f t="shared" si="100"/>
        <v>0</v>
      </c>
      <c r="J426" s="180">
        <f t="shared" si="100"/>
        <v>0</v>
      </c>
      <c r="K426" s="179">
        <f t="shared" si="100"/>
        <v>0</v>
      </c>
      <c r="L426" s="179">
        <f t="shared" si="100"/>
        <v>0</v>
      </c>
    </row>
    <row r="427" spans="1:12" s="184" customFormat="1" ht="18.75" customHeight="1">
      <c r="A427" s="191"/>
      <c r="B427" s="182"/>
      <c r="C427" s="182"/>
      <c r="D427" s="182"/>
      <c r="E427" s="196" t="s">
        <v>731</v>
      </c>
      <c r="F427" s="179"/>
      <c r="G427" s="179"/>
      <c r="H427" s="180"/>
      <c r="I427" s="179"/>
      <c r="J427" s="180"/>
      <c r="K427" s="179"/>
      <c r="L427" s="179"/>
    </row>
    <row r="428" spans="1:12" ht="40.5" customHeight="1" thickBot="1">
      <c r="A428" s="191">
        <v>3081</v>
      </c>
      <c r="B428" s="182" t="s">
        <v>319</v>
      </c>
      <c r="C428" s="182">
        <v>8</v>
      </c>
      <c r="D428" s="182">
        <v>1</v>
      </c>
      <c r="E428" s="196" t="s">
        <v>614</v>
      </c>
      <c r="F428" s="200">
        <f>SUM(G428:H428)</f>
        <v>0</v>
      </c>
      <c r="G428" s="200"/>
      <c r="H428" s="201"/>
      <c r="I428" s="200"/>
      <c r="J428" s="201"/>
      <c r="K428" s="200"/>
      <c r="L428" s="200"/>
    </row>
    <row r="429" spans="1:12" s="184" customFormat="1" ht="10.5" customHeight="1">
      <c r="A429" s="191"/>
      <c r="B429" s="182"/>
      <c r="C429" s="182"/>
      <c r="D429" s="182"/>
      <c r="E429" s="196" t="s">
        <v>731</v>
      </c>
      <c r="F429" s="179"/>
      <c r="G429" s="179"/>
      <c r="H429" s="180"/>
      <c r="I429" s="179"/>
      <c r="J429" s="180"/>
      <c r="K429" s="179"/>
      <c r="L429" s="179"/>
    </row>
    <row r="430" spans="1:12" ht="25.5" customHeight="1">
      <c r="A430" s="191">
        <v>3090</v>
      </c>
      <c r="B430" s="182" t="s">
        <v>319</v>
      </c>
      <c r="C430" s="182">
        <v>9</v>
      </c>
      <c r="D430" s="182">
        <v>0</v>
      </c>
      <c r="E430" s="196" t="s">
        <v>615</v>
      </c>
      <c r="F430" s="179">
        <f aca="true" t="shared" si="101" ref="F430:L430">SUM(F432:F433)</f>
        <v>0</v>
      </c>
      <c r="G430" s="179">
        <f t="shared" si="101"/>
        <v>0</v>
      </c>
      <c r="H430" s="180">
        <f t="shared" si="101"/>
        <v>0</v>
      </c>
      <c r="I430" s="179">
        <f t="shared" si="101"/>
        <v>0</v>
      </c>
      <c r="J430" s="180">
        <f t="shared" si="101"/>
        <v>0</v>
      </c>
      <c r="K430" s="179">
        <f t="shared" si="101"/>
        <v>0</v>
      </c>
      <c r="L430" s="179">
        <f t="shared" si="101"/>
        <v>0</v>
      </c>
    </row>
    <row r="431" spans="1:12" s="184" customFormat="1" ht="10.5" customHeight="1">
      <c r="A431" s="191"/>
      <c r="B431" s="182"/>
      <c r="C431" s="182"/>
      <c r="D431" s="182"/>
      <c r="E431" s="196" t="s">
        <v>731</v>
      </c>
      <c r="F431" s="179"/>
      <c r="G431" s="179"/>
      <c r="H431" s="180"/>
      <c r="I431" s="179"/>
      <c r="J431" s="180"/>
      <c r="K431" s="179"/>
      <c r="L431" s="179"/>
    </row>
    <row r="432" spans="1:12" ht="25.5" customHeight="1" thickBot="1">
      <c r="A432" s="191">
        <v>3091</v>
      </c>
      <c r="B432" s="182" t="s">
        <v>319</v>
      </c>
      <c r="C432" s="182">
        <v>9</v>
      </c>
      <c r="D432" s="182">
        <v>1</v>
      </c>
      <c r="E432" s="196" t="s">
        <v>615</v>
      </c>
      <c r="F432" s="200">
        <f>SUM(G432:H432)</f>
        <v>0</v>
      </c>
      <c r="G432" s="179"/>
      <c r="H432" s="179"/>
      <c r="I432" s="179"/>
      <c r="J432" s="179"/>
      <c r="K432" s="179"/>
      <c r="L432" s="179"/>
    </row>
    <row r="433" spans="1:12" ht="53.25" customHeight="1" thickBot="1">
      <c r="A433" s="191">
        <v>3092</v>
      </c>
      <c r="B433" s="182" t="s">
        <v>319</v>
      </c>
      <c r="C433" s="182">
        <v>9</v>
      </c>
      <c r="D433" s="182">
        <v>2</v>
      </c>
      <c r="E433" s="196" t="s">
        <v>339</v>
      </c>
      <c r="F433" s="200">
        <f>SUM(G433:H433)</f>
        <v>0</v>
      </c>
      <c r="G433" s="179"/>
      <c r="H433" s="179"/>
      <c r="I433" s="179"/>
      <c r="J433" s="179"/>
      <c r="K433" s="179"/>
      <c r="L433" s="179"/>
    </row>
    <row r="434" spans="1:12" s="177" customFormat="1" ht="42.75" customHeight="1">
      <c r="A434" s="249">
        <v>3100</v>
      </c>
      <c r="B434" s="223" t="s">
        <v>320</v>
      </c>
      <c r="C434" s="223">
        <v>0</v>
      </c>
      <c r="D434" s="224">
        <v>0</v>
      </c>
      <c r="E434" s="250" t="s">
        <v>238</v>
      </c>
      <c r="F434" s="203">
        <f aca="true" t="shared" si="102" ref="F434:L434">SUM(F436)</f>
        <v>25179.100000000006</v>
      </c>
      <c r="G434" s="203">
        <f t="shared" si="102"/>
        <v>175179.1</v>
      </c>
      <c r="H434" s="221">
        <f t="shared" si="102"/>
        <v>0</v>
      </c>
      <c r="I434" s="203">
        <f t="shared" si="102"/>
        <v>10000</v>
      </c>
      <c r="J434" s="221">
        <f t="shared" si="102"/>
        <v>12550.5</v>
      </c>
      <c r="K434" s="203">
        <f t="shared" si="102"/>
        <v>22550.5</v>
      </c>
      <c r="L434" s="203">
        <f t="shared" si="102"/>
        <v>25179.1</v>
      </c>
    </row>
    <row r="435" spans="1:12" ht="11.25" customHeight="1">
      <c r="A435" s="185"/>
      <c r="B435" s="171"/>
      <c r="C435" s="172"/>
      <c r="D435" s="173"/>
      <c r="E435" s="178" t="s">
        <v>730</v>
      </c>
      <c r="F435" s="214"/>
      <c r="G435" s="214"/>
      <c r="H435" s="220"/>
      <c r="I435" s="214"/>
      <c r="J435" s="220"/>
      <c r="K435" s="214"/>
      <c r="L435" s="214"/>
    </row>
    <row r="436" spans="1:12" ht="37.5" customHeight="1">
      <c r="A436" s="185">
        <v>3110</v>
      </c>
      <c r="B436" s="182" t="s">
        <v>320</v>
      </c>
      <c r="C436" s="182">
        <v>1</v>
      </c>
      <c r="D436" s="183">
        <v>0</v>
      </c>
      <c r="E436" s="240" t="s">
        <v>714</v>
      </c>
      <c r="F436" s="179">
        <f aca="true" t="shared" si="103" ref="F436:L436">SUM(F438)</f>
        <v>25179.100000000006</v>
      </c>
      <c r="G436" s="179">
        <f t="shared" si="103"/>
        <v>175179.1</v>
      </c>
      <c r="H436" s="180">
        <f t="shared" si="103"/>
        <v>0</v>
      </c>
      <c r="I436" s="179">
        <f t="shared" si="103"/>
        <v>10000</v>
      </c>
      <c r="J436" s="180">
        <f t="shared" si="103"/>
        <v>12550.5</v>
      </c>
      <c r="K436" s="179">
        <f t="shared" si="103"/>
        <v>22550.5</v>
      </c>
      <c r="L436" s="179">
        <f t="shared" si="103"/>
        <v>25179.1</v>
      </c>
    </row>
    <row r="437" spans="1:12" s="184" customFormat="1" ht="13.5" customHeight="1" thickBot="1">
      <c r="A437" s="185"/>
      <c r="B437" s="171"/>
      <c r="C437" s="182"/>
      <c r="D437" s="183"/>
      <c r="E437" s="178" t="s">
        <v>731</v>
      </c>
      <c r="F437" s="190"/>
      <c r="G437" s="190"/>
      <c r="H437" s="205"/>
      <c r="I437" s="190"/>
      <c r="J437" s="205"/>
      <c r="K437" s="190"/>
      <c r="L437" s="190"/>
    </row>
    <row r="438" spans="1:12" ht="24.75" thickBot="1">
      <c r="A438" s="185">
        <v>3112</v>
      </c>
      <c r="B438" s="187" t="s">
        <v>320</v>
      </c>
      <c r="C438" s="187">
        <v>1</v>
      </c>
      <c r="D438" s="188">
        <v>2</v>
      </c>
      <c r="E438" s="251" t="s">
        <v>657</v>
      </c>
      <c r="F438" s="207">
        <f>SUM(G438:H438)-Ekamutner!D114</f>
        <v>25179.100000000006</v>
      </c>
      <c r="G438" s="207">
        <v>175179.1</v>
      </c>
      <c r="H438" s="207">
        <f>H439</f>
        <v>0</v>
      </c>
      <c r="I438" s="475">
        <v>10000</v>
      </c>
      <c r="J438" s="475">
        <v>12550.5</v>
      </c>
      <c r="K438" s="475">
        <v>22550.5</v>
      </c>
      <c r="L438" s="207">
        <v>25179.1</v>
      </c>
    </row>
    <row r="439" spans="1:12" ht="15">
      <c r="A439" s="191"/>
      <c r="B439" s="182"/>
      <c r="C439" s="182"/>
      <c r="D439" s="182"/>
      <c r="E439" s="253"/>
      <c r="F439" s="214"/>
      <c r="G439" s="214"/>
      <c r="H439" s="220"/>
      <c r="I439" s="214"/>
      <c r="J439" s="220"/>
      <c r="K439" s="214"/>
      <c r="L439" s="214"/>
    </row>
    <row r="440" spans="1:12" ht="15.75" thickBot="1">
      <c r="A440" s="191"/>
      <c r="B440" s="182"/>
      <c r="C440" s="182"/>
      <c r="D440" s="182"/>
      <c r="E440" s="253"/>
      <c r="F440" s="200"/>
      <c r="G440" s="200"/>
      <c r="H440" s="180"/>
      <c r="I440" s="200"/>
      <c r="J440" s="180"/>
      <c r="K440" s="200"/>
      <c r="L440" s="200"/>
    </row>
    <row r="441" spans="2:4" ht="15">
      <c r="B441" s="255"/>
      <c r="C441" s="256"/>
      <c r="D441" s="257"/>
    </row>
    <row r="442" spans="1:12" s="128" customFormat="1" ht="58.5" customHeight="1">
      <c r="A442" s="537" t="s">
        <v>708</v>
      </c>
      <c r="B442" s="537"/>
      <c r="C442" s="537"/>
      <c r="D442" s="537"/>
      <c r="E442" s="537"/>
      <c r="F442" s="537"/>
      <c r="G442" s="537"/>
      <c r="H442" s="537"/>
      <c r="I442" s="537"/>
      <c r="J442" s="537"/>
      <c r="K442" s="537"/>
      <c r="L442" s="537"/>
    </row>
    <row r="443" spans="1:12" s="128" customFormat="1" ht="14.25">
      <c r="A443" s="259" t="s">
        <v>239</v>
      </c>
      <c r="B443" s="260"/>
      <c r="C443" s="260"/>
      <c r="D443" s="260"/>
      <c r="E443" s="260"/>
      <c r="F443" s="261"/>
      <c r="G443" s="261"/>
      <c r="H443" s="261"/>
      <c r="I443" s="262"/>
      <c r="J443" s="262"/>
      <c r="K443" s="262"/>
      <c r="L443" s="262"/>
    </row>
    <row r="445" spans="9:12" ht="15">
      <c r="I445" s="266"/>
      <c r="J445" s="266"/>
      <c r="K445" s="266"/>
      <c r="L445" s="267"/>
    </row>
    <row r="449" spans="9:11" ht="15">
      <c r="I449" s="252"/>
      <c r="J449" s="252"/>
      <c r="K449" s="252"/>
    </row>
  </sheetData>
  <sheetProtection/>
  <protectedRanges>
    <protectedRange sqref="F2" name="Range25"/>
    <protectedRange sqref="G440:L440 G432:L433 F431:L431 G437:L437 H438 G439:H439 F435:L435" name="Range24"/>
    <protectedRange sqref="G416:L417 G409:L411 G414:L414 F413:L413 F408:L408" name="Range22"/>
    <protectedRange sqref="G369:L370 F376:L376 F389:L389 G390:L390 F372:L372 G373:L374 G377:L387" name="Range20"/>
    <protectedRange sqref="F333:L333 G326:H328 I325:L328 G331:H331 F330:H330 F325:H325 G335:L335 I330:L331" name="Range18"/>
    <protectedRange sqref="G297:H298 F302:L302 F296:H296 F300:L300 I296:L298" name="Range16"/>
    <protectedRange sqref="G279:H282 F278:H278 G273:L276 I278:L282 F271:L271" name="Range14"/>
    <protectedRange sqref="G231:H231 F233:L233 G245:H245 F241:L241 F244:H244 F239:L239 F230:H230 G247:L247 I230:L231 G242:L242 G216:L216 I244:L245 G234:L237" name="Range12"/>
    <protectedRange sqref="G211:H211 F210:H210 F213:L213 I210:L211 G203:L208" name="Range10"/>
    <protectedRange sqref="G174:H176 I173:L176 F173:H173 F178:L178 I179:L179 G180:L180 G179 G181 G182:L182 G183:G190 H184:L185 H187:L190" name="Range8"/>
    <protectedRange sqref="G135:H135 G138:H138 G141:H141 I137:L138 G144:H144 I148:L149 I140:L141 F146:L146 G149:H149 F148:H148 F143:H143 F140:H140 F137:H137 F134:H134 I134:L135 I143:L144" name="Range6"/>
    <protectedRange sqref="G100:H100 G111:L112 G106:H106 G109:H109 I108:L109 I100:L101 G115 F114:H114 F108:H108 F105:H105 F101:H101 F103:L103 I114:L115 G99:L99 I105:L106" name="Range4"/>
    <protectedRange sqref="G44:H45 F47:H47 F43:H43 A39:D39 I43:L45 H48 I47:L48 D16:D38 F12:L12 G48:G58 H49:L58 G16:L23 F14:L14 M39:IV39 G25:L41 G24:J24 G15:H15 J15:L15" name="Range2"/>
    <protectedRange sqref="G61:H61 I92:L93 G64:H64 I63:L64 F95:L95 F66:L66 G93:H93 G98:H98 F97:H97 F92:H92 F63:H63 F60:H60 I97:L98 G99:L99 I60:L61 G81 G82:L83 G84:G88 G67:L77 G79:L80 G78:J78 G89:L90" name="Range3"/>
    <protectedRange sqref="G118:H118 I130:L132 G123:H125 I127:L128 G128:H128 G115:L115 G131:H132 F130:H130 F127:H127 F122:H122 F117:H117 F120:L120 F134:L134 I117:L118 I122:L125" name="Range5"/>
    <protectedRange sqref="G168:L171 G150:L150 G165:L166 G160:L163 G159 H158 G152:L157" name="Range7"/>
    <protectedRange sqref="I201:L202 G193:H193 I192:L193 G196:H199 G202:H202 F201:H201 F195:H195 F192:H192 I195:L199" name="Range9"/>
    <protectedRange sqref="F215:L215 G228:L228 F227:L227 G225:L225 G222:L222 G219:L219 F224:L224 F221:L221" name="Range11"/>
    <protectedRange sqref="G262:H262 F247:L247 F261:H261 I261:L262 G254:L259 F264:L264 G268:L269 G265:L266 G267 G248:L251 F253:L253" name="Range13"/>
    <protectedRange sqref="I293:L294 G285:H288 I284:L288 G291:H291 G294:H294 F293:H293 F290:H290 F284:H284 I290:L291" name="Range15"/>
    <protectedRange sqref="F319:H319 G307:H307 I319:L320 G320:G323 H320 H321:L323 G312:L317 G308:L309 G305:L305" name="Range17"/>
    <protectedRange sqref="F368:L368 I358:L360 F364:L364 F339:L339 G365:L366 G362:L362 F337:L337 H343:H361 G341:L342" name="Range19"/>
    <protectedRange sqref="G393:H393 I405:L406 I401:L403 G402:H403 F399:L399 G406:H406 F405:H405 F401:H401 F392:H392 F395:L395 I392:L393 G397:L397 F408:L408" name="Range21"/>
    <protectedRange sqref="G420:H420 I427:L429 G428:H428 F429:H429 F427:H427 G423:L425 F419:H419 I419:L420 F422:L422" name="Range23"/>
    <protectedRange sqref="H3:I3" name="Range25_1"/>
    <protectedRange sqref="I439" name="Range24_1_1_1_1"/>
    <protectedRange sqref="J439" name="Range24_3_1_1_1"/>
    <protectedRange sqref="K439:L439" name="Range24_4_1_1_1"/>
    <protectedRange sqref="I443" name="Range24_1_1_2"/>
    <protectedRange sqref="J443" name="Range24_3_1_2"/>
    <protectedRange sqref="K443:L443" name="Range24_4_1_2"/>
    <protectedRange sqref="G343:G361" name="Range19_1"/>
    <protectedRange sqref="I361:K361 I343:K356" name="Range19_2"/>
    <protectedRange sqref="L361 L343:L356" name="Range19_2_1"/>
    <protectedRange sqref="G438" name="Range24_1"/>
  </protectedRanges>
  <mergeCells count="15">
    <mergeCell ref="A442:L442"/>
    <mergeCell ref="A6:A8"/>
    <mergeCell ref="B6:B8"/>
    <mergeCell ref="C6:C8"/>
    <mergeCell ref="D6:D8"/>
    <mergeCell ref="E6:E8"/>
    <mergeCell ref="F6:H6"/>
    <mergeCell ref="I7:L7"/>
    <mergeCell ref="N1:P1"/>
    <mergeCell ref="N2:P2"/>
    <mergeCell ref="I6:L6"/>
    <mergeCell ref="J1:L1"/>
    <mergeCell ref="J2:L2"/>
    <mergeCell ref="E3:K3"/>
    <mergeCell ref="E4:K4"/>
  </mergeCells>
  <printOptions/>
  <pageMargins left="0.15748031496062992" right="0.2" top="0.2362204724409449" bottom="0.1968503937007874" header="0.1968503937007874" footer="0.1968503937007874"/>
  <pageSetup firstPageNumber="7" useFirstPageNumber="1" horizontalDpi="600" verticalDpi="600" orientation="landscape" paperSize="9" r:id="rId1"/>
  <ignoredErrors>
    <ignoredError sqref="F266 F268 F255:F257 F251 F69:F84 F89:F90 F25:F39 F249 F16:F17 F19:F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L184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5.57421875" style="20" customWidth="1"/>
    <col min="2" max="2" width="39.00390625" style="20" customWidth="1"/>
    <col min="3" max="3" width="14.140625" style="20" customWidth="1"/>
    <col min="4" max="4" width="13.00390625" style="20" customWidth="1"/>
    <col min="5" max="5" width="13.421875" style="20" customWidth="1"/>
    <col min="6" max="6" width="13.8515625" style="20" customWidth="1"/>
    <col min="7" max="7" width="12.28125" style="20" customWidth="1"/>
    <col min="8" max="8" width="13.28125" style="20" customWidth="1"/>
    <col min="9" max="9" width="14.57421875" style="20" customWidth="1"/>
    <col min="10" max="10" width="12.57421875" style="20" customWidth="1"/>
    <col min="11" max="11" width="14.57421875" style="20" customWidth="1"/>
    <col min="12" max="16384" width="9.140625" style="20" customWidth="1"/>
  </cols>
  <sheetData>
    <row r="2" spans="1:10" s="16" customFormat="1" ht="15" customHeight="1">
      <c r="A2" s="11"/>
      <c r="B2" s="12"/>
      <c r="C2" s="12"/>
      <c r="D2" s="13"/>
      <c r="E2" s="12"/>
      <c r="F2" s="14"/>
      <c r="G2" s="12"/>
      <c r="H2" s="585"/>
      <c r="I2" s="585"/>
      <c r="J2" s="15"/>
    </row>
    <row r="3" spans="1:11" s="16" customFormat="1" ht="26.25" customHeight="1">
      <c r="A3" s="11"/>
      <c r="B3" s="12"/>
      <c r="C3" s="12"/>
      <c r="D3" s="587" t="s">
        <v>618</v>
      </c>
      <c r="E3" s="587"/>
      <c r="F3" s="14"/>
      <c r="G3" s="584"/>
      <c r="H3" s="584"/>
      <c r="I3" s="584"/>
      <c r="J3" s="12"/>
      <c r="K3" s="12"/>
    </row>
    <row r="4" spans="1:11" s="16" customFormat="1" ht="15.75">
      <c r="A4" s="15"/>
      <c r="B4" s="15"/>
      <c r="C4" s="15"/>
      <c r="D4" s="15"/>
      <c r="E4" s="15"/>
      <c r="F4" s="17"/>
      <c r="G4" s="15"/>
      <c r="H4" s="15"/>
      <c r="I4" s="15"/>
      <c r="J4" s="15"/>
      <c r="K4" s="15"/>
    </row>
    <row r="5" spans="1:11" s="16" customFormat="1" ht="29.25" customHeight="1">
      <c r="A5" s="15"/>
      <c r="B5" s="586" t="s">
        <v>281</v>
      </c>
      <c r="C5" s="586"/>
      <c r="D5" s="586"/>
      <c r="E5" s="586"/>
      <c r="F5" s="586"/>
      <c r="G5" s="586"/>
      <c r="H5" s="586"/>
      <c r="I5" s="586"/>
      <c r="J5" s="17"/>
      <c r="K5" s="17"/>
    </row>
    <row r="6" spans="1:11" s="16" customFormat="1" ht="15.7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2" ht="13.5" thickBot="1">
      <c r="A7" s="18"/>
      <c r="B7" s="18"/>
      <c r="C7" s="18"/>
      <c r="D7" s="18"/>
      <c r="E7" s="19"/>
      <c r="F7" s="19"/>
      <c r="G7" s="19"/>
      <c r="H7" s="19"/>
      <c r="I7" s="19"/>
      <c r="J7" s="14"/>
      <c r="K7" s="14"/>
      <c r="L7" s="14"/>
    </row>
    <row r="8" spans="1:12" ht="13.5" thickBot="1">
      <c r="A8" s="562" t="s">
        <v>751</v>
      </c>
      <c r="B8" s="589"/>
      <c r="C8" s="555" t="s">
        <v>547</v>
      </c>
      <c r="D8" s="555"/>
      <c r="E8" s="555"/>
      <c r="F8" s="567" t="s">
        <v>568</v>
      </c>
      <c r="G8" s="568"/>
      <c r="H8" s="568"/>
      <c r="I8" s="569"/>
      <c r="J8" s="14"/>
      <c r="K8" s="14"/>
      <c r="L8" s="14"/>
    </row>
    <row r="9" spans="1:12" ht="30" customHeight="1" thickBot="1">
      <c r="A9" s="563"/>
      <c r="B9" s="590"/>
      <c r="C9" s="21" t="s">
        <v>548</v>
      </c>
      <c r="D9" s="22" t="s">
        <v>549</v>
      </c>
      <c r="E9" s="23"/>
      <c r="F9" s="593" t="s">
        <v>569</v>
      </c>
      <c r="G9" s="594"/>
      <c r="H9" s="594"/>
      <c r="I9" s="595"/>
      <c r="J9" s="14"/>
      <c r="K9" s="14"/>
      <c r="L9" s="14"/>
    </row>
    <row r="10" spans="1:12" ht="26.25" thickBot="1">
      <c r="A10" s="592"/>
      <c r="B10" s="591"/>
      <c r="C10" s="24" t="s">
        <v>551</v>
      </c>
      <c r="D10" s="25" t="s">
        <v>446</v>
      </c>
      <c r="E10" s="26" t="s">
        <v>447</v>
      </c>
      <c r="F10" s="27">
        <v>1</v>
      </c>
      <c r="G10" s="27">
        <v>2</v>
      </c>
      <c r="H10" s="27">
        <v>3</v>
      </c>
      <c r="I10" s="27">
        <v>4</v>
      </c>
      <c r="J10" s="14"/>
      <c r="K10" s="14"/>
      <c r="L10" s="14"/>
    </row>
    <row r="11" spans="1:12" ht="13.5" thickBot="1">
      <c r="A11" s="28">
        <v>1</v>
      </c>
      <c r="B11" s="28">
        <v>2</v>
      </c>
      <c r="C11" s="29">
        <v>3</v>
      </c>
      <c r="D11" s="30">
        <v>4</v>
      </c>
      <c r="E11" s="31">
        <v>5</v>
      </c>
      <c r="F11" s="29">
        <v>6</v>
      </c>
      <c r="G11" s="32">
        <v>7</v>
      </c>
      <c r="H11" s="33">
        <v>8</v>
      </c>
      <c r="I11" s="29">
        <v>9</v>
      </c>
      <c r="J11" s="14"/>
      <c r="K11" s="14"/>
      <c r="L11" s="14"/>
    </row>
    <row r="12" spans="1:12" ht="30" customHeight="1" thickBot="1">
      <c r="A12" s="34">
        <v>8000</v>
      </c>
      <c r="B12" s="35" t="s">
        <v>690</v>
      </c>
      <c r="C12" s="36">
        <f>SUM(D12:E12)</f>
        <v>-510272.30000000005</v>
      </c>
      <c r="D12" s="36">
        <f>Ekamutner!E9-'Gorcarnakan caxs'!G10</f>
        <v>-13867</v>
      </c>
      <c r="E12" s="36">
        <f>Ekamutner!F9-'Gorcarnakan caxs'!H10</f>
        <v>-496405.30000000005</v>
      </c>
      <c r="F12" s="36">
        <f>Ekamutner!G9-'Gorcarnakan caxs'!I10</f>
        <v>-510272.3000000001</v>
      </c>
      <c r="G12" s="36">
        <f>Ekamutner!H9-'Gorcarnakan caxs'!J10</f>
        <v>-510272.30000000016</v>
      </c>
      <c r="H12" s="36">
        <f>Ekamutner!I9-'Gorcarnakan caxs'!K10</f>
        <v>-510272.3000000003</v>
      </c>
      <c r="I12" s="36">
        <f>Ekamutner!J9-'Gorcarnakan caxs'!L10</f>
        <v>-510272.3000000003</v>
      </c>
      <c r="J12" s="14"/>
      <c r="K12" s="14"/>
      <c r="L12" s="14"/>
    </row>
    <row r="13" spans="1:12" ht="12.75">
      <c r="A13" s="19"/>
      <c r="B13" s="19"/>
      <c r="C13" s="19"/>
      <c r="D13" s="19"/>
      <c r="E13" s="19"/>
      <c r="F13" s="19"/>
      <c r="G13" s="19"/>
      <c r="H13" s="19"/>
      <c r="I13" s="19"/>
      <c r="J13" s="14"/>
      <c r="K13" s="14"/>
      <c r="L13" s="14"/>
    </row>
    <row r="14" spans="1:12" ht="12.75">
      <c r="A14" s="19"/>
      <c r="B14" s="19"/>
      <c r="C14" s="19"/>
      <c r="D14" s="19"/>
      <c r="E14" s="19"/>
      <c r="F14" s="19"/>
      <c r="G14" s="19"/>
      <c r="H14" s="19"/>
      <c r="I14" s="19"/>
      <c r="J14" s="14"/>
      <c r="K14" s="14"/>
      <c r="L14" s="14"/>
    </row>
    <row r="15" spans="1:12" ht="12.75">
      <c r="A15" s="19"/>
      <c r="B15" s="19"/>
      <c r="C15" s="19"/>
      <c r="D15" s="19"/>
      <c r="E15" s="19"/>
      <c r="F15" s="19"/>
      <c r="G15" s="19"/>
      <c r="H15" s="19"/>
      <c r="I15" s="19"/>
      <c r="J15" s="14"/>
      <c r="K15" s="14"/>
      <c r="L15" s="14"/>
    </row>
    <row r="16" spans="1:12" ht="12.75">
      <c r="A16" s="19"/>
      <c r="B16" s="19"/>
      <c r="C16" s="19"/>
      <c r="D16" s="19"/>
      <c r="E16" s="19"/>
      <c r="F16" s="19"/>
      <c r="G16" s="19"/>
      <c r="H16" s="19"/>
      <c r="I16" s="19"/>
      <c r="J16" s="14"/>
      <c r="K16" s="14"/>
      <c r="L16" s="14"/>
    </row>
    <row r="17" spans="1:12" ht="12.75">
      <c r="A17" s="19"/>
      <c r="B17" s="37" t="s">
        <v>711</v>
      </c>
      <c r="C17" s="38">
        <f>C12+'Dificiti caxs'!D11</f>
        <v>0</v>
      </c>
      <c r="D17" s="38">
        <f>D12+'Dificiti caxs'!E11</f>
        <v>0</v>
      </c>
      <c r="E17" s="38">
        <f>E12+'Dificiti caxs'!F11</f>
        <v>0</v>
      </c>
      <c r="F17" s="38">
        <f>F12+'Dificiti caxs'!G11</f>
        <v>0</v>
      </c>
      <c r="G17" s="38">
        <f>G12+'Dificiti caxs'!H11</f>
        <v>0</v>
      </c>
      <c r="H17" s="38">
        <f>H12+'Dificiti caxs'!I11</f>
        <v>0</v>
      </c>
      <c r="I17" s="38">
        <f>I12+'Dificiti caxs'!J11</f>
        <v>0</v>
      </c>
      <c r="J17" s="14"/>
      <c r="K17" s="14"/>
      <c r="L17" s="14"/>
    </row>
    <row r="18" spans="1:12" ht="12.75">
      <c r="A18" s="19"/>
      <c r="B18" s="37" t="s">
        <v>712</v>
      </c>
      <c r="C18" s="38">
        <f>'Gorcarnakan caxs'!F10-'Tntesagitakan '!D9</f>
        <v>0</v>
      </c>
      <c r="D18" s="38">
        <f>'Gorcarnakan caxs'!G10-'Tntesagitakan '!E9</f>
        <v>0</v>
      </c>
      <c r="E18" s="38">
        <f>'Gorcarnakan caxs'!H10-'Tntesagitakan '!F9</f>
        <v>0</v>
      </c>
      <c r="F18" s="38">
        <f>'Gorcarnakan caxs'!I10-'Tntesagitakan '!G9</f>
        <v>0</v>
      </c>
      <c r="G18" s="38">
        <f>'Gorcarnakan caxs'!J10-'Tntesagitakan '!H9</f>
        <v>0</v>
      </c>
      <c r="H18" s="38">
        <f>'Gorcarnakan caxs'!K10-'Tntesagitakan '!I9</f>
        <v>0</v>
      </c>
      <c r="I18" s="38">
        <f>'Gorcarnakan caxs'!L10-'Tntesagitakan '!J9</f>
        <v>0</v>
      </c>
      <c r="J18" s="14"/>
      <c r="K18" s="14"/>
      <c r="L18" s="14"/>
    </row>
    <row r="19" spans="1:12" ht="12.75">
      <c r="A19" s="19"/>
      <c r="B19" s="37" t="s">
        <v>76</v>
      </c>
      <c r="C19" s="38">
        <f>'Tntesagitakan '!D9-'Gorcarnakan caxs.Tntesagitakan'!F10</f>
        <v>0</v>
      </c>
      <c r="D19" s="38">
        <f>'Tntesagitakan '!E9-'Gorcarnakan caxs.Tntesagitakan'!G10</f>
        <v>0</v>
      </c>
      <c r="E19" s="38">
        <f>'Tntesagitakan '!F9-'Gorcarnakan caxs.Tntesagitakan'!H10</f>
        <v>0</v>
      </c>
      <c r="F19" s="38">
        <f>'Tntesagitakan '!G9-'Gorcarnakan caxs.Tntesagitakan'!I10</f>
        <v>0</v>
      </c>
      <c r="G19" s="38">
        <f>'Tntesagitakan '!H9-'Gorcarnakan caxs.Tntesagitakan'!J10</f>
        <v>0</v>
      </c>
      <c r="H19" s="38">
        <f>'Tntesagitakan '!I9-'Gorcarnakan caxs.Tntesagitakan'!K10</f>
        <v>0</v>
      </c>
      <c r="I19" s="38">
        <f>'Tntesagitakan '!J9-'Gorcarnakan caxs.Tntesagitakan'!L10</f>
        <v>0</v>
      </c>
      <c r="J19" s="14"/>
      <c r="K19" s="14"/>
      <c r="L19" s="14"/>
    </row>
    <row r="20" spans="1:12" ht="12.75">
      <c r="A20" s="19"/>
      <c r="B20" s="37" t="s">
        <v>713</v>
      </c>
      <c r="C20" s="38">
        <f>'Gorcarnakan caxs'!F314-'Tntesagitakan '!D170</f>
        <v>0</v>
      </c>
      <c r="D20" s="38">
        <f>'Gorcarnakan caxs'!G314-'Tntesagitakan '!E170</f>
        <v>0</v>
      </c>
      <c r="E20" s="38">
        <f>'Gorcarnakan caxs'!H314-'Tntesagitakan '!F170</f>
        <v>0</v>
      </c>
      <c r="F20" s="38">
        <f>'Gorcarnakan caxs'!I314-'Tntesagitakan '!G170</f>
        <v>0</v>
      </c>
      <c r="G20" s="38">
        <f>'Gorcarnakan caxs'!J314-'Tntesagitakan '!H170</f>
        <v>0</v>
      </c>
      <c r="H20" s="38">
        <f>'Gorcarnakan caxs'!K314-'Tntesagitakan '!I170</f>
        <v>0</v>
      </c>
      <c r="I20" s="38">
        <f>'Gorcarnakan caxs'!L314-'Tntesagitakan '!J170</f>
        <v>0</v>
      </c>
      <c r="J20" s="14"/>
      <c r="K20" s="14"/>
      <c r="L20" s="14"/>
    </row>
    <row r="21" spans="1:12" ht="12.75">
      <c r="A21" s="19"/>
      <c r="B21" s="39"/>
      <c r="C21" s="40"/>
      <c r="D21" s="40"/>
      <c r="E21" s="40"/>
      <c r="F21" s="40"/>
      <c r="G21" s="40"/>
      <c r="H21" s="40"/>
      <c r="I21" s="40"/>
      <c r="J21" s="14"/>
      <c r="K21" s="14"/>
      <c r="L21" s="14"/>
    </row>
    <row r="22" spans="1:12" ht="12.75">
      <c r="A22" s="19"/>
      <c r="B22" s="39"/>
      <c r="C22" s="40"/>
      <c r="D22" s="40"/>
      <c r="E22" s="40"/>
      <c r="F22" s="40"/>
      <c r="G22" s="40"/>
      <c r="H22" s="40"/>
      <c r="I22" s="40"/>
      <c r="J22" s="14"/>
      <c r="K22" s="14"/>
      <c r="L22" s="14"/>
    </row>
    <row r="23" spans="1:12" ht="12.75">
      <c r="A23" s="19"/>
      <c r="B23" s="39"/>
      <c r="C23" s="40"/>
      <c r="D23" s="38"/>
      <c r="E23" s="40"/>
      <c r="F23" s="40"/>
      <c r="G23" s="40"/>
      <c r="H23" s="40"/>
      <c r="I23" s="40"/>
      <c r="J23" s="14"/>
      <c r="K23" s="14"/>
      <c r="L23" s="14"/>
    </row>
    <row r="24" spans="1:11" s="41" customFormat="1" ht="33" customHeight="1">
      <c r="A24" s="588" t="s">
        <v>710</v>
      </c>
      <c r="B24" s="588"/>
      <c r="C24" s="588"/>
      <c r="D24" s="588"/>
      <c r="E24" s="588"/>
      <c r="F24" s="588"/>
      <c r="G24" s="588"/>
      <c r="H24" s="588"/>
      <c r="I24" s="588"/>
      <c r="J24" s="588"/>
      <c r="K24" s="588"/>
    </row>
    <row r="25" spans="1:3" ht="12.75">
      <c r="A25" s="42"/>
      <c r="B25" s="43"/>
      <c r="C25" s="44"/>
    </row>
    <row r="26" spans="1:3" ht="12.75">
      <c r="A26" s="42"/>
      <c r="B26" s="45"/>
      <c r="C26" s="44"/>
    </row>
    <row r="27" spans="2:3" ht="12.75">
      <c r="B27" s="45"/>
      <c r="C27" s="44"/>
    </row>
    <row r="28" spans="2:3" ht="12.75">
      <c r="B28" s="45"/>
      <c r="C28" s="44"/>
    </row>
    <row r="29" spans="2:3" ht="12.75">
      <c r="B29" s="45"/>
      <c r="C29" s="44"/>
    </row>
    <row r="30" spans="2:3" ht="12.75">
      <c r="B30" s="45"/>
      <c r="C30" s="44"/>
    </row>
    <row r="31" spans="2:3" ht="12.75">
      <c r="B31" s="45"/>
      <c r="C31" s="44"/>
    </row>
    <row r="32" ht="12.75">
      <c r="B32" s="46"/>
    </row>
    <row r="33" ht="12.75">
      <c r="B33" s="46"/>
    </row>
    <row r="34" ht="12.75">
      <c r="B34" s="46"/>
    </row>
    <row r="35" ht="12.75">
      <c r="B35" s="46"/>
    </row>
    <row r="36" ht="12.75">
      <c r="B36" s="46"/>
    </row>
    <row r="37" ht="12.75">
      <c r="B37" s="46"/>
    </row>
    <row r="38" ht="12.75">
      <c r="B38" s="46"/>
    </row>
    <row r="39" ht="12.75">
      <c r="B39" s="46"/>
    </row>
    <row r="40" ht="12.75">
      <c r="B40" s="46"/>
    </row>
    <row r="41" ht="12.75">
      <c r="B41" s="46"/>
    </row>
    <row r="42" ht="12.75">
      <c r="B42" s="46"/>
    </row>
    <row r="43" ht="12.75">
      <c r="B43" s="46"/>
    </row>
    <row r="44" ht="12.75">
      <c r="B44" s="46"/>
    </row>
    <row r="45" ht="12.75">
      <c r="B45" s="46"/>
    </row>
    <row r="46" ht="12.75">
      <c r="B46" s="46"/>
    </row>
    <row r="47" ht="12.75">
      <c r="B47" s="46"/>
    </row>
    <row r="48" ht="12.75">
      <c r="B48" s="46"/>
    </row>
    <row r="49" ht="12.75">
      <c r="B49" s="46"/>
    </row>
    <row r="50" ht="12.75">
      <c r="B50" s="46"/>
    </row>
    <row r="51" ht="12.75">
      <c r="B51" s="46"/>
    </row>
    <row r="52" ht="12.75">
      <c r="B52" s="46"/>
    </row>
    <row r="53" ht="12.75">
      <c r="B53" s="46"/>
    </row>
    <row r="54" ht="12.75">
      <c r="B54" s="46"/>
    </row>
    <row r="55" ht="12.75">
      <c r="B55" s="46"/>
    </row>
    <row r="56" ht="12.75">
      <c r="B56" s="46"/>
    </row>
    <row r="57" ht="12.75">
      <c r="B57" s="46"/>
    </row>
    <row r="58" ht="12.75">
      <c r="B58" s="46"/>
    </row>
    <row r="59" ht="12.75">
      <c r="B59" s="46"/>
    </row>
    <row r="60" ht="12.75">
      <c r="B60" s="46"/>
    </row>
    <row r="61" ht="12.75">
      <c r="B61" s="46"/>
    </row>
    <row r="62" ht="12.75">
      <c r="B62" s="46"/>
    </row>
    <row r="63" ht="12.75">
      <c r="B63" s="46"/>
    </row>
    <row r="64" ht="12.75">
      <c r="B64" s="46"/>
    </row>
    <row r="65" ht="12.75">
      <c r="B65" s="46"/>
    </row>
    <row r="66" ht="12.75">
      <c r="B66" s="46"/>
    </row>
    <row r="67" ht="12.75">
      <c r="B67" s="46"/>
    </row>
    <row r="68" ht="12.75">
      <c r="B68" s="46"/>
    </row>
    <row r="69" ht="12.75">
      <c r="B69" s="46"/>
    </row>
    <row r="70" ht="12.75">
      <c r="B70" s="46"/>
    </row>
    <row r="71" ht="12.75">
      <c r="B71" s="46"/>
    </row>
    <row r="72" ht="12.75">
      <c r="B72" s="46"/>
    </row>
    <row r="73" ht="12.75">
      <c r="B73" s="46"/>
    </row>
    <row r="74" ht="12.75">
      <c r="B74" s="46"/>
    </row>
    <row r="75" ht="12.75">
      <c r="B75" s="46"/>
    </row>
    <row r="76" ht="12.75">
      <c r="B76" s="46"/>
    </row>
    <row r="77" ht="12.75">
      <c r="B77" s="46"/>
    </row>
    <row r="78" ht="12.75">
      <c r="B78" s="46"/>
    </row>
    <row r="79" ht="12.75">
      <c r="B79" s="46"/>
    </row>
    <row r="80" ht="12.75">
      <c r="B80" s="46"/>
    </row>
    <row r="81" ht="12.75">
      <c r="B81" s="46"/>
    </row>
    <row r="82" ht="12.75">
      <c r="B82" s="46"/>
    </row>
    <row r="83" ht="12.75">
      <c r="B83" s="46"/>
    </row>
    <row r="84" ht="12.75">
      <c r="B84" s="46"/>
    </row>
    <row r="85" ht="12.75">
      <c r="B85" s="46"/>
    </row>
    <row r="86" ht="12.75">
      <c r="B86" s="46"/>
    </row>
    <row r="87" ht="12.75">
      <c r="B87" s="46"/>
    </row>
    <row r="88" ht="12.75">
      <c r="B88" s="46"/>
    </row>
    <row r="89" ht="12.75">
      <c r="B89" s="46"/>
    </row>
    <row r="90" ht="12.75">
      <c r="B90" s="46"/>
    </row>
    <row r="91" ht="12.75">
      <c r="B91" s="46"/>
    </row>
    <row r="92" ht="12.75">
      <c r="B92" s="46"/>
    </row>
    <row r="93" ht="12.75">
      <c r="B93" s="46"/>
    </row>
    <row r="94" ht="12.75">
      <c r="B94" s="46"/>
    </row>
    <row r="95" ht="12.75">
      <c r="B95" s="46"/>
    </row>
    <row r="96" ht="12.75">
      <c r="B96" s="46"/>
    </row>
    <row r="97" ht="12.75">
      <c r="B97" s="46"/>
    </row>
    <row r="98" ht="12.75">
      <c r="B98" s="46"/>
    </row>
    <row r="99" ht="12.75">
      <c r="B99" s="46"/>
    </row>
    <row r="100" ht="12.75">
      <c r="B100" s="46"/>
    </row>
    <row r="101" ht="12.75">
      <c r="B101" s="46"/>
    </row>
    <row r="102" ht="12.75">
      <c r="B102" s="46"/>
    </row>
    <row r="103" ht="12.75">
      <c r="B103" s="46"/>
    </row>
    <row r="104" ht="12.75">
      <c r="B104" s="46"/>
    </row>
    <row r="105" ht="12.75">
      <c r="B105" s="46"/>
    </row>
    <row r="106" ht="12.75">
      <c r="B106" s="46"/>
    </row>
    <row r="107" ht="12.75">
      <c r="B107" s="46"/>
    </row>
    <row r="108" ht="12.75">
      <c r="B108" s="46"/>
    </row>
    <row r="109" ht="12.75">
      <c r="B109" s="46"/>
    </row>
    <row r="110" ht="12.75">
      <c r="B110" s="46"/>
    </row>
    <row r="111" ht="12.75">
      <c r="B111" s="46"/>
    </row>
    <row r="112" ht="12.75">
      <c r="B112" s="46"/>
    </row>
    <row r="113" ht="12.75">
      <c r="B113" s="46"/>
    </row>
    <row r="114" ht="12.75">
      <c r="B114" s="46"/>
    </row>
    <row r="115" ht="12.75">
      <c r="B115" s="46"/>
    </row>
    <row r="116" ht="12.75">
      <c r="B116" s="46"/>
    </row>
    <row r="117" ht="12.75">
      <c r="B117" s="46"/>
    </row>
    <row r="118" ht="12.75">
      <c r="B118" s="46"/>
    </row>
    <row r="119" ht="12.75">
      <c r="B119" s="46"/>
    </row>
    <row r="120" ht="12.75">
      <c r="B120" s="46"/>
    </row>
    <row r="121" ht="12.75">
      <c r="B121" s="46"/>
    </row>
    <row r="122" ht="12.75">
      <c r="B122" s="46"/>
    </row>
    <row r="123" ht="12.75">
      <c r="B123" s="46"/>
    </row>
    <row r="124" ht="12.75">
      <c r="B124" s="46"/>
    </row>
    <row r="125" ht="12.75">
      <c r="B125" s="46"/>
    </row>
    <row r="126" ht="12.75">
      <c r="B126" s="46"/>
    </row>
    <row r="127" ht="12.75">
      <c r="B127" s="46"/>
    </row>
    <row r="128" ht="12.75">
      <c r="B128" s="46"/>
    </row>
    <row r="129" ht="12.75">
      <c r="B129" s="46"/>
    </row>
    <row r="130" ht="12.75">
      <c r="B130" s="46"/>
    </row>
    <row r="131" ht="12.75">
      <c r="B131" s="46"/>
    </row>
    <row r="132" ht="12.75">
      <c r="B132" s="46"/>
    </row>
    <row r="133" ht="12.75">
      <c r="B133" s="46"/>
    </row>
    <row r="134" ht="12.75">
      <c r="B134" s="46"/>
    </row>
    <row r="135" ht="12.75">
      <c r="B135" s="46"/>
    </row>
    <row r="136" ht="12.75">
      <c r="B136" s="46"/>
    </row>
    <row r="137" ht="12.75">
      <c r="B137" s="46"/>
    </row>
    <row r="138" ht="12.75">
      <c r="B138" s="46"/>
    </row>
    <row r="139" ht="12.75">
      <c r="B139" s="46"/>
    </row>
    <row r="140" ht="12.75">
      <c r="B140" s="46"/>
    </row>
    <row r="141" ht="12.75">
      <c r="B141" s="46"/>
    </row>
    <row r="142" ht="12.75">
      <c r="B142" s="46"/>
    </row>
    <row r="143" ht="12.75">
      <c r="B143" s="46"/>
    </row>
    <row r="144" ht="12.75">
      <c r="B144" s="46"/>
    </row>
    <row r="145" ht="12.75">
      <c r="B145" s="46"/>
    </row>
    <row r="146" ht="12.75">
      <c r="B146" s="46"/>
    </row>
    <row r="147" ht="12.75">
      <c r="B147" s="46"/>
    </row>
    <row r="148" ht="12.75">
      <c r="B148" s="46"/>
    </row>
    <row r="149" ht="12.75">
      <c r="B149" s="46"/>
    </row>
    <row r="150" ht="12.75">
      <c r="B150" s="46"/>
    </row>
    <row r="151" ht="12.75">
      <c r="B151" s="46"/>
    </row>
    <row r="152" ht="12.75">
      <c r="B152" s="46"/>
    </row>
    <row r="153" ht="12.75">
      <c r="B153" s="46"/>
    </row>
    <row r="154" ht="12.75">
      <c r="B154" s="46"/>
    </row>
    <row r="155" ht="12.75">
      <c r="B155" s="46"/>
    </row>
    <row r="156" ht="12.75">
      <c r="B156" s="46"/>
    </row>
    <row r="157" ht="12.75">
      <c r="B157" s="46"/>
    </row>
    <row r="158" ht="12.75">
      <c r="B158" s="46"/>
    </row>
    <row r="159" ht="12.75">
      <c r="B159" s="46"/>
    </row>
    <row r="160" ht="12.75">
      <c r="B160" s="46"/>
    </row>
    <row r="161" ht="12.75">
      <c r="B161" s="46"/>
    </row>
    <row r="162" ht="12.75">
      <c r="B162" s="46"/>
    </row>
    <row r="163" ht="12.75">
      <c r="B163" s="46"/>
    </row>
    <row r="164" ht="12.75">
      <c r="B164" s="46"/>
    </row>
    <row r="165" ht="12.75">
      <c r="B165" s="46"/>
    </row>
    <row r="166" ht="12.75">
      <c r="B166" s="46"/>
    </row>
    <row r="167" ht="12.75">
      <c r="B167" s="46"/>
    </row>
    <row r="168" ht="12.75">
      <c r="B168" s="46"/>
    </row>
    <row r="169" ht="12.75">
      <c r="B169" s="46"/>
    </row>
    <row r="170" ht="12.75">
      <c r="B170" s="46"/>
    </row>
    <row r="171" ht="12.75">
      <c r="B171" s="46"/>
    </row>
    <row r="172" ht="12.75">
      <c r="B172" s="46"/>
    </row>
    <row r="173" ht="12.75">
      <c r="B173" s="46"/>
    </row>
    <row r="174" ht="12.75">
      <c r="B174" s="46"/>
    </row>
    <row r="175" ht="12.75">
      <c r="B175" s="46"/>
    </row>
    <row r="176" ht="12.75">
      <c r="B176" s="46"/>
    </row>
    <row r="177" ht="12.75">
      <c r="B177" s="46"/>
    </row>
    <row r="178" ht="12.75">
      <c r="B178" s="46"/>
    </row>
    <row r="179" ht="12.75">
      <c r="B179" s="46"/>
    </row>
    <row r="180" ht="12.75">
      <c r="B180" s="46"/>
    </row>
    <row r="181" ht="12.75">
      <c r="B181" s="46"/>
    </row>
    <row r="182" ht="12.75">
      <c r="B182" s="46"/>
    </row>
    <row r="183" ht="12.75">
      <c r="B183" s="46"/>
    </row>
    <row r="184" ht="12.75">
      <c r="B184" s="46"/>
    </row>
  </sheetData>
  <sheetProtection/>
  <protectedRanges>
    <protectedRange sqref="D2" name="Range1"/>
  </protectedRanges>
  <mergeCells count="10">
    <mergeCell ref="G3:I3"/>
    <mergeCell ref="H2:I2"/>
    <mergeCell ref="B5:I5"/>
    <mergeCell ref="D3:E3"/>
    <mergeCell ref="A24:K24"/>
    <mergeCell ref="B8:B10"/>
    <mergeCell ref="A8:A10"/>
    <mergeCell ref="C8:E8"/>
    <mergeCell ref="F9:I9"/>
    <mergeCell ref="F8:I8"/>
  </mergeCells>
  <printOptions/>
  <pageMargins left="0.2" right="0.2755905511811024" top="0.31496062992125984" bottom="0.35433070866141736" header="0.15748031496062992" footer="0.15748031496062992"/>
  <pageSetup firstPageNumber="21" useFirstPageNumber="1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5"/>
  <sheetViews>
    <sheetView zoomScale="90" zoomScaleNormal="90" zoomScalePageLayoutView="0" workbookViewId="0" topLeftCell="B10">
      <selection activeCell="B9" sqref="B9"/>
    </sheetView>
  </sheetViews>
  <sheetFormatPr defaultColWidth="9.140625" defaultRowHeight="12.75"/>
  <cols>
    <col min="1" max="1" width="5.8515625" style="1" customWidth="1"/>
    <col min="2" max="2" width="54.28125" style="1" customWidth="1"/>
    <col min="3" max="3" width="15.8515625" style="1" customWidth="1"/>
    <col min="4" max="4" width="15.421875" style="1" customWidth="1"/>
    <col min="5" max="5" width="16.7109375" style="1" customWidth="1"/>
    <col min="6" max="6" width="17.8515625" style="1" customWidth="1"/>
    <col min="7" max="7" width="18.28125" style="1" customWidth="1"/>
    <col min="8" max="8" width="14.57421875" style="1" customWidth="1"/>
    <col min="9" max="9" width="12.8515625" style="1" customWidth="1"/>
    <col min="10" max="10" width="12.00390625" style="1" customWidth="1"/>
    <col min="11" max="16384" width="9.140625" style="1" customWidth="1"/>
  </cols>
  <sheetData>
    <row r="1" spans="1:10" s="269" customFormat="1" ht="24" customHeight="1">
      <c r="A1" s="133"/>
      <c r="B1" s="133"/>
      <c r="C1" s="268"/>
      <c r="D1" s="133"/>
      <c r="E1" s="133"/>
      <c r="F1" s="133"/>
      <c r="G1" s="133"/>
      <c r="H1" s="611"/>
      <c r="I1" s="611"/>
      <c r="J1" s="133"/>
    </row>
    <row r="2" spans="1:10" s="269" customFormat="1" ht="36" customHeight="1">
      <c r="A2" s="133"/>
      <c r="B2" s="270"/>
      <c r="C2" s="271"/>
      <c r="D2" s="612" t="s">
        <v>617</v>
      </c>
      <c r="E2" s="612"/>
      <c r="F2" s="133"/>
      <c r="G2" s="133"/>
      <c r="H2" s="610"/>
      <c r="I2" s="610"/>
      <c r="J2" s="610"/>
    </row>
    <row r="3" spans="1:10" s="269" customFormat="1" ht="15" customHeight="1">
      <c r="A3" s="133"/>
      <c r="B3" s="133"/>
      <c r="C3" s="133"/>
      <c r="D3" s="133"/>
      <c r="E3" s="133"/>
      <c r="F3" s="133"/>
      <c r="G3" s="133"/>
      <c r="H3" s="133"/>
      <c r="I3" s="133"/>
      <c r="J3" s="133"/>
    </row>
    <row r="4" spans="1:10" s="269" customFormat="1" ht="15" customHeight="1">
      <c r="A4" s="133"/>
      <c r="B4" s="613" t="s">
        <v>283</v>
      </c>
      <c r="C4" s="613"/>
      <c r="D4" s="613"/>
      <c r="E4" s="613"/>
      <c r="F4" s="613"/>
      <c r="G4" s="613"/>
      <c r="H4" s="613"/>
      <c r="I4" s="613"/>
      <c r="J4" s="613"/>
    </row>
    <row r="5" spans="1:10" s="269" customFormat="1" ht="15" customHeight="1">
      <c r="A5" s="133"/>
      <c r="B5" s="133"/>
      <c r="C5" s="614" t="s">
        <v>460</v>
      </c>
      <c r="D5" s="614"/>
      <c r="E5" s="614"/>
      <c r="F5" s="614"/>
      <c r="G5" s="614"/>
      <c r="H5" s="133"/>
      <c r="I5" s="133"/>
      <c r="J5" s="133"/>
    </row>
    <row r="6" spans="1:10" s="269" customFormat="1" ht="13.5" customHeight="1" thickBot="1">
      <c r="A6" s="272"/>
      <c r="B6" s="2"/>
      <c r="C6" s="2"/>
      <c r="D6" s="2"/>
      <c r="E6" s="609" t="s">
        <v>461</v>
      </c>
      <c r="F6" s="609"/>
      <c r="G6" s="2"/>
      <c r="H6" s="2"/>
      <c r="I6" s="2"/>
      <c r="J6" s="273"/>
    </row>
    <row r="7" spans="1:10" ht="13.5" customHeight="1" thickBot="1">
      <c r="A7" s="601" t="s">
        <v>803</v>
      </c>
      <c r="B7" s="604" t="s">
        <v>658</v>
      </c>
      <c r="C7" s="605"/>
      <c r="D7" s="520" t="s">
        <v>547</v>
      </c>
      <c r="E7" s="520"/>
      <c r="F7" s="597"/>
      <c r="G7" s="608" t="s">
        <v>568</v>
      </c>
      <c r="H7" s="520"/>
      <c r="I7" s="520"/>
      <c r="J7" s="597"/>
    </row>
    <row r="8" spans="1:10" ht="30" customHeight="1" thickBot="1">
      <c r="A8" s="602"/>
      <c r="B8" s="606"/>
      <c r="C8" s="607"/>
      <c r="D8" s="523" t="s">
        <v>804</v>
      </c>
      <c r="E8" s="275" t="s">
        <v>730</v>
      </c>
      <c r="F8" s="275"/>
      <c r="G8" s="598" t="s">
        <v>569</v>
      </c>
      <c r="H8" s="599"/>
      <c r="I8" s="599"/>
      <c r="J8" s="600"/>
    </row>
    <row r="9" spans="1:10" ht="13.5" customHeight="1" thickBot="1">
      <c r="A9" s="603"/>
      <c r="B9" s="274" t="s">
        <v>659</v>
      </c>
      <c r="C9" s="276" t="s">
        <v>660</v>
      </c>
      <c r="D9" s="524"/>
      <c r="E9" s="277" t="s">
        <v>799</v>
      </c>
      <c r="F9" s="278" t="s">
        <v>800</v>
      </c>
      <c r="G9" s="279">
        <v>1</v>
      </c>
      <c r="H9" s="279">
        <v>2</v>
      </c>
      <c r="I9" s="279">
        <v>3</v>
      </c>
      <c r="J9" s="279">
        <v>4</v>
      </c>
    </row>
    <row r="10" spans="1:10" ht="13.5" customHeight="1" thickBot="1">
      <c r="A10" s="280">
        <v>1</v>
      </c>
      <c r="B10" s="280">
        <v>2</v>
      </c>
      <c r="C10" s="280" t="s">
        <v>661</v>
      </c>
      <c r="D10" s="281">
        <v>4</v>
      </c>
      <c r="E10" s="281">
        <v>5</v>
      </c>
      <c r="F10" s="282">
        <v>6</v>
      </c>
      <c r="G10" s="281">
        <v>7</v>
      </c>
      <c r="H10" s="281">
        <v>8</v>
      </c>
      <c r="I10" s="282">
        <v>9</v>
      </c>
      <c r="J10" s="281">
        <v>10</v>
      </c>
    </row>
    <row r="11" spans="1:10" s="287" customFormat="1" ht="24">
      <c r="A11" s="283">
        <v>8010</v>
      </c>
      <c r="B11" s="284" t="s">
        <v>240</v>
      </c>
      <c r="C11" s="285"/>
      <c r="D11" s="286">
        <f>SUM(E11:F11)</f>
        <v>510272.30000000005</v>
      </c>
      <c r="E11" s="286">
        <f>SUM(E13+E68)</f>
        <v>13867</v>
      </c>
      <c r="F11" s="286">
        <f>SUM(F13+F68)</f>
        <v>496405.30000000005</v>
      </c>
      <c r="G11" s="286">
        <f>SUM(G13,G68)</f>
        <v>510272.3</v>
      </c>
      <c r="H11" s="286">
        <f>SUM(H13,H68)</f>
        <v>510272.3</v>
      </c>
      <c r="I11" s="286">
        <f>SUM(I13,I68)</f>
        <v>510272.3</v>
      </c>
      <c r="J11" s="286">
        <f>SUM(J13,J68)</f>
        <v>510272.3</v>
      </c>
    </row>
    <row r="12" spans="1:10" s="287" customFormat="1" ht="12.75" customHeight="1">
      <c r="A12" s="288"/>
      <c r="B12" s="289" t="s">
        <v>730</v>
      </c>
      <c r="C12" s="290"/>
      <c r="D12" s="291"/>
      <c r="E12" s="292"/>
      <c r="F12" s="293"/>
      <c r="G12" s="292"/>
      <c r="H12" s="292"/>
      <c r="I12" s="292"/>
      <c r="J12" s="292"/>
    </row>
    <row r="13" spans="1:10" ht="24">
      <c r="A13" s="294">
        <v>8100</v>
      </c>
      <c r="B13" s="295" t="s">
        <v>241</v>
      </c>
      <c r="C13" s="296"/>
      <c r="D13" s="297">
        <f aca="true" t="shared" si="0" ref="D13:J13">SUM(D15,D43)</f>
        <v>510272.30000000005</v>
      </c>
      <c r="E13" s="297">
        <f t="shared" si="0"/>
        <v>13867</v>
      </c>
      <c r="F13" s="297">
        <f t="shared" si="0"/>
        <v>496405.30000000005</v>
      </c>
      <c r="G13" s="297">
        <f t="shared" si="0"/>
        <v>510272.3</v>
      </c>
      <c r="H13" s="297">
        <f t="shared" si="0"/>
        <v>510272.3</v>
      </c>
      <c r="I13" s="297">
        <f t="shared" si="0"/>
        <v>510272.3</v>
      </c>
      <c r="J13" s="297">
        <f t="shared" si="0"/>
        <v>510272.3</v>
      </c>
    </row>
    <row r="14" spans="1:10" ht="12.75" customHeight="1">
      <c r="A14" s="294"/>
      <c r="B14" s="298" t="s">
        <v>730</v>
      </c>
      <c r="C14" s="296"/>
      <c r="D14" s="297"/>
      <c r="E14" s="297"/>
      <c r="F14" s="297"/>
      <c r="G14" s="297"/>
      <c r="H14" s="297"/>
      <c r="I14" s="297"/>
      <c r="J14" s="297"/>
    </row>
    <row r="15" spans="1:10" ht="24" customHeight="1">
      <c r="A15" s="299">
        <v>8110</v>
      </c>
      <c r="B15" s="300" t="s">
        <v>139</v>
      </c>
      <c r="C15" s="296"/>
      <c r="D15" s="297">
        <f aca="true" t="shared" si="1" ref="D15:J15">SUM(D17:D21)</f>
        <v>0</v>
      </c>
      <c r="E15" s="297">
        <f t="shared" si="1"/>
        <v>0</v>
      </c>
      <c r="F15" s="297">
        <f t="shared" si="1"/>
        <v>0</v>
      </c>
      <c r="G15" s="297">
        <f t="shared" si="1"/>
        <v>0</v>
      </c>
      <c r="H15" s="297">
        <f t="shared" si="1"/>
        <v>0</v>
      </c>
      <c r="I15" s="297">
        <f t="shared" si="1"/>
        <v>0</v>
      </c>
      <c r="J15" s="297">
        <f t="shared" si="1"/>
        <v>0</v>
      </c>
    </row>
    <row r="16" spans="1:10" ht="12.75" customHeight="1">
      <c r="A16" s="299"/>
      <c r="B16" s="301" t="s">
        <v>730</v>
      </c>
      <c r="C16" s="296"/>
      <c r="D16" s="302"/>
      <c r="E16" s="303"/>
      <c r="F16" s="304"/>
      <c r="G16" s="302"/>
      <c r="H16" s="303"/>
      <c r="I16" s="304"/>
      <c r="J16" s="302"/>
    </row>
    <row r="17" spans="1:10" ht="33" customHeight="1">
      <c r="A17" s="299">
        <v>8111</v>
      </c>
      <c r="B17" s="305" t="s">
        <v>242</v>
      </c>
      <c r="C17" s="296"/>
      <c r="D17" s="297">
        <f>SUM(D19:D20)</f>
        <v>0</v>
      </c>
      <c r="E17" s="306" t="s">
        <v>819</v>
      </c>
      <c r="F17" s="297">
        <f>SUM(F19:F20)</f>
        <v>0</v>
      </c>
      <c r="G17" s="297"/>
      <c r="H17" s="306"/>
      <c r="I17" s="297"/>
      <c r="J17" s="297"/>
    </row>
    <row r="18" spans="1:10" ht="12.75" customHeight="1">
      <c r="A18" s="299"/>
      <c r="B18" s="307" t="s">
        <v>746</v>
      </c>
      <c r="C18" s="296"/>
      <c r="D18" s="297"/>
      <c r="E18" s="306"/>
      <c r="F18" s="308"/>
      <c r="G18" s="297"/>
      <c r="H18" s="306"/>
      <c r="I18" s="308"/>
      <c r="J18" s="297"/>
    </row>
    <row r="19" spans="1:10" ht="13.5" customHeight="1" thickBot="1">
      <c r="A19" s="299">
        <v>8112</v>
      </c>
      <c r="B19" s="309" t="s">
        <v>737</v>
      </c>
      <c r="C19" s="310" t="s">
        <v>765</v>
      </c>
      <c r="D19" s="311">
        <f>SUM(E19:F19)</f>
        <v>0</v>
      </c>
      <c r="E19" s="306" t="s">
        <v>819</v>
      </c>
      <c r="F19" s="308"/>
      <c r="G19" s="311"/>
      <c r="H19" s="306"/>
      <c r="I19" s="308"/>
      <c r="J19" s="311"/>
    </row>
    <row r="20" spans="1:10" ht="13.5" customHeight="1" thickBot="1">
      <c r="A20" s="299">
        <v>8113</v>
      </c>
      <c r="B20" s="309" t="s">
        <v>732</v>
      </c>
      <c r="C20" s="310" t="s">
        <v>766</v>
      </c>
      <c r="D20" s="311">
        <f>SUM(E20:F20)</f>
        <v>0</v>
      </c>
      <c r="E20" s="306" t="s">
        <v>819</v>
      </c>
      <c r="F20" s="308"/>
      <c r="G20" s="311"/>
      <c r="H20" s="306"/>
      <c r="I20" s="308"/>
      <c r="J20" s="311"/>
    </row>
    <row r="21" spans="1:10" ht="34.5" customHeight="1">
      <c r="A21" s="299">
        <v>8120</v>
      </c>
      <c r="B21" s="305" t="s">
        <v>243</v>
      </c>
      <c r="C21" s="310"/>
      <c r="D21" s="297">
        <f>SUM(D23,D33)</f>
        <v>0</v>
      </c>
      <c r="E21" s="297">
        <f aca="true" t="shared" si="2" ref="E21:J21">SUM(E23,E33)</f>
        <v>0</v>
      </c>
      <c r="F21" s="297">
        <f t="shared" si="2"/>
        <v>0</v>
      </c>
      <c r="G21" s="297">
        <f t="shared" si="2"/>
        <v>0</v>
      </c>
      <c r="H21" s="297">
        <f t="shared" si="2"/>
        <v>0</v>
      </c>
      <c r="I21" s="297">
        <f t="shared" si="2"/>
        <v>0</v>
      </c>
      <c r="J21" s="297">
        <f t="shared" si="2"/>
        <v>0</v>
      </c>
    </row>
    <row r="22" spans="1:10" ht="12.75" customHeight="1">
      <c r="A22" s="299"/>
      <c r="B22" s="307" t="s">
        <v>730</v>
      </c>
      <c r="C22" s="310"/>
      <c r="D22" s="297"/>
      <c r="E22" s="306"/>
      <c r="F22" s="308"/>
      <c r="G22" s="297"/>
      <c r="H22" s="306"/>
      <c r="I22" s="308"/>
      <c r="J22" s="297"/>
    </row>
    <row r="23" spans="1:10" ht="12.75" customHeight="1">
      <c r="A23" s="299">
        <v>8121</v>
      </c>
      <c r="B23" s="305" t="s">
        <v>244</v>
      </c>
      <c r="C23" s="310"/>
      <c r="D23" s="297">
        <f>SUM(D25,D29)</f>
        <v>0</v>
      </c>
      <c r="E23" s="306" t="s">
        <v>819</v>
      </c>
      <c r="F23" s="297">
        <f>SUM(F25,F29)</f>
        <v>0</v>
      </c>
      <c r="G23" s="297">
        <f>SUM(G25,G29)</f>
        <v>0</v>
      </c>
      <c r="H23" s="297">
        <f>SUM(H25,H29)</f>
        <v>0</v>
      </c>
      <c r="I23" s="297">
        <f>SUM(I25,I29)</f>
        <v>0</v>
      </c>
      <c r="J23" s="297">
        <f>SUM(J25,J29)</f>
        <v>0</v>
      </c>
    </row>
    <row r="24" spans="1:10" ht="12.75" customHeight="1">
      <c r="A24" s="299"/>
      <c r="B24" s="307" t="s">
        <v>746</v>
      </c>
      <c r="C24" s="310"/>
      <c r="D24" s="297"/>
      <c r="E24" s="306"/>
      <c r="F24" s="308"/>
      <c r="G24" s="308"/>
      <c r="H24" s="308"/>
      <c r="I24" s="308"/>
      <c r="J24" s="308"/>
    </row>
    <row r="25" spans="1:10" ht="12.75" customHeight="1">
      <c r="A25" s="294">
        <v>8122</v>
      </c>
      <c r="B25" s="300" t="s">
        <v>245</v>
      </c>
      <c r="C25" s="310" t="s">
        <v>767</v>
      </c>
      <c r="D25" s="297">
        <f>SUM(D27:D28)</f>
        <v>0</v>
      </c>
      <c r="E25" s="306" t="s">
        <v>819</v>
      </c>
      <c r="F25" s="297">
        <f>SUM(F27:F28)</f>
        <v>0</v>
      </c>
      <c r="G25" s="297">
        <f>SUM(G27:G28)</f>
        <v>0</v>
      </c>
      <c r="H25" s="297">
        <f>SUM(H27:H28)</f>
        <v>0</v>
      </c>
      <c r="I25" s="297">
        <f>SUM(I27:I28)</f>
        <v>0</v>
      </c>
      <c r="J25" s="297">
        <f>SUM(J27:J28)</f>
        <v>0</v>
      </c>
    </row>
    <row r="26" spans="1:10" ht="12.75" customHeight="1">
      <c r="A26" s="294"/>
      <c r="B26" s="312" t="s">
        <v>746</v>
      </c>
      <c r="C26" s="310"/>
      <c r="D26" s="297"/>
      <c r="E26" s="306"/>
      <c r="F26" s="308"/>
      <c r="G26" s="308"/>
      <c r="H26" s="308"/>
      <c r="I26" s="308"/>
      <c r="J26" s="308"/>
    </row>
    <row r="27" spans="1:10" ht="13.5" customHeight="1" thickBot="1">
      <c r="A27" s="294">
        <v>8123</v>
      </c>
      <c r="B27" s="312" t="s">
        <v>752</v>
      </c>
      <c r="C27" s="310"/>
      <c r="D27" s="311">
        <f>SUM(E27:F27)</f>
        <v>0</v>
      </c>
      <c r="E27" s="306" t="s">
        <v>819</v>
      </c>
      <c r="F27" s="308"/>
      <c r="G27" s="308"/>
      <c r="H27" s="308"/>
      <c r="I27" s="308"/>
      <c r="J27" s="308"/>
    </row>
    <row r="28" spans="1:10" ht="13.5" customHeight="1" thickBot="1">
      <c r="A28" s="294">
        <v>8124</v>
      </c>
      <c r="B28" s="312" t="s">
        <v>754</v>
      </c>
      <c r="C28" s="310"/>
      <c r="D28" s="311">
        <f>SUM(E28:F28)</f>
        <v>0</v>
      </c>
      <c r="E28" s="306" t="s">
        <v>819</v>
      </c>
      <c r="F28" s="308"/>
      <c r="G28" s="308"/>
      <c r="H28" s="308"/>
      <c r="I28" s="308"/>
      <c r="J28" s="308"/>
    </row>
    <row r="29" spans="1:10" ht="24">
      <c r="A29" s="294">
        <v>8130</v>
      </c>
      <c r="B29" s="300" t="s">
        <v>246</v>
      </c>
      <c r="C29" s="310" t="s">
        <v>768</v>
      </c>
      <c r="D29" s="297">
        <f>SUM(D31:D32)</f>
        <v>0</v>
      </c>
      <c r="E29" s="306" t="s">
        <v>819</v>
      </c>
      <c r="F29" s="297">
        <f>SUM(F31:F32)</f>
        <v>0</v>
      </c>
      <c r="G29" s="297">
        <f>SUM(G31:G32)</f>
        <v>0</v>
      </c>
      <c r="H29" s="297">
        <f>SUM(H31:H32)</f>
        <v>0</v>
      </c>
      <c r="I29" s="297">
        <f>SUM(I31:I32)</f>
        <v>0</v>
      </c>
      <c r="J29" s="297">
        <f>SUM(J31:J32)</f>
        <v>0</v>
      </c>
    </row>
    <row r="30" spans="1:10" ht="12.75" customHeight="1">
      <c r="A30" s="294"/>
      <c r="B30" s="312" t="s">
        <v>746</v>
      </c>
      <c r="C30" s="310"/>
      <c r="D30" s="297"/>
      <c r="E30" s="306"/>
      <c r="F30" s="308"/>
      <c r="G30" s="297"/>
      <c r="H30" s="306"/>
      <c r="I30" s="308"/>
      <c r="J30" s="297"/>
    </row>
    <row r="31" spans="1:10" ht="13.5" customHeight="1" thickBot="1">
      <c r="A31" s="294">
        <v>8131</v>
      </c>
      <c r="B31" s="312" t="s">
        <v>758</v>
      </c>
      <c r="C31" s="310"/>
      <c r="D31" s="311">
        <f>SUM(E31:F31)</f>
        <v>0</v>
      </c>
      <c r="E31" s="306" t="s">
        <v>819</v>
      </c>
      <c r="F31" s="308"/>
      <c r="G31" s="311"/>
      <c r="H31" s="306"/>
      <c r="I31" s="308"/>
      <c r="J31" s="311"/>
    </row>
    <row r="32" spans="1:10" ht="13.5" customHeight="1" thickBot="1">
      <c r="A32" s="294">
        <v>8132</v>
      </c>
      <c r="B32" s="312" t="s">
        <v>756</v>
      </c>
      <c r="C32" s="310"/>
      <c r="D32" s="311">
        <f>SUM(E32:F32)</f>
        <v>0</v>
      </c>
      <c r="E32" s="306" t="s">
        <v>819</v>
      </c>
      <c r="F32" s="308"/>
      <c r="G32" s="311"/>
      <c r="H32" s="306"/>
      <c r="I32" s="308"/>
      <c r="J32" s="311"/>
    </row>
    <row r="33" spans="1:10" s="313" customFormat="1" ht="12.75" customHeight="1">
      <c r="A33" s="294">
        <v>8140</v>
      </c>
      <c r="B33" s="300" t="s">
        <v>247</v>
      </c>
      <c r="C33" s="310"/>
      <c r="D33" s="297">
        <f>SUM(D35,D39)</f>
        <v>0</v>
      </c>
      <c r="E33" s="297">
        <f aca="true" t="shared" si="3" ref="E33:J33">SUM(E35,E39)</f>
        <v>0</v>
      </c>
      <c r="F33" s="297">
        <f t="shared" si="3"/>
        <v>0</v>
      </c>
      <c r="G33" s="297">
        <f t="shared" si="3"/>
        <v>0</v>
      </c>
      <c r="H33" s="297">
        <f t="shared" si="3"/>
        <v>0</v>
      </c>
      <c r="I33" s="297">
        <f t="shared" si="3"/>
        <v>0</v>
      </c>
      <c r="J33" s="297">
        <f t="shared" si="3"/>
        <v>0</v>
      </c>
    </row>
    <row r="34" spans="1:10" s="313" customFormat="1" ht="13.5" customHeight="1" thickBot="1">
      <c r="A34" s="299"/>
      <c r="B34" s="307" t="s">
        <v>746</v>
      </c>
      <c r="C34" s="310"/>
      <c r="D34" s="297"/>
      <c r="E34" s="306"/>
      <c r="F34" s="308"/>
      <c r="G34" s="297"/>
      <c r="H34" s="306"/>
      <c r="I34" s="308"/>
      <c r="J34" s="297"/>
    </row>
    <row r="35" spans="1:10" s="313" customFormat="1" ht="24">
      <c r="A35" s="294">
        <v>8141</v>
      </c>
      <c r="B35" s="300" t="s">
        <v>248</v>
      </c>
      <c r="C35" s="310" t="s">
        <v>767</v>
      </c>
      <c r="D35" s="314">
        <f>SUM(D37:D38)</f>
        <v>0</v>
      </c>
      <c r="E35" s="314">
        <f aca="true" t="shared" si="4" ref="E35:J35">SUM(E37:E38)</f>
        <v>0</v>
      </c>
      <c r="F35" s="314">
        <f t="shared" si="4"/>
        <v>0</v>
      </c>
      <c r="G35" s="314">
        <f t="shared" si="4"/>
        <v>0</v>
      </c>
      <c r="H35" s="314">
        <f t="shared" si="4"/>
        <v>0</v>
      </c>
      <c r="I35" s="314">
        <f t="shared" si="4"/>
        <v>0</v>
      </c>
      <c r="J35" s="314">
        <f t="shared" si="4"/>
        <v>0</v>
      </c>
    </row>
    <row r="36" spans="1:10" s="313" customFormat="1" ht="13.5" customHeight="1" thickBot="1">
      <c r="A36" s="294"/>
      <c r="B36" s="312" t="s">
        <v>746</v>
      </c>
      <c r="C36" s="315"/>
      <c r="D36" s="297"/>
      <c r="E36" s="306"/>
      <c r="F36" s="308"/>
      <c r="G36" s="297"/>
      <c r="H36" s="306"/>
      <c r="I36" s="308"/>
      <c r="J36" s="297"/>
    </row>
    <row r="37" spans="1:10" s="313" customFormat="1" ht="13.5" customHeight="1" thickBot="1">
      <c r="A37" s="283">
        <v>8142</v>
      </c>
      <c r="B37" s="316" t="s">
        <v>759</v>
      </c>
      <c r="C37" s="317"/>
      <c r="D37" s="311">
        <f>SUM(E37:F37)</f>
        <v>0</v>
      </c>
      <c r="E37" s="306"/>
      <c r="F37" s="308" t="s">
        <v>456</v>
      </c>
      <c r="G37" s="311"/>
      <c r="H37" s="306"/>
      <c r="I37" s="308"/>
      <c r="J37" s="311"/>
    </row>
    <row r="38" spans="1:10" s="313" customFormat="1" ht="13.5" customHeight="1" thickBot="1">
      <c r="A38" s="318">
        <v>8143</v>
      </c>
      <c r="B38" s="319" t="s">
        <v>760</v>
      </c>
      <c r="C38" s="320"/>
      <c r="D38" s="311">
        <f>SUM(E38:F38)</f>
        <v>0</v>
      </c>
      <c r="E38" s="321"/>
      <c r="F38" s="322" t="s">
        <v>456</v>
      </c>
      <c r="G38" s="311"/>
      <c r="H38" s="321"/>
      <c r="I38" s="322"/>
      <c r="J38" s="311"/>
    </row>
    <row r="39" spans="1:10" s="313" customFormat="1" ht="27" customHeight="1">
      <c r="A39" s="283">
        <v>8150</v>
      </c>
      <c r="B39" s="323" t="s">
        <v>249</v>
      </c>
      <c r="C39" s="324" t="s">
        <v>768</v>
      </c>
      <c r="D39" s="314">
        <f>SUM(D41:D42)</f>
        <v>0</v>
      </c>
      <c r="E39" s="314">
        <f aca="true" t="shared" si="5" ref="E39:J39">SUM(E41:E42)</f>
        <v>0</v>
      </c>
      <c r="F39" s="314">
        <f t="shared" si="5"/>
        <v>0</v>
      </c>
      <c r="G39" s="314">
        <f t="shared" si="5"/>
        <v>0</v>
      </c>
      <c r="H39" s="314">
        <f t="shared" si="5"/>
        <v>0</v>
      </c>
      <c r="I39" s="314">
        <f t="shared" si="5"/>
        <v>0</v>
      </c>
      <c r="J39" s="314">
        <f t="shared" si="5"/>
        <v>0</v>
      </c>
    </row>
    <row r="40" spans="1:10" s="313" customFormat="1" ht="12.75" customHeight="1">
      <c r="A40" s="294"/>
      <c r="B40" s="312" t="s">
        <v>746</v>
      </c>
      <c r="C40" s="325"/>
      <c r="D40" s="297"/>
      <c r="E40" s="306"/>
      <c r="F40" s="308"/>
      <c r="G40" s="297"/>
      <c r="H40" s="306"/>
      <c r="I40" s="308"/>
      <c r="J40" s="297"/>
    </row>
    <row r="41" spans="1:10" s="313" customFormat="1" ht="13.5" customHeight="1" thickBot="1">
      <c r="A41" s="294">
        <v>8151</v>
      </c>
      <c r="B41" s="312" t="s">
        <v>758</v>
      </c>
      <c r="C41" s="325"/>
      <c r="D41" s="311">
        <f>SUM(E41:F41)</f>
        <v>0</v>
      </c>
      <c r="E41" s="306"/>
      <c r="F41" s="308" t="s">
        <v>456</v>
      </c>
      <c r="G41" s="311"/>
      <c r="H41" s="306"/>
      <c r="I41" s="308"/>
      <c r="J41" s="311"/>
    </row>
    <row r="42" spans="1:10" s="313" customFormat="1" ht="13.5" customHeight="1" thickBot="1">
      <c r="A42" s="326">
        <v>8152</v>
      </c>
      <c r="B42" s="327" t="s">
        <v>757</v>
      </c>
      <c r="C42" s="328"/>
      <c r="D42" s="311">
        <f>SUM(E42:F42)</f>
        <v>0</v>
      </c>
      <c r="E42" s="321"/>
      <c r="F42" s="322" t="s">
        <v>456</v>
      </c>
      <c r="G42" s="311"/>
      <c r="H42" s="321"/>
      <c r="I42" s="322"/>
      <c r="J42" s="311"/>
    </row>
    <row r="43" spans="1:10" s="313" customFormat="1" ht="37.5" customHeight="1" thickBot="1">
      <c r="A43" s="329">
        <v>8160</v>
      </c>
      <c r="B43" s="330" t="s">
        <v>250</v>
      </c>
      <c r="C43" s="331"/>
      <c r="D43" s="332">
        <f aca="true" t="shared" si="6" ref="D43:J43">SUM(D45,D50,D54,D66)</f>
        <v>510272.30000000005</v>
      </c>
      <c r="E43" s="332">
        <f t="shared" si="6"/>
        <v>13867</v>
      </c>
      <c r="F43" s="332">
        <f t="shared" si="6"/>
        <v>496405.30000000005</v>
      </c>
      <c r="G43" s="332">
        <f t="shared" si="6"/>
        <v>510272.3</v>
      </c>
      <c r="H43" s="332">
        <f t="shared" si="6"/>
        <v>510272.3</v>
      </c>
      <c r="I43" s="332">
        <f t="shared" si="6"/>
        <v>510272.3</v>
      </c>
      <c r="J43" s="332">
        <f t="shared" si="6"/>
        <v>510272.3</v>
      </c>
    </row>
    <row r="44" spans="1:10" s="313" customFormat="1" ht="13.5" customHeight="1" thickBot="1">
      <c r="A44" s="333"/>
      <c r="B44" s="334" t="s">
        <v>730</v>
      </c>
      <c r="C44" s="335"/>
      <c r="D44" s="336"/>
      <c r="E44" s="337"/>
      <c r="F44" s="338"/>
      <c r="G44" s="336"/>
      <c r="H44" s="337"/>
      <c r="I44" s="338"/>
      <c r="J44" s="336"/>
    </row>
    <row r="45" spans="1:10" s="287" customFormat="1" ht="29.25" customHeight="1" thickBot="1">
      <c r="A45" s="329">
        <v>8161</v>
      </c>
      <c r="B45" s="339" t="s">
        <v>251</v>
      </c>
      <c r="C45" s="331"/>
      <c r="D45" s="340">
        <f>SUM(D47:D49)</f>
        <v>0</v>
      </c>
      <c r="E45" s="341" t="s">
        <v>819</v>
      </c>
      <c r="F45" s="340">
        <f>SUM(F47:F49)</f>
        <v>0</v>
      </c>
      <c r="G45" s="340">
        <f>SUM(G47:G49)</f>
        <v>0</v>
      </c>
      <c r="H45" s="340">
        <f>SUM(H47:H49)</f>
        <v>0</v>
      </c>
      <c r="I45" s="340">
        <f>SUM(I47:I49)</f>
        <v>0</v>
      </c>
      <c r="J45" s="340">
        <f>SUM(J47:J49)</f>
        <v>0</v>
      </c>
    </row>
    <row r="46" spans="1:10" s="287" customFormat="1" ht="12.75" customHeight="1">
      <c r="A46" s="288"/>
      <c r="B46" s="342" t="s">
        <v>746</v>
      </c>
      <c r="C46" s="343"/>
      <c r="D46" s="291"/>
      <c r="E46" s="344"/>
      <c r="F46" s="293"/>
      <c r="G46" s="291"/>
      <c r="H46" s="344"/>
      <c r="I46" s="293"/>
      <c r="J46" s="291"/>
    </row>
    <row r="47" spans="1:10" ht="27" customHeight="1" thickBot="1">
      <c r="A47" s="294">
        <v>8162</v>
      </c>
      <c r="B47" s="312" t="s">
        <v>727</v>
      </c>
      <c r="C47" s="325" t="s">
        <v>769</v>
      </c>
      <c r="D47" s="311"/>
      <c r="E47" s="306" t="s">
        <v>819</v>
      </c>
      <c r="F47" s="308"/>
      <c r="G47" s="311"/>
      <c r="H47" s="306"/>
      <c r="I47" s="308"/>
      <c r="J47" s="311"/>
    </row>
    <row r="48" spans="1:10" s="287" customFormat="1" ht="71.25" customHeight="1" thickBot="1">
      <c r="A48" s="345">
        <v>8163</v>
      </c>
      <c r="B48" s="312" t="s">
        <v>700</v>
      </c>
      <c r="C48" s="325" t="s">
        <v>769</v>
      </c>
      <c r="D48" s="311">
        <f>SUM(E48:F48)</f>
        <v>0</v>
      </c>
      <c r="E48" s="341" t="s">
        <v>819</v>
      </c>
      <c r="F48" s="346"/>
      <c r="G48" s="311"/>
      <c r="H48" s="341"/>
      <c r="I48" s="346"/>
      <c r="J48" s="311"/>
    </row>
    <row r="49" spans="1:10" ht="14.25" customHeight="1" thickBot="1">
      <c r="A49" s="326">
        <v>8164</v>
      </c>
      <c r="B49" s="327" t="s">
        <v>728</v>
      </c>
      <c r="C49" s="328" t="s">
        <v>770</v>
      </c>
      <c r="D49" s="311">
        <f>SUM(E49:F49)</f>
        <v>0</v>
      </c>
      <c r="E49" s="321" t="s">
        <v>819</v>
      </c>
      <c r="F49" s="322"/>
      <c r="G49" s="311"/>
      <c r="H49" s="321"/>
      <c r="I49" s="322"/>
      <c r="J49" s="311"/>
    </row>
    <row r="50" spans="1:10" s="287" customFormat="1" ht="13.5" customHeight="1" thickBot="1">
      <c r="A50" s="329">
        <v>8170</v>
      </c>
      <c r="B50" s="339" t="s">
        <v>736</v>
      </c>
      <c r="C50" s="331"/>
      <c r="D50" s="347">
        <f>SUM(D52:D53)</f>
        <v>0</v>
      </c>
      <c r="E50" s="347">
        <f aca="true" t="shared" si="7" ref="E50:J50">SUM(E52:E53)</f>
        <v>0</v>
      </c>
      <c r="F50" s="347">
        <f t="shared" si="7"/>
        <v>0</v>
      </c>
      <c r="G50" s="347">
        <f t="shared" si="7"/>
        <v>0</v>
      </c>
      <c r="H50" s="347">
        <f t="shared" si="7"/>
        <v>0</v>
      </c>
      <c r="I50" s="347">
        <f t="shared" si="7"/>
        <v>0</v>
      </c>
      <c r="J50" s="347">
        <f t="shared" si="7"/>
        <v>0</v>
      </c>
    </row>
    <row r="51" spans="1:10" s="287" customFormat="1" ht="12.75" customHeight="1">
      <c r="A51" s="288"/>
      <c r="B51" s="342" t="s">
        <v>746</v>
      </c>
      <c r="C51" s="343"/>
      <c r="D51" s="348"/>
      <c r="E51" s="344"/>
      <c r="F51" s="349"/>
      <c r="G51" s="348"/>
      <c r="H51" s="344"/>
      <c r="I51" s="349"/>
      <c r="J51" s="348"/>
    </row>
    <row r="52" spans="1:10" ht="24.75" thickBot="1">
      <c r="A52" s="294">
        <v>8171</v>
      </c>
      <c r="B52" s="312" t="s">
        <v>734</v>
      </c>
      <c r="C52" s="325" t="s">
        <v>771</v>
      </c>
      <c r="D52" s="311">
        <f>SUM(E52:F52)</f>
        <v>0</v>
      </c>
      <c r="E52" s="303"/>
      <c r="F52" s="308"/>
      <c r="G52" s="311"/>
      <c r="H52" s="303"/>
      <c r="I52" s="308"/>
      <c r="J52" s="311"/>
    </row>
    <row r="53" spans="1:10" ht="13.5" customHeight="1" thickBot="1">
      <c r="A53" s="294">
        <v>8172</v>
      </c>
      <c r="B53" s="309" t="s">
        <v>735</v>
      </c>
      <c r="C53" s="325" t="s">
        <v>772</v>
      </c>
      <c r="D53" s="311">
        <f>SUM(E53:F53)</f>
        <v>0</v>
      </c>
      <c r="E53" s="350"/>
      <c r="F53" s="351"/>
      <c r="G53" s="311"/>
      <c r="H53" s="350"/>
      <c r="I53" s="351"/>
      <c r="J53" s="311"/>
    </row>
    <row r="54" spans="1:10" s="287" customFormat="1" ht="24.75" thickBot="1">
      <c r="A54" s="352">
        <v>8190</v>
      </c>
      <c r="B54" s="353" t="s">
        <v>252</v>
      </c>
      <c r="C54" s="354"/>
      <c r="D54" s="355">
        <f>SUM(E54:F54)</f>
        <v>510272.30000000005</v>
      </c>
      <c r="E54" s="340">
        <f>SUM(E56+E60-E59)</f>
        <v>13867</v>
      </c>
      <c r="F54" s="340">
        <f>SUM(F60)</f>
        <v>496405.30000000005</v>
      </c>
      <c r="G54" s="340">
        <f>SUM(G56+G60-G59)</f>
        <v>510272.3</v>
      </c>
      <c r="H54" s="340">
        <f>SUM(H56+H60-H59)</f>
        <v>510272.3</v>
      </c>
      <c r="I54" s="340">
        <f>SUM(I56+I60-I59)</f>
        <v>510272.3</v>
      </c>
      <c r="J54" s="340">
        <f>SUM(J56+J60-J59)</f>
        <v>510272.3</v>
      </c>
    </row>
    <row r="55" spans="1:10" s="287" customFormat="1" ht="12.75" customHeight="1">
      <c r="A55" s="356"/>
      <c r="B55" s="307" t="s">
        <v>733</v>
      </c>
      <c r="C55" s="254"/>
      <c r="D55" s="357"/>
      <c r="E55" s="358"/>
      <c r="F55" s="359"/>
      <c r="G55" s="357"/>
      <c r="H55" s="358"/>
      <c r="I55" s="359"/>
      <c r="J55" s="357"/>
    </row>
    <row r="56" spans="1:10" ht="24">
      <c r="A56" s="360">
        <v>8191</v>
      </c>
      <c r="B56" s="342" t="s">
        <v>688</v>
      </c>
      <c r="C56" s="361">
        <v>9320</v>
      </c>
      <c r="D56" s="362">
        <f>SUM(E56:F56)</f>
        <v>303598.2</v>
      </c>
      <c r="E56" s="363">
        <v>303598.2</v>
      </c>
      <c r="F56" s="364" t="s">
        <v>456</v>
      </c>
      <c r="G56" s="363">
        <v>303598.2</v>
      </c>
      <c r="H56" s="363">
        <v>303598.2</v>
      </c>
      <c r="I56" s="363">
        <v>303598.2</v>
      </c>
      <c r="J56" s="363">
        <v>303598.2</v>
      </c>
    </row>
    <row r="57" spans="1:10" ht="12.75" customHeight="1">
      <c r="A57" s="365"/>
      <c r="B57" s="307" t="s">
        <v>731</v>
      </c>
      <c r="C57" s="366"/>
      <c r="D57" s="297"/>
      <c r="E57" s="303"/>
      <c r="F57" s="308"/>
      <c r="G57" s="297"/>
      <c r="H57" s="297"/>
      <c r="I57" s="308"/>
      <c r="J57" s="297"/>
    </row>
    <row r="58" spans="1:10" ht="35.25" customHeight="1">
      <c r="A58" s="365">
        <v>8192</v>
      </c>
      <c r="B58" s="312" t="s">
        <v>729</v>
      </c>
      <c r="C58" s="366"/>
      <c r="D58" s="362">
        <f>SUM(E58:F58)</f>
        <v>13867</v>
      </c>
      <c r="E58" s="303">
        <v>13867</v>
      </c>
      <c r="F58" s="304" t="s">
        <v>819</v>
      </c>
      <c r="G58" s="303">
        <v>13867</v>
      </c>
      <c r="H58" s="303">
        <v>13867</v>
      </c>
      <c r="I58" s="303">
        <v>13867</v>
      </c>
      <c r="J58" s="303">
        <v>13867</v>
      </c>
    </row>
    <row r="59" spans="1:10" ht="24.75" thickBot="1">
      <c r="A59" s="365">
        <v>8193</v>
      </c>
      <c r="B59" s="312" t="s">
        <v>645</v>
      </c>
      <c r="C59" s="366"/>
      <c r="D59" s="297">
        <f>D56-D58</f>
        <v>289731.2</v>
      </c>
      <c r="E59" s="297">
        <f>E56-E58</f>
        <v>289731.2</v>
      </c>
      <c r="F59" s="304" t="s">
        <v>456</v>
      </c>
      <c r="G59" s="297">
        <f>G56-G58</f>
        <v>289731.2</v>
      </c>
      <c r="H59" s="297">
        <f>H56-H58</f>
        <v>289731.2</v>
      </c>
      <c r="I59" s="297">
        <f>I56-I58</f>
        <v>289731.2</v>
      </c>
      <c r="J59" s="297">
        <f>J56-J58</f>
        <v>289731.2</v>
      </c>
    </row>
    <row r="60" spans="1:10" ht="24.75" thickBot="1">
      <c r="A60" s="365">
        <v>8194</v>
      </c>
      <c r="B60" s="367" t="s">
        <v>715</v>
      </c>
      <c r="C60" s="368">
        <v>9330</v>
      </c>
      <c r="D60" s="340">
        <f>D62+D63</f>
        <v>496405.30000000005</v>
      </c>
      <c r="E60" s="340">
        <f aca="true" t="shared" si="8" ref="E60:J60">SUM(E62,E63)</f>
        <v>0</v>
      </c>
      <c r="F60" s="340">
        <f>F62+F63</f>
        <v>496405.30000000005</v>
      </c>
      <c r="G60" s="340">
        <f t="shared" si="8"/>
        <v>496405.30000000005</v>
      </c>
      <c r="H60" s="340">
        <f t="shared" si="8"/>
        <v>496405.30000000005</v>
      </c>
      <c r="I60" s="340">
        <f t="shared" si="8"/>
        <v>496405.30000000005</v>
      </c>
      <c r="J60" s="340">
        <f t="shared" si="8"/>
        <v>496405.30000000005</v>
      </c>
    </row>
    <row r="61" spans="1:10" ht="12.75" customHeight="1">
      <c r="A61" s="365"/>
      <c r="B61" s="307" t="s">
        <v>731</v>
      </c>
      <c r="C61" s="368"/>
      <c r="D61" s="297"/>
      <c r="E61" s="306"/>
      <c r="F61" s="308"/>
      <c r="G61" s="297"/>
      <c r="H61" s="306"/>
      <c r="I61" s="308"/>
      <c r="J61" s="297"/>
    </row>
    <row r="62" spans="1:10" ht="24.75" thickBot="1">
      <c r="A62" s="365">
        <v>8195</v>
      </c>
      <c r="B62" s="312" t="s">
        <v>689</v>
      </c>
      <c r="C62" s="368"/>
      <c r="D62" s="311">
        <f>F62</f>
        <v>206674.1</v>
      </c>
      <c r="E62" s="306" t="s">
        <v>819</v>
      </c>
      <c r="F62" s="308">
        <v>206674.1</v>
      </c>
      <c r="G62" s="308">
        <v>206674.1</v>
      </c>
      <c r="H62" s="308">
        <v>206674.1</v>
      </c>
      <c r="I62" s="308">
        <v>206674.1</v>
      </c>
      <c r="J62" s="308">
        <v>206674.1</v>
      </c>
    </row>
    <row r="63" spans="1:10" ht="24.75" thickBot="1">
      <c r="A63" s="369">
        <v>8196</v>
      </c>
      <c r="B63" s="312" t="s">
        <v>701</v>
      </c>
      <c r="C63" s="368"/>
      <c r="D63" s="311">
        <f>SUM(D59)</f>
        <v>289731.2</v>
      </c>
      <c r="E63" s="306" t="s">
        <v>819</v>
      </c>
      <c r="F63" s="363">
        <v>289731.2</v>
      </c>
      <c r="G63" s="363">
        <v>289731.2</v>
      </c>
      <c r="H63" s="363">
        <v>289731.2</v>
      </c>
      <c r="I63" s="363">
        <v>289731.2</v>
      </c>
      <c r="J63" s="363">
        <v>289731.2</v>
      </c>
    </row>
    <row r="64" spans="1:10" ht="24.75" thickBot="1">
      <c r="A64" s="365">
        <v>8197</v>
      </c>
      <c r="B64" s="370" t="s">
        <v>685</v>
      </c>
      <c r="C64" s="371"/>
      <c r="D64" s="311" t="s">
        <v>456</v>
      </c>
      <c r="E64" s="372" t="s">
        <v>819</v>
      </c>
      <c r="F64" s="373" t="s">
        <v>456</v>
      </c>
      <c r="G64" s="311"/>
      <c r="H64" s="372"/>
      <c r="I64" s="373"/>
      <c r="J64" s="311"/>
    </row>
    <row r="65" spans="1:10" ht="36.75" thickBot="1">
      <c r="A65" s="365">
        <v>8198</v>
      </c>
      <c r="B65" s="374" t="s">
        <v>686</v>
      </c>
      <c r="C65" s="375"/>
      <c r="D65" s="311">
        <f>SUM(E65:F65)</f>
        <v>0</v>
      </c>
      <c r="E65" s="306" t="s">
        <v>456</v>
      </c>
      <c r="F65" s="308">
        <v>0</v>
      </c>
      <c r="G65" s="308">
        <v>0</v>
      </c>
      <c r="H65" s="308">
        <v>0</v>
      </c>
      <c r="I65" s="308">
        <v>0</v>
      </c>
      <c r="J65" s="308">
        <v>0</v>
      </c>
    </row>
    <row r="66" spans="1:10" ht="48">
      <c r="A66" s="365">
        <v>8199</v>
      </c>
      <c r="B66" s="376" t="s">
        <v>253</v>
      </c>
      <c r="C66" s="375"/>
      <c r="D66" s="302">
        <f>SUM(E66:F66)</f>
        <v>0</v>
      </c>
      <c r="E66" s="306"/>
      <c r="F66" s="308"/>
      <c r="G66" s="302"/>
      <c r="H66" s="306"/>
      <c r="I66" s="308"/>
      <c r="J66" s="302"/>
    </row>
    <row r="67" spans="1:10" ht="24">
      <c r="A67" s="365" t="s">
        <v>646</v>
      </c>
      <c r="B67" s="377" t="s">
        <v>687</v>
      </c>
      <c r="C67" s="375"/>
      <c r="D67" s="302">
        <f>SUM(E67:F67)</f>
        <v>0</v>
      </c>
      <c r="E67" s="372"/>
      <c r="F67" s="308"/>
      <c r="G67" s="302"/>
      <c r="H67" s="372"/>
      <c r="I67" s="308"/>
      <c r="J67" s="302"/>
    </row>
    <row r="68" spans="1:10" ht="30" customHeight="1">
      <c r="A68" s="299">
        <v>8200</v>
      </c>
      <c r="B68" s="295" t="s">
        <v>254</v>
      </c>
      <c r="C68" s="366"/>
      <c r="D68" s="297">
        <f>SUM(D70)</f>
        <v>0</v>
      </c>
      <c r="E68" s="297">
        <f aca="true" t="shared" si="9" ref="E68:J68">SUM(E70)</f>
        <v>0</v>
      </c>
      <c r="F68" s="297">
        <f t="shared" si="9"/>
        <v>0</v>
      </c>
      <c r="G68" s="297">
        <f t="shared" si="9"/>
        <v>0</v>
      </c>
      <c r="H68" s="297">
        <f t="shared" si="9"/>
        <v>0</v>
      </c>
      <c r="I68" s="297">
        <f t="shared" si="9"/>
        <v>0</v>
      </c>
      <c r="J68" s="297">
        <f t="shared" si="9"/>
        <v>0</v>
      </c>
    </row>
    <row r="69" spans="1:10" ht="12.75" customHeight="1">
      <c r="A69" s="299"/>
      <c r="B69" s="298" t="s">
        <v>730</v>
      </c>
      <c r="C69" s="366"/>
      <c r="D69" s="297"/>
      <c r="E69" s="303"/>
      <c r="F69" s="308"/>
      <c r="G69" s="297"/>
      <c r="H69" s="303"/>
      <c r="I69" s="308"/>
      <c r="J69" s="297"/>
    </row>
    <row r="70" spans="1:10" ht="24">
      <c r="A70" s="299">
        <v>8210</v>
      </c>
      <c r="B70" s="378" t="s">
        <v>255</v>
      </c>
      <c r="C70" s="366"/>
      <c r="D70" s="297">
        <f>SUM(D72,D76)</f>
        <v>0</v>
      </c>
      <c r="E70" s="297">
        <f aca="true" t="shared" si="10" ref="E70:J70">SUM(E72,E76)</f>
        <v>0</v>
      </c>
      <c r="F70" s="297">
        <f t="shared" si="10"/>
        <v>0</v>
      </c>
      <c r="G70" s="297">
        <f t="shared" si="10"/>
        <v>0</v>
      </c>
      <c r="H70" s="297">
        <f t="shared" si="10"/>
        <v>0</v>
      </c>
      <c r="I70" s="297">
        <f t="shared" si="10"/>
        <v>0</v>
      </c>
      <c r="J70" s="297">
        <f t="shared" si="10"/>
        <v>0</v>
      </c>
    </row>
    <row r="71" spans="1:10" ht="12.75" customHeight="1">
      <c r="A71" s="294"/>
      <c r="B71" s="312" t="s">
        <v>730</v>
      </c>
      <c r="C71" s="366"/>
      <c r="D71" s="297"/>
      <c r="E71" s="306"/>
      <c r="F71" s="308"/>
      <c r="G71" s="297"/>
      <c r="H71" s="306"/>
      <c r="I71" s="308"/>
      <c r="J71" s="297"/>
    </row>
    <row r="72" spans="1:10" ht="24" customHeight="1">
      <c r="A72" s="299">
        <v>8211</v>
      </c>
      <c r="B72" s="305" t="s">
        <v>256</v>
      </c>
      <c r="C72" s="366"/>
      <c r="D72" s="297">
        <f>SUM(D74:D75)</f>
        <v>0</v>
      </c>
      <c r="E72" s="306" t="s">
        <v>819</v>
      </c>
      <c r="F72" s="297">
        <f>SUM(F74:F75)</f>
        <v>0</v>
      </c>
      <c r="G72" s="297"/>
      <c r="H72" s="306"/>
      <c r="I72" s="297"/>
      <c r="J72" s="297"/>
    </row>
    <row r="73" spans="1:10" ht="12.75" customHeight="1">
      <c r="A73" s="299"/>
      <c r="B73" s="307" t="s">
        <v>731</v>
      </c>
      <c r="C73" s="366"/>
      <c r="D73" s="297"/>
      <c r="E73" s="306"/>
      <c r="F73" s="308"/>
      <c r="G73" s="297"/>
      <c r="H73" s="306"/>
      <c r="I73" s="308"/>
      <c r="J73" s="297"/>
    </row>
    <row r="74" spans="1:10" ht="13.5" customHeight="1" thickBot="1">
      <c r="A74" s="299">
        <v>8212</v>
      </c>
      <c r="B74" s="309" t="s">
        <v>737</v>
      </c>
      <c r="C74" s="325" t="s">
        <v>740</v>
      </c>
      <c r="D74" s="311">
        <f>SUM(E74:F74)</f>
        <v>0</v>
      </c>
      <c r="E74" s="306" t="s">
        <v>819</v>
      </c>
      <c r="F74" s="308"/>
      <c r="G74" s="311"/>
      <c r="H74" s="306"/>
      <c r="I74" s="308"/>
      <c r="J74" s="311"/>
    </row>
    <row r="75" spans="1:10" ht="13.5" customHeight="1" thickBot="1">
      <c r="A75" s="299">
        <v>8213</v>
      </c>
      <c r="B75" s="309" t="s">
        <v>732</v>
      </c>
      <c r="C75" s="325" t="s">
        <v>741</v>
      </c>
      <c r="D75" s="311">
        <f>SUM(E75:F75)</f>
        <v>0</v>
      </c>
      <c r="E75" s="306" t="s">
        <v>819</v>
      </c>
      <c r="F75" s="308"/>
      <c r="G75" s="311"/>
      <c r="H75" s="306"/>
      <c r="I75" s="308"/>
      <c r="J75" s="311"/>
    </row>
    <row r="76" spans="1:10" ht="24">
      <c r="A76" s="299">
        <v>8220</v>
      </c>
      <c r="B76" s="305" t="s">
        <v>257</v>
      </c>
      <c r="C76" s="366"/>
      <c r="D76" s="297">
        <f>SUM(D78,D82)</f>
        <v>0</v>
      </c>
      <c r="E76" s="297">
        <f aca="true" t="shared" si="11" ref="E76:J76">SUM(E78,E82)</f>
        <v>0</v>
      </c>
      <c r="F76" s="297">
        <f t="shared" si="11"/>
        <v>0</v>
      </c>
      <c r="G76" s="297">
        <f t="shared" si="11"/>
        <v>0</v>
      </c>
      <c r="H76" s="297">
        <f t="shared" si="11"/>
        <v>0</v>
      </c>
      <c r="I76" s="297">
        <f t="shared" si="11"/>
        <v>0</v>
      </c>
      <c r="J76" s="297">
        <f t="shared" si="11"/>
        <v>0</v>
      </c>
    </row>
    <row r="77" spans="1:10" ht="12.75" customHeight="1">
      <c r="A77" s="299"/>
      <c r="B77" s="307" t="s">
        <v>730</v>
      </c>
      <c r="C77" s="366"/>
      <c r="D77" s="297"/>
      <c r="E77" s="303"/>
      <c r="F77" s="308"/>
      <c r="G77" s="297"/>
      <c r="H77" s="303"/>
      <c r="I77" s="308"/>
      <c r="J77" s="297"/>
    </row>
    <row r="78" spans="1:10" ht="12.75" customHeight="1">
      <c r="A78" s="299">
        <v>8221</v>
      </c>
      <c r="B78" s="305" t="s">
        <v>258</v>
      </c>
      <c r="C78" s="366"/>
      <c r="D78" s="297">
        <f>SUM(D80:D81)</f>
        <v>0</v>
      </c>
      <c r="E78" s="306" t="s">
        <v>819</v>
      </c>
      <c r="F78" s="297">
        <f>SUM(F80:F81)</f>
        <v>0</v>
      </c>
      <c r="G78" s="297">
        <f>SUM(G80:G81)</f>
        <v>0</v>
      </c>
      <c r="H78" s="297">
        <f>SUM(H80:H81)</f>
        <v>0</v>
      </c>
      <c r="I78" s="297">
        <f>SUM(I80:I81)</f>
        <v>0</v>
      </c>
      <c r="J78" s="297">
        <f>SUM(J80:J81)</f>
        <v>0</v>
      </c>
    </row>
    <row r="79" spans="1:10" ht="12.75" customHeight="1">
      <c r="A79" s="299"/>
      <c r="B79" s="307" t="s">
        <v>746</v>
      </c>
      <c r="C79" s="366"/>
      <c r="D79" s="297"/>
      <c r="E79" s="306"/>
      <c r="F79" s="308"/>
      <c r="G79" s="297"/>
      <c r="H79" s="306"/>
      <c r="I79" s="308"/>
      <c r="J79" s="297"/>
    </row>
    <row r="80" spans="1:10" ht="13.5" customHeight="1" thickBot="1">
      <c r="A80" s="294">
        <v>8222</v>
      </c>
      <c r="B80" s="312" t="s">
        <v>753</v>
      </c>
      <c r="C80" s="325" t="s">
        <v>742</v>
      </c>
      <c r="D80" s="311">
        <f>SUM(E80:F80)</f>
        <v>0</v>
      </c>
      <c r="E80" s="306" t="s">
        <v>819</v>
      </c>
      <c r="F80" s="308"/>
      <c r="G80" s="311"/>
      <c r="H80" s="306"/>
      <c r="I80" s="308"/>
      <c r="J80" s="311"/>
    </row>
    <row r="81" spans="1:10" ht="13.5" customHeight="1" thickBot="1">
      <c r="A81" s="294">
        <v>8230</v>
      </c>
      <c r="B81" s="312" t="s">
        <v>755</v>
      </c>
      <c r="C81" s="325" t="s">
        <v>743</v>
      </c>
      <c r="D81" s="311">
        <f>SUM(E81:F81)</f>
        <v>0</v>
      </c>
      <c r="E81" s="306" t="s">
        <v>819</v>
      </c>
      <c r="F81" s="308"/>
      <c r="G81" s="311"/>
      <c r="H81" s="306"/>
      <c r="I81" s="308"/>
      <c r="J81" s="311"/>
    </row>
    <row r="82" spans="1:10" ht="12.75" customHeight="1">
      <c r="A82" s="294">
        <v>8240</v>
      </c>
      <c r="B82" s="305" t="s">
        <v>259</v>
      </c>
      <c r="C82" s="366"/>
      <c r="D82" s="297">
        <f>SUM(D84:D85)</f>
        <v>0</v>
      </c>
      <c r="E82" s="297">
        <f aca="true" t="shared" si="12" ref="E82:J82">SUM(E84:E85)</f>
        <v>0</v>
      </c>
      <c r="F82" s="297">
        <f t="shared" si="12"/>
        <v>0</v>
      </c>
      <c r="G82" s="297">
        <f t="shared" si="12"/>
        <v>0</v>
      </c>
      <c r="H82" s="297">
        <f t="shared" si="12"/>
        <v>0</v>
      </c>
      <c r="I82" s="297">
        <f t="shared" si="12"/>
        <v>0</v>
      </c>
      <c r="J82" s="297">
        <f t="shared" si="12"/>
        <v>0</v>
      </c>
    </row>
    <row r="83" spans="1:10" ht="12.75" customHeight="1">
      <c r="A83" s="299"/>
      <c r="B83" s="307" t="s">
        <v>746</v>
      </c>
      <c r="C83" s="366"/>
      <c r="D83" s="297"/>
      <c r="E83" s="303"/>
      <c r="F83" s="308"/>
      <c r="G83" s="297"/>
      <c r="H83" s="303"/>
      <c r="I83" s="308"/>
      <c r="J83" s="297"/>
    </row>
    <row r="84" spans="1:10" ht="13.5" customHeight="1" thickBot="1">
      <c r="A84" s="294">
        <v>8241</v>
      </c>
      <c r="B84" s="312" t="s">
        <v>773</v>
      </c>
      <c r="C84" s="325" t="s">
        <v>742</v>
      </c>
      <c r="D84" s="311">
        <f>SUM(E84:F84)</f>
        <v>0</v>
      </c>
      <c r="E84" s="303"/>
      <c r="F84" s="308" t="s">
        <v>456</v>
      </c>
      <c r="G84" s="311"/>
      <c r="H84" s="303"/>
      <c r="I84" s="308"/>
      <c r="J84" s="311"/>
    </row>
    <row r="85" spans="1:10" ht="13.5" customHeight="1" thickBot="1">
      <c r="A85" s="318">
        <v>8250</v>
      </c>
      <c r="B85" s="319" t="s">
        <v>761</v>
      </c>
      <c r="C85" s="379" t="s">
        <v>743</v>
      </c>
      <c r="D85" s="311">
        <f>SUM(E85:F85)</f>
        <v>0</v>
      </c>
      <c r="E85" s="350"/>
      <c r="F85" s="351" t="s">
        <v>456</v>
      </c>
      <c r="G85" s="311"/>
      <c r="H85" s="350"/>
      <c r="I85" s="351"/>
      <c r="J85" s="311"/>
    </row>
    <row r="86" spans="1:10" ht="12.75">
      <c r="A86" s="128"/>
      <c r="B86" s="128"/>
      <c r="C86" s="380"/>
      <c r="D86" s="128"/>
      <c r="E86" s="128"/>
      <c r="F86" s="128"/>
      <c r="G86" s="128"/>
      <c r="H86" s="128"/>
      <c r="I86" s="128"/>
      <c r="J86" s="128"/>
    </row>
    <row r="87" spans="1:10" s="269" customFormat="1" ht="41.25" customHeight="1">
      <c r="A87" s="596" t="s">
        <v>260</v>
      </c>
      <c r="B87" s="596"/>
      <c r="C87" s="596"/>
      <c r="D87" s="596"/>
      <c r="E87" s="596"/>
      <c r="F87" s="596"/>
      <c r="G87" s="596"/>
      <c r="H87" s="596"/>
      <c r="I87" s="596"/>
      <c r="J87" s="596"/>
    </row>
    <row r="88" spans="1:10" s="269" customFormat="1" ht="31.5" customHeight="1">
      <c r="A88" s="596" t="s">
        <v>261</v>
      </c>
      <c r="B88" s="596"/>
      <c r="C88" s="596"/>
      <c r="D88" s="596"/>
      <c r="E88" s="596"/>
      <c r="F88" s="596"/>
      <c r="G88" s="596"/>
      <c r="H88" s="596"/>
      <c r="I88" s="596"/>
      <c r="J88" s="596"/>
    </row>
    <row r="89" spans="1:10" s="269" customFormat="1" ht="33" customHeight="1">
      <c r="A89" s="596" t="s">
        <v>262</v>
      </c>
      <c r="B89" s="596"/>
      <c r="C89" s="596"/>
      <c r="D89" s="596"/>
      <c r="E89" s="596"/>
      <c r="F89" s="596"/>
      <c r="G89" s="596"/>
      <c r="H89" s="596"/>
      <c r="I89" s="596"/>
      <c r="J89" s="596"/>
    </row>
    <row r="90" spans="1:10" ht="30.75" customHeight="1">
      <c r="A90" s="596" t="s">
        <v>263</v>
      </c>
      <c r="B90" s="596"/>
      <c r="C90" s="596"/>
      <c r="D90" s="596"/>
      <c r="E90" s="596"/>
      <c r="F90" s="596"/>
      <c r="G90" s="596"/>
      <c r="H90" s="596"/>
      <c r="I90" s="596"/>
      <c r="J90" s="596"/>
    </row>
    <row r="91" ht="12.75">
      <c r="C91" s="381"/>
    </row>
    <row r="92" ht="12.75">
      <c r="C92" s="381"/>
    </row>
    <row r="93" ht="12.75">
      <c r="C93" s="381"/>
    </row>
    <row r="94" ht="12.75">
      <c r="C94" s="381"/>
    </row>
    <row r="95" ht="12.75">
      <c r="C95" s="381"/>
    </row>
    <row r="96" ht="12.75">
      <c r="C96" s="381"/>
    </row>
    <row r="97" ht="12.75">
      <c r="C97" s="381"/>
    </row>
    <row r="98" ht="12.75">
      <c r="C98" s="381"/>
    </row>
    <row r="99" ht="12.75">
      <c r="C99" s="381"/>
    </row>
    <row r="100" ht="12.75">
      <c r="C100" s="381"/>
    </row>
    <row r="101" ht="12.75">
      <c r="C101" s="381"/>
    </row>
    <row r="102" ht="12.75">
      <c r="C102" s="381"/>
    </row>
    <row r="103" ht="12.75">
      <c r="C103" s="381"/>
    </row>
    <row r="104" ht="12.75">
      <c r="C104" s="381"/>
    </row>
    <row r="105" ht="12.75">
      <c r="C105" s="381"/>
    </row>
    <row r="106" ht="12.75">
      <c r="C106" s="381"/>
    </row>
    <row r="107" ht="12.75">
      <c r="C107" s="381"/>
    </row>
    <row r="108" ht="12.75">
      <c r="C108" s="381"/>
    </row>
    <row r="109" ht="12.75">
      <c r="C109" s="381"/>
    </row>
    <row r="110" ht="12.75">
      <c r="C110" s="381"/>
    </row>
    <row r="111" ht="12.75">
      <c r="C111" s="381"/>
    </row>
    <row r="112" ht="12.75">
      <c r="C112" s="381"/>
    </row>
    <row r="113" ht="12.75">
      <c r="C113" s="381"/>
    </row>
    <row r="114" ht="12.75">
      <c r="C114" s="381"/>
    </row>
    <row r="115" ht="12.75">
      <c r="C115" s="381"/>
    </row>
    <row r="116" ht="12.75">
      <c r="C116" s="381"/>
    </row>
    <row r="117" ht="12.75">
      <c r="C117" s="381"/>
    </row>
    <row r="118" ht="12.75">
      <c r="C118" s="381"/>
    </row>
    <row r="119" ht="12.75">
      <c r="C119" s="381"/>
    </row>
    <row r="120" ht="12.75">
      <c r="C120" s="381"/>
    </row>
    <row r="121" ht="12.75">
      <c r="C121" s="381"/>
    </row>
    <row r="122" ht="12.75">
      <c r="C122" s="381"/>
    </row>
    <row r="123" ht="12.75">
      <c r="C123" s="381"/>
    </row>
    <row r="124" ht="12.75">
      <c r="C124" s="381"/>
    </row>
    <row r="125" ht="12.75">
      <c r="C125" s="381"/>
    </row>
    <row r="126" ht="12.75">
      <c r="C126" s="381"/>
    </row>
    <row r="127" ht="12.75">
      <c r="C127" s="381"/>
    </row>
    <row r="128" ht="12.75">
      <c r="C128" s="381"/>
    </row>
    <row r="129" ht="12.75">
      <c r="C129" s="381"/>
    </row>
    <row r="130" ht="12.75">
      <c r="C130" s="381"/>
    </row>
    <row r="131" ht="12.75">
      <c r="C131" s="381"/>
    </row>
    <row r="132" ht="12.75">
      <c r="C132" s="381"/>
    </row>
    <row r="133" ht="12.75">
      <c r="C133" s="381"/>
    </row>
    <row r="134" ht="12.75">
      <c r="C134" s="381"/>
    </row>
    <row r="135" ht="12.75">
      <c r="C135" s="381"/>
    </row>
    <row r="136" ht="12.75">
      <c r="C136" s="381"/>
    </row>
    <row r="137" ht="12.75">
      <c r="C137" s="381"/>
    </row>
    <row r="138" ht="12.75">
      <c r="C138" s="381"/>
    </row>
    <row r="139" ht="12.75">
      <c r="C139" s="381"/>
    </row>
    <row r="140" ht="12.75">
      <c r="C140" s="381"/>
    </row>
    <row r="141" ht="12.75">
      <c r="C141" s="381"/>
    </row>
    <row r="142" ht="12.75">
      <c r="C142" s="381"/>
    </row>
    <row r="143" ht="12.75">
      <c r="C143" s="381"/>
    </row>
    <row r="144" ht="12.75">
      <c r="C144" s="381"/>
    </row>
    <row r="145" ht="12.75">
      <c r="C145" s="381"/>
    </row>
    <row r="146" ht="12.75">
      <c r="C146" s="381"/>
    </row>
    <row r="147" ht="12.75">
      <c r="C147" s="381"/>
    </row>
    <row r="148" ht="12.75">
      <c r="C148" s="381"/>
    </row>
    <row r="149" ht="12.75">
      <c r="C149" s="381"/>
    </row>
    <row r="150" ht="12.75">
      <c r="C150" s="381"/>
    </row>
    <row r="151" ht="12.75">
      <c r="C151" s="381"/>
    </row>
    <row r="152" ht="12.75">
      <c r="C152" s="381"/>
    </row>
    <row r="153" ht="12.75">
      <c r="C153" s="381"/>
    </row>
    <row r="154" ht="12.75">
      <c r="C154" s="381"/>
    </row>
    <row r="155" ht="12.75">
      <c r="C155" s="381"/>
    </row>
    <row r="156" ht="12.75">
      <c r="C156" s="381"/>
    </row>
    <row r="157" ht="12.75">
      <c r="C157" s="381"/>
    </row>
    <row r="158" ht="12.75">
      <c r="C158" s="381"/>
    </row>
    <row r="159" ht="12.75">
      <c r="C159" s="381"/>
    </row>
    <row r="160" ht="12.75">
      <c r="C160" s="381"/>
    </row>
    <row r="161" ht="12.75">
      <c r="C161" s="381"/>
    </row>
    <row r="162" ht="12.75">
      <c r="C162" s="381"/>
    </row>
    <row r="163" ht="12.75">
      <c r="C163" s="381"/>
    </row>
    <row r="164" ht="12.75">
      <c r="C164" s="381"/>
    </row>
    <row r="165" ht="12.75">
      <c r="C165" s="381"/>
    </row>
    <row r="166" ht="12.75">
      <c r="C166" s="381"/>
    </row>
    <row r="167" ht="12.75">
      <c r="C167" s="381"/>
    </row>
    <row r="168" ht="12.75">
      <c r="C168" s="381"/>
    </row>
    <row r="169" ht="12.75">
      <c r="C169" s="381"/>
    </row>
    <row r="170" ht="12.75">
      <c r="C170" s="381"/>
    </row>
    <row r="171" ht="12.75">
      <c r="C171" s="381"/>
    </row>
    <row r="172" ht="12.75">
      <c r="C172" s="381"/>
    </row>
    <row r="173" ht="12.75">
      <c r="C173" s="381"/>
    </row>
    <row r="174" ht="12.75">
      <c r="C174" s="381"/>
    </row>
    <row r="175" ht="12.75">
      <c r="C175" s="381"/>
    </row>
    <row r="176" ht="12.75">
      <c r="C176" s="381"/>
    </row>
    <row r="177" ht="12.75">
      <c r="C177" s="381"/>
    </row>
    <row r="178" ht="12.75">
      <c r="C178" s="381"/>
    </row>
    <row r="179" ht="12.75">
      <c r="C179" s="381"/>
    </row>
    <row r="180" ht="12.75">
      <c r="C180" s="381"/>
    </row>
    <row r="181" ht="12.75">
      <c r="C181" s="381"/>
    </row>
    <row r="182" ht="12.75">
      <c r="C182" s="381"/>
    </row>
    <row r="183" ht="12.75">
      <c r="C183" s="381"/>
    </row>
    <row r="184" ht="12.75">
      <c r="C184" s="381"/>
    </row>
    <row r="185" ht="12.75">
      <c r="C185" s="381"/>
    </row>
    <row r="186" ht="12.75">
      <c r="C186" s="381"/>
    </row>
    <row r="187" ht="12.75">
      <c r="C187" s="381"/>
    </row>
    <row r="188" ht="12.75">
      <c r="C188" s="381"/>
    </row>
    <row r="189" ht="12.75">
      <c r="C189" s="381"/>
    </row>
    <row r="190" ht="12.75">
      <c r="C190" s="381"/>
    </row>
    <row r="191" ht="12.75">
      <c r="C191" s="381"/>
    </row>
    <row r="192" ht="12.75">
      <c r="C192" s="381"/>
    </row>
    <row r="193" ht="12.75">
      <c r="C193" s="381"/>
    </row>
    <row r="194" ht="12.75">
      <c r="C194" s="381"/>
    </row>
    <row r="195" ht="12.75">
      <c r="C195" s="381"/>
    </row>
    <row r="196" ht="12.75">
      <c r="C196" s="381"/>
    </row>
    <row r="197" ht="12.75">
      <c r="C197" s="381"/>
    </row>
    <row r="198" ht="12.75">
      <c r="C198" s="381"/>
    </row>
    <row r="199" ht="12.75">
      <c r="C199" s="381"/>
    </row>
    <row r="200" ht="12.75">
      <c r="C200" s="381"/>
    </row>
    <row r="201" ht="12.75">
      <c r="C201" s="381"/>
    </row>
    <row r="202" ht="12.75">
      <c r="C202" s="381"/>
    </row>
    <row r="203" ht="12.75">
      <c r="C203" s="381"/>
    </row>
    <row r="204" ht="12.75">
      <c r="C204" s="381"/>
    </row>
    <row r="205" ht="12.75">
      <c r="C205" s="381"/>
    </row>
    <row r="206" ht="12.75">
      <c r="C206" s="381"/>
    </row>
    <row r="207" ht="12.75">
      <c r="C207" s="381"/>
    </row>
    <row r="208" ht="12.75">
      <c r="C208" s="381"/>
    </row>
    <row r="209" ht="12.75">
      <c r="C209" s="381"/>
    </row>
    <row r="210" ht="12.75">
      <c r="C210" s="381"/>
    </row>
    <row r="211" ht="12.75">
      <c r="C211" s="381"/>
    </row>
    <row r="212" ht="12.75">
      <c r="C212" s="381"/>
    </row>
    <row r="213" ht="12.75">
      <c r="C213" s="381"/>
    </row>
    <row r="214" ht="12.75">
      <c r="C214" s="381"/>
    </row>
    <row r="215" ht="12.75">
      <c r="C215" s="381"/>
    </row>
    <row r="216" ht="12.75">
      <c r="C216" s="381"/>
    </row>
    <row r="217" ht="12.75">
      <c r="C217" s="381"/>
    </row>
    <row r="218" ht="12.75">
      <c r="C218" s="381"/>
    </row>
    <row r="219" ht="12.75">
      <c r="C219" s="381"/>
    </row>
    <row r="220" ht="12.75">
      <c r="C220" s="381"/>
    </row>
    <row r="221" ht="12.75">
      <c r="C221" s="381"/>
    </row>
    <row r="222" ht="12.75">
      <c r="C222" s="381"/>
    </row>
    <row r="223" ht="12.75">
      <c r="C223" s="381"/>
    </row>
    <row r="224" ht="12.75">
      <c r="C224" s="381"/>
    </row>
    <row r="225" ht="12.75">
      <c r="C225" s="381"/>
    </row>
    <row r="226" ht="12.75">
      <c r="C226" s="381"/>
    </row>
    <row r="227" ht="12.75">
      <c r="C227" s="381"/>
    </row>
    <row r="228" ht="12.75">
      <c r="C228" s="381"/>
    </row>
    <row r="229" ht="12.75">
      <c r="C229" s="381"/>
    </row>
    <row r="230" ht="12.75">
      <c r="C230" s="381"/>
    </row>
    <row r="231" ht="12.75">
      <c r="C231" s="381"/>
    </row>
    <row r="232" ht="12.75">
      <c r="C232" s="381"/>
    </row>
    <row r="233" ht="12.75">
      <c r="C233" s="381"/>
    </row>
    <row r="234" ht="12.75">
      <c r="C234" s="381"/>
    </row>
    <row r="235" ht="12.75">
      <c r="C235" s="381"/>
    </row>
    <row r="236" ht="12.75">
      <c r="C236" s="381"/>
    </row>
    <row r="237" ht="12.75">
      <c r="C237" s="381"/>
    </row>
    <row r="238" ht="12.75">
      <c r="C238" s="381"/>
    </row>
    <row r="239" ht="12.75">
      <c r="C239" s="381"/>
    </row>
    <row r="240" ht="12.75">
      <c r="C240" s="381"/>
    </row>
    <row r="241" ht="12.75">
      <c r="C241" s="381"/>
    </row>
    <row r="242" ht="12.75">
      <c r="C242" s="381"/>
    </row>
    <row r="243" ht="12.75">
      <c r="C243" s="381"/>
    </row>
    <row r="244" ht="12.75">
      <c r="C244" s="381"/>
    </row>
    <row r="245" ht="12.75">
      <c r="C245" s="381"/>
    </row>
    <row r="246" ht="12.75">
      <c r="C246" s="381"/>
    </row>
    <row r="247" ht="12.75">
      <c r="C247" s="381"/>
    </row>
    <row r="248" ht="12.75">
      <c r="C248" s="381"/>
    </row>
    <row r="249" ht="12.75">
      <c r="C249" s="381"/>
    </row>
    <row r="250" ht="12.75">
      <c r="C250" s="381"/>
    </row>
    <row r="251" ht="12.75">
      <c r="C251" s="381"/>
    </row>
    <row r="252" ht="12.75">
      <c r="C252" s="381"/>
    </row>
    <row r="253" ht="12.75">
      <c r="C253" s="381"/>
    </row>
    <row r="254" ht="12.75">
      <c r="C254" s="381"/>
    </row>
    <row r="255" ht="12.75">
      <c r="C255" s="381"/>
    </row>
  </sheetData>
  <sheetProtection/>
  <protectedRanges>
    <protectedRange sqref="C2:D2" name="Range25"/>
    <protectedRange sqref="F75" name="Range23"/>
    <protectedRange sqref="F53" name="Range21"/>
    <protectedRange sqref="I53" name="Range19"/>
    <protectedRange sqref="I47" name="Range17"/>
    <protectedRange sqref="E66:F67 H66:I66 I67 F80:F81 D69:J69 D71:J71 D73:J73 E84:E85 F74:F75 I74:I75 D77:J77 D79:J79 D83:J83 H84:H85 I80:I81" name="Range5"/>
    <protectedRange sqref="I47:I49 D34:J34 I31:I32 F31:F32 D36:J36 D47 E37:E38 H37:H38 D40:J40 F47:F49 E41:E42 H41:H42 D44:J44 D46:J46 D30:J30" name="Range3"/>
    <protectedRange sqref="D18:J18 G26:J28 F19:F20 I19:I20 D22:J22 D16:J16 D12:J12 F27:F28 D14:J14 D24:J24 D26:F26" name="Range2"/>
    <protectedRange sqref="G56:J56 D55:J55 H52:I53 E52:F53 F62:F65 G58:J58 D61:J61 E56:E58 G62:J63 D57:J57 G65:J65 D51:J51" name="Range4"/>
    <protectedRange sqref="H67" name="Range6"/>
    <protectedRange sqref="H67" name="Range8"/>
    <protectedRange sqref="I52" name="Range16"/>
    <protectedRange sqref="I64" name="Range18"/>
    <protectedRange sqref="F52" name="Range20"/>
    <protectedRange sqref="F47" name="Range22"/>
  </protectedRanges>
  <mergeCells count="16">
    <mergeCell ref="E6:F6"/>
    <mergeCell ref="H2:J2"/>
    <mergeCell ref="H1:I1"/>
    <mergeCell ref="D2:E2"/>
    <mergeCell ref="B4:J4"/>
    <mergeCell ref="C5:G5"/>
    <mergeCell ref="A90:J90"/>
    <mergeCell ref="D7:F7"/>
    <mergeCell ref="A87:J87"/>
    <mergeCell ref="A88:J88"/>
    <mergeCell ref="A89:J89"/>
    <mergeCell ref="D8:D9"/>
    <mergeCell ref="G8:J8"/>
    <mergeCell ref="A7:A9"/>
    <mergeCell ref="B7:C8"/>
    <mergeCell ref="G7:J7"/>
  </mergeCells>
  <printOptions/>
  <pageMargins left="0.41" right="0.25" top="0.24" bottom="0.34" header="0.17" footer="0.16"/>
  <pageSetup firstPageNumber="22" useFirstPageNumber="1" horizontalDpi="1200" verticalDpi="1200" orientation="landscape" paperSize="9" scale="64" r:id="rId1"/>
  <ignoredErrors>
    <ignoredError sqref="F54 E6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Sirius</cp:lastModifiedBy>
  <cp:lastPrinted>2022-07-06T06:18:21Z</cp:lastPrinted>
  <dcterms:created xsi:type="dcterms:W3CDTF">1996-10-14T23:33:28Z</dcterms:created>
  <dcterms:modified xsi:type="dcterms:W3CDTF">2022-07-12T08:02:42Z</dcterms:modified>
  <cp:category/>
  <cp:version/>
  <cp:contentType/>
  <cp:contentStatus/>
</cp:coreProperties>
</file>