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65" activeTab="0"/>
  </bookViews>
  <sheets>
    <sheet name="Կիամյակ" sheetId="1" r:id="rId1"/>
  </sheets>
  <definedNames/>
  <calcPr fullCalcOnLoad="1"/>
</workbook>
</file>

<file path=xl/sharedStrings.xml><?xml version="1.0" encoding="utf-8"?>
<sst xmlns="http://schemas.openxmlformats.org/spreadsheetml/2006/main" count="119" uniqueCount="106">
  <si>
    <t>NN</t>
  </si>
  <si>
    <t>Հողի հարկ համայնքների վարչական տարածքներում գտնվող հողի համար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</si>
  <si>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</si>
  <si>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Բյուջետային ծախսերի գործառական դասակարգման բաժինների, խմբերի և դասերի անվանումները</t>
  </si>
  <si>
    <t>այդ թվում`</t>
  </si>
  <si>
    <t>ՀՀ համայնքների պահուստային ֆոնդ</t>
  </si>
  <si>
    <t>Բյուջետային ծախսերի տնտեսագիտական դասակարգման հոդվածների</t>
  </si>
  <si>
    <t xml:space="preserve">այդ թվում` </t>
  </si>
  <si>
    <t xml:space="preserve">Համայնքի բյուջե վճարվող պետական տուրքեր  </t>
  </si>
  <si>
    <t xml:space="preserve"> Գույքահարկ փոխադրամիջոցների համար</t>
  </si>
  <si>
    <t>Գույքահարկ համայնքների վարչական տարածքներում գտնվող շենքերի և շինությունների համար</t>
  </si>
  <si>
    <t xml:space="preserve"> Տեղական տուրքեր </t>
  </si>
  <si>
    <t>Գույքի վարձակալությունից եկամուտներ</t>
  </si>
  <si>
    <t xml:space="preserve">Տեղական վճարներ  </t>
  </si>
  <si>
    <t xml:space="preserve"> Այլ եկամուտներ ,օրենքով և իրավական այլ ակտերով սահմանված` համայնքի բյուջեի մուտքագրման ենթակա այլ եկամուտներ</t>
  </si>
  <si>
    <t>Ընդհանուր բնույթի հանրային ծառայություններ</t>
  </si>
  <si>
    <t>Տնտեսական հարաբերություններ</t>
  </si>
  <si>
    <t xml:space="preserve">Շրջակա միջավայրի պաշտպանություն </t>
  </si>
  <si>
    <t>Բնակարանային շինարարություն և կոմունալ ծառայություններ</t>
  </si>
  <si>
    <t>Հանգիստ մշակույթ և կրոն</t>
  </si>
  <si>
    <t>Կրթություն</t>
  </si>
  <si>
    <t>Սոցիալական պաշտպանություն</t>
  </si>
  <si>
    <t xml:space="preserve">Ա.   ԸՆԹԱՑԻԿ  ԾԱԽՍԵՐ՛                </t>
  </si>
  <si>
    <t xml:space="preserve"> ԸՆԴԱՄԵՆԸ    ԾԱԽՍԵՐ                               </t>
  </si>
  <si>
    <t>Աշխատողների աշխատավարձեր և հավելավճարներ</t>
  </si>
  <si>
    <t xml:space="preserve"> Էներգետիկ  ծառայություններ</t>
  </si>
  <si>
    <t xml:space="preserve"> Կոմունալ ծառայություններ</t>
  </si>
  <si>
    <t xml:space="preserve"> Կապի ծառայություններ</t>
  </si>
  <si>
    <t xml:space="preserve">Բ. ՈՉ ՖԻՆԱՆՍԱԿԱՆ ԱԿՏԻՎՆԵՐԻ ԳԾՈՎ ԾԱԽՍԵՐ                    </t>
  </si>
  <si>
    <t>Հողի իրացումից մուտքեր</t>
  </si>
  <si>
    <t>Չարտադրված ակտիվների իրացումից մուտքեր</t>
  </si>
  <si>
    <t>այդ թվում` համայնքի բյուջեի վարչական մասի պահուստային ֆոնդից ֆոնդային մաս կատարվող հատկացումներ *</t>
  </si>
  <si>
    <t xml:space="preserve"> Ներքին գործուղումներ</t>
  </si>
  <si>
    <t xml:space="preserve"> Համակարգչային ծառայություններ</t>
  </si>
  <si>
    <t xml:space="preserve"> Տեղակատվական ծառայություններ</t>
  </si>
  <si>
    <t xml:space="preserve"> Ներկայացուցչական ծախսեր</t>
  </si>
  <si>
    <t xml:space="preserve"> Ընդհանուր բնույթի այլ ծառայություններ</t>
  </si>
  <si>
    <t xml:space="preserve"> Մասնագիտական ծառայություններ</t>
  </si>
  <si>
    <t xml:space="preserve"> Շենքերի և կառույցների ընթացիկ նորոգում և պահպանում</t>
  </si>
  <si>
    <t xml:space="preserve"> Մեքենաների և սարքավորումների ընթացիկ նորոգում և պահպանում</t>
  </si>
  <si>
    <t xml:space="preserve"> Գրասենյակային նյութեր և հագուստ</t>
  </si>
  <si>
    <t xml:space="preserve"> Տրանսպորտային նյութեր</t>
  </si>
  <si>
    <t xml:space="preserve"> Կենցաղային և հանրային սննդի նյութեր</t>
  </si>
  <si>
    <t xml:space="preserve"> Հատուկ նպատակային այլ նյութեր</t>
  </si>
  <si>
    <t xml:space="preserve"> Այլ կապիտալ դրամաշնորհներ                                </t>
  </si>
  <si>
    <t xml:space="preserve"> Հուղարկավորության նպաստներ բյուջեից</t>
  </si>
  <si>
    <t xml:space="preserve"> Այլ նպաստներ բյուջեից</t>
  </si>
  <si>
    <t xml:space="preserve"> Նվիրատվություններ այլ շահույթ չհետապնդող կազմակերպություններին</t>
  </si>
  <si>
    <t xml:space="preserve"> Այլ հարկեր</t>
  </si>
  <si>
    <t xml:space="preserve"> Պարտադիր վճարներ</t>
  </si>
  <si>
    <t xml:space="preserve"> Պահուստային միջոցներ</t>
  </si>
  <si>
    <t xml:space="preserve"> Շենքերի և շինությունների կառուցում</t>
  </si>
  <si>
    <t xml:space="preserve">  Շենքերի և շինությունների կապիտալ վերանորոգում</t>
  </si>
  <si>
    <t xml:space="preserve">  Վարչական սարքավորումներ</t>
  </si>
  <si>
    <t xml:space="preserve"> Այլ մեքենաներ և սարքավորումներ</t>
  </si>
  <si>
    <t xml:space="preserve"> Աճեցվող ակտիվներ</t>
  </si>
  <si>
    <t xml:space="preserve">  Նախագծահետազոտական ծախսեր</t>
  </si>
  <si>
    <t>Պարգևատրումներ,դրամական խրախուսումներ և հատուկ վճարներ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</si>
  <si>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</si>
  <si>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</si>
  <si>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ԸՆԴԱՄԵՆԸ ՍԵՓԱԿԱՆ ԵԿԱՄՈՒՏՆԵՐ      որից</t>
  </si>
  <si>
    <t>Ապահովագրական ծախսեր</t>
  </si>
  <si>
    <t>Հիմնական միջոցներ, որից</t>
  </si>
  <si>
    <t>Այլ հիմնական միջոցների իրացումից մուտքեր</t>
  </si>
  <si>
    <t>Անշարժ  գույքի իրացումից մուտքեր</t>
  </si>
  <si>
    <t>Հիմնական միջոցների իրացումից մուտքեր</t>
  </si>
  <si>
    <t>ԸՆԴԱՄԵՆԸ ԾԱԽՍԵՐ   այդ թվում</t>
  </si>
  <si>
    <t>Փաստացի կատարվել է</t>
  </si>
  <si>
    <t>ԸՆԴԱՄԵՆԸ ՄՈՒՏՔԵՐ</t>
  </si>
  <si>
    <t>Եկամտատեսակների,մուտքերի անվանումը</t>
  </si>
  <si>
    <t xml:space="preserve"> Պետական բյուջեից ընթացիկ  ծախսերի ֆինանսական համար</t>
  </si>
  <si>
    <t xml:space="preserve"> Պետական բյուջեից կապիտալ ծախսերի ֆինանսավորման նպատակային հատկացումներ (սուբվենցիաներ)</t>
  </si>
  <si>
    <t xml:space="preserve"> Պաշտոնական դրամաշնորհներ                                                                        այդ թվում </t>
  </si>
  <si>
    <t>Հավելուրդ/պակասուրդի ֆինանսավորման աղբյուրներ</t>
  </si>
  <si>
    <t>Գ,  ՈՉ ՖԻՆԱՆՍԱԿԱՆ ԱԿՏԻՎՆԵՐԻ ԻՐԱՑՈՒՄԻՑ ՄՈՒՏՔԵՐ</t>
  </si>
  <si>
    <r>
      <t xml:space="preserve">             </t>
    </r>
    <r>
      <rPr>
        <b/>
        <sz val="14"/>
        <rFont val="Sylfaen"/>
        <family val="1"/>
      </rPr>
      <t xml:space="preserve">   ԾԱԽՍԵՐ</t>
    </r>
  </si>
  <si>
    <t xml:space="preserve">ԸՆԴԱՄԵՆԸ ԵԿԱՄՈՒՏՆԵՐ                                            այդ   թվում  </t>
  </si>
  <si>
    <t xml:space="preserve"> Ընթացիկ դրամաշնորհներ  պետական ,hամայնքային  ոչ առևտրային կազմակերպություններին </t>
  </si>
  <si>
    <t>Ընթացիկ ոչ պաշտոնական դրամաշնորհներ</t>
  </si>
  <si>
    <t>Կապիտալ ոչ պաշտոնական դրամաշնորհներ</t>
  </si>
  <si>
    <t>Այլ ընթացիկ դրամաշնորհներ</t>
  </si>
  <si>
    <t>Բացարձակ թվերով                 4-5</t>
  </si>
  <si>
    <t>Բացարձակ թվերով       4-3</t>
  </si>
  <si>
    <t>Կատարման % 2022թ</t>
  </si>
  <si>
    <t>Կատարման % 2022թ 2021թ</t>
  </si>
  <si>
    <t>Կատարման %2022թ ճշտված պլանի նկատմամբ</t>
  </si>
  <si>
    <t>Կատարման %  2021թ փաստացիի նկատմամբ</t>
  </si>
  <si>
    <t>Գործառնական և բանկային ծառայությունների ծախսեր</t>
  </si>
  <si>
    <t>Տրանսպորտային սարքավորումներ</t>
  </si>
  <si>
    <t>Կրթական,մշակույթային և սպորտային նպաստներ բյուջեյից</t>
  </si>
  <si>
    <t>Վարչական բյուջեի պահուստային ֆոնդից ֆոնդային բյուջե կատարվող հատկացումներից մուտքեր * *</t>
  </si>
  <si>
    <r>
      <t xml:space="preserve">Ոչ ֆինանսական ակտիվների իրացումից մուտքեր  </t>
    </r>
    <r>
      <rPr>
        <sz val="12"/>
        <color indexed="8"/>
        <rFont val="Sylfaen"/>
        <family val="1"/>
      </rPr>
      <t>* *</t>
    </r>
  </si>
  <si>
    <t>2022թվականւ փաստացին 2021թվականի փաստացիի նկատմամբ շեղումը         /+,- /                                                           4-3</t>
  </si>
  <si>
    <t xml:space="preserve">Հիմնական բաժիններին չդասվող պահուստային ֆոնդեր որից` </t>
  </si>
  <si>
    <t>Գույքի և սարքավորումների վարձակալություն</t>
  </si>
  <si>
    <t>Առողջապահական և լաբարատոր նյութեր</t>
  </si>
  <si>
    <t>Սուբվենցիաներ</t>
  </si>
  <si>
    <t>Արտասահմանյան գործուղումներ</t>
  </si>
  <si>
    <t>Հաշվարկային պլան</t>
  </si>
  <si>
    <t>* 2021թ երկրորդ եռամսյակ փաստացի կատարվել է</t>
  </si>
  <si>
    <t xml:space="preserve">        2022թ                      Երկրորդ եռամսյակ</t>
  </si>
  <si>
    <t>2022թվականի շեղումը երկրորդ եռամսյակ ճշտված պլանի նկատմամբ         /+,-/                            4-5</t>
  </si>
  <si>
    <t xml:space="preserve">ՀԱՅԱՍՏԱՆԻ ՀԱՆՐԱՊԵՏՈՒԹՅԱՆ ՇԻՐԱԿԻ ՄԱՐԶԻ ԱԽՈՒՐՅԱՆ ՀԱՄԱՅՆՔԻ 2022 ԹՎԱԿԱՆԻ ԲՅՈՒՋԵԻ ԵՐԿՐՈՐԴ  ԵՌԱՄՍՅԱԿԻ  ԿԱՏԱՐՄԱՆ  ՀԱՇՎԵՏՎՈՒԹՅՈՒՆ </t>
  </si>
  <si>
    <t>2022թ.երկրորդ եռամսյակ</t>
  </si>
  <si>
    <t xml:space="preserve">  Հավելված                                     Հայաստաի Հանրապետություն Շիրակի մարզի Ախուրյան համայնքի ավագանու 2022 թվականի - ի թիվ  -Ն որոշման</t>
  </si>
  <si>
    <t>Համայնքի բյուջե մուտքագրվող անշարժ գույքի հարկ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</si>
</sst>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8"/>
      <name val="Sylfaen"/>
      <family val="1"/>
    </font>
    <font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4"/>
      <name val="Sylfaen"/>
      <family val="1"/>
    </font>
    <font>
      <b/>
      <sz val="14"/>
      <name val="Sylfaen"/>
      <family val="1"/>
    </font>
    <font>
      <sz val="12"/>
      <color indexed="8"/>
      <name val="Sylfaen"/>
      <family val="1"/>
    </font>
    <font>
      <sz val="11"/>
      <name val="Arial LatArm"/>
      <family val="2"/>
    </font>
    <font>
      <b/>
      <sz val="12"/>
      <name val="Sylfaen"/>
      <family val="1"/>
    </font>
    <font>
      <b/>
      <sz val="11"/>
      <name val="Sylfaen"/>
      <family val="1"/>
    </font>
    <font>
      <sz val="10"/>
      <name val="Arial Armenian"/>
      <family val="2"/>
    </font>
    <font>
      <sz val="9"/>
      <name val="Sylfaen"/>
      <family val="1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2"/>
      <color indexed="8"/>
      <name val="Sylfaen"/>
      <family val="1"/>
    </font>
    <font>
      <sz val="10"/>
      <color indexed="8"/>
      <name val="Sylfaen"/>
      <family val="1"/>
    </font>
    <font>
      <i/>
      <sz val="9"/>
      <color indexed="8"/>
      <name val="Sylfaen"/>
      <family val="1"/>
    </font>
    <font>
      <sz val="9"/>
      <color indexed="8"/>
      <name val="Sylfaen"/>
      <family val="1"/>
    </font>
    <font>
      <sz val="11"/>
      <name val="Calibri"/>
      <family val="2"/>
    </font>
    <font>
      <b/>
      <sz val="10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9"/>
      </right>
      <top style="hair">
        <color indexed="9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>
        <color indexed="63"/>
      </right>
      <top style="thin"/>
      <bottom style="hair">
        <color indexed="9"/>
      </bottom>
    </border>
    <border>
      <left>
        <color indexed="63"/>
      </left>
      <right>
        <color indexed="63"/>
      </right>
      <top style="thin"/>
      <bottom style="hair">
        <color indexed="9"/>
      </bottom>
    </border>
    <border>
      <left>
        <color indexed="63"/>
      </left>
      <right style="hair">
        <color indexed="9"/>
      </right>
      <top style="thin"/>
      <bottom style="hair">
        <color indexed="9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1" applyNumberFormat="0" applyFont="0" applyFill="0" applyAlignment="0" applyProtection="0"/>
    <xf numFmtId="4" fontId="4" fillId="0" borderId="2" applyFill="0" applyProtection="0">
      <alignment horizontal="center" vertical="center"/>
    </xf>
    <xf numFmtId="0" fontId="5" fillId="0" borderId="2" applyNumberFormat="0" applyFill="0" applyProtection="0">
      <alignment horizontal="center" vertical="center"/>
    </xf>
    <xf numFmtId="4" fontId="3" fillId="0" borderId="3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5" fillId="0" borderId="2" applyNumberFormat="0" applyFill="0" applyProtection="0">
      <alignment horizontal="left" vertical="center" wrapText="1"/>
    </xf>
    <xf numFmtId="0" fontId="5" fillId="0" borderId="3" applyNumberFormat="0" applyFill="0" applyProtection="0">
      <alignment horizontal="left" vertical="center" wrapText="1"/>
    </xf>
    <xf numFmtId="4" fontId="6" fillId="0" borderId="2" applyFill="0" applyProtection="0">
      <alignment horizontal="left" vertical="center"/>
    </xf>
    <xf numFmtId="4" fontId="3" fillId="0" borderId="3" applyFill="0" applyProtection="0">
      <alignment horizontal="right" vertical="center"/>
    </xf>
    <xf numFmtId="0" fontId="3" fillId="0" borderId="2" applyNumberFormat="0" applyFill="0" applyProtection="0">
      <alignment horizontal="right" vertical="center"/>
    </xf>
    <xf numFmtId="4" fontId="5" fillId="0" borderId="2" applyFill="0" applyProtection="0">
      <alignment horizontal="right" vertical="center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4" applyNumberFormat="0" applyAlignment="0" applyProtection="0"/>
    <xf numFmtId="0" fontId="46" fillId="27" borderId="5" applyNumberFormat="0" applyAlignment="0" applyProtection="0"/>
    <xf numFmtId="0" fontId="47" fillId="27" borderId="4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28" borderId="10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11" applyNumberFormat="0" applyFont="0" applyAlignment="0" applyProtection="0"/>
    <xf numFmtId="9" fontId="1" fillId="0" borderId="0" applyFont="0" applyFill="0" applyBorder="0" applyAlignment="0" applyProtection="0"/>
    <xf numFmtId="0" fontId="58" fillId="0" borderId="12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184" fontId="10" fillId="0" borderId="13" xfId="43" applyNumberFormat="1" applyFont="1" applyFill="1" applyBorder="1" applyAlignment="1">
      <alignment horizontal="center" vertical="center"/>
    </xf>
    <xf numFmtId="184" fontId="10" fillId="0" borderId="14" xfId="43" applyNumberFormat="1" applyFont="1" applyFill="1" applyBorder="1" applyAlignment="1">
      <alignment horizontal="center" vertical="center"/>
    </xf>
    <xf numFmtId="0" fontId="8" fillId="0" borderId="15" xfId="35" applyFont="1" applyFill="1" applyBorder="1" applyAlignment="1">
      <alignment horizontal="center" vertical="center"/>
    </xf>
    <xf numFmtId="0" fontId="8" fillId="0" borderId="14" xfId="35" applyFont="1" applyFill="1" applyBorder="1" applyAlignment="1">
      <alignment horizontal="center" vertical="center"/>
    </xf>
    <xf numFmtId="184" fontId="10" fillId="0" borderId="16" xfId="43" applyNumberFormat="1" applyFont="1" applyFill="1" applyBorder="1" applyAlignment="1">
      <alignment horizontal="center" vertical="center"/>
    </xf>
    <xf numFmtId="4" fontId="10" fillId="0" borderId="16" xfId="43" applyNumberFormat="1" applyFont="1" applyFill="1" applyBorder="1" applyAlignment="1">
      <alignment horizontal="center" vertical="center"/>
    </xf>
    <xf numFmtId="184" fontId="10" fillId="0" borderId="16" xfId="35" applyNumberFormat="1" applyFont="1" applyFill="1" applyBorder="1" applyAlignment="1">
      <alignment horizontal="center" vertical="center"/>
    </xf>
    <xf numFmtId="0" fontId="8" fillId="0" borderId="16" xfId="35" applyFont="1" applyFill="1" applyBorder="1" applyAlignment="1">
      <alignment horizontal="center" vertical="center"/>
    </xf>
    <xf numFmtId="0" fontId="8" fillId="0" borderId="17" xfId="38" applyFont="1" applyFill="1" applyBorder="1" applyAlignment="1">
      <alignment horizontal="left" vertical="center" wrapText="1"/>
    </xf>
    <xf numFmtId="0" fontId="8" fillId="0" borderId="18" xfId="35" applyFont="1" applyFill="1" applyBorder="1" applyAlignment="1">
      <alignment horizontal="center" vertical="center"/>
    </xf>
    <xf numFmtId="0" fontId="8" fillId="0" borderId="19" xfId="35" applyFont="1" applyFill="1" applyBorder="1" applyAlignment="1">
      <alignment horizontal="center" vertical="center"/>
    </xf>
    <xf numFmtId="184" fontId="9" fillId="0" borderId="16" xfId="43" applyNumberFormat="1" applyFont="1" applyFill="1" applyBorder="1" applyAlignment="1">
      <alignment horizontal="center" vertical="center"/>
    </xf>
    <xf numFmtId="0" fontId="8" fillId="0" borderId="20" xfId="35" applyFont="1" applyFill="1" applyBorder="1" applyAlignment="1">
      <alignment horizontal="center" vertical="center"/>
    </xf>
    <xf numFmtId="184" fontId="9" fillId="0" borderId="19" xfId="43" applyNumberFormat="1" applyFont="1" applyFill="1" applyBorder="1" applyAlignment="1">
      <alignment horizontal="center" vertical="center"/>
    </xf>
    <xf numFmtId="0" fontId="7" fillId="0" borderId="21" xfId="42" applyFont="1" applyFill="1" applyBorder="1" applyAlignment="1">
      <alignment horizontal="center"/>
    </xf>
    <xf numFmtId="0" fontId="8" fillId="0" borderId="22" xfId="38" applyFont="1" applyFill="1" applyBorder="1" applyAlignment="1">
      <alignment horizontal="left" vertical="center" wrapText="1"/>
    </xf>
    <xf numFmtId="184" fontId="10" fillId="0" borderId="23" xfId="35" applyNumberFormat="1" applyFont="1" applyFill="1" applyBorder="1" applyAlignment="1">
      <alignment horizontal="center" vertical="center"/>
    </xf>
    <xf numFmtId="0" fontId="8" fillId="0" borderId="24" xfId="35" applyFont="1" applyFill="1" applyBorder="1" applyAlignment="1">
      <alignment horizontal="center" vertical="center"/>
    </xf>
    <xf numFmtId="0" fontId="9" fillId="0" borderId="25" xfId="35" applyFont="1" applyFill="1" applyBorder="1" applyAlignment="1">
      <alignment horizontal="center" vertical="center"/>
    </xf>
    <xf numFmtId="0" fontId="9" fillId="0" borderId="26" xfId="35" applyFont="1" applyFill="1" applyBorder="1" applyAlignment="1">
      <alignment horizontal="center" vertical="center"/>
    </xf>
    <xf numFmtId="184" fontId="9" fillId="0" borderId="27" xfId="43" applyNumberFormat="1" applyFont="1" applyFill="1" applyBorder="1" applyAlignment="1">
      <alignment horizontal="center" vertical="center"/>
    </xf>
    <xf numFmtId="184" fontId="9" fillId="0" borderId="28" xfId="43" applyNumberFormat="1" applyFont="1" applyFill="1" applyBorder="1" applyAlignment="1">
      <alignment horizontal="center" vertical="center"/>
    </xf>
    <xf numFmtId="0" fontId="9" fillId="0" borderId="19" xfId="38" applyFont="1" applyFill="1" applyBorder="1" applyAlignment="1">
      <alignment horizontal="left" vertical="center" wrapText="1"/>
    </xf>
    <xf numFmtId="0" fontId="9" fillId="0" borderId="16" xfId="38" applyFont="1" applyFill="1" applyBorder="1" applyAlignment="1">
      <alignment horizontal="left" vertical="center" wrapText="1"/>
    </xf>
    <xf numFmtId="0" fontId="7" fillId="0" borderId="29" xfId="42" applyFont="1" applyFill="1" applyBorder="1" applyAlignment="1">
      <alignment horizontal="center"/>
    </xf>
    <xf numFmtId="184" fontId="8" fillId="0" borderId="24" xfId="43" applyNumberFormat="1" applyFont="1" applyFill="1" applyBorder="1" applyAlignment="1">
      <alignment horizontal="center" vertical="center"/>
    </xf>
    <xf numFmtId="0" fontId="14" fillId="0" borderId="30" xfId="38" applyFont="1" applyFill="1" applyBorder="1" applyAlignment="1">
      <alignment horizontal="left" vertical="center" wrapText="1"/>
    </xf>
    <xf numFmtId="0" fontId="9" fillId="0" borderId="30" xfId="38" applyFont="1" applyFill="1" applyBorder="1" applyAlignment="1">
      <alignment horizontal="left" vertical="center" wrapText="1"/>
    </xf>
    <xf numFmtId="4" fontId="8" fillId="0" borderId="31" xfId="41" applyNumberFormat="1" applyFont="1" applyFill="1" applyBorder="1" applyAlignment="1">
      <alignment horizontal="center" vertical="center" wrapText="1"/>
    </xf>
    <xf numFmtId="185" fontId="10" fillId="0" borderId="29" xfId="42" applyNumberFormat="1" applyFont="1" applyFill="1" applyBorder="1" applyAlignment="1">
      <alignment horizontal="center" vertical="center"/>
    </xf>
    <xf numFmtId="0" fontId="10" fillId="0" borderId="32" xfId="42" applyFont="1" applyFill="1" applyBorder="1" applyAlignment="1">
      <alignment horizontal="center"/>
    </xf>
    <xf numFmtId="185" fontId="15" fillId="0" borderId="29" xfId="42" applyNumberFormat="1" applyFont="1" applyFill="1" applyBorder="1" applyAlignment="1">
      <alignment horizontal="center" vertical="center"/>
    </xf>
    <xf numFmtId="185" fontId="16" fillId="0" borderId="29" xfId="42" applyNumberFormat="1" applyFont="1" applyFill="1" applyBorder="1" applyAlignment="1">
      <alignment horizontal="center" vertical="center"/>
    </xf>
    <xf numFmtId="0" fontId="11" fillId="0" borderId="33" xfId="42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8" fillId="0" borderId="34" xfId="38" applyFont="1" applyFill="1" applyBorder="1" applyAlignment="1">
      <alignment horizontal="left" vertical="center" wrapText="1"/>
    </xf>
    <xf numFmtId="0" fontId="8" fillId="0" borderId="32" xfId="35" applyFont="1" applyFill="1" applyBorder="1" applyAlignment="1">
      <alignment vertical="center"/>
    </xf>
    <xf numFmtId="0" fontId="8" fillId="0" borderId="0" xfId="35" applyFont="1" applyFill="1" applyBorder="1" applyAlignment="1">
      <alignment vertical="center"/>
    </xf>
    <xf numFmtId="0" fontId="9" fillId="0" borderId="35" xfId="38" applyFont="1" applyFill="1" applyBorder="1" applyAlignment="1">
      <alignment horizontal="left" vertical="center" wrapText="1"/>
    </xf>
    <xf numFmtId="0" fontId="8" fillId="0" borderId="18" xfId="42" applyFont="1" applyFill="1" applyBorder="1" applyAlignment="1">
      <alignment horizontal="center"/>
    </xf>
    <xf numFmtId="3" fontId="22" fillId="0" borderId="36" xfId="33" applyNumberFormat="1" applyFont="1" applyFill="1" applyBorder="1" applyAlignment="1">
      <alignment horizontal="center" vertical="center"/>
    </xf>
    <xf numFmtId="0" fontId="23" fillId="33" borderId="37" xfId="0" applyFont="1" applyFill="1" applyBorder="1" applyAlignment="1">
      <alignment horizontal="left" vertical="center" wrapText="1"/>
    </xf>
    <xf numFmtId="0" fontId="8" fillId="0" borderId="31" xfId="35" applyFont="1" applyFill="1" applyBorder="1" applyAlignment="1">
      <alignment horizontal="center" vertical="center"/>
    </xf>
    <xf numFmtId="0" fontId="8" fillId="0" borderId="38" xfId="35" applyFont="1" applyFill="1" applyBorder="1" applyAlignment="1">
      <alignment horizontal="center" vertical="center"/>
    </xf>
    <xf numFmtId="184" fontId="10" fillId="0" borderId="38" xfId="43" applyNumberFormat="1" applyFont="1" applyFill="1" applyBorder="1" applyAlignment="1">
      <alignment horizontal="center" vertical="center"/>
    </xf>
    <xf numFmtId="184" fontId="10" fillId="0" borderId="30" xfId="43" applyNumberFormat="1" applyFont="1" applyFill="1" applyBorder="1" applyAlignment="1">
      <alignment horizontal="center" vertical="center"/>
    </xf>
    <xf numFmtId="184" fontId="10" fillId="0" borderId="30" xfId="35" applyNumberFormat="1" applyFont="1" applyFill="1" applyBorder="1" applyAlignment="1">
      <alignment horizontal="center" vertical="center"/>
    </xf>
    <xf numFmtId="0" fontId="8" fillId="0" borderId="39" xfId="38" applyFont="1" applyFill="1" applyBorder="1" applyAlignment="1">
      <alignment horizontal="left" vertical="center" wrapText="1"/>
    </xf>
    <xf numFmtId="0" fontId="24" fillId="33" borderId="21" xfId="0" applyFont="1" applyFill="1" applyBorder="1" applyAlignment="1">
      <alignment horizontal="left" vertical="center" wrapText="1"/>
    </xf>
    <xf numFmtId="184" fontId="8" fillId="0" borderId="21" xfId="43" applyNumberFormat="1" applyFont="1" applyFill="1" applyBorder="1" applyAlignment="1">
      <alignment horizontal="center" vertical="center"/>
    </xf>
    <xf numFmtId="185" fontId="10" fillId="0" borderId="36" xfId="42" applyNumberFormat="1" applyFont="1" applyFill="1" applyBorder="1" applyAlignment="1">
      <alignment horizontal="center" vertical="center"/>
    </xf>
    <xf numFmtId="0" fontId="19" fillId="0" borderId="40" xfId="33" applyFont="1" applyFill="1" applyBorder="1" applyAlignment="1">
      <alignment/>
    </xf>
    <xf numFmtId="0" fontId="19" fillId="0" borderId="25" xfId="33" applyFont="1" applyFill="1" applyBorder="1" applyAlignment="1">
      <alignment horizontal="center"/>
    </xf>
    <xf numFmtId="0" fontId="19" fillId="0" borderId="26" xfId="33" applyFont="1" applyFill="1" applyBorder="1" applyAlignment="1">
      <alignment horizontal="center" vertical="center"/>
    </xf>
    <xf numFmtId="0" fontId="19" fillId="0" borderId="36" xfId="33" applyFont="1" applyFill="1" applyBorder="1" applyAlignment="1">
      <alignment horizontal="center" vertical="center"/>
    </xf>
    <xf numFmtId="185" fontId="19" fillId="0" borderId="26" xfId="33" applyNumberFormat="1" applyFont="1" applyFill="1" applyBorder="1" applyAlignment="1">
      <alignment horizontal="center" vertical="center"/>
    </xf>
    <xf numFmtId="184" fontId="19" fillId="0" borderId="26" xfId="33" applyNumberFormat="1" applyFont="1" applyFill="1" applyBorder="1" applyAlignment="1">
      <alignment horizontal="center" vertical="center"/>
    </xf>
    <xf numFmtId="184" fontId="19" fillId="0" borderId="36" xfId="33" applyNumberFormat="1" applyFont="1" applyFill="1" applyBorder="1" applyAlignment="1">
      <alignment horizontal="center" vertical="center"/>
    </xf>
    <xf numFmtId="184" fontId="20" fillId="0" borderId="26" xfId="33" applyNumberFormat="1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left" vertical="center" wrapText="1"/>
    </xf>
    <xf numFmtId="184" fontId="19" fillId="0" borderId="41" xfId="33" applyNumberFormat="1" applyFont="1" applyFill="1" applyBorder="1" applyAlignment="1">
      <alignment horizontal="center" vertical="center"/>
    </xf>
    <xf numFmtId="184" fontId="19" fillId="0" borderId="16" xfId="33" applyNumberFormat="1" applyFont="1" applyFill="1" applyBorder="1" applyAlignment="1">
      <alignment horizontal="center" vertical="center"/>
    </xf>
    <xf numFmtId="184" fontId="20" fillId="0" borderId="36" xfId="33" applyNumberFormat="1" applyFont="1" applyFill="1" applyBorder="1" applyAlignment="1">
      <alignment horizontal="center" vertical="center"/>
    </xf>
    <xf numFmtId="0" fontId="13" fillId="0" borderId="40" xfId="33" applyFont="1" applyFill="1" applyBorder="1" applyAlignment="1">
      <alignment/>
    </xf>
    <xf numFmtId="0" fontId="19" fillId="0" borderId="40" xfId="33" applyFont="1" applyFill="1" applyBorder="1" applyAlignment="1">
      <alignment horizontal="center" vertical="center"/>
    </xf>
    <xf numFmtId="0" fontId="25" fillId="0" borderId="36" xfId="33" applyFont="1" applyFill="1" applyBorder="1" applyAlignment="1">
      <alignment horizontal="center" vertical="center"/>
    </xf>
    <xf numFmtId="185" fontId="9" fillId="0" borderId="26" xfId="33" applyNumberFormat="1" applyFont="1" applyFill="1" applyBorder="1" applyAlignment="1">
      <alignment horizontal="center" vertical="center"/>
    </xf>
    <xf numFmtId="184" fontId="9" fillId="0" borderId="26" xfId="33" applyNumberFormat="1" applyFont="1" applyFill="1" applyBorder="1" applyAlignment="1">
      <alignment horizontal="center" vertical="center"/>
    </xf>
    <xf numFmtId="184" fontId="9" fillId="0" borderId="36" xfId="33" applyNumberFormat="1" applyFont="1" applyFill="1" applyBorder="1" applyAlignment="1">
      <alignment horizontal="center" vertical="center"/>
    </xf>
    <xf numFmtId="184" fontId="16" fillId="0" borderId="26" xfId="33" applyNumberFormat="1" applyFont="1" applyFill="1" applyBorder="1" applyAlignment="1">
      <alignment horizontal="center" vertical="center"/>
    </xf>
    <xf numFmtId="185" fontId="9" fillId="0" borderId="42" xfId="33" applyNumberFormat="1" applyFont="1" applyFill="1" applyBorder="1" applyAlignment="1">
      <alignment horizontal="center" vertical="center"/>
    </xf>
    <xf numFmtId="185" fontId="9" fillId="0" borderId="36" xfId="33" applyNumberFormat="1" applyFont="1" applyFill="1" applyBorder="1" applyAlignment="1">
      <alignment horizontal="center" vertical="center"/>
    </xf>
    <xf numFmtId="184" fontId="9" fillId="0" borderId="43" xfId="33" applyNumberFormat="1" applyFont="1" applyFill="1" applyBorder="1" applyAlignment="1">
      <alignment horizontal="center" vertical="center"/>
    </xf>
    <xf numFmtId="184" fontId="9" fillId="0" borderId="44" xfId="33" applyNumberFormat="1" applyFont="1" applyFill="1" applyBorder="1" applyAlignment="1">
      <alignment horizontal="center" vertical="center"/>
    </xf>
    <xf numFmtId="185" fontId="9" fillId="0" borderId="32" xfId="42" applyNumberFormat="1" applyFont="1" applyFill="1" applyBorder="1" applyAlignment="1">
      <alignment horizontal="center" vertical="center"/>
    </xf>
    <xf numFmtId="185" fontId="9" fillId="0" borderId="25" xfId="33" applyNumberFormat="1" applyFont="1" applyFill="1" applyBorder="1" applyAlignment="1">
      <alignment horizontal="center" vertical="center"/>
    </xf>
    <xf numFmtId="184" fontId="9" fillId="0" borderId="19" xfId="33" applyNumberFormat="1" applyFont="1" applyFill="1" applyBorder="1" applyAlignment="1">
      <alignment horizontal="center" vertical="center"/>
    </xf>
    <xf numFmtId="184" fontId="9" fillId="0" borderId="45" xfId="33" applyNumberFormat="1" applyFont="1" applyFill="1" applyBorder="1" applyAlignment="1">
      <alignment horizontal="center" vertical="center"/>
    </xf>
    <xf numFmtId="185" fontId="9" fillId="0" borderId="36" xfId="35" applyNumberFormat="1" applyFont="1" applyFill="1" applyBorder="1" applyAlignment="1">
      <alignment horizontal="center" vertical="center"/>
    </xf>
    <xf numFmtId="185" fontId="9" fillId="0" borderId="36" xfId="42" applyNumberFormat="1" applyFont="1" applyFill="1" applyBorder="1" applyAlignment="1">
      <alignment horizontal="center" vertical="center"/>
    </xf>
    <xf numFmtId="185" fontId="9" fillId="0" borderId="36" xfId="43" applyNumberFormat="1" applyFont="1" applyFill="1" applyBorder="1" applyAlignment="1">
      <alignment horizontal="center" vertical="center"/>
    </xf>
    <xf numFmtId="0" fontId="8" fillId="0" borderId="36" xfId="42" applyFont="1" applyFill="1" applyBorder="1" applyAlignment="1">
      <alignment horizontal="center"/>
    </xf>
    <xf numFmtId="1" fontId="22" fillId="0" borderId="36" xfId="33" applyNumberFormat="1" applyFont="1" applyFill="1" applyBorder="1" applyAlignment="1">
      <alignment horizontal="center" vertical="center"/>
    </xf>
    <xf numFmtId="0" fontId="22" fillId="0" borderId="36" xfId="33" applyFont="1" applyFill="1" applyBorder="1" applyAlignment="1">
      <alignment horizontal="center" vertical="center"/>
    </xf>
    <xf numFmtId="0" fontId="8" fillId="0" borderId="36" xfId="35" applyFont="1" applyFill="1" applyBorder="1" applyAlignment="1">
      <alignment horizontal="center" vertical="center"/>
    </xf>
    <xf numFmtId="0" fontId="8" fillId="0" borderId="36" xfId="38" applyFont="1" applyFill="1" applyBorder="1" applyAlignment="1">
      <alignment horizontal="left" vertical="center" wrapText="1"/>
    </xf>
    <xf numFmtId="4" fontId="8" fillId="0" borderId="36" xfId="41" applyNumberFormat="1" applyFont="1" applyFill="1" applyBorder="1" applyAlignment="1">
      <alignment horizontal="center" vertical="center" wrapText="1"/>
    </xf>
    <xf numFmtId="4" fontId="8" fillId="0" borderId="36" xfId="36" applyNumberFormat="1" applyFont="1" applyFill="1" applyBorder="1" applyAlignment="1">
      <alignment horizontal="center" vertical="center" wrapText="1"/>
    </xf>
    <xf numFmtId="4" fontId="8" fillId="0" borderId="32" xfId="36" applyNumberFormat="1" applyFont="1" applyFill="1" applyBorder="1" applyAlignment="1">
      <alignment horizontal="center" vertical="center" wrapText="1"/>
    </xf>
    <xf numFmtId="0" fontId="8" fillId="0" borderId="46" xfId="42" applyFont="1" applyFill="1" applyBorder="1" applyAlignment="1">
      <alignment horizontal="center"/>
    </xf>
    <xf numFmtId="0" fontId="8" fillId="0" borderId="41" xfId="42" applyFont="1" applyFill="1" applyBorder="1" applyAlignment="1">
      <alignment horizontal="center"/>
    </xf>
    <xf numFmtId="0" fontId="8" fillId="0" borderId="47" xfId="42" applyFont="1" applyFill="1" applyBorder="1" applyAlignment="1">
      <alignment horizontal="center"/>
    </xf>
    <xf numFmtId="1" fontId="22" fillId="0" borderId="25" xfId="33" applyNumberFormat="1" applyFont="1" applyFill="1" applyBorder="1" applyAlignment="1">
      <alignment horizontal="center" vertical="center"/>
    </xf>
    <xf numFmtId="3" fontId="22" fillId="0" borderId="48" xfId="33" applyNumberFormat="1" applyFont="1" applyFill="1" applyBorder="1" applyAlignment="1">
      <alignment horizontal="center" vertical="center"/>
    </xf>
    <xf numFmtId="185" fontId="10" fillId="0" borderId="33" xfId="42" applyNumberFormat="1" applyFont="1" applyFill="1" applyBorder="1" applyAlignment="1">
      <alignment horizontal="center" vertical="center"/>
    </xf>
    <xf numFmtId="185" fontId="15" fillId="0" borderId="33" xfId="42" applyNumberFormat="1" applyFont="1" applyFill="1" applyBorder="1" applyAlignment="1">
      <alignment horizontal="center" vertical="center"/>
    </xf>
    <xf numFmtId="184" fontId="10" fillId="0" borderId="36" xfId="43" applyNumberFormat="1" applyFont="1" applyFill="1" applyBorder="1" applyAlignment="1">
      <alignment horizontal="center" vertical="center"/>
    </xf>
    <xf numFmtId="184" fontId="10" fillId="0" borderId="36" xfId="35" applyNumberFormat="1" applyFont="1" applyFill="1" applyBorder="1" applyAlignment="1">
      <alignment horizontal="center" vertical="center"/>
    </xf>
    <xf numFmtId="4" fontId="10" fillId="0" borderId="36" xfId="43" applyNumberFormat="1" applyFont="1" applyFill="1" applyBorder="1" applyAlignment="1">
      <alignment horizontal="center" vertical="center"/>
    </xf>
    <xf numFmtId="184" fontId="10" fillId="0" borderId="49" xfId="43" applyNumberFormat="1" applyFont="1" applyFill="1" applyBorder="1" applyAlignment="1">
      <alignment horizontal="center" vertical="center"/>
    </xf>
    <xf numFmtId="185" fontId="19" fillId="0" borderId="42" xfId="33" applyNumberFormat="1" applyFont="1" applyFill="1" applyBorder="1" applyAlignment="1">
      <alignment horizontal="center" vertical="center"/>
    </xf>
    <xf numFmtId="184" fontId="19" fillId="0" borderId="42" xfId="33" applyNumberFormat="1" applyFont="1" applyFill="1" applyBorder="1" applyAlignment="1">
      <alignment horizontal="center" vertical="center"/>
    </xf>
    <xf numFmtId="184" fontId="19" fillId="0" borderId="49" xfId="33" applyNumberFormat="1" applyFont="1" applyFill="1" applyBorder="1" applyAlignment="1">
      <alignment horizontal="center" vertical="center"/>
    </xf>
    <xf numFmtId="0" fontId="22" fillId="0" borderId="36" xfId="33" applyFont="1" applyFill="1" applyBorder="1" applyAlignment="1">
      <alignment horizontal="left"/>
    </xf>
    <xf numFmtId="0" fontId="25" fillId="0" borderId="50" xfId="0" applyFont="1" applyBorder="1" applyAlignment="1">
      <alignment horizontal="right"/>
    </xf>
    <xf numFmtId="184" fontId="26" fillId="0" borderId="49" xfId="0" applyNumberFormat="1" applyFont="1" applyFill="1" applyBorder="1" applyAlignment="1">
      <alignment horizontal="center" vertical="center"/>
    </xf>
    <xf numFmtId="185" fontId="25" fillId="0" borderId="36" xfId="33" applyNumberFormat="1" applyFont="1" applyFill="1" applyBorder="1" applyAlignment="1">
      <alignment horizontal="center" vertical="center"/>
    </xf>
    <xf numFmtId="184" fontId="9" fillId="0" borderId="18" xfId="33" applyNumberFormat="1" applyFont="1" applyFill="1" applyBorder="1" applyAlignment="1">
      <alignment horizontal="center" vertical="center"/>
    </xf>
    <xf numFmtId="184" fontId="9" fillId="0" borderId="41" xfId="33" applyNumberFormat="1" applyFont="1" applyFill="1" applyBorder="1" applyAlignment="1">
      <alignment horizontal="center" vertical="center"/>
    </xf>
    <xf numFmtId="184" fontId="9" fillId="0" borderId="16" xfId="33" applyNumberFormat="1" applyFont="1" applyFill="1" applyBorder="1" applyAlignment="1">
      <alignment horizontal="center" vertical="center"/>
    </xf>
    <xf numFmtId="184" fontId="10" fillId="0" borderId="51" xfId="43" applyNumberFormat="1" applyFont="1" applyFill="1" applyBorder="1" applyAlignment="1">
      <alignment horizontal="center" vertical="center"/>
    </xf>
    <xf numFmtId="184" fontId="10" fillId="0" borderId="26" xfId="43" applyNumberFormat="1" applyFont="1" applyFill="1" applyBorder="1" applyAlignment="1">
      <alignment horizontal="center" vertical="center"/>
    </xf>
    <xf numFmtId="184" fontId="10" fillId="0" borderId="51" xfId="35" applyNumberFormat="1" applyFont="1" applyFill="1" applyBorder="1" applyAlignment="1">
      <alignment horizontal="center" vertical="center"/>
    </xf>
    <xf numFmtId="184" fontId="10" fillId="0" borderId="26" xfId="35" applyNumberFormat="1" applyFont="1" applyFill="1" applyBorder="1" applyAlignment="1">
      <alignment horizontal="center" vertical="center"/>
    </xf>
    <xf numFmtId="4" fontId="10" fillId="0" borderId="26" xfId="43" applyNumberFormat="1" applyFont="1" applyFill="1" applyBorder="1" applyAlignment="1">
      <alignment horizontal="center" vertical="center"/>
    </xf>
    <xf numFmtId="184" fontId="10" fillId="0" borderId="52" xfId="35" applyNumberFormat="1" applyFont="1" applyFill="1" applyBorder="1" applyAlignment="1">
      <alignment horizontal="center" vertical="center"/>
    </xf>
    <xf numFmtId="184" fontId="10" fillId="0" borderId="53" xfId="35" applyNumberFormat="1" applyFont="1" applyFill="1" applyBorder="1" applyAlignment="1">
      <alignment horizontal="center" vertical="center"/>
    </xf>
    <xf numFmtId="184" fontId="10" fillId="0" borderId="23" xfId="43" applyNumberFormat="1" applyFont="1" applyFill="1" applyBorder="1" applyAlignment="1">
      <alignment horizontal="center" vertical="center"/>
    </xf>
    <xf numFmtId="184" fontId="10" fillId="0" borderId="52" xfId="43" applyNumberFormat="1" applyFont="1" applyFill="1" applyBorder="1" applyAlignment="1">
      <alignment horizontal="center" vertical="center"/>
    </xf>
    <xf numFmtId="0" fontId="9" fillId="0" borderId="40" xfId="33" applyFont="1" applyFill="1" applyBorder="1" applyAlignment="1">
      <alignment/>
    </xf>
    <xf numFmtId="184" fontId="9" fillId="0" borderId="49" xfId="33" applyNumberFormat="1" applyFont="1" applyFill="1" applyBorder="1" applyAlignment="1">
      <alignment horizontal="center" vertical="center"/>
    </xf>
    <xf numFmtId="184" fontId="9" fillId="0" borderId="48" xfId="33" applyNumberFormat="1" applyFont="1" applyFill="1" applyBorder="1" applyAlignment="1">
      <alignment horizontal="center" vertical="center"/>
    </xf>
    <xf numFmtId="184" fontId="8" fillId="0" borderId="36" xfId="43" applyNumberFormat="1" applyFont="1" applyFill="1" applyBorder="1" applyAlignment="1">
      <alignment horizontal="center" vertical="center"/>
    </xf>
    <xf numFmtId="0" fontId="19" fillId="0" borderId="50" xfId="33" applyFont="1" applyFill="1" applyBorder="1" applyAlignment="1">
      <alignment/>
    </xf>
    <xf numFmtId="0" fontId="19" fillId="0" borderId="54" xfId="33" applyFont="1" applyFill="1" applyBorder="1" applyAlignment="1">
      <alignment/>
    </xf>
    <xf numFmtId="0" fontId="19" fillId="0" borderId="0" xfId="33" applyFont="1" applyFill="1" applyBorder="1" applyAlignment="1">
      <alignment/>
    </xf>
    <xf numFmtId="0" fontId="19" fillId="0" borderId="55" xfId="33" applyFont="1" applyFill="1" applyBorder="1" applyAlignment="1">
      <alignment/>
    </xf>
    <xf numFmtId="0" fontId="19" fillId="0" borderId="56" xfId="33" applyFont="1" applyFill="1" applyBorder="1" applyAlignment="1">
      <alignment/>
    </xf>
    <xf numFmtId="0" fontId="19" fillId="0" borderId="57" xfId="33" applyFont="1" applyFill="1" applyBorder="1" applyAlignment="1">
      <alignment/>
    </xf>
    <xf numFmtId="0" fontId="7" fillId="0" borderId="31" xfId="42" applyFont="1" applyFill="1" applyBorder="1" applyAlignment="1">
      <alignment horizontal="center"/>
    </xf>
    <xf numFmtId="0" fontId="7" fillId="0" borderId="0" xfId="42" applyFont="1" applyFill="1" applyBorder="1" applyAlignment="1">
      <alignment horizontal="center"/>
    </xf>
    <xf numFmtId="0" fontId="0" fillId="0" borderId="50" xfId="0" applyBorder="1" applyAlignment="1">
      <alignment/>
    </xf>
    <xf numFmtId="0" fontId="19" fillId="0" borderId="0" xfId="33" applyFont="1" applyFill="1" applyBorder="1" applyAlignment="1">
      <alignment horizontal="center"/>
    </xf>
    <xf numFmtId="0" fontId="19" fillId="0" borderId="58" xfId="33" applyFont="1" applyFill="1" applyBorder="1" applyAlignment="1">
      <alignment/>
    </xf>
    <xf numFmtId="0" fontId="19" fillId="0" borderId="36" xfId="33" applyFont="1" applyFill="1" applyBorder="1" applyAlignment="1">
      <alignment/>
    </xf>
    <xf numFmtId="0" fontId="19" fillId="0" borderId="59" xfId="33" applyFont="1" applyFill="1" applyBorder="1" applyAlignment="1">
      <alignment/>
    </xf>
    <xf numFmtId="0" fontId="19" fillId="0" borderId="60" xfId="33" applyFont="1" applyFill="1" applyBorder="1" applyAlignment="1">
      <alignment/>
    </xf>
    <xf numFmtId="0" fontId="19" fillId="0" borderId="61" xfId="33" applyFont="1" applyFill="1" applyBorder="1" applyAlignment="1">
      <alignment/>
    </xf>
    <xf numFmtId="0" fontId="19" fillId="0" borderId="62" xfId="33" applyFont="1" applyFill="1" applyBorder="1" applyAlignment="1">
      <alignment/>
    </xf>
    <xf numFmtId="0" fontId="19" fillId="0" borderId="63" xfId="33" applyFont="1" applyFill="1" applyBorder="1" applyAlignment="1">
      <alignment/>
    </xf>
    <xf numFmtId="185" fontId="9" fillId="0" borderId="17" xfId="33" applyNumberFormat="1" applyFont="1" applyFill="1" applyBorder="1" applyAlignment="1">
      <alignment horizontal="center" vertical="center"/>
    </xf>
    <xf numFmtId="185" fontId="9" fillId="0" borderId="31" xfId="43" applyNumberFormat="1" applyFont="1" applyFill="1" applyBorder="1" applyAlignment="1">
      <alignment horizontal="center" vertical="center"/>
    </xf>
    <xf numFmtId="0" fontId="24" fillId="0" borderId="64" xfId="33" applyFont="1" applyFill="1" applyBorder="1" applyAlignment="1">
      <alignment horizontal="center" vertical="center" wrapText="1"/>
    </xf>
    <xf numFmtId="0" fontId="24" fillId="0" borderId="48" xfId="33" applyFont="1" applyFill="1" applyBorder="1" applyAlignment="1">
      <alignment horizontal="center" vertical="center" wrapText="1"/>
    </xf>
    <xf numFmtId="4" fontId="10" fillId="0" borderId="48" xfId="36" applyNumberFormat="1" applyFont="1" applyFill="1" applyBorder="1" applyAlignment="1">
      <alignment horizontal="center" vertical="center" wrapText="1"/>
    </xf>
    <xf numFmtId="4" fontId="10" fillId="0" borderId="36" xfId="36" applyNumberFormat="1" applyFont="1" applyFill="1" applyBorder="1" applyAlignment="1">
      <alignment horizontal="center" vertical="center" wrapText="1"/>
    </xf>
    <xf numFmtId="0" fontId="19" fillId="0" borderId="36" xfId="33" applyFont="1" applyFill="1" applyBorder="1" applyAlignment="1">
      <alignment horizontal="center" vertical="center" wrapText="1"/>
    </xf>
    <xf numFmtId="0" fontId="8" fillId="0" borderId="65" xfId="35" applyFont="1" applyFill="1" applyBorder="1" applyAlignment="1">
      <alignment horizontal="center" vertical="center"/>
    </xf>
    <xf numFmtId="0" fontId="8" fillId="0" borderId="66" xfId="35" applyFont="1" applyFill="1" applyBorder="1" applyAlignment="1">
      <alignment horizontal="center" vertical="center"/>
    </xf>
    <xf numFmtId="0" fontId="8" fillId="0" borderId="36" xfId="35" applyFont="1" applyFill="1" applyBorder="1" applyAlignment="1">
      <alignment horizontal="center" vertical="center"/>
    </xf>
    <xf numFmtId="0" fontId="10" fillId="0" borderId="36" xfId="39" applyFont="1" applyFill="1" applyBorder="1" applyAlignment="1">
      <alignment horizontal="center" vertical="center" wrapText="1"/>
    </xf>
    <xf numFmtId="0" fontId="9" fillId="0" borderId="48" xfId="33" applyFont="1" applyFill="1" applyBorder="1" applyAlignment="1">
      <alignment horizontal="center" vertical="center" wrapText="1"/>
    </xf>
    <xf numFmtId="4" fontId="8" fillId="0" borderId="48" xfId="41" applyNumberFormat="1" applyFont="1" applyFill="1" applyBorder="1" applyAlignment="1">
      <alignment horizontal="center" vertical="center" wrapText="1"/>
    </xf>
    <xf numFmtId="4" fontId="8" fillId="0" borderId="36" xfId="41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19" fillId="0" borderId="58" xfId="33" applyFont="1" applyFill="1" applyBorder="1" applyAlignment="1">
      <alignment horizontal="center"/>
    </xf>
    <xf numFmtId="0" fontId="19" fillId="0" borderId="50" xfId="33" applyFont="1" applyFill="1" applyBorder="1" applyAlignment="1">
      <alignment horizontal="center"/>
    </xf>
    <xf numFmtId="4" fontId="10" fillId="0" borderId="48" xfId="36" applyNumberFormat="1" applyFont="1" applyFill="1" applyBorder="1" applyAlignment="1">
      <alignment horizontal="center" vertical="center"/>
    </xf>
    <xf numFmtId="4" fontId="10" fillId="0" borderId="36" xfId="36" applyNumberFormat="1" applyFont="1" applyFill="1" applyBorder="1" applyAlignment="1">
      <alignment horizontal="center" vertical="center"/>
    </xf>
    <xf numFmtId="0" fontId="11" fillId="0" borderId="67" xfId="35" applyFont="1" applyFill="1" applyBorder="1" applyAlignment="1">
      <alignment horizontal="center" vertical="center"/>
    </xf>
    <xf numFmtId="0" fontId="11" fillId="0" borderId="17" xfId="35" applyFont="1" applyFill="1" applyBorder="1" applyAlignment="1">
      <alignment horizontal="center" vertical="center"/>
    </xf>
    <xf numFmtId="0" fontId="11" fillId="0" borderId="68" xfId="35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4" fontId="18" fillId="0" borderId="69" xfId="41" applyNumberFormat="1" applyFont="1" applyFill="1" applyBorder="1" applyAlignment="1">
      <alignment horizontal="center" vertical="center" wrapText="1"/>
    </xf>
    <xf numFmtId="4" fontId="18" fillId="0" borderId="70" xfId="41" applyNumberFormat="1" applyFont="1" applyFill="1" applyBorder="1" applyAlignment="1">
      <alignment horizontal="center" vertical="center" wrapText="1"/>
    </xf>
    <xf numFmtId="4" fontId="18" fillId="0" borderId="48" xfId="41" applyNumberFormat="1" applyFont="1" applyFill="1" applyBorder="1" applyAlignment="1">
      <alignment horizontal="center" vertical="center" wrapText="1"/>
    </xf>
    <xf numFmtId="4" fontId="18" fillId="0" borderId="36" xfId="41" applyNumberFormat="1" applyFont="1" applyFill="1" applyBorder="1" applyAlignment="1">
      <alignment horizontal="center" vertical="center" wrapText="1"/>
    </xf>
    <xf numFmtId="0" fontId="24" fillId="0" borderId="71" xfId="33" applyFont="1" applyFill="1" applyBorder="1" applyAlignment="1">
      <alignment horizontal="center" vertical="center" wrapText="1"/>
    </xf>
    <xf numFmtId="0" fontId="24" fillId="0" borderId="45" xfId="33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left" vertical="center" wrapText="1"/>
    </xf>
    <xf numFmtId="4" fontId="10" fillId="0" borderId="36" xfId="41" applyNumberFormat="1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ldBord_900" xfId="34"/>
    <cellStyle name="cntr_arm10_Bord_900" xfId="35"/>
    <cellStyle name="cntr_arm10_BordGrey_900" xfId="36"/>
    <cellStyle name="cntrBtm_arm10bld_900" xfId="37"/>
    <cellStyle name="left_arm10_BordWW_900" xfId="38"/>
    <cellStyle name="left_arm10_GrBordWW_900" xfId="39"/>
    <cellStyle name="Lft_arm10_Brd_900" xfId="40"/>
    <cellStyle name="rgt_arm10_BordGrey_900" xfId="41"/>
    <cellStyle name="rgt_arm14_bld_900" xfId="42"/>
    <cellStyle name="rgt_arm14_Money_900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287"/>
  <sheetViews>
    <sheetView tabSelected="1" zoomScaleSheetLayoutView="100" zoomScalePageLayoutView="0" workbookViewId="0" topLeftCell="A1">
      <selection activeCell="B104" sqref="B104:I104"/>
    </sheetView>
  </sheetViews>
  <sheetFormatPr defaultColWidth="9.140625" defaultRowHeight="12.75" customHeight="1"/>
  <cols>
    <col min="1" max="1" width="5.421875" style="52" customWidth="1"/>
    <col min="2" max="2" width="50.140625" style="52" customWidth="1"/>
    <col min="3" max="4" width="12.7109375" style="120" customWidth="1"/>
    <col min="5" max="5" width="13.57421875" style="120" customWidth="1"/>
    <col min="6" max="6" width="10.7109375" style="64" customWidth="1"/>
    <col min="7" max="7" width="10.7109375" style="52" customWidth="1"/>
    <col min="8" max="8" width="11.421875" style="65" customWidth="1"/>
    <col min="9" max="9" width="11.7109375" style="65" customWidth="1"/>
    <col min="10" max="16384" width="9.140625" style="52" customWidth="1"/>
  </cols>
  <sheetData>
    <row r="1" spans="1:99" ht="84.75" customHeight="1">
      <c r="A1" s="134"/>
      <c r="B1" s="124"/>
      <c r="C1" s="105"/>
      <c r="D1" s="105"/>
      <c r="E1" s="105"/>
      <c r="F1" s="132"/>
      <c r="G1" s="155" t="s">
        <v>104</v>
      </c>
      <c r="H1" s="155"/>
      <c r="I1" s="156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5"/>
    </row>
    <row r="2" spans="1:99" ht="49.5" customHeight="1">
      <c r="A2" s="164" t="s">
        <v>102</v>
      </c>
      <c r="B2" s="164"/>
      <c r="C2" s="164"/>
      <c r="D2" s="164"/>
      <c r="E2" s="164"/>
      <c r="F2" s="164"/>
      <c r="G2" s="164"/>
      <c r="H2" s="164"/>
      <c r="I2" s="165"/>
      <c r="J2" s="133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7"/>
    </row>
    <row r="3" spans="1:99" ht="15.75" customHeight="1">
      <c r="A3" s="135"/>
      <c r="B3" s="135"/>
      <c r="C3" s="135"/>
      <c r="D3" s="135"/>
      <c r="E3" s="135"/>
      <c r="F3" s="135"/>
      <c r="G3" s="135"/>
      <c r="H3" s="135"/>
      <c r="I3" s="135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7"/>
    </row>
    <row r="4" spans="1:99" ht="33.75" customHeight="1">
      <c r="A4" s="159" t="s">
        <v>0</v>
      </c>
      <c r="B4" s="145" t="s">
        <v>69</v>
      </c>
      <c r="C4" s="153" t="s">
        <v>99</v>
      </c>
      <c r="D4" s="152" t="s">
        <v>100</v>
      </c>
      <c r="E4" s="152"/>
      <c r="F4" s="166" t="s">
        <v>85</v>
      </c>
      <c r="G4" s="168" t="s">
        <v>86</v>
      </c>
      <c r="H4" s="170" t="s">
        <v>101</v>
      </c>
      <c r="I4" s="143" t="s">
        <v>92</v>
      </c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7"/>
    </row>
    <row r="5" spans="1:99" ht="69" customHeight="1" thickBot="1">
      <c r="A5" s="160"/>
      <c r="B5" s="146"/>
      <c r="C5" s="154"/>
      <c r="D5" s="29" t="s">
        <v>67</v>
      </c>
      <c r="E5" s="89" t="s">
        <v>98</v>
      </c>
      <c r="F5" s="167"/>
      <c r="G5" s="169"/>
      <c r="H5" s="171"/>
      <c r="I5" s="144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7"/>
    </row>
    <row r="6" spans="1:99" ht="15" customHeight="1" thickBot="1">
      <c r="A6" s="130">
        <v>1</v>
      </c>
      <c r="B6" s="131">
        <v>2</v>
      </c>
      <c r="C6" s="15">
        <v>3</v>
      </c>
      <c r="D6" s="15">
        <v>4</v>
      </c>
      <c r="E6" s="25">
        <v>5</v>
      </c>
      <c r="F6" s="31">
        <v>6</v>
      </c>
      <c r="G6" s="53">
        <v>7</v>
      </c>
      <c r="H6" s="54">
        <v>8</v>
      </c>
      <c r="I6" s="55">
        <v>9</v>
      </c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7"/>
    </row>
    <row r="7" spans="1:99" ht="32.25" customHeight="1" thickBot="1">
      <c r="A7" s="15"/>
      <c r="B7" s="34" t="s">
        <v>68</v>
      </c>
      <c r="C7" s="26">
        <f>C8</f>
        <v>735724.95</v>
      </c>
      <c r="D7" s="26">
        <f>D8</f>
        <v>771395.2000000001</v>
      </c>
      <c r="E7" s="26">
        <f>E8</f>
        <v>969694.6</v>
      </c>
      <c r="F7" s="30">
        <f aca="true" t="shared" si="0" ref="F7:F17">D7/E7*100</f>
        <v>79.55032440110527</v>
      </c>
      <c r="G7" s="67">
        <f aca="true" t="shared" si="1" ref="G7:G12">D7/C7*100</f>
        <v>104.84831321813948</v>
      </c>
      <c r="H7" s="68">
        <f>D7-E7</f>
        <v>-198299.3999999999</v>
      </c>
      <c r="I7" s="121">
        <f>D7-C7</f>
        <v>35670.25000000012</v>
      </c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7"/>
    </row>
    <row r="8" spans="1:99" ht="39.75" customHeight="1" thickBot="1">
      <c r="A8" s="10"/>
      <c r="B8" s="16" t="s">
        <v>76</v>
      </c>
      <c r="C8" s="26">
        <f>C9+C16+C20+C24+C25</f>
        <v>735724.95</v>
      </c>
      <c r="D8" s="26">
        <f>D9+D16+D20+D25</f>
        <v>771395.2000000001</v>
      </c>
      <c r="E8" s="26">
        <f>E9+E16+E20+E24+E25</f>
        <v>969694.6</v>
      </c>
      <c r="F8" s="30">
        <f t="shared" si="0"/>
        <v>79.55032440110527</v>
      </c>
      <c r="G8" s="67">
        <f t="shared" si="1"/>
        <v>104.84831321813948</v>
      </c>
      <c r="H8" s="26">
        <f>H9+H16+H20+H24+H25</f>
        <v>-198299.39999999994</v>
      </c>
      <c r="I8" s="123">
        <f>I9+I16+I20+I24+I25</f>
        <v>35670.25000000012</v>
      </c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7"/>
    </row>
    <row r="9" spans="1:99" ht="34.5" customHeight="1" thickBot="1">
      <c r="A9" s="18"/>
      <c r="B9" s="35" t="s">
        <v>60</v>
      </c>
      <c r="C9" s="26">
        <f>SUM(C10,C11,C12,C13,C14,C15,C19,C21,C22,C23,C26)</f>
        <v>150965.4</v>
      </c>
      <c r="D9" s="26">
        <f>SUM(D24,D10,D11,D12,D13,D14,D15,D19,D21,D22,D23,D26)</f>
        <v>192489.8</v>
      </c>
      <c r="E9" s="26">
        <f>SUM(E10,E11,E12,E13,E14,E15,E19,E21,E22,E23,E26)</f>
        <v>290589.1</v>
      </c>
      <c r="F9" s="30">
        <f t="shared" si="0"/>
        <v>66.24123203520023</v>
      </c>
      <c r="G9" s="67">
        <f t="shared" si="1"/>
        <v>127.505905326651</v>
      </c>
      <c r="H9" s="26">
        <f>SUM(H10,H11,H12,H13,H14,H15,H19,H21,H22,H23,H26)</f>
        <v>-98407.49999999999</v>
      </c>
      <c r="I9" s="123">
        <f>SUM(I10,I11,I12,I13,I14,I15,I19,I21,I22,I23,I26)</f>
        <v>41216.200000000004</v>
      </c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7"/>
    </row>
    <row r="10" spans="1:99" ht="39.75" customHeight="1" thickBot="1">
      <c r="A10" s="19">
        <v>1</v>
      </c>
      <c r="B10" s="23" t="s">
        <v>10</v>
      </c>
      <c r="C10" s="14">
        <v>1848</v>
      </c>
      <c r="D10" s="14">
        <v>279.1</v>
      </c>
      <c r="E10" s="21">
        <v>0</v>
      </c>
      <c r="F10" s="30">
        <v>0</v>
      </c>
      <c r="G10" s="67">
        <f t="shared" si="1"/>
        <v>15.102813852813854</v>
      </c>
      <c r="H10" s="68">
        <f>D10-E10</f>
        <v>279.1</v>
      </c>
      <c r="I10" s="122">
        <f>D10-C10</f>
        <v>-1568.9</v>
      </c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7"/>
    </row>
    <row r="11" spans="1:99" ht="36" customHeight="1" thickBot="1">
      <c r="A11" s="20">
        <v>2</v>
      </c>
      <c r="B11" s="24" t="s">
        <v>1</v>
      </c>
      <c r="C11" s="12">
        <v>15508</v>
      </c>
      <c r="D11" s="12">
        <v>9115</v>
      </c>
      <c r="E11" s="22">
        <v>0</v>
      </c>
      <c r="F11" s="30">
        <v>0</v>
      </c>
      <c r="G11" s="67">
        <f t="shared" si="1"/>
        <v>58.776115553262834</v>
      </c>
      <c r="H11" s="68">
        <f>D11-E11</f>
        <v>9115</v>
      </c>
      <c r="I11" s="69">
        <f>D11-C11</f>
        <v>-6393</v>
      </c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7"/>
    </row>
    <row r="12" spans="1:99" ht="27" customHeight="1" thickBot="1">
      <c r="A12" s="19">
        <v>3</v>
      </c>
      <c r="B12" s="24" t="s">
        <v>105</v>
      </c>
      <c r="C12" s="12">
        <v>13118.8</v>
      </c>
      <c r="D12" s="12">
        <v>28836.4</v>
      </c>
      <c r="E12" s="106">
        <v>80000</v>
      </c>
      <c r="F12" s="30">
        <f t="shared" si="0"/>
        <v>36.045500000000004</v>
      </c>
      <c r="G12" s="67">
        <f t="shared" si="1"/>
        <v>219.80973869561242</v>
      </c>
      <c r="H12" s="68">
        <f>D12-E12</f>
        <v>-51163.6</v>
      </c>
      <c r="I12" s="69">
        <f>D12-C12</f>
        <v>15717.600000000002</v>
      </c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7"/>
    </row>
    <row r="13" spans="1:99" ht="24" customHeight="1" thickBot="1">
      <c r="A13" s="20">
        <v>4</v>
      </c>
      <c r="B13" s="24" t="s">
        <v>9</v>
      </c>
      <c r="C13" s="12">
        <v>55226.9</v>
      </c>
      <c r="D13" s="12">
        <v>79168.8</v>
      </c>
      <c r="E13" s="106">
        <v>89216.9</v>
      </c>
      <c r="F13" s="30">
        <f t="shared" si="0"/>
        <v>88.73744772571118</v>
      </c>
      <c r="G13" s="67">
        <f aca="true" t="shared" si="2" ref="G13:G22">D13/C13*100</f>
        <v>143.35188105796271</v>
      </c>
      <c r="H13" s="68">
        <f aca="true" t="shared" si="3" ref="H13:H29">D13-E13</f>
        <v>-10048.099999999991</v>
      </c>
      <c r="I13" s="69">
        <f aca="true" t="shared" si="4" ref="I13:I25">D13-C13</f>
        <v>23941.9</v>
      </c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7"/>
    </row>
    <row r="14" spans="1:99" ht="22.5" customHeight="1" thickBot="1">
      <c r="A14" s="19">
        <v>5</v>
      </c>
      <c r="B14" s="24" t="s">
        <v>11</v>
      </c>
      <c r="C14" s="12">
        <v>4370.9</v>
      </c>
      <c r="D14" s="12">
        <v>4638.4</v>
      </c>
      <c r="E14" s="106">
        <v>5765.1</v>
      </c>
      <c r="F14" s="32">
        <f t="shared" si="0"/>
        <v>80.45654021612808</v>
      </c>
      <c r="G14" s="67">
        <f t="shared" si="2"/>
        <v>106.12002104829669</v>
      </c>
      <c r="H14" s="70">
        <f t="shared" si="3"/>
        <v>-1126.7000000000007</v>
      </c>
      <c r="I14" s="69">
        <f t="shared" si="4"/>
        <v>267.5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7"/>
    </row>
    <row r="15" spans="1:99" ht="26.25" customHeight="1" thickBot="1">
      <c r="A15" s="20">
        <v>6</v>
      </c>
      <c r="B15" s="24" t="s">
        <v>8</v>
      </c>
      <c r="C15" s="12">
        <v>1797</v>
      </c>
      <c r="D15" s="12">
        <v>1636.3</v>
      </c>
      <c r="E15" s="22">
        <v>1000</v>
      </c>
      <c r="F15" s="32">
        <f t="shared" si="0"/>
        <v>163.63</v>
      </c>
      <c r="G15" s="67">
        <f t="shared" si="2"/>
        <v>91.05731775180857</v>
      </c>
      <c r="H15" s="70">
        <f t="shared" si="3"/>
        <v>636.3</v>
      </c>
      <c r="I15" s="69">
        <f t="shared" si="4"/>
        <v>-160.70000000000005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7"/>
    </row>
    <row r="16" spans="1:99" ht="39" customHeight="1" thickBot="1">
      <c r="A16" s="19">
        <v>7</v>
      </c>
      <c r="B16" s="24" t="s">
        <v>72</v>
      </c>
      <c r="C16" s="22">
        <f>SUM(C17,C18)</f>
        <v>578227.5499999999</v>
      </c>
      <c r="D16" s="22">
        <f>SUM(D17,D18)</f>
        <v>578105.8</v>
      </c>
      <c r="E16" s="22">
        <f>SUM(E17,E18)</f>
        <v>678105.5</v>
      </c>
      <c r="F16" s="30">
        <f t="shared" si="0"/>
        <v>85.25307640182834</v>
      </c>
      <c r="G16" s="67">
        <f t="shared" si="2"/>
        <v>99.97894427548465</v>
      </c>
      <c r="H16" s="68">
        <f t="shared" si="3"/>
        <v>-99999.69999999995</v>
      </c>
      <c r="I16" s="69">
        <f t="shared" si="4"/>
        <v>-121.74999999988358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7"/>
    </row>
    <row r="17" spans="1:99" ht="34.5" customHeight="1" thickBot="1">
      <c r="A17" s="20">
        <v>8</v>
      </c>
      <c r="B17" s="27" t="s">
        <v>70</v>
      </c>
      <c r="C17" s="12">
        <v>578227.6</v>
      </c>
      <c r="D17" s="12">
        <v>578105.8</v>
      </c>
      <c r="E17" s="22">
        <v>578105.5</v>
      </c>
      <c r="F17" s="30">
        <f t="shared" si="0"/>
        <v>100.00005189364225</v>
      </c>
      <c r="G17" s="67">
        <f t="shared" si="2"/>
        <v>99.97893563019132</v>
      </c>
      <c r="H17" s="68">
        <f t="shared" si="3"/>
        <v>0.30000000004656613</v>
      </c>
      <c r="I17" s="69">
        <f t="shared" si="4"/>
        <v>-121.79999999993015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7"/>
    </row>
    <row r="18" spans="1:99" ht="44.25" customHeight="1" thickBot="1">
      <c r="A18" s="19">
        <v>9</v>
      </c>
      <c r="B18" s="27" t="s">
        <v>71</v>
      </c>
      <c r="C18" s="12">
        <v>-0.05</v>
      </c>
      <c r="D18" s="12">
        <v>0</v>
      </c>
      <c r="E18" s="22">
        <v>100000</v>
      </c>
      <c r="F18" s="30">
        <v>0</v>
      </c>
      <c r="G18" s="67">
        <f t="shared" si="2"/>
        <v>0</v>
      </c>
      <c r="H18" s="68">
        <f t="shared" si="3"/>
        <v>-100000</v>
      </c>
      <c r="I18" s="69">
        <f t="shared" si="4"/>
        <v>0.05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7"/>
    </row>
    <row r="19" spans="1:99" ht="21.75" customHeight="1" thickBot="1">
      <c r="A19" s="20">
        <v>10</v>
      </c>
      <c r="B19" s="24" t="s">
        <v>12</v>
      </c>
      <c r="C19" s="12">
        <v>20876.9</v>
      </c>
      <c r="D19" s="12">
        <v>23341.6</v>
      </c>
      <c r="E19" s="22">
        <v>57007</v>
      </c>
      <c r="F19" s="32">
        <f aca="true" t="shared" si="5" ref="F19:F27">D19/E19*100</f>
        <v>40.945147087199814</v>
      </c>
      <c r="G19" s="67">
        <f t="shared" si="2"/>
        <v>111.80587156139082</v>
      </c>
      <c r="H19" s="70">
        <f t="shared" si="3"/>
        <v>-33665.4</v>
      </c>
      <c r="I19" s="69">
        <f t="shared" si="4"/>
        <v>2464.699999999997</v>
      </c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7"/>
    </row>
    <row r="20" spans="1:99" ht="68.25" customHeight="1" thickBot="1">
      <c r="A20" s="19">
        <v>11</v>
      </c>
      <c r="B20" s="24" t="s">
        <v>2</v>
      </c>
      <c r="C20" s="12">
        <v>2463.4</v>
      </c>
      <c r="D20" s="12">
        <v>799.6</v>
      </c>
      <c r="E20" s="22">
        <v>1000</v>
      </c>
      <c r="F20" s="30">
        <f t="shared" si="5"/>
        <v>79.96</v>
      </c>
      <c r="G20" s="67">
        <f t="shared" si="2"/>
        <v>32.459202727937</v>
      </c>
      <c r="H20" s="68">
        <f t="shared" si="3"/>
        <v>-200.39999999999998</v>
      </c>
      <c r="I20" s="69">
        <f t="shared" si="4"/>
        <v>-1663.8000000000002</v>
      </c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7"/>
    </row>
    <row r="21" spans="1:99" ht="77.25" customHeight="1" thickBot="1">
      <c r="A21" s="20">
        <v>12</v>
      </c>
      <c r="B21" s="28" t="s">
        <v>59</v>
      </c>
      <c r="C21" s="12">
        <v>220.8</v>
      </c>
      <c r="D21" s="12">
        <v>30.8</v>
      </c>
      <c r="E21" s="22">
        <v>0</v>
      </c>
      <c r="F21" s="30">
        <v>0</v>
      </c>
      <c r="G21" s="67">
        <f t="shared" si="2"/>
        <v>13.949275362318842</v>
      </c>
      <c r="H21" s="68">
        <f t="shared" si="3"/>
        <v>30.8</v>
      </c>
      <c r="I21" s="69">
        <f t="shared" si="4"/>
        <v>-190</v>
      </c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7"/>
    </row>
    <row r="22" spans="1:99" ht="20.25" customHeight="1" thickBot="1">
      <c r="A22" s="19">
        <v>13</v>
      </c>
      <c r="B22" s="24" t="s">
        <v>13</v>
      </c>
      <c r="C22" s="12">
        <v>23307.1</v>
      </c>
      <c r="D22" s="12">
        <v>28148</v>
      </c>
      <c r="E22" s="22">
        <v>55600.1</v>
      </c>
      <c r="F22" s="30">
        <f t="shared" si="5"/>
        <v>50.62580822696362</v>
      </c>
      <c r="G22" s="67">
        <f t="shared" si="2"/>
        <v>120.77006577394872</v>
      </c>
      <c r="H22" s="68">
        <f t="shared" si="3"/>
        <v>-27452.1</v>
      </c>
      <c r="I22" s="69">
        <f t="shared" si="4"/>
        <v>4840.9000000000015</v>
      </c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7"/>
    </row>
    <row r="23" spans="1:99" ht="63.75" customHeight="1" thickBot="1">
      <c r="A23" s="20">
        <v>14</v>
      </c>
      <c r="B23" s="28" t="s">
        <v>58</v>
      </c>
      <c r="C23" s="12">
        <v>1526.3</v>
      </c>
      <c r="D23" s="12">
        <v>1914</v>
      </c>
      <c r="E23" s="22">
        <v>0</v>
      </c>
      <c r="F23" s="30">
        <v>0</v>
      </c>
      <c r="G23" s="67">
        <v>0</v>
      </c>
      <c r="H23" s="68">
        <f t="shared" si="3"/>
        <v>1914</v>
      </c>
      <c r="I23" s="69">
        <f t="shared" si="4"/>
        <v>387.70000000000005</v>
      </c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7"/>
    </row>
    <row r="24" spans="1:99" ht="24.75" customHeight="1" thickBot="1">
      <c r="A24" s="19">
        <v>15</v>
      </c>
      <c r="B24" s="39" t="s">
        <v>78</v>
      </c>
      <c r="C24" s="12">
        <v>1568.6</v>
      </c>
      <c r="D24" s="12">
        <v>308.2</v>
      </c>
      <c r="E24" s="22">
        <v>0</v>
      </c>
      <c r="F24" s="30">
        <v>0</v>
      </c>
      <c r="G24" s="67"/>
      <c r="H24" s="68">
        <f t="shared" si="3"/>
        <v>308.2</v>
      </c>
      <c r="I24" s="69">
        <f t="shared" si="4"/>
        <v>-1260.3999999999999</v>
      </c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7"/>
    </row>
    <row r="25" spans="1:99" ht="24" customHeight="1" thickBot="1">
      <c r="A25" s="20">
        <v>16</v>
      </c>
      <c r="B25" s="39" t="s">
        <v>79</v>
      </c>
      <c r="C25" s="12">
        <v>2500</v>
      </c>
      <c r="D25" s="12">
        <v>0</v>
      </c>
      <c r="E25" s="22">
        <v>0</v>
      </c>
      <c r="F25" s="30">
        <v>0</v>
      </c>
      <c r="G25" s="67"/>
      <c r="H25" s="68">
        <f t="shared" si="3"/>
        <v>0</v>
      </c>
      <c r="I25" s="69">
        <f t="shared" si="4"/>
        <v>-2500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7"/>
    </row>
    <row r="26" spans="1:99" ht="49.5" customHeight="1" thickBot="1">
      <c r="A26" s="19">
        <v>17</v>
      </c>
      <c r="B26" s="24" t="s">
        <v>14</v>
      </c>
      <c r="C26" s="12">
        <v>13164.7</v>
      </c>
      <c r="D26" s="12">
        <v>15073.2</v>
      </c>
      <c r="E26" s="22">
        <v>2000</v>
      </c>
      <c r="F26" s="30">
        <f t="shared" si="5"/>
        <v>753.66</v>
      </c>
      <c r="G26" s="67">
        <f>D26/C26*100</f>
        <v>114.49710209879451</v>
      </c>
      <c r="H26" s="68">
        <f t="shared" si="3"/>
        <v>13073.2</v>
      </c>
      <c r="I26" s="69">
        <f>D26-C26</f>
        <v>1908.5</v>
      </c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7"/>
    </row>
    <row r="27" spans="1:99" ht="39" customHeight="1" thickBot="1">
      <c r="A27" s="20">
        <v>18</v>
      </c>
      <c r="B27" s="24" t="s">
        <v>90</v>
      </c>
      <c r="C27" s="12">
        <v>40</v>
      </c>
      <c r="D27" s="12">
        <v>0</v>
      </c>
      <c r="E27" s="22">
        <v>150000</v>
      </c>
      <c r="F27" s="30">
        <f t="shared" si="5"/>
        <v>0</v>
      </c>
      <c r="G27" s="67">
        <f>D27/C27*100</f>
        <v>0</v>
      </c>
      <c r="H27" s="68">
        <f t="shared" si="3"/>
        <v>-150000</v>
      </c>
      <c r="I27" s="69">
        <f>D27-C27</f>
        <v>-40</v>
      </c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7"/>
    </row>
    <row r="28" spans="1:99" ht="21.75" customHeight="1">
      <c r="A28" s="19">
        <v>19</v>
      </c>
      <c r="B28" s="49" t="s">
        <v>91</v>
      </c>
      <c r="C28" s="50">
        <v>46310.3</v>
      </c>
      <c r="D28" s="50">
        <v>1997.7</v>
      </c>
      <c r="E28" s="50">
        <v>-10000</v>
      </c>
      <c r="F28" s="30">
        <v>0</v>
      </c>
      <c r="G28" s="71">
        <f>D28/C28*100</f>
        <v>4.3137271838014435</v>
      </c>
      <c r="H28" s="68">
        <f t="shared" si="3"/>
        <v>11997.7</v>
      </c>
      <c r="I28" s="69">
        <f>D28-C28</f>
        <v>-44312.600000000006</v>
      </c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7"/>
    </row>
    <row r="29" spans="1:99" ht="20.25" customHeight="1">
      <c r="A29" s="20">
        <v>20</v>
      </c>
      <c r="B29" s="60" t="s">
        <v>73</v>
      </c>
      <c r="C29" s="66">
        <v>103887.1</v>
      </c>
      <c r="D29" s="107">
        <v>-67380.5</v>
      </c>
      <c r="E29" s="66">
        <v>510272.3</v>
      </c>
      <c r="F29" s="51">
        <f>D29/E29*100</f>
        <v>-13.204812410942157</v>
      </c>
      <c r="G29" s="72">
        <f>D29/C29*100</f>
        <v>-64.85935212360341</v>
      </c>
      <c r="H29" s="68">
        <f t="shared" si="3"/>
        <v>-577652.8</v>
      </c>
      <c r="I29" s="69">
        <f>D29-C29</f>
        <v>-171267.6</v>
      </c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7"/>
    </row>
    <row r="30" spans="1:99" ht="36.75" customHeight="1">
      <c r="A30" s="161" t="s">
        <v>75</v>
      </c>
      <c r="B30" s="162"/>
      <c r="C30" s="162"/>
      <c r="D30" s="162"/>
      <c r="E30" s="162"/>
      <c r="F30" s="162"/>
      <c r="G30" s="162"/>
      <c r="H30" s="162"/>
      <c r="I30" s="163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7"/>
    </row>
    <row r="31" spans="1:99" ht="20.25" customHeight="1">
      <c r="A31" s="150"/>
      <c r="B31" s="151" t="s">
        <v>3</v>
      </c>
      <c r="C31" s="153" t="s">
        <v>99</v>
      </c>
      <c r="D31" s="154" t="s">
        <v>103</v>
      </c>
      <c r="E31" s="154"/>
      <c r="F31" s="154" t="s">
        <v>83</v>
      </c>
      <c r="G31" s="154" t="s">
        <v>84</v>
      </c>
      <c r="H31" s="147" t="s">
        <v>81</v>
      </c>
      <c r="I31" s="147" t="s">
        <v>82</v>
      </c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7"/>
    </row>
    <row r="32" spans="1:99" ht="50.25" customHeight="1">
      <c r="A32" s="150"/>
      <c r="B32" s="151"/>
      <c r="C32" s="154"/>
      <c r="D32" s="87" t="s">
        <v>67</v>
      </c>
      <c r="E32" s="88" t="s">
        <v>98</v>
      </c>
      <c r="F32" s="154"/>
      <c r="G32" s="154"/>
      <c r="H32" s="147"/>
      <c r="I32" s="147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7"/>
    </row>
    <row r="33" spans="1:99" ht="30" customHeight="1">
      <c r="A33" s="82">
        <v>1</v>
      </c>
      <c r="B33" s="82">
        <v>2</v>
      </c>
      <c r="C33" s="82">
        <v>3</v>
      </c>
      <c r="D33" s="82">
        <v>4</v>
      </c>
      <c r="E33" s="82">
        <v>5</v>
      </c>
      <c r="F33" s="82">
        <v>6</v>
      </c>
      <c r="G33" s="83">
        <v>7</v>
      </c>
      <c r="H33" s="84">
        <v>8</v>
      </c>
      <c r="I33" s="41">
        <v>9</v>
      </c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7"/>
    </row>
    <row r="34" spans="1:99" ht="48" customHeight="1">
      <c r="A34" s="85"/>
      <c r="B34" s="86" t="s">
        <v>66</v>
      </c>
      <c r="C34" s="79">
        <f>SUM(C35:C42)</f>
        <v>839612.1</v>
      </c>
      <c r="D34" s="79">
        <f>SUM(D35:D42)</f>
        <v>704014.6</v>
      </c>
      <c r="E34" s="79">
        <f>SUM(E35:E42)</f>
        <v>1479966.9000000001</v>
      </c>
      <c r="F34" s="80">
        <f aca="true" t="shared" si="6" ref="F34:F43">D34/E34*100</f>
        <v>47.569617942130996</v>
      </c>
      <c r="G34" s="72">
        <f aca="true" t="shared" si="7" ref="G34:G43">D34/C34*100</f>
        <v>83.84998262888303</v>
      </c>
      <c r="H34" s="69">
        <f aca="true" t="shared" si="8" ref="H34:H43">D34-E34</f>
        <v>-775952.3000000002</v>
      </c>
      <c r="I34" s="69">
        <f>D34-C34</f>
        <v>-135597.5</v>
      </c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7"/>
    </row>
    <row r="35" spans="1:99" ht="15" customHeight="1">
      <c r="A35" s="85">
        <v>1</v>
      </c>
      <c r="B35" s="86" t="s">
        <v>15</v>
      </c>
      <c r="C35" s="81">
        <v>317389.4</v>
      </c>
      <c r="D35" s="81">
        <v>311021.8</v>
      </c>
      <c r="E35" s="81">
        <v>851280.9</v>
      </c>
      <c r="F35" s="80">
        <f t="shared" si="6"/>
        <v>36.53574278478467</v>
      </c>
      <c r="G35" s="72">
        <f t="shared" si="7"/>
        <v>97.99375782556065</v>
      </c>
      <c r="H35" s="69">
        <f t="shared" si="8"/>
        <v>-540259.1000000001</v>
      </c>
      <c r="I35" s="69">
        <f aca="true" t="shared" si="9" ref="I35:I43">D35-C35</f>
        <v>-6367.600000000035</v>
      </c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7"/>
    </row>
    <row r="36" spans="1:99" ht="19.5" customHeight="1">
      <c r="A36" s="85">
        <v>2</v>
      </c>
      <c r="B36" s="86" t="s">
        <v>16</v>
      </c>
      <c r="C36" s="79">
        <v>196610.2</v>
      </c>
      <c r="D36" s="79">
        <v>75100.3</v>
      </c>
      <c r="E36" s="79">
        <v>157356</v>
      </c>
      <c r="F36" s="80">
        <f t="shared" si="6"/>
        <v>47.726365693078115</v>
      </c>
      <c r="G36" s="72">
        <f t="shared" si="7"/>
        <v>38.197560452102685</v>
      </c>
      <c r="H36" s="69">
        <f t="shared" si="8"/>
        <v>-82255.7</v>
      </c>
      <c r="I36" s="69">
        <f t="shared" si="9"/>
        <v>-121509.90000000001</v>
      </c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7"/>
    </row>
    <row r="37" spans="1:99" ht="19.5" customHeight="1">
      <c r="A37" s="85">
        <v>3</v>
      </c>
      <c r="B37" s="86" t="s">
        <v>17</v>
      </c>
      <c r="C37" s="81">
        <v>28443.9</v>
      </c>
      <c r="D37" s="81">
        <v>29467.5</v>
      </c>
      <c r="E37" s="81">
        <v>38297.4</v>
      </c>
      <c r="F37" s="80">
        <f t="shared" si="6"/>
        <v>76.94386564100957</v>
      </c>
      <c r="G37" s="72">
        <f t="shared" si="7"/>
        <v>103.59866263065192</v>
      </c>
      <c r="H37" s="69">
        <f t="shared" si="8"/>
        <v>-8829.900000000001</v>
      </c>
      <c r="I37" s="69">
        <f t="shared" si="9"/>
        <v>1023.5999999999985</v>
      </c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7"/>
    </row>
    <row r="38" spans="1:99" ht="19.5" customHeight="1">
      <c r="A38" s="85">
        <v>4</v>
      </c>
      <c r="B38" s="86" t="s">
        <v>18</v>
      </c>
      <c r="C38" s="81">
        <v>52421.5</v>
      </c>
      <c r="D38" s="81">
        <v>40517.4</v>
      </c>
      <c r="E38" s="81">
        <v>62199.8</v>
      </c>
      <c r="F38" s="80">
        <f t="shared" si="6"/>
        <v>65.14072392515732</v>
      </c>
      <c r="G38" s="72">
        <f t="shared" si="7"/>
        <v>77.29156929885639</v>
      </c>
      <c r="H38" s="69">
        <f t="shared" si="8"/>
        <v>-21682.4</v>
      </c>
      <c r="I38" s="69">
        <f t="shared" si="9"/>
        <v>-11904.099999999999</v>
      </c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7"/>
    </row>
    <row r="39" spans="1:99" ht="19.5" customHeight="1">
      <c r="A39" s="85">
        <v>5</v>
      </c>
      <c r="B39" s="86" t="s">
        <v>19</v>
      </c>
      <c r="C39" s="81">
        <v>18475.2</v>
      </c>
      <c r="D39" s="81">
        <v>13209.7</v>
      </c>
      <c r="E39" s="81">
        <v>26295.6</v>
      </c>
      <c r="F39" s="80">
        <f t="shared" si="6"/>
        <v>50.23540059933982</v>
      </c>
      <c r="G39" s="72">
        <f t="shared" si="7"/>
        <v>71.49963193903179</v>
      </c>
      <c r="H39" s="69">
        <f t="shared" si="8"/>
        <v>-13085.899999999998</v>
      </c>
      <c r="I39" s="69">
        <f t="shared" si="9"/>
        <v>-5265.5</v>
      </c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7"/>
    </row>
    <row r="40" spans="1:99" ht="27" customHeight="1">
      <c r="A40" s="85">
        <v>6</v>
      </c>
      <c r="B40" s="86" t="s">
        <v>20</v>
      </c>
      <c r="C40" s="81">
        <v>215761.5</v>
      </c>
      <c r="D40" s="81">
        <v>230270.3</v>
      </c>
      <c r="E40" s="81">
        <v>320986.7</v>
      </c>
      <c r="F40" s="80">
        <f t="shared" si="6"/>
        <v>71.73826828338993</v>
      </c>
      <c r="G40" s="72">
        <f t="shared" si="7"/>
        <v>106.72446196378871</v>
      </c>
      <c r="H40" s="69">
        <f t="shared" si="8"/>
        <v>-90716.40000000002</v>
      </c>
      <c r="I40" s="69">
        <f t="shared" si="9"/>
        <v>14508.799999999988</v>
      </c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7"/>
    </row>
    <row r="41" spans="1:99" ht="19.5" customHeight="1">
      <c r="A41" s="85">
        <v>7</v>
      </c>
      <c r="B41" s="86" t="s">
        <v>21</v>
      </c>
      <c r="C41" s="81">
        <v>9561</v>
      </c>
      <c r="D41" s="81">
        <v>3410</v>
      </c>
      <c r="E41" s="81">
        <v>11000</v>
      </c>
      <c r="F41" s="80">
        <f t="shared" si="6"/>
        <v>31</v>
      </c>
      <c r="G41" s="72">
        <f t="shared" si="7"/>
        <v>35.66572534253739</v>
      </c>
      <c r="H41" s="69">
        <f t="shared" si="8"/>
        <v>-7590</v>
      </c>
      <c r="I41" s="69">
        <f t="shared" si="9"/>
        <v>-6151</v>
      </c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7"/>
    </row>
    <row r="42" spans="1:99" ht="19.5" customHeight="1" thickBot="1">
      <c r="A42" s="8">
        <v>8</v>
      </c>
      <c r="B42" s="9" t="s">
        <v>93</v>
      </c>
      <c r="C42" s="142">
        <v>949.4</v>
      </c>
      <c r="D42" s="142">
        <v>1017.6</v>
      </c>
      <c r="E42" s="142">
        <v>12550.5</v>
      </c>
      <c r="F42" s="75">
        <f t="shared" si="6"/>
        <v>8.10804350424286</v>
      </c>
      <c r="G42" s="76">
        <f t="shared" si="7"/>
        <v>107.18348430587741</v>
      </c>
      <c r="H42" s="77">
        <f t="shared" si="8"/>
        <v>-11532.9</v>
      </c>
      <c r="I42" s="78">
        <f t="shared" si="9"/>
        <v>68.20000000000005</v>
      </c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7"/>
    </row>
    <row r="43" spans="1:99" ht="19.5" customHeight="1">
      <c r="A43" s="85">
        <v>9</v>
      </c>
      <c r="B43" s="86" t="s">
        <v>5</v>
      </c>
      <c r="C43" s="81">
        <v>949.4</v>
      </c>
      <c r="D43" s="81">
        <v>1017.6</v>
      </c>
      <c r="E43" s="81">
        <v>10000</v>
      </c>
      <c r="F43" s="80">
        <f t="shared" si="6"/>
        <v>10.176</v>
      </c>
      <c r="G43" s="141">
        <f t="shared" si="7"/>
        <v>107.18348430587741</v>
      </c>
      <c r="H43" s="74">
        <f t="shared" si="8"/>
        <v>-8982.4</v>
      </c>
      <c r="I43" s="73">
        <f t="shared" si="9"/>
        <v>68.20000000000005</v>
      </c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7"/>
    </row>
    <row r="44" spans="1:99" ht="27" customHeight="1">
      <c r="A44" s="37"/>
      <c r="B44" s="38"/>
      <c r="C44" s="38"/>
      <c r="D44" s="38"/>
      <c r="E44" s="38"/>
      <c r="F44" s="38"/>
      <c r="G44" s="38"/>
      <c r="H44" s="38"/>
      <c r="I44" s="38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7"/>
    </row>
    <row r="45" spans="1:99" ht="15" customHeight="1" thickBot="1">
      <c r="A45" s="37"/>
      <c r="B45" s="38"/>
      <c r="C45" s="38"/>
      <c r="D45" s="38"/>
      <c r="E45" s="38"/>
      <c r="F45" s="38"/>
      <c r="G45" s="38"/>
      <c r="H45" s="38"/>
      <c r="I45" s="38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7"/>
    </row>
    <row r="46" spans="1:99" ht="51.75" customHeight="1">
      <c r="A46" s="148"/>
      <c r="B46" s="173" t="s">
        <v>6</v>
      </c>
      <c r="C46" s="154" t="s">
        <v>99</v>
      </c>
      <c r="D46" s="154" t="s">
        <v>103</v>
      </c>
      <c r="E46" s="154"/>
      <c r="F46" s="154" t="s">
        <v>83</v>
      </c>
      <c r="G46" s="154" t="s">
        <v>84</v>
      </c>
      <c r="H46" s="147" t="s">
        <v>81</v>
      </c>
      <c r="I46" s="147" t="s">
        <v>82</v>
      </c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7"/>
    </row>
    <row r="47" spans="1:99" ht="36.75" customHeight="1" thickBot="1">
      <c r="A47" s="149"/>
      <c r="B47" s="173"/>
      <c r="C47" s="154"/>
      <c r="D47" s="87" t="s">
        <v>67</v>
      </c>
      <c r="E47" s="88" t="s">
        <v>98</v>
      </c>
      <c r="F47" s="154"/>
      <c r="G47" s="154"/>
      <c r="H47" s="147"/>
      <c r="I47" s="147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7"/>
    </row>
    <row r="48" spans="1:99" ht="15" customHeight="1" thickBot="1">
      <c r="A48" s="40">
        <v>1</v>
      </c>
      <c r="B48" s="90">
        <v>2</v>
      </c>
      <c r="C48" s="91">
        <v>3</v>
      </c>
      <c r="D48" s="91">
        <v>4</v>
      </c>
      <c r="E48" s="91">
        <v>5</v>
      </c>
      <c r="F48" s="92">
        <v>6</v>
      </c>
      <c r="G48" s="93">
        <v>7</v>
      </c>
      <c r="H48" s="84">
        <v>8</v>
      </c>
      <c r="I48" s="94">
        <v>9</v>
      </c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7"/>
    </row>
    <row r="49" spans="1:99" ht="15" customHeight="1" thickBot="1">
      <c r="A49" s="11"/>
      <c r="B49" s="36" t="s">
        <v>23</v>
      </c>
      <c r="C49" s="108">
        <v>839612.1</v>
      </c>
      <c r="D49" s="109">
        <v>704014.6</v>
      </c>
      <c r="E49" s="109">
        <f>SUM(E51,E87,E97)</f>
        <v>1479966.9</v>
      </c>
      <c r="F49" s="33">
        <f>D49/E49*100</f>
        <v>47.569617942131</v>
      </c>
      <c r="G49" s="56">
        <f>D49/C49*100</f>
        <v>83.84998262888303</v>
      </c>
      <c r="H49" s="61">
        <f>SUM(H51,H87,H97)</f>
        <v>-773029.3</v>
      </c>
      <c r="I49" s="61">
        <f>SUM(I51,I87,I97)</f>
        <v>-75980.80000000003</v>
      </c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7"/>
    </row>
    <row r="50" spans="1:99" ht="50.25" customHeight="1" thickBot="1">
      <c r="A50" s="8"/>
      <c r="B50" s="9" t="s">
        <v>7</v>
      </c>
      <c r="C50" s="43"/>
      <c r="D50" s="3"/>
      <c r="E50" s="11"/>
      <c r="F50" s="30"/>
      <c r="G50" s="56"/>
      <c r="H50" s="57">
        <f>D50-E50</f>
        <v>0</v>
      </c>
      <c r="I50" s="58">
        <f>D50-C50</f>
        <v>0</v>
      </c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7"/>
    </row>
    <row r="51" spans="1:99" ht="15" customHeight="1" thickBot="1">
      <c r="A51" s="8"/>
      <c r="B51" s="9" t="s">
        <v>22</v>
      </c>
      <c r="C51" s="110">
        <f>C53+C54+C55+C56+C57+C58+C59+C60+C61+C63+C64+C65+C66+C67+C68+C69+C70+C71+C72+C73+C74+C75+C76+C77+C78+C79+C80+C81+C82+C83+C84+C85+C86</f>
        <v>491953.6000000002</v>
      </c>
      <c r="D51" s="110">
        <f>D53+D54+D55+D56+D57+D58+D59+D60+D61+D62+D63+D64+D65+D66+D67+D68+D69+D70+D71+D72+D73+D74+D75+D76+D77+D78+D79+D80+D81+D82+D83+D84+D85+D86</f>
        <v>535202.6099999999</v>
      </c>
      <c r="E51" s="110">
        <f>E53+E54+E55+E56+E57+E58+E59+E60+E61+E62+E63+E64+E65+E66+E67+E68+E69+E70+E71+E72+E73+E74+E75+E76+E77+E78+E79+E80+E81+E82+E83+E84+E85+E86</f>
        <v>845022.8</v>
      </c>
      <c r="F51" s="33">
        <f>D51/E51*100</f>
        <v>63.335878037847</v>
      </c>
      <c r="G51" s="62">
        <f>SUM(G53,G54,G56,G57,G58,G59,G61,G63,G64,G65,G66,G67,G68,G69,G70,G71,G73,G74,G76,G77,G78,G79,G80,G81,G82,G83,G84,G85)</f>
        <v>2504.7589630088087</v>
      </c>
      <c r="H51" s="62">
        <f>SUM(H53,H54,H56,H57,H58,H59,H61,H63,H64,H65,H66,H67,H68,H69,H70,H71,H73,H74,H76,H77,H78,H79,H80,H81,H82,H83,H84,H85)</f>
        <v>-308895</v>
      </c>
      <c r="I51" s="62">
        <f>SUM(I53,I54,I56,I57,I58,I59,I61,I63,I64,I65,I66,I67,I68,I69,I70,I71,I73,I74,I76,I77,I78,I79,I80,I81,I82,I83,I84,I85)</f>
        <v>100907.90000000001</v>
      </c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7"/>
    </row>
    <row r="52" spans="1:99" ht="15" customHeight="1" thickBot="1">
      <c r="A52" s="8"/>
      <c r="B52" s="9" t="s">
        <v>7</v>
      </c>
      <c r="C52" s="44"/>
      <c r="D52" s="4"/>
      <c r="E52" s="8"/>
      <c r="F52" s="30"/>
      <c r="G52" s="56"/>
      <c r="H52" s="57">
        <f>D52-E52</f>
        <v>0</v>
      </c>
      <c r="I52" s="58">
        <f>D52-C52</f>
        <v>0</v>
      </c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7"/>
    </row>
    <row r="53" spans="1:99" ht="15" customHeight="1" thickBot="1">
      <c r="A53" s="8">
        <v>1</v>
      </c>
      <c r="B53" s="9" t="s">
        <v>24</v>
      </c>
      <c r="C53" s="45">
        <v>203756.1</v>
      </c>
      <c r="D53" s="2">
        <v>173683.9</v>
      </c>
      <c r="E53" s="5">
        <v>252481</v>
      </c>
      <c r="F53" s="32">
        <f>D53/E53*100</f>
        <v>68.79087931369094</v>
      </c>
      <c r="G53" s="56">
        <f aca="true" t="shared" si="10" ref="G53:G58">D53/C53*100</f>
        <v>85.24107989895762</v>
      </c>
      <c r="H53" s="59">
        <f>D53-E53</f>
        <v>-78797.1</v>
      </c>
      <c r="I53" s="63">
        <f>D53-C53</f>
        <v>-30072.20000000001</v>
      </c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7"/>
    </row>
    <row r="54" spans="1:99" ht="15" customHeight="1" thickBot="1">
      <c r="A54" s="8">
        <v>2</v>
      </c>
      <c r="B54" s="9" t="s">
        <v>57</v>
      </c>
      <c r="C54" s="45">
        <v>680</v>
      </c>
      <c r="D54" s="2">
        <v>290</v>
      </c>
      <c r="E54" s="5">
        <v>19100</v>
      </c>
      <c r="F54" s="30">
        <f>D54/E54*100</f>
        <v>1.5183246073298429</v>
      </c>
      <c r="G54" s="56">
        <f t="shared" si="10"/>
        <v>42.64705882352941</v>
      </c>
      <c r="H54" s="57">
        <f>D54-E54</f>
        <v>-18810</v>
      </c>
      <c r="I54" s="58">
        <f>D54-C54</f>
        <v>-390</v>
      </c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7"/>
    </row>
    <row r="55" spans="1:99" ht="15" customHeight="1" thickBot="1">
      <c r="A55" s="8">
        <v>3</v>
      </c>
      <c r="B55" s="9" t="s">
        <v>87</v>
      </c>
      <c r="C55" s="45">
        <v>4</v>
      </c>
      <c r="D55" s="2">
        <v>79.8</v>
      </c>
      <c r="E55" s="5">
        <v>1004.7</v>
      </c>
      <c r="F55" s="30">
        <f>D55/E55*100</f>
        <v>7.942669453568228</v>
      </c>
      <c r="G55" s="56">
        <f t="shared" si="10"/>
        <v>1995</v>
      </c>
      <c r="H55" s="57">
        <f>D55-E55</f>
        <v>-924.9000000000001</v>
      </c>
      <c r="I55" s="58">
        <f>D55-C55</f>
        <v>75.8</v>
      </c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7"/>
    </row>
    <row r="56" spans="1:99" ht="15" customHeight="1" thickBot="1">
      <c r="A56" s="8">
        <v>4</v>
      </c>
      <c r="B56" s="9" t="s">
        <v>25</v>
      </c>
      <c r="C56" s="46">
        <v>27704.5</v>
      </c>
      <c r="D56" s="1">
        <v>38045.5</v>
      </c>
      <c r="E56" s="5">
        <v>29250</v>
      </c>
      <c r="F56" s="32">
        <f>D56/E56*100</f>
        <v>130.07008547008547</v>
      </c>
      <c r="G56" s="56">
        <f t="shared" si="10"/>
        <v>137.32606616253676</v>
      </c>
      <c r="H56" s="59">
        <f aca="true" t="shared" si="11" ref="H56:H91">D56-E56</f>
        <v>8795.5</v>
      </c>
      <c r="I56" s="58">
        <f aca="true" t="shared" si="12" ref="I56:I91">D56-C56</f>
        <v>10341</v>
      </c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7"/>
    </row>
    <row r="57" spans="1:99" ht="33.75" customHeight="1" thickBot="1">
      <c r="A57" s="8">
        <v>5</v>
      </c>
      <c r="B57" s="9" t="s">
        <v>26</v>
      </c>
      <c r="C57" s="46">
        <v>10845.5</v>
      </c>
      <c r="D57" s="1">
        <v>385.4</v>
      </c>
      <c r="E57" s="5">
        <v>3000</v>
      </c>
      <c r="F57" s="32">
        <f>D57/E57*100</f>
        <v>12.846666666666664</v>
      </c>
      <c r="G57" s="56">
        <f t="shared" si="10"/>
        <v>3.553547554285187</v>
      </c>
      <c r="H57" s="57">
        <f t="shared" si="11"/>
        <v>-2614.6</v>
      </c>
      <c r="I57" s="58">
        <f t="shared" si="12"/>
        <v>-10460.1</v>
      </c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7"/>
    </row>
    <row r="58" spans="1:99" ht="42" customHeight="1" thickBot="1">
      <c r="A58" s="8">
        <v>6</v>
      </c>
      <c r="B58" s="9" t="s">
        <v>27</v>
      </c>
      <c r="C58" s="46">
        <v>1169.9</v>
      </c>
      <c r="D58" s="1">
        <v>822.4</v>
      </c>
      <c r="E58" s="5">
        <v>2200</v>
      </c>
      <c r="F58" s="30">
        <v>2</v>
      </c>
      <c r="G58" s="56">
        <f t="shared" si="10"/>
        <v>70.29660654756816</v>
      </c>
      <c r="H58" s="57">
        <f t="shared" si="11"/>
        <v>-1377.6</v>
      </c>
      <c r="I58" s="58">
        <f t="shared" si="12"/>
        <v>-347.5000000000001</v>
      </c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7"/>
    </row>
    <row r="59" spans="1:99" ht="18.75" customHeight="1" thickBot="1">
      <c r="A59" s="8">
        <v>7</v>
      </c>
      <c r="B59" s="9" t="s">
        <v>61</v>
      </c>
      <c r="C59" s="46">
        <v>204</v>
      </c>
      <c r="D59" s="1">
        <v>1297</v>
      </c>
      <c r="E59" s="5">
        <v>2000</v>
      </c>
      <c r="F59" s="30">
        <v>0</v>
      </c>
      <c r="G59" s="56">
        <v>0</v>
      </c>
      <c r="H59" s="57">
        <f t="shared" si="11"/>
        <v>-703</v>
      </c>
      <c r="I59" s="58">
        <f t="shared" si="12"/>
        <v>1093</v>
      </c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7"/>
    </row>
    <row r="60" spans="1:99" ht="19.5" customHeight="1" thickBot="1">
      <c r="A60" s="8">
        <v>8</v>
      </c>
      <c r="B60" s="9" t="s">
        <v>94</v>
      </c>
      <c r="C60" s="46">
        <v>300</v>
      </c>
      <c r="D60" s="1">
        <v>0</v>
      </c>
      <c r="E60" s="5">
        <v>0</v>
      </c>
      <c r="F60" s="30">
        <v>0</v>
      </c>
      <c r="G60" s="56">
        <v>0</v>
      </c>
      <c r="H60" s="57">
        <f>D60-E60</f>
        <v>0</v>
      </c>
      <c r="I60" s="58">
        <f t="shared" si="12"/>
        <v>-300</v>
      </c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7"/>
    </row>
    <row r="61" spans="1:99" ht="20.25" customHeight="1" thickBot="1">
      <c r="A61" s="8">
        <v>9</v>
      </c>
      <c r="B61" s="9" t="s">
        <v>32</v>
      </c>
      <c r="C61" s="46">
        <v>359.6</v>
      </c>
      <c r="D61" s="1">
        <v>2315</v>
      </c>
      <c r="E61" s="5">
        <v>9500</v>
      </c>
      <c r="F61" s="30">
        <f aca="true" t="shared" si="13" ref="F61:F67">D61/E61*100</f>
        <v>24.36842105263158</v>
      </c>
      <c r="G61" s="56">
        <f aca="true" t="shared" si="14" ref="G61:G74">D61/C61*100</f>
        <v>643.7708565072303</v>
      </c>
      <c r="H61" s="57">
        <f t="shared" si="11"/>
        <v>-7185</v>
      </c>
      <c r="I61" s="58">
        <f t="shared" si="12"/>
        <v>1955.4</v>
      </c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7"/>
    </row>
    <row r="62" spans="1:99" ht="19.5" customHeight="1" thickBot="1">
      <c r="A62" s="8">
        <v>10</v>
      </c>
      <c r="B62" s="9" t="s">
        <v>97</v>
      </c>
      <c r="C62" s="46">
        <v>0</v>
      </c>
      <c r="D62" s="1">
        <v>1018.71</v>
      </c>
      <c r="E62" s="5">
        <v>1019</v>
      </c>
      <c r="F62" s="30">
        <f>D62/E62*100</f>
        <v>99.97154072620216</v>
      </c>
      <c r="G62" s="56">
        <v>0</v>
      </c>
      <c r="H62" s="57">
        <f>D62-E62</f>
        <v>-0.2899999999999636</v>
      </c>
      <c r="I62" s="58">
        <f t="shared" si="12"/>
        <v>1018.71</v>
      </c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7"/>
    </row>
    <row r="63" spans="1:99" ht="19.5" customHeight="1" thickBot="1">
      <c r="A63" s="8">
        <v>11</v>
      </c>
      <c r="B63" s="9" t="s">
        <v>33</v>
      </c>
      <c r="C63" s="46">
        <v>677</v>
      </c>
      <c r="D63" s="1">
        <v>810.4</v>
      </c>
      <c r="E63" s="5">
        <v>2800</v>
      </c>
      <c r="F63" s="30">
        <f t="shared" si="13"/>
        <v>28.942857142857143</v>
      </c>
      <c r="G63" s="56">
        <f t="shared" si="14"/>
        <v>119.70457902511077</v>
      </c>
      <c r="H63" s="57">
        <f t="shared" si="11"/>
        <v>-1989.6</v>
      </c>
      <c r="I63" s="58">
        <f t="shared" si="12"/>
        <v>133.39999999999998</v>
      </c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7"/>
    </row>
    <row r="64" spans="1:99" ht="39.75" customHeight="1" thickBot="1">
      <c r="A64" s="8">
        <v>12</v>
      </c>
      <c r="B64" s="9" t="s">
        <v>34</v>
      </c>
      <c r="C64" s="46">
        <v>772.5</v>
      </c>
      <c r="D64" s="1">
        <v>183.1</v>
      </c>
      <c r="E64" s="5">
        <v>1500</v>
      </c>
      <c r="F64" s="30">
        <f t="shared" si="13"/>
        <v>12.206666666666665</v>
      </c>
      <c r="G64" s="56">
        <f t="shared" si="14"/>
        <v>23.702265372168284</v>
      </c>
      <c r="H64" s="57">
        <f t="shared" si="11"/>
        <v>-1316.9</v>
      </c>
      <c r="I64" s="58">
        <f t="shared" si="12"/>
        <v>-589.4</v>
      </c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7"/>
    </row>
    <row r="65" spans="1:99" ht="39.75" customHeight="1" thickBot="1">
      <c r="A65" s="8">
        <v>13</v>
      </c>
      <c r="B65" s="9" t="s">
        <v>35</v>
      </c>
      <c r="C65" s="46">
        <v>846.4</v>
      </c>
      <c r="D65" s="1">
        <v>413.5</v>
      </c>
      <c r="E65" s="5">
        <v>1100</v>
      </c>
      <c r="F65" s="30">
        <f t="shared" si="13"/>
        <v>37.59090909090909</v>
      </c>
      <c r="G65" s="56">
        <f t="shared" si="14"/>
        <v>48.853969754253306</v>
      </c>
      <c r="H65" s="57">
        <f t="shared" si="11"/>
        <v>-686.5</v>
      </c>
      <c r="I65" s="58">
        <f t="shared" si="12"/>
        <v>-432.9</v>
      </c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7"/>
    </row>
    <row r="66" spans="1:99" ht="23.25" customHeight="1" thickBot="1">
      <c r="A66" s="8">
        <v>14</v>
      </c>
      <c r="B66" s="9" t="s">
        <v>36</v>
      </c>
      <c r="C66" s="46">
        <v>16427.1</v>
      </c>
      <c r="D66" s="1">
        <v>49451.1</v>
      </c>
      <c r="E66" s="5">
        <v>56528</v>
      </c>
      <c r="F66" s="30">
        <f t="shared" si="13"/>
        <v>87.4807175205208</v>
      </c>
      <c r="G66" s="56">
        <f t="shared" si="14"/>
        <v>301.0336577971766</v>
      </c>
      <c r="H66" s="57">
        <f t="shared" si="11"/>
        <v>-7076.9000000000015</v>
      </c>
      <c r="I66" s="58">
        <f t="shared" si="12"/>
        <v>33024</v>
      </c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7"/>
    </row>
    <row r="67" spans="1:99" ht="19.5" customHeight="1" thickBot="1">
      <c r="A67" s="8">
        <v>15</v>
      </c>
      <c r="B67" s="9" t="s">
        <v>37</v>
      </c>
      <c r="C67" s="46">
        <v>4817.1</v>
      </c>
      <c r="D67" s="1">
        <v>1293.4</v>
      </c>
      <c r="E67" s="5">
        <v>5500</v>
      </c>
      <c r="F67" s="30">
        <f t="shared" si="13"/>
        <v>23.51636363636364</v>
      </c>
      <c r="G67" s="56">
        <f t="shared" si="14"/>
        <v>26.850179568620124</v>
      </c>
      <c r="H67" s="57">
        <f t="shared" si="11"/>
        <v>-4206.6</v>
      </c>
      <c r="I67" s="58">
        <f t="shared" si="12"/>
        <v>-3523.7000000000003</v>
      </c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7"/>
    </row>
    <row r="68" spans="1:99" ht="19.5" customHeight="1" thickBot="1">
      <c r="A68" s="8">
        <v>16</v>
      </c>
      <c r="B68" s="9" t="s">
        <v>38</v>
      </c>
      <c r="C68" s="46">
        <v>5000.9</v>
      </c>
      <c r="D68" s="1">
        <v>3680</v>
      </c>
      <c r="E68" s="5">
        <v>6000</v>
      </c>
      <c r="F68" s="30">
        <v>0</v>
      </c>
      <c r="G68" s="56">
        <f t="shared" si="14"/>
        <v>73.58675438421085</v>
      </c>
      <c r="H68" s="57">
        <f t="shared" si="11"/>
        <v>-2320</v>
      </c>
      <c r="I68" s="58">
        <f t="shared" si="12"/>
        <v>-1320.8999999999996</v>
      </c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7"/>
    </row>
    <row r="69" spans="1:99" ht="19.5" customHeight="1" thickBot="1">
      <c r="A69" s="8">
        <v>17</v>
      </c>
      <c r="B69" s="9" t="s">
        <v>39</v>
      </c>
      <c r="C69" s="46">
        <v>4221.4</v>
      </c>
      <c r="D69" s="1">
        <v>2404.1</v>
      </c>
      <c r="E69" s="5">
        <v>3500</v>
      </c>
      <c r="F69" s="30">
        <f aca="true" t="shared" si="15" ref="F69:F83">D69/E69*100</f>
        <v>68.68857142857142</v>
      </c>
      <c r="G69" s="56">
        <f t="shared" si="14"/>
        <v>56.95030084805989</v>
      </c>
      <c r="H69" s="57">
        <f t="shared" si="11"/>
        <v>-1095.9</v>
      </c>
      <c r="I69" s="58">
        <f t="shared" si="12"/>
        <v>-1817.2999999999997</v>
      </c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7"/>
    </row>
    <row r="70" spans="1:99" ht="19.5" customHeight="1" thickBot="1">
      <c r="A70" s="8">
        <v>18</v>
      </c>
      <c r="B70" s="9" t="s">
        <v>40</v>
      </c>
      <c r="C70" s="46">
        <v>2728.9</v>
      </c>
      <c r="D70" s="1">
        <v>4327.6</v>
      </c>
      <c r="E70" s="5">
        <v>3900</v>
      </c>
      <c r="F70" s="30">
        <f t="shared" si="15"/>
        <v>110.96410256410256</v>
      </c>
      <c r="G70" s="56">
        <f t="shared" si="14"/>
        <v>158.58404485323757</v>
      </c>
      <c r="H70" s="57">
        <f t="shared" si="11"/>
        <v>427.60000000000036</v>
      </c>
      <c r="I70" s="58">
        <f t="shared" si="12"/>
        <v>1598.7000000000003</v>
      </c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7"/>
    </row>
    <row r="71" spans="1:99" ht="19.5" customHeight="1" thickBot="1">
      <c r="A71" s="8">
        <v>19</v>
      </c>
      <c r="B71" s="9" t="s">
        <v>41</v>
      </c>
      <c r="C71" s="46">
        <v>10788.7</v>
      </c>
      <c r="D71" s="1">
        <v>5869.3</v>
      </c>
      <c r="E71" s="5">
        <v>6120.2</v>
      </c>
      <c r="F71" s="30">
        <f t="shared" si="15"/>
        <v>95.90046076925591</v>
      </c>
      <c r="G71" s="56">
        <f t="shared" si="14"/>
        <v>54.40229128625321</v>
      </c>
      <c r="H71" s="57">
        <f t="shared" si="11"/>
        <v>-250.89999999999964</v>
      </c>
      <c r="I71" s="58">
        <f t="shared" si="12"/>
        <v>-4919.400000000001</v>
      </c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7"/>
    </row>
    <row r="72" spans="1:99" ht="19.5" customHeight="1" thickBot="1">
      <c r="A72" s="8">
        <v>20</v>
      </c>
      <c r="B72" s="9" t="s">
        <v>95</v>
      </c>
      <c r="C72" s="46">
        <v>18</v>
      </c>
      <c r="D72" s="1"/>
      <c r="E72" s="5"/>
      <c r="F72" s="30"/>
      <c r="G72" s="56"/>
      <c r="H72" s="57"/>
      <c r="I72" s="58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7"/>
    </row>
    <row r="73" spans="1:99" ht="19.5" customHeight="1" thickBot="1">
      <c r="A73" s="8">
        <v>21</v>
      </c>
      <c r="B73" s="9" t="s">
        <v>42</v>
      </c>
      <c r="C73" s="46">
        <v>1320.2</v>
      </c>
      <c r="D73" s="1">
        <v>2074</v>
      </c>
      <c r="E73" s="5">
        <v>2726.8</v>
      </c>
      <c r="F73" s="30">
        <f t="shared" si="15"/>
        <v>76.05985037406484</v>
      </c>
      <c r="G73" s="56">
        <f t="shared" si="14"/>
        <v>157.0974094834116</v>
      </c>
      <c r="H73" s="57">
        <f t="shared" si="11"/>
        <v>-652.8000000000002</v>
      </c>
      <c r="I73" s="58">
        <f t="shared" si="12"/>
        <v>753.8</v>
      </c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7"/>
    </row>
    <row r="74" spans="1:99" ht="19.5" customHeight="1" thickBot="1">
      <c r="A74" s="8">
        <v>22</v>
      </c>
      <c r="B74" s="9" t="s">
        <v>43</v>
      </c>
      <c r="C74" s="46">
        <v>10928.7</v>
      </c>
      <c r="D74" s="1">
        <v>4168.1</v>
      </c>
      <c r="E74" s="5">
        <v>16219.2</v>
      </c>
      <c r="F74" s="30">
        <f t="shared" si="15"/>
        <v>25.698554799250275</v>
      </c>
      <c r="G74" s="56">
        <f t="shared" si="14"/>
        <v>38.13902842973089</v>
      </c>
      <c r="H74" s="57">
        <f t="shared" si="11"/>
        <v>-12051.1</v>
      </c>
      <c r="I74" s="58">
        <f t="shared" si="12"/>
        <v>-6760.6</v>
      </c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7"/>
    </row>
    <row r="75" spans="1:99" ht="19.5" customHeight="1" thickBot="1">
      <c r="A75" s="8">
        <v>23</v>
      </c>
      <c r="B75" s="9" t="s">
        <v>96</v>
      </c>
      <c r="C75" s="46">
        <v>58395.4</v>
      </c>
      <c r="D75" s="111"/>
      <c r="E75" s="97"/>
      <c r="F75" s="95"/>
      <c r="G75" s="56"/>
      <c r="H75" s="57"/>
      <c r="I75" s="58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7"/>
    </row>
    <row r="76" spans="1:99" ht="19.5" customHeight="1" thickBot="1">
      <c r="A76" s="8">
        <v>24</v>
      </c>
      <c r="B76" s="9" t="s">
        <v>77</v>
      </c>
      <c r="C76" s="46">
        <v>113182.6</v>
      </c>
      <c r="D76" s="111">
        <v>235595.7</v>
      </c>
      <c r="E76" s="97">
        <v>377373.9</v>
      </c>
      <c r="F76" s="95">
        <f t="shared" si="15"/>
        <v>62.43031115824385</v>
      </c>
      <c r="G76" s="56">
        <v>0</v>
      </c>
      <c r="H76" s="57">
        <f t="shared" si="11"/>
        <v>-141778.2</v>
      </c>
      <c r="I76" s="58">
        <f t="shared" si="12"/>
        <v>122413.1</v>
      </c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7"/>
    </row>
    <row r="77" spans="1:99" ht="19.5" customHeight="1" thickBot="1">
      <c r="A77" s="8">
        <v>25</v>
      </c>
      <c r="B77" s="9" t="s">
        <v>80</v>
      </c>
      <c r="C77" s="46">
        <v>100</v>
      </c>
      <c r="D77" s="111">
        <v>0</v>
      </c>
      <c r="E77" s="97">
        <v>0</v>
      </c>
      <c r="F77" s="95">
        <v>0</v>
      </c>
      <c r="G77" s="56">
        <v>0</v>
      </c>
      <c r="H77" s="57">
        <f t="shared" si="11"/>
        <v>0</v>
      </c>
      <c r="I77" s="58">
        <f t="shared" si="12"/>
        <v>-100</v>
      </c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7"/>
    </row>
    <row r="78" spans="1:99" ht="19.5" customHeight="1" thickBot="1">
      <c r="A78" s="8">
        <v>26</v>
      </c>
      <c r="B78" s="9" t="s">
        <v>44</v>
      </c>
      <c r="C78" s="46">
        <v>4104.9</v>
      </c>
      <c r="D78" s="111">
        <v>1302</v>
      </c>
      <c r="E78" s="97">
        <v>16000</v>
      </c>
      <c r="F78" s="95">
        <f t="shared" si="15"/>
        <v>8.137500000000001</v>
      </c>
      <c r="G78" s="56">
        <f>D78/C78*100</f>
        <v>31.718190455309507</v>
      </c>
      <c r="H78" s="57">
        <f t="shared" si="11"/>
        <v>-14698</v>
      </c>
      <c r="I78" s="58">
        <f t="shared" si="12"/>
        <v>-2802.8999999999996</v>
      </c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7"/>
    </row>
    <row r="79" spans="1:99" ht="22.5" customHeight="1" thickBot="1">
      <c r="A79" s="8">
        <v>27</v>
      </c>
      <c r="B79" s="9" t="s">
        <v>45</v>
      </c>
      <c r="C79" s="46">
        <v>1415</v>
      </c>
      <c r="D79" s="111">
        <v>215</v>
      </c>
      <c r="E79" s="97">
        <v>2000</v>
      </c>
      <c r="F79" s="95">
        <f t="shared" si="15"/>
        <v>10.75</v>
      </c>
      <c r="G79" s="56">
        <f>D79/C79*100</f>
        <v>15.19434628975265</v>
      </c>
      <c r="H79" s="57">
        <f t="shared" si="11"/>
        <v>-1785</v>
      </c>
      <c r="I79" s="58">
        <f t="shared" si="12"/>
        <v>-1200</v>
      </c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7"/>
    </row>
    <row r="80" spans="1:99" ht="19.5" customHeight="1" thickBot="1">
      <c r="A80" s="8">
        <v>28</v>
      </c>
      <c r="B80" s="9" t="s">
        <v>89</v>
      </c>
      <c r="C80" s="46">
        <v>485</v>
      </c>
      <c r="D80" s="111">
        <v>250</v>
      </c>
      <c r="E80" s="97">
        <v>1000</v>
      </c>
      <c r="F80" s="95">
        <f t="shared" si="15"/>
        <v>25</v>
      </c>
      <c r="G80" s="56"/>
      <c r="H80" s="57">
        <f t="shared" si="11"/>
        <v>-750</v>
      </c>
      <c r="I80" s="58">
        <f t="shared" si="12"/>
        <v>-235</v>
      </c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7"/>
    </row>
    <row r="81" spans="1:99" ht="19.5" customHeight="1" thickBot="1">
      <c r="A81" s="8">
        <v>29</v>
      </c>
      <c r="B81" s="9" t="s">
        <v>46</v>
      </c>
      <c r="C81" s="46">
        <v>8741</v>
      </c>
      <c r="D81" s="111">
        <v>2945</v>
      </c>
      <c r="E81" s="97">
        <v>5000</v>
      </c>
      <c r="F81" s="95">
        <f t="shared" si="15"/>
        <v>58.9</v>
      </c>
      <c r="G81" s="56">
        <f>D81/C81*100</f>
        <v>33.691797277199406</v>
      </c>
      <c r="H81" s="57">
        <f t="shared" si="11"/>
        <v>-2055</v>
      </c>
      <c r="I81" s="58">
        <f t="shared" si="12"/>
        <v>-5796</v>
      </c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7"/>
    </row>
    <row r="82" spans="1:99" ht="19.5" customHeight="1" thickBot="1">
      <c r="A82" s="8">
        <v>30</v>
      </c>
      <c r="B82" s="9" t="s">
        <v>47</v>
      </c>
      <c r="C82" s="46">
        <v>174.4</v>
      </c>
      <c r="D82" s="111"/>
      <c r="E82" s="97">
        <v>449.5</v>
      </c>
      <c r="F82" s="95">
        <f t="shared" si="15"/>
        <v>0</v>
      </c>
      <c r="G82" s="56">
        <f>D82/C82*100</f>
        <v>0</v>
      </c>
      <c r="H82" s="57">
        <f t="shared" si="11"/>
        <v>-449.5</v>
      </c>
      <c r="I82" s="58">
        <f t="shared" si="12"/>
        <v>-174.4</v>
      </c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7"/>
    </row>
    <row r="83" spans="1:99" ht="19.5" customHeight="1" thickBot="1">
      <c r="A83" s="8">
        <v>31</v>
      </c>
      <c r="B83" s="9" t="s">
        <v>48</v>
      </c>
      <c r="C83" s="46">
        <v>96</v>
      </c>
      <c r="D83" s="111">
        <v>105</v>
      </c>
      <c r="E83" s="97">
        <v>2300</v>
      </c>
      <c r="F83" s="95">
        <f t="shared" si="15"/>
        <v>4.565217391304348</v>
      </c>
      <c r="G83" s="56">
        <f>D83/C83*100</f>
        <v>109.375</v>
      </c>
      <c r="H83" s="57">
        <f t="shared" si="11"/>
        <v>-2195</v>
      </c>
      <c r="I83" s="58">
        <f t="shared" si="12"/>
        <v>9</v>
      </c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7"/>
    </row>
    <row r="84" spans="1:99" ht="19.5" customHeight="1" thickBot="1">
      <c r="A84" s="8">
        <v>32</v>
      </c>
      <c r="B84" s="9" t="s">
        <v>49</v>
      </c>
      <c r="C84" s="46">
        <v>699.4</v>
      </c>
      <c r="D84" s="111">
        <v>1160</v>
      </c>
      <c r="E84" s="97">
        <v>2900</v>
      </c>
      <c r="F84" s="95">
        <f>D84/E84*100</f>
        <v>40</v>
      </c>
      <c r="G84" s="56">
        <f>D84/C84*100</f>
        <v>165.8564483843294</v>
      </c>
      <c r="H84" s="57">
        <f t="shared" si="11"/>
        <v>-1740</v>
      </c>
      <c r="I84" s="58">
        <f t="shared" si="12"/>
        <v>460.6</v>
      </c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7"/>
    </row>
    <row r="85" spans="1:99" ht="19.5" customHeight="1" thickBot="1">
      <c r="A85" s="8">
        <v>33</v>
      </c>
      <c r="B85" s="9" t="s">
        <v>50</v>
      </c>
      <c r="C85" s="46">
        <v>949.4</v>
      </c>
      <c r="D85" s="111">
        <v>1017.6</v>
      </c>
      <c r="E85" s="97">
        <v>12550.5</v>
      </c>
      <c r="F85" s="95">
        <f>D85/E85*100</f>
        <v>8.10804350424286</v>
      </c>
      <c r="G85" s="56">
        <f>D85/C85*100</f>
        <v>107.18348430587741</v>
      </c>
      <c r="H85" s="57">
        <f t="shared" si="11"/>
        <v>-11532.9</v>
      </c>
      <c r="I85" s="58">
        <f t="shared" si="12"/>
        <v>68.20000000000005</v>
      </c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6"/>
      <c r="BS85" s="126"/>
      <c r="BT85" s="126"/>
      <c r="BU85" s="126"/>
      <c r="BV85" s="126"/>
      <c r="BW85" s="126"/>
      <c r="BX85" s="126"/>
      <c r="BY85" s="126"/>
      <c r="BZ85" s="126"/>
      <c r="CA85" s="126"/>
      <c r="CB85" s="126"/>
      <c r="CC85" s="126"/>
      <c r="CD85" s="126"/>
      <c r="CE85" s="126"/>
      <c r="CF85" s="126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7"/>
    </row>
    <row r="86" spans="1:99" ht="19.5" customHeight="1" thickBot="1">
      <c r="A86" s="8">
        <v>34</v>
      </c>
      <c r="B86" s="9" t="s">
        <v>31</v>
      </c>
      <c r="C86" s="46">
        <v>40</v>
      </c>
      <c r="D86" s="111">
        <v>0</v>
      </c>
      <c r="E86" s="97">
        <v>0</v>
      </c>
      <c r="F86" s="95">
        <v>0</v>
      </c>
      <c r="G86" s="56">
        <v>0</v>
      </c>
      <c r="H86" s="57">
        <f t="shared" si="11"/>
        <v>0</v>
      </c>
      <c r="I86" s="58">
        <f t="shared" si="12"/>
        <v>-40</v>
      </c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  <c r="CR86" s="126"/>
      <c r="CS86" s="126"/>
      <c r="CT86" s="126"/>
      <c r="CU86" s="127"/>
    </row>
    <row r="87" spans="1:99" ht="39.75" customHeight="1" thickBot="1">
      <c r="A87" s="8"/>
      <c r="B87" s="9" t="s">
        <v>28</v>
      </c>
      <c r="C87" s="5">
        <f>SUM(C89)</f>
        <v>394008.80000000005</v>
      </c>
      <c r="D87" s="112">
        <f>SUM(D89)</f>
        <v>168812.1</v>
      </c>
      <c r="E87" s="97">
        <f>SUM(E89)</f>
        <v>644944.1</v>
      </c>
      <c r="F87" s="95">
        <f>D87/E87*100</f>
        <v>26.174687077531217</v>
      </c>
      <c r="G87" s="56">
        <f>D87/C87*100</f>
        <v>42.84475372123668</v>
      </c>
      <c r="H87" s="57">
        <f t="shared" si="11"/>
        <v>-476132</v>
      </c>
      <c r="I87" s="58">
        <f t="shared" si="12"/>
        <v>-225196.70000000004</v>
      </c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7"/>
    </row>
    <row r="88" spans="1:99" ht="39.75" customHeight="1" thickBot="1">
      <c r="A88" s="8"/>
      <c r="B88" s="9" t="s">
        <v>7</v>
      </c>
      <c r="C88" s="47"/>
      <c r="D88" s="113"/>
      <c r="E88" s="98"/>
      <c r="F88" s="95"/>
      <c r="G88" s="56"/>
      <c r="H88" s="57">
        <f t="shared" si="11"/>
        <v>0</v>
      </c>
      <c r="I88" s="58">
        <f t="shared" si="12"/>
        <v>0</v>
      </c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6"/>
      <c r="CF88" s="126"/>
      <c r="CG88" s="126"/>
      <c r="CH88" s="126"/>
      <c r="CI88" s="126"/>
      <c r="CJ88" s="126"/>
      <c r="CK88" s="126"/>
      <c r="CL88" s="126"/>
      <c r="CM88" s="126"/>
      <c r="CN88" s="126"/>
      <c r="CO88" s="126"/>
      <c r="CP88" s="126"/>
      <c r="CQ88" s="126"/>
      <c r="CR88" s="126"/>
      <c r="CS88" s="126"/>
      <c r="CT88" s="126"/>
      <c r="CU88" s="127"/>
    </row>
    <row r="89" spans="1:99" ht="19.5" customHeight="1" thickBot="1">
      <c r="A89" s="8"/>
      <c r="B89" s="9" t="s">
        <v>62</v>
      </c>
      <c r="C89" s="7">
        <f>SUM(C90,C91,C92,C93,C94,C95,C96)</f>
        <v>394008.80000000005</v>
      </c>
      <c r="D89" s="114">
        <f>D90+D91+D93+D94+D95+D96+D97</f>
        <v>168812.1</v>
      </c>
      <c r="E89" s="98">
        <f>SUM(E90,E91,E92,E93,E94,E95,E96)</f>
        <v>644944.1</v>
      </c>
      <c r="F89" s="95">
        <f aca="true" t="shared" si="16" ref="F89:F96">D89/E89*100</f>
        <v>26.174687077531217</v>
      </c>
      <c r="G89" s="56">
        <f>D89/C89*100</f>
        <v>42.84475372123668</v>
      </c>
      <c r="H89" s="57">
        <f t="shared" si="11"/>
        <v>-476132</v>
      </c>
      <c r="I89" s="58">
        <f t="shared" si="12"/>
        <v>-225196.70000000004</v>
      </c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26"/>
      <c r="CS89" s="126"/>
      <c r="CT89" s="126"/>
      <c r="CU89" s="127"/>
    </row>
    <row r="90" spans="1:99" ht="19.5" customHeight="1" thickBot="1">
      <c r="A90" s="8">
        <v>1</v>
      </c>
      <c r="B90" s="9" t="s">
        <v>51</v>
      </c>
      <c r="C90" s="46">
        <v>177605.8</v>
      </c>
      <c r="D90" s="111">
        <v>84560.1</v>
      </c>
      <c r="E90" s="97">
        <v>422091</v>
      </c>
      <c r="F90" s="96">
        <f t="shared" si="16"/>
        <v>20.033618342963962</v>
      </c>
      <c r="G90" s="56">
        <v>0</v>
      </c>
      <c r="H90" s="57">
        <f t="shared" si="11"/>
        <v>-337530.9</v>
      </c>
      <c r="I90" s="58">
        <f t="shared" si="12"/>
        <v>-93045.69999999998</v>
      </c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7"/>
    </row>
    <row r="91" spans="1:99" ht="19.5" customHeight="1" thickBot="1">
      <c r="A91" s="8">
        <v>2</v>
      </c>
      <c r="B91" s="9" t="s">
        <v>52</v>
      </c>
      <c r="C91" s="46">
        <v>199282.2</v>
      </c>
      <c r="D91" s="111">
        <v>61277.4</v>
      </c>
      <c r="E91" s="97">
        <v>162748.4</v>
      </c>
      <c r="F91" s="95">
        <f t="shared" si="16"/>
        <v>37.65161439375134</v>
      </c>
      <c r="G91" s="56">
        <f>D91/C91*100</f>
        <v>30.749058370491696</v>
      </c>
      <c r="H91" s="57">
        <f t="shared" si="11"/>
        <v>-101471</v>
      </c>
      <c r="I91" s="58">
        <f t="shared" si="12"/>
        <v>-138004.80000000002</v>
      </c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7"/>
    </row>
    <row r="92" spans="1:99" ht="17.25" customHeight="1" thickBot="1">
      <c r="A92" s="8">
        <v>3</v>
      </c>
      <c r="B92" s="9" t="s">
        <v>88</v>
      </c>
      <c r="C92" s="46">
        <v>3243.4</v>
      </c>
      <c r="D92" s="111">
        <v>0</v>
      </c>
      <c r="E92" s="97">
        <v>22000</v>
      </c>
      <c r="F92" s="95">
        <f t="shared" si="16"/>
        <v>0</v>
      </c>
      <c r="G92" s="56">
        <f>D92/C92*100</f>
        <v>0</v>
      </c>
      <c r="H92" s="57">
        <f>D92-E92</f>
        <v>-22000</v>
      </c>
      <c r="I92" s="58">
        <f>D92-C92</f>
        <v>-3243.4</v>
      </c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  <c r="BV92" s="126"/>
      <c r="BW92" s="126"/>
      <c r="BX92" s="126"/>
      <c r="BY92" s="126"/>
      <c r="BZ92" s="126"/>
      <c r="CA92" s="126"/>
      <c r="CB92" s="126"/>
      <c r="CC92" s="126"/>
      <c r="CD92" s="126"/>
      <c r="CE92" s="126"/>
      <c r="CF92" s="126"/>
      <c r="CG92" s="126"/>
      <c r="CH92" s="126"/>
      <c r="CI92" s="126"/>
      <c r="CJ92" s="126"/>
      <c r="CK92" s="126"/>
      <c r="CL92" s="126"/>
      <c r="CM92" s="126"/>
      <c r="CN92" s="126"/>
      <c r="CO92" s="126"/>
      <c r="CP92" s="126"/>
      <c r="CQ92" s="126"/>
      <c r="CR92" s="126"/>
      <c r="CS92" s="126"/>
      <c r="CT92" s="126"/>
      <c r="CU92" s="127"/>
    </row>
    <row r="93" spans="1:99" ht="39.75" customHeight="1" thickBot="1">
      <c r="A93" s="8">
        <v>4</v>
      </c>
      <c r="B93" s="9" t="s">
        <v>53</v>
      </c>
      <c r="C93" s="46">
        <v>2041.9</v>
      </c>
      <c r="D93" s="111">
        <v>1062</v>
      </c>
      <c r="E93" s="97">
        <v>5000</v>
      </c>
      <c r="F93" s="95">
        <f t="shared" si="16"/>
        <v>21.240000000000002</v>
      </c>
      <c r="G93" s="56">
        <f>D93/C93*100</f>
        <v>52.01038248689945</v>
      </c>
      <c r="H93" s="57">
        <f aca="true" t="shared" si="17" ref="H93:H98">D93-E93</f>
        <v>-3938</v>
      </c>
      <c r="I93" s="58">
        <f aca="true" t="shared" si="18" ref="I93:I98">D93-C93</f>
        <v>-979.9000000000001</v>
      </c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126"/>
      <c r="CF93" s="126"/>
      <c r="CG93" s="126"/>
      <c r="CH93" s="126"/>
      <c r="CI93" s="126"/>
      <c r="CJ93" s="126"/>
      <c r="CK93" s="126"/>
      <c r="CL93" s="126"/>
      <c r="CM93" s="126"/>
      <c r="CN93" s="126"/>
      <c r="CO93" s="126"/>
      <c r="CP93" s="126"/>
      <c r="CQ93" s="126"/>
      <c r="CR93" s="126"/>
      <c r="CS93" s="126"/>
      <c r="CT93" s="126"/>
      <c r="CU93" s="127"/>
    </row>
    <row r="94" spans="1:99" ht="15" customHeight="1" thickBot="1">
      <c r="A94" s="8">
        <v>5</v>
      </c>
      <c r="B94" s="9" t="s">
        <v>54</v>
      </c>
      <c r="C94" s="46">
        <v>1770.4</v>
      </c>
      <c r="D94" s="111">
        <v>491.1</v>
      </c>
      <c r="E94" s="97">
        <v>500</v>
      </c>
      <c r="F94" s="95">
        <f t="shared" si="16"/>
        <v>98.22000000000001</v>
      </c>
      <c r="G94" s="56">
        <f>D94/C94*100</f>
        <v>27.739493899683687</v>
      </c>
      <c r="H94" s="57">
        <f t="shared" si="17"/>
        <v>-8.899999999999977</v>
      </c>
      <c r="I94" s="58">
        <f t="shared" si="18"/>
        <v>-1279.3000000000002</v>
      </c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6"/>
      <c r="CL94" s="126"/>
      <c r="CM94" s="126"/>
      <c r="CN94" s="126"/>
      <c r="CO94" s="126"/>
      <c r="CP94" s="126"/>
      <c r="CQ94" s="126"/>
      <c r="CR94" s="126"/>
      <c r="CS94" s="126"/>
      <c r="CT94" s="126"/>
      <c r="CU94" s="127"/>
    </row>
    <row r="95" spans="1:99" ht="15" customHeight="1" thickBot="1">
      <c r="A95" s="8">
        <v>6</v>
      </c>
      <c r="B95" s="9" t="s">
        <v>55</v>
      </c>
      <c r="C95" s="46">
        <v>1258</v>
      </c>
      <c r="D95" s="111">
        <v>1113</v>
      </c>
      <c r="E95" s="97">
        <v>1120</v>
      </c>
      <c r="F95" s="95">
        <f t="shared" si="16"/>
        <v>99.375</v>
      </c>
      <c r="G95" s="56">
        <v>0</v>
      </c>
      <c r="H95" s="57">
        <f t="shared" si="17"/>
        <v>-7</v>
      </c>
      <c r="I95" s="58">
        <f t="shared" si="18"/>
        <v>-145</v>
      </c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26"/>
      <c r="CD95" s="126"/>
      <c r="CE95" s="126"/>
      <c r="CF95" s="126"/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7"/>
    </row>
    <row r="96" spans="1:99" ht="15" customHeight="1" thickBot="1">
      <c r="A96" s="8">
        <v>7</v>
      </c>
      <c r="B96" s="9" t="s">
        <v>56</v>
      </c>
      <c r="C96" s="46">
        <v>8807.1</v>
      </c>
      <c r="D96" s="111">
        <v>18310.8</v>
      </c>
      <c r="E96" s="97">
        <v>31484.7</v>
      </c>
      <c r="F96" s="95">
        <f t="shared" si="16"/>
        <v>58.15777187014645</v>
      </c>
      <c r="G96" s="56">
        <v>0</v>
      </c>
      <c r="H96" s="57">
        <f t="shared" si="17"/>
        <v>-13173.900000000001</v>
      </c>
      <c r="I96" s="58">
        <f t="shared" si="18"/>
        <v>9503.699999999999</v>
      </c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/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7"/>
    </row>
    <row r="97" spans="1:99" ht="48" customHeight="1" thickBot="1">
      <c r="A97" s="8"/>
      <c r="B97" s="42" t="s">
        <v>74</v>
      </c>
      <c r="C97" s="5">
        <f>SUM(C98,C103)</f>
        <v>-46310.3</v>
      </c>
      <c r="D97" s="112">
        <f>SUM(D98,D103)</f>
        <v>1997.7</v>
      </c>
      <c r="E97" s="97">
        <f>SUM(E98,E103)</f>
        <v>-10000</v>
      </c>
      <c r="F97" s="95">
        <v>0</v>
      </c>
      <c r="G97" s="56">
        <f>D97/C97*100</f>
        <v>-4.3137271838014435</v>
      </c>
      <c r="H97" s="57">
        <f t="shared" si="17"/>
        <v>11997.7</v>
      </c>
      <c r="I97" s="58">
        <f t="shared" si="18"/>
        <v>48308</v>
      </c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6"/>
      <c r="CF97" s="126"/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7"/>
    </row>
    <row r="98" spans="1:99" ht="25.5" customHeight="1" thickBot="1">
      <c r="A98" s="8"/>
      <c r="B98" s="9" t="s">
        <v>65</v>
      </c>
      <c r="C98" s="6">
        <f>SUM(C100,C101)</f>
        <v>-18497.5</v>
      </c>
      <c r="D98" s="115">
        <v>1997.7</v>
      </c>
      <c r="E98" s="99">
        <f>SUM(E100,E101)</f>
        <v>0</v>
      </c>
      <c r="F98" s="95">
        <v>0</v>
      </c>
      <c r="G98" s="56">
        <v>0</v>
      </c>
      <c r="H98" s="57">
        <f t="shared" si="17"/>
        <v>1997.7</v>
      </c>
      <c r="I98" s="58">
        <f t="shared" si="18"/>
        <v>20495.2</v>
      </c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7"/>
    </row>
    <row r="99" spans="1:99" ht="12.75" customHeight="1" thickBot="1">
      <c r="A99" s="8"/>
      <c r="B99" s="9" t="s">
        <v>4</v>
      </c>
      <c r="C99" s="47"/>
      <c r="D99" s="113"/>
      <c r="E99" s="98"/>
      <c r="F99" s="95"/>
      <c r="G99" s="56"/>
      <c r="H99" s="57"/>
      <c r="I99" s="58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7"/>
    </row>
    <row r="100" spans="1:99" ht="18" customHeight="1" thickBot="1">
      <c r="A100" s="13">
        <v>1</v>
      </c>
      <c r="B100" s="9" t="s">
        <v>64</v>
      </c>
      <c r="C100" s="17">
        <v>0</v>
      </c>
      <c r="D100" s="116">
        <v>0</v>
      </c>
      <c r="E100" s="98">
        <v>0</v>
      </c>
      <c r="F100" s="95">
        <v>0</v>
      </c>
      <c r="G100" s="56">
        <v>0</v>
      </c>
      <c r="H100" s="57">
        <f>D100-E100</f>
        <v>0</v>
      </c>
      <c r="I100" s="58">
        <f>D100-C100</f>
        <v>0</v>
      </c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  <c r="BV100" s="126"/>
      <c r="BW100" s="126"/>
      <c r="BX100" s="126"/>
      <c r="BY100" s="126"/>
      <c r="BZ100" s="126"/>
      <c r="CA100" s="126"/>
      <c r="CB100" s="126"/>
      <c r="CC100" s="126"/>
      <c r="CD100" s="126"/>
      <c r="CE100" s="126"/>
      <c r="CF100" s="126"/>
      <c r="CG100" s="126"/>
      <c r="CH100" s="126"/>
      <c r="CI100" s="126"/>
      <c r="CJ100" s="126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7"/>
    </row>
    <row r="101" spans="1:99" ht="18" customHeight="1" thickBot="1">
      <c r="A101" s="13">
        <v>2</v>
      </c>
      <c r="B101" s="9" t="s">
        <v>63</v>
      </c>
      <c r="C101" s="17">
        <v>-18497.5</v>
      </c>
      <c r="D101" s="116">
        <v>0</v>
      </c>
      <c r="E101" s="98">
        <v>0</v>
      </c>
      <c r="F101" s="95">
        <v>0</v>
      </c>
      <c r="G101" s="56">
        <v>0</v>
      </c>
      <c r="H101" s="57">
        <f>D101-E101</f>
        <v>0</v>
      </c>
      <c r="I101" s="58">
        <f>D101-C101</f>
        <v>18497.5</v>
      </c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6"/>
      <c r="BR101" s="126"/>
      <c r="BS101" s="126"/>
      <c r="BT101" s="126"/>
      <c r="BU101" s="126"/>
      <c r="BV101" s="126"/>
      <c r="BW101" s="126"/>
      <c r="BX101" s="126"/>
      <c r="BY101" s="126"/>
      <c r="BZ101" s="126"/>
      <c r="CA101" s="126"/>
      <c r="CB101" s="126"/>
      <c r="CC101" s="126"/>
      <c r="CD101" s="126"/>
      <c r="CE101" s="126"/>
      <c r="CF101" s="126"/>
      <c r="CG101" s="126"/>
      <c r="CH101" s="126"/>
      <c r="CI101" s="126"/>
      <c r="CJ101" s="126"/>
      <c r="CK101" s="126"/>
      <c r="CL101" s="126"/>
      <c r="CM101" s="126"/>
      <c r="CN101" s="126"/>
      <c r="CO101" s="126"/>
      <c r="CP101" s="126"/>
      <c r="CQ101" s="126"/>
      <c r="CR101" s="126"/>
      <c r="CS101" s="126"/>
      <c r="CT101" s="126"/>
      <c r="CU101" s="127"/>
    </row>
    <row r="102" spans="1:99" ht="18" customHeight="1" thickBot="1">
      <c r="A102" s="13">
        <v>3</v>
      </c>
      <c r="B102" s="9" t="s">
        <v>30</v>
      </c>
      <c r="C102" s="17">
        <f>SUM(C103)</f>
        <v>-27812.8</v>
      </c>
      <c r="D102" s="117">
        <f>SUM(D103)</f>
        <v>0</v>
      </c>
      <c r="E102" s="98">
        <f>SUM(E103)</f>
        <v>-10000</v>
      </c>
      <c r="F102" s="95">
        <v>0</v>
      </c>
      <c r="G102" s="56">
        <f>D102/C102*100</f>
        <v>0</v>
      </c>
      <c r="H102" s="57">
        <f>D102-E102</f>
        <v>10000</v>
      </c>
      <c r="I102" s="58">
        <f>D102-C102</f>
        <v>27812.8</v>
      </c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26"/>
      <c r="BZ102" s="126"/>
      <c r="CA102" s="126"/>
      <c r="CB102" s="126"/>
      <c r="CC102" s="126"/>
      <c r="CD102" s="126"/>
      <c r="CE102" s="126"/>
      <c r="CF102" s="126"/>
      <c r="CG102" s="126"/>
      <c r="CH102" s="126"/>
      <c r="CI102" s="126"/>
      <c r="CJ102" s="126"/>
      <c r="CK102" s="126"/>
      <c r="CL102" s="126"/>
      <c r="CM102" s="126"/>
      <c r="CN102" s="126"/>
      <c r="CO102" s="126"/>
      <c r="CP102" s="126"/>
      <c r="CQ102" s="126"/>
      <c r="CR102" s="126"/>
      <c r="CS102" s="126"/>
      <c r="CT102" s="126"/>
      <c r="CU102" s="127"/>
    </row>
    <row r="103" spans="1:99" ht="18" customHeight="1">
      <c r="A103" s="13">
        <v>4</v>
      </c>
      <c r="B103" s="48" t="s">
        <v>29</v>
      </c>
      <c r="C103" s="118">
        <v>-27812.8</v>
      </c>
      <c r="D103" s="119">
        <v>0</v>
      </c>
      <c r="E103" s="100">
        <v>-10000</v>
      </c>
      <c r="F103" s="95">
        <v>0</v>
      </c>
      <c r="G103" s="101">
        <f>D103/C103*100</f>
        <v>0</v>
      </c>
      <c r="H103" s="102">
        <f>D103-E103</f>
        <v>10000</v>
      </c>
      <c r="I103" s="103">
        <f>D103-C103</f>
        <v>27812.8</v>
      </c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6"/>
      <c r="BT103" s="126"/>
      <c r="BU103" s="126"/>
      <c r="BV103" s="126"/>
      <c r="BW103" s="126"/>
      <c r="BX103" s="126"/>
      <c r="BY103" s="126"/>
      <c r="BZ103" s="126"/>
      <c r="CA103" s="126"/>
      <c r="CB103" s="126"/>
      <c r="CC103" s="126"/>
      <c r="CD103" s="126"/>
      <c r="CE103" s="126"/>
      <c r="CF103" s="126"/>
      <c r="CG103" s="126"/>
      <c r="CH103" s="126"/>
      <c r="CI103" s="126"/>
      <c r="CJ103" s="126"/>
      <c r="CK103" s="126"/>
      <c r="CL103" s="126"/>
      <c r="CM103" s="126"/>
      <c r="CN103" s="126"/>
      <c r="CO103" s="126"/>
      <c r="CP103" s="126"/>
      <c r="CQ103" s="126"/>
      <c r="CR103" s="126"/>
      <c r="CS103" s="126"/>
      <c r="CT103" s="126"/>
      <c r="CU103" s="127"/>
    </row>
    <row r="104" spans="1:99" ht="18" customHeight="1">
      <c r="A104" s="104"/>
      <c r="B104" s="172"/>
      <c r="C104" s="172"/>
      <c r="D104" s="172"/>
      <c r="E104" s="172"/>
      <c r="F104" s="172"/>
      <c r="G104" s="172"/>
      <c r="H104" s="172"/>
      <c r="I104" s="172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6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6"/>
      <c r="CC104" s="126"/>
      <c r="CD104" s="126"/>
      <c r="CE104" s="126"/>
      <c r="CF104" s="126"/>
      <c r="CG104" s="126"/>
      <c r="CH104" s="126"/>
      <c r="CI104" s="126"/>
      <c r="CJ104" s="126"/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7"/>
    </row>
    <row r="105" spans="1:99" ht="18" customHeight="1">
      <c r="A105" s="136"/>
      <c r="B105" s="137"/>
      <c r="C105" s="137"/>
      <c r="D105" s="137"/>
      <c r="E105" s="137"/>
      <c r="F105" s="137"/>
      <c r="G105" s="137"/>
      <c r="H105" s="137"/>
      <c r="I105" s="138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7"/>
    </row>
    <row r="106" spans="1:99" ht="18" customHeight="1">
      <c r="A106" s="157"/>
      <c r="B106" s="158"/>
      <c r="C106" s="158"/>
      <c r="D106" s="158"/>
      <c r="E106" s="158"/>
      <c r="F106" s="158"/>
      <c r="G106" s="158"/>
      <c r="H106" s="124"/>
      <c r="I106" s="125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  <c r="BV106" s="126"/>
      <c r="BW106" s="126"/>
      <c r="BX106" s="126"/>
      <c r="BY106" s="126"/>
      <c r="BZ106" s="126"/>
      <c r="CA106" s="126"/>
      <c r="CB106" s="126"/>
      <c r="CC106" s="126"/>
      <c r="CD106" s="126"/>
      <c r="CE106" s="126"/>
      <c r="CF106" s="126"/>
      <c r="CG106" s="126"/>
      <c r="CH106" s="126"/>
      <c r="CI106" s="126"/>
      <c r="CJ106" s="126"/>
      <c r="CK106" s="126"/>
      <c r="CL106" s="126"/>
      <c r="CM106" s="126"/>
      <c r="CN106" s="126"/>
      <c r="CO106" s="126"/>
      <c r="CP106" s="126"/>
      <c r="CQ106" s="126"/>
      <c r="CR106" s="126"/>
      <c r="CS106" s="126"/>
      <c r="CT106" s="126"/>
      <c r="CU106" s="127"/>
    </row>
    <row r="107" spans="1:99" ht="18" customHeight="1">
      <c r="A107" s="140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6"/>
      <c r="BZ107" s="126"/>
      <c r="CA107" s="126"/>
      <c r="CB107" s="126"/>
      <c r="CC107" s="126"/>
      <c r="CD107" s="126"/>
      <c r="CE107" s="126"/>
      <c r="CF107" s="126"/>
      <c r="CG107" s="126"/>
      <c r="CH107" s="126"/>
      <c r="CI107" s="126"/>
      <c r="CJ107" s="126"/>
      <c r="CK107" s="126"/>
      <c r="CL107" s="126"/>
      <c r="CM107" s="126"/>
      <c r="CN107" s="126"/>
      <c r="CO107" s="126"/>
      <c r="CP107" s="126"/>
      <c r="CQ107" s="126"/>
      <c r="CR107" s="126"/>
      <c r="CS107" s="126"/>
      <c r="CT107" s="126"/>
      <c r="CU107" s="127"/>
    </row>
    <row r="108" spans="1:99" ht="21" customHeight="1">
      <c r="A108" s="140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6"/>
      <c r="BR108" s="126"/>
      <c r="BS108" s="126"/>
      <c r="BT108" s="126"/>
      <c r="BU108" s="126"/>
      <c r="BV108" s="126"/>
      <c r="BW108" s="126"/>
      <c r="BX108" s="126"/>
      <c r="BY108" s="126"/>
      <c r="BZ108" s="126"/>
      <c r="CA108" s="126"/>
      <c r="CB108" s="126"/>
      <c r="CC108" s="126"/>
      <c r="CD108" s="126"/>
      <c r="CE108" s="126"/>
      <c r="CF108" s="126"/>
      <c r="CG108" s="126"/>
      <c r="CH108" s="126"/>
      <c r="CI108" s="126"/>
      <c r="CJ108" s="126"/>
      <c r="CK108" s="126"/>
      <c r="CL108" s="126"/>
      <c r="CM108" s="126"/>
      <c r="CN108" s="126"/>
      <c r="CO108" s="126"/>
      <c r="CP108" s="126"/>
      <c r="CQ108" s="126"/>
      <c r="CR108" s="126"/>
      <c r="CS108" s="126"/>
      <c r="CT108" s="126"/>
      <c r="CU108" s="127"/>
    </row>
    <row r="109" spans="1:99" ht="18" customHeight="1">
      <c r="A109" s="140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  <c r="BK109" s="126"/>
      <c r="BL109" s="126"/>
      <c r="BM109" s="126"/>
      <c r="BN109" s="126"/>
      <c r="BO109" s="126"/>
      <c r="BP109" s="126"/>
      <c r="BQ109" s="126"/>
      <c r="BR109" s="126"/>
      <c r="BS109" s="126"/>
      <c r="BT109" s="126"/>
      <c r="BU109" s="126"/>
      <c r="BV109" s="126"/>
      <c r="BW109" s="126"/>
      <c r="BX109" s="126"/>
      <c r="BY109" s="126"/>
      <c r="BZ109" s="126"/>
      <c r="CA109" s="126"/>
      <c r="CB109" s="126"/>
      <c r="CC109" s="126"/>
      <c r="CD109" s="126"/>
      <c r="CE109" s="126"/>
      <c r="CF109" s="126"/>
      <c r="CG109" s="126"/>
      <c r="CH109" s="126"/>
      <c r="CI109" s="126"/>
      <c r="CJ109" s="126"/>
      <c r="CK109" s="126"/>
      <c r="CL109" s="126"/>
      <c r="CM109" s="126"/>
      <c r="CN109" s="126"/>
      <c r="CO109" s="126"/>
      <c r="CP109" s="126"/>
      <c r="CQ109" s="126"/>
      <c r="CR109" s="126"/>
      <c r="CS109" s="126"/>
      <c r="CT109" s="126"/>
      <c r="CU109" s="127"/>
    </row>
    <row r="110" spans="1:99" ht="27" customHeight="1">
      <c r="A110" s="140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26"/>
      <c r="BU110" s="126"/>
      <c r="BV110" s="126"/>
      <c r="BW110" s="126"/>
      <c r="BX110" s="126"/>
      <c r="BY110" s="126"/>
      <c r="BZ110" s="126"/>
      <c r="CA110" s="126"/>
      <c r="CB110" s="126"/>
      <c r="CC110" s="126"/>
      <c r="CD110" s="126"/>
      <c r="CE110" s="126"/>
      <c r="CF110" s="126"/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7"/>
    </row>
    <row r="111" spans="1:99" ht="18" customHeight="1">
      <c r="A111" s="140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6"/>
      <c r="BK111" s="126"/>
      <c r="BL111" s="126"/>
      <c r="BM111" s="126"/>
      <c r="BN111" s="126"/>
      <c r="BO111" s="126"/>
      <c r="BP111" s="126"/>
      <c r="BQ111" s="126"/>
      <c r="BR111" s="126"/>
      <c r="BS111" s="126"/>
      <c r="BT111" s="126"/>
      <c r="BU111" s="126"/>
      <c r="BV111" s="126"/>
      <c r="BW111" s="126"/>
      <c r="BX111" s="126"/>
      <c r="BY111" s="126"/>
      <c r="BZ111" s="126"/>
      <c r="CA111" s="126"/>
      <c r="CB111" s="126"/>
      <c r="CC111" s="126"/>
      <c r="CD111" s="126"/>
      <c r="CE111" s="126"/>
      <c r="CF111" s="126"/>
      <c r="CG111" s="126"/>
      <c r="CH111" s="126"/>
      <c r="CI111" s="126"/>
      <c r="CJ111" s="126"/>
      <c r="CK111" s="126"/>
      <c r="CL111" s="126"/>
      <c r="CM111" s="126"/>
      <c r="CN111" s="126"/>
      <c r="CO111" s="126"/>
      <c r="CP111" s="126"/>
      <c r="CQ111" s="126"/>
      <c r="CR111" s="126"/>
      <c r="CS111" s="126"/>
      <c r="CT111" s="126"/>
      <c r="CU111" s="127"/>
    </row>
    <row r="112" spans="1:99" ht="18" customHeight="1">
      <c r="A112" s="140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126"/>
      <c r="BE112" s="126"/>
      <c r="BF112" s="126"/>
      <c r="BG112" s="126"/>
      <c r="BH112" s="126"/>
      <c r="BI112" s="126"/>
      <c r="BJ112" s="126"/>
      <c r="BK112" s="126"/>
      <c r="BL112" s="126"/>
      <c r="BM112" s="126"/>
      <c r="BN112" s="126"/>
      <c r="BO112" s="126"/>
      <c r="BP112" s="126"/>
      <c r="BQ112" s="126"/>
      <c r="BR112" s="126"/>
      <c r="BS112" s="126"/>
      <c r="BT112" s="126"/>
      <c r="BU112" s="126"/>
      <c r="BV112" s="126"/>
      <c r="BW112" s="126"/>
      <c r="BX112" s="126"/>
      <c r="BY112" s="126"/>
      <c r="BZ112" s="126"/>
      <c r="CA112" s="126"/>
      <c r="CB112" s="126"/>
      <c r="CC112" s="126"/>
      <c r="CD112" s="126"/>
      <c r="CE112" s="126"/>
      <c r="CF112" s="126"/>
      <c r="CG112" s="126"/>
      <c r="CH112" s="126"/>
      <c r="CI112" s="126"/>
      <c r="CJ112" s="126"/>
      <c r="CK112" s="126"/>
      <c r="CL112" s="126"/>
      <c r="CM112" s="126"/>
      <c r="CN112" s="126"/>
      <c r="CO112" s="126"/>
      <c r="CP112" s="126"/>
      <c r="CQ112" s="126"/>
      <c r="CR112" s="126"/>
      <c r="CS112" s="126"/>
      <c r="CT112" s="126"/>
      <c r="CU112" s="127"/>
    </row>
    <row r="113" spans="1:99" ht="18" customHeight="1">
      <c r="A113" s="140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  <c r="BK113" s="126"/>
      <c r="BL113" s="126"/>
      <c r="BM113" s="126"/>
      <c r="BN113" s="126"/>
      <c r="BO113" s="126"/>
      <c r="BP113" s="126"/>
      <c r="BQ113" s="126"/>
      <c r="BR113" s="126"/>
      <c r="BS113" s="126"/>
      <c r="BT113" s="126"/>
      <c r="BU113" s="126"/>
      <c r="BV113" s="126"/>
      <c r="BW113" s="126"/>
      <c r="BX113" s="126"/>
      <c r="BY113" s="126"/>
      <c r="BZ113" s="126"/>
      <c r="CA113" s="126"/>
      <c r="CB113" s="126"/>
      <c r="CC113" s="126"/>
      <c r="CD113" s="126"/>
      <c r="CE113" s="126"/>
      <c r="CF113" s="126"/>
      <c r="CG113" s="126"/>
      <c r="CH113" s="126"/>
      <c r="CI113" s="126"/>
      <c r="CJ113" s="126"/>
      <c r="CK113" s="126"/>
      <c r="CL113" s="126"/>
      <c r="CM113" s="126"/>
      <c r="CN113" s="126"/>
      <c r="CO113" s="126"/>
      <c r="CP113" s="126"/>
      <c r="CQ113" s="126"/>
      <c r="CR113" s="126"/>
      <c r="CS113" s="126"/>
      <c r="CT113" s="126"/>
      <c r="CU113" s="127"/>
    </row>
    <row r="114" spans="1:99" ht="18" customHeight="1">
      <c r="A114" s="140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26"/>
      <c r="BU114" s="126"/>
      <c r="BV114" s="126"/>
      <c r="BW114" s="126"/>
      <c r="BX114" s="126"/>
      <c r="BY114" s="126"/>
      <c r="BZ114" s="126"/>
      <c r="CA114" s="126"/>
      <c r="CB114" s="126"/>
      <c r="CC114" s="126"/>
      <c r="CD114" s="126"/>
      <c r="CE114" s="126"/>
      <c r="CF114" s="126"/>
      <c r="CG114" s="126"/>
      <c r="CH114" s="126"/>
      <c r="CI114" s="126"/>
      <c r="CJ114" s="126"/>
      <c r="CK114" s="126"/>
      <c r="CL114" s="126"/>
      <c r="CM114" s="126"/>
      <c r="CN114" s="126"/>
      <c r="CO114" s="126"/>
      <c r="CP114" s="126"/>
      <c r="CQ114" s="126"/>
      <c r="CR114" s="126"/>
      <c r="CS114" s="126"/>
      <c r="CT114" s="126"/>
      <c r="CU114" s="127"/>
    </row>
    <row r="115" spans="1:99" ht="51" customHeight="1">
      <c r="A115" s="140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  <c r="BH115" s="126"/>
      <c r="BI115" s="126"/>
      <c r="BJ115" s="126"/>
      <c r="BK115" s="126"/>
      <c r="BL115" s="126"/>
      <c r="BM115" s="126"/>
      <c r="BN115" s="126"/>
      <c r="BO115" s="126"/>
      <c r="BP115" s="126"/>
      <c r="BQ115" s="126"/>
      <c r="BR115" s="126"/>
      <c r="BS115" s="126"/>
      <c r="BT115" s="126"/>
      <c r="BU115" s="126"/>
      <c r="BV115" s="126"/>
      <c r="BW115" s="126"/>
      <c r="BX115" s="126"/>
      <c r="BY115" s="126"/>
      <c r="BZ115" s="126"/>
      <c r="CA115" s="126"/>
      <c r="CB115" s="126"/>
      <c r="CC115" s="126"/>
      <c r="CD115" s="126"/>
      <c r="CE115" s="126"/>
      <c r="CF115" s="126"/>
      <c r="CG115" s="126"/>
      <c r="CH115" s="126"/>
      <c r="CI115" s="126"/>
      <c r="CJ115" s="126"/>
      <c r="CK115" s="126"/>
      <c r="CL115" s="126"/>
      <c r="CM115" s="126"/>
      <c r="CN115" s="126"/>
      <c r="CO115" s="126"/>
      <c r="CP115" s="126"/>
      <c r="CQ115" s="126"/>
      <c r="CR115" s="126"/>
      <c r="CS115" s="126"/>
      <c r="CT115" s="126"/>
      <c r="CU115" s="127"/>
    </row>
    <row r="116" spans="1:99" ht="12.75" customHeight="1">
      <c r="A116" s="140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/>
      <c r="BO116" s="126"/>
      <c r="BP116" s="126"/>
      <c r="BQ116" s="126"/>
      <c r="BR116" s="126"/>
      <c r="BS116" s="126"/>
      <c r="BT116" s="126"/>
      <c r="BU116" s="126"/>
      <c r="BV116" s="126"/>
      <c r="BW116" s="126"/>
      <c r="BX116" s="126"/>
      <c r="BY116" s="126"/>
      <c r="BZ116" s="126"/>
      <c r="CA116" s="126"/>
      <c r="CB116" s="126"/>
      <c r="CC116" s="126"/>
      <c r="CD116" s="126"/>
      <c r="CE116" s="126"/>
      <c r="CF116" s="126"/>
      <c r="CG116" s="126"/>
      <c r="CH116" s="126"/>
      <c r="CI116" s="126"/>
      <c r="CJ116" s="126"/>
      <c r="CK116" s="126"/>
      <c r="CL116" s="126"/>
      <c r="CM116" s="126"/>
      <c r="CN116" s="126"/>
      <c r="CO116" s="126"/>
      <c r="CP116" s="126"/>
      <c r="CQ116" s="126"/>
      <c r="CR116" s="126"/>
      <c r="CS116" s="126"/>
      <c r="CT116" s="126"/>
      <c r="CU116" s="127"/>
    </row>
    <row r="117" spans="1:99" ht="22.5" customHeight="1">
      <c r="A117" s="140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128"/>
      <c r="CB117" s="128"/>
      <c r="CC117" s="128"/>
      <c r="CD117" s="128"/>
      <c r="CE117" s="128"/>
      <c r="CF117" s="128"/>
      <c r="CG117" s="128"/>
      <c r="CH117" s="128"/>
      <c r="CI117" s="128"/>
      <c r="CJ117" s="128"/>
      <c r="CK117" s="128"/>
      <c r="CL117" s="128"/>
      <c r="CM117" s="128"/>
      <c r="CN117" s="128"/>
      <c r="CO117" s="128"/>
      <c r="CP117" s="128"/>
      <c r="CQ117" s="128"/>
      <c r="CR117" s="128"/>
      <c r="CS117" s="128"/>
      <c r="CT117" s="128"/>
      <c r="CU117" s="129"/>
    </row>
    <row r="118" spans="1:14" ht="12.75" customHeight="1">
      <c r="A118" s="140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</row>
    <row r="119" spans="1:14" ht="12.75" customHeight="1">
      <c r="A119" s="140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</row>
    <row r="120" spans="1:14" ht="12.75" customHeight="1">
      <c r="A120" s="140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</row>
    <row r="121" spans="1:14" ht="12.75" customHeight="1">
      <c r="A121" s="140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</row>
    <row r="122" spans="1:14" ht="12.75" customHeight="1">
      <c r="A122" s="140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</row>
    <row r="123" spans="1:14" ht="12.75" customHeight="1">
      <c r="A123" s="140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</row>
    <row r="124" spans="1:14" ht="12.75" customHeight="1">
      <c r="A124" s="140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</row>
    <row r="125" spans="1:14" ht="12.75" customHeight="1">
      <c r="A125" s="140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</row>
    <row r="126" spans="1:14" ht="12.75" customHeight="1">
      <c r="A126" s="140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</row>
    <row r="127" spans="1:14" ht="12.75" customHeight="1">
      <c r="A127" s="140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</row>
    <row r="128" spans="1:14" ht="12.75" customHeight="1">
      <c r="A128" s="140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</row>
    <row r="129" spans="1:14" ht="12.75" customHeight="1">
      <c r="A129" s="140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</row>
    <row r="130" spans="1:14" ht="12.75" customHeight="1">
      <c r="A130" s="140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</row>
    <row r="131" spans="1:14" ht="12.75" customHeight="1">
      <c r="A131" s="140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</row>
    <row r="132" spans="1:14" ht="12.75" customHeight="1">
      <c r="A132" s="140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</row>
    <row r="133" spans="1:14" ht="12.75" customHeight="1">
      <c r="A133" s="140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</row>
    <row r="134" spans="1:14" ht="12.75" customHeight="1">
      <c r="A134" s="140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</row>
    <row r="135" spans="1:14" ht="12.75" customHeight="1">
      <c r="A135" s="140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</row>
    <row r="136" spans="1:14" ht="12.75" customHeight="1">
      <c r="A136" s="140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</row>
    <row r="137" spans="1:14" ht="12.75" customHeight="1">
      <c r="A137" s="140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</row>
    <row r="138" spans="1:14" ht="12.75" customHeight="1">
      <c r="A138" s="140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</row>
    <row r="139" spans="1:14" ht="12.75" customHeight="1">
      <c r="A139" s="140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</row>
    <row r="140" spans="1:14" ht="12.75" customHeight="1">
      <c r="A140" s="140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</row>
    <row r="141" spans="1:14" ht="12.75" customHeight="1">
      <c r="A141" s="140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</row>
    <row r="142" spans="1:14" ht="12.75" customHeight="1">
      <c r="A142" s="140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</row>
    <row r="143" spans="1:14" ht="12.75" customHeight="1">
      <c r="A143" s="140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</row>
    <row r="144" spans="1:14" ht="12.75" customHeight="1">
      <c r="A144" s="140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</row>
    <row r="145" spans="1:14" ht="12.75" customHeight="1">
      <c r="A145" s="140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</row>
    <row r="146" spans="1:14" ht="12.75" customHeight="1">
      <c r="A146" s="140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</row>
    <row r="147" spans="1:14" ht="12.75" customHeight="1">
      <c r="A147" s="140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</row>
    <row r="148" spans="1:14" ht="12.75" customHeight="1">
      <c r="A148" s="140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</row>
    <row r="149" spans="1:14" ht="12.75" customHeight="1">
      <c r="A149" s="140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</row>
    <row r="150" spans="1:14" ht="12.75" customHeight="1">
      <c r="A150" s="140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</row>
    <row r="151" spans="1:14" ht="12.75" customHeight="1">
      <c r="A151" s="140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</row>
    <row r="152" spans="1:14" ht="12.75" customHeight="1">
      <c r="A152" s="140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</row>
    <row r="153" spans="1:14" ht="12.75" customHeight="1">
      <c r="A153" s="140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</row>
    <row r="154" spans="1:14" ht="12.75" customHeight="1">
      <c r="A154" s="140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</row>
    <row r="155" spans="1:14" ht="12.75" customHeight="1">
      <c r="A155" s="140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</row>
    <row r="156" spans="1:14" ht="12.75" customHeight="1">
      <c r="A156" s="140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</row>
    <row r="157" spans="1:14" ht="12.75" customHeight="1">
      <c r="A157" s="140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</row>
    <row r="158" spans="1:14" ht="12.75" customHeight="1">
      <c r="A158" s="140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</row>
    <row r="159" spans="1:14" ht="12.75" customHeight="1">
      <c r="A159" s="140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</row>
    <row r="160" spans="1:14" ht="12.75" customHeight="1">
      <c r="A160" s="140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</row>
    <row r="161" spans="1:14" ht="12.75" customHeight="1">
      <c r="A161" s="140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</row>
    <row r="162" spans="1:14" ht="12.75" customHeight="1">
      <c r="A162" s="140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</row>
    <row r="163" spans="1:14" ht="12.75" customHeight="1">
      <c r="A163" s="140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</row>
    <row r="164" spans="1:14" ht="12.75" customHeight="1">
      <c r="A164" s="140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</row>
    <row r="165" spans="1:14" ht="12.75" customHeight="1">
      <c r="A165" s="140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</row>
    <row r="166" spans="1:14" ht="12.75" customHeight="1">
      <c r="A166" s="140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</row>
    <row r="167" spans="1:14" ht="12.75" customHeight="1">
      <c r="A167" s="140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</row>
    <row r="168" spans="1:14" ht="12.75" customHeight="1">
      <c r="A168" s="140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</row>
    <row r="169" spans="1:14" ht="12.75" customHeight="1">
      <c r="A169" s="140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</row>
    <row r="170" spans="1:14" ht="12.75" customHeight="1">
      <c r="A170" s="140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</row>
    <row r="171" spans="1:14" ht="12.75" customHeight="1">
      <c r="A171" s="140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</row>
    <row r="172" spans="1:14" ht="12.75" customHeight="1">
      <c r="A172" s="140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</row>
    <row r="173" spans="1:14" ht="12.75" customHeight="1">
      <c r="A173" s="140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</row>
    <row r="174" spans="1:14" ht="12.75" customHeight="1">
      <c r="A174" s="140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</row>
    <row r="175" spans="1:14" ht="12.75" customHeight="1">
      <c r="A175" s="140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</row>
    <row r="176" spans="1:14" ht="12.75" customHeight="1">
      <c r="A176" s="140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</row>
    <row r="177" spans="1:14" ht="12.75" customHeight="1">
      <c r="A177" s="140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</row>
    <row r="178" spans="1:14" ht="12.75" customHeight="1">
      <c r="A178" s="140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</row>
    <row r="179" spans="1:14" ht="12.75" customHeight="1">
      <c r="A179" s="140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</row>
    <row r="180" spans="1:14" ht="12.75" customHeight="1">
      <c r="A180" s="140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</row>
    <row r="181" spans="1:14" ht="12.75" customHeight="1">
      <c r="A181" s="140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</row>
    <row r="182" spans="1:14" ht="12.75" customHeight="1">
      <c r="A182" s="140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</row>
    <row r="183" spans="1:14" ht="12.75" customHeight="1">
      <c r="A183" s="140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</row>
    <row r="184" spans="1:14" ht="12.75" customHeight="1">
      <c r="A184" s="140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</row>
    <row r="185" spans="1:14" ht="12.75" customHeight="1">
      <c r="A185" s="140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</row>
    <row r="186" spans="1:14" ht="12.75" customHeight="1">
      <c r="A186" s="140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</row>
    <row r="187" spans="1:14" ht="12.75" customHeight="1">
      <c r="A187" s="140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</row>
    <row r="188" spans="1:14" ht="12.75" customHeight="1">
      <c r="A188" s="140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</row>
    <row r="189" spans="1:14" ht="12.75" customHeight="1">
      <c r="A189" s="140"/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</row>
    <row r="190" spans="1:14" ht="12.75" customHeight="1">
      <c r="A190" s="140"/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</row>
    <row r="191" spans="1:14" ht="12.75" customHeight="1">
      <c r="A191" s="140"/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</row>
    <row r="192" spans="1:14" ht="12.75" customHeight="1">
      <c r="A192" s="140"/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</row>
    <row r="193" spans="1:14" ht="12.75" customHeight="1">
      <c r="A193" s="140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</row>
    <row r="194" spans="1:14" ht="12.75" customHeight="1">
      <c r="A194" s="140"/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</row>
    <row r="195" spans="1:14" ht="12.75" customHeight="1">
      <c r="A195" s="140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</row>
    <row r="196" spans="1:14" ht="12.75" customHeight="1">
      <c r="A196" s="140"/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</row>
    <row r="197" spans="1:14" ht="12.75" customHeight="1">
      <c r="A197" s="140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</row>
    <row r="198" spans="1:14" ht="12.75" customHeight="1">
      <c r="A198" s="140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</row>
    <row r="199" spans="1:14" ht="12.75" customHeight="1">
      <c r="A199" s="140"/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</row>
    <row r="200" spans="1:14" ht="12.75" customHeight="1">
      <c r="A200" s="140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</row>
    <row r="201" spans="1:14" ht="12.75" customHeight="1">
      <c r="A201" s="140"/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</row>
    <row r="202" spans="1:14" ht="12.75" customHeight="1">
      <c r="A202" s="140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</row>
    <row r="203" spans="1:14" ht="12.75" customHeight="1">
      <c r="A203" s="140"/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</row>
    <row r="204" spans="1:14" ht="12.75" customHeight="1">
      <c r="A204" s="140"/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</row>
    <row r="205" spans="1:14" ht="12.75" customHeight="1">
      <c r="A205" s="140"/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</row>
    <row r="206" spans="1:14" ht="12.75" customHeight="1">
      <c r="A206" s="140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</row>
    <row r="207" spans="1:14" ht="12.75" customHeight="1">
      <c r="A207" s="140"/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</row>
    <row r="208" spans="1:14" ht="12.75" customHeight="1">
      <c r="A208" s="140"/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</row>
    <row r="209" spans="1:14" ht="12.75" customHeight="1">
      <c r="A209" s="140"/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</row>
    <row r="210" spans="1:14" ht="12.75" customHeight="1">
      <c r="A210" s="140"/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</row>
    <row r="211" spans="1:14" ht="12.75" customHeight="1">
      <c r="A211" s="140"/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</row>
    <row r="212" spans="1:14" ht="12.75" customHeight="1">
      <c r="A212" s="140"/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</row>
    <row r="213" spans="1:14" ht="12.75" customHeight="1">
      <c r="A213" s="140"/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</row>
    <row r="214" spans="1:14" ht="12.75" customHeight="1">
      <c r="A214" s="140"/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</row>
    <row r="215" spans="1:14" ht="12.75" customHeight="1">
      <c r="A215" s="140"/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</row>
    <row r="216" spans="1:14" ht="12.75" customHeight="1">
      <c r="A216" s="140"/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</row>
    <row r="217" spans="1:14" ht="12.75" customHeight="1">
      <c r="A217" s="140"/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</row>
    <row r="218" spans="1:14" ht="12.75" customHeight="1">
      <c r="A218" s="140"/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</row>
    <row r="219" spans="1:14" ht="12.75" customHeight="1">
      <c r="A219" s="140"/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</row>
    <row r="220" spans="1:14" ht="12.75" customHeight="1">
      <c r="A220" s="140"/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</row>
    <row r="221" spans="1:14" ht="12.75" customHeight="1">
      <c r="A221" s="140"/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</row>
    <row r="222" spans="1:14" ht="12.75" customHeight="1">
      <c r="A222" s="140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</row>
    <row r="223" spans="1:14" ht="12.75" customHeight="1">
      <c r="A223" s="140"/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</row>
    <row r="224" spans="1:14" ht="12.75" customHeight="1">
      <c r="A224" s="140"/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</row>
    <row r="225" spans="1:14" ht="12.75" customHeight="1">
      <c r="A225" s="140"/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</row>
    <row r="226" spans="1:14" ht="12.75" customHeight="1">
      <c r="A226" s="140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</row>
    <row r="227" spans="1:14" ht="12.75" customHeight="1">
      <c r="A227" s="140"/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</row>
    <row r="228" spans="1:14" ht="12.75" customHeight="1">
      <c r="A228" s="140"/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</row>
    <row r="229" spans="1:14" ht="12.75" customHeight="1">
      <c r="A229" s="140"/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</row>
    <row r="230" spans="1:14" ht="12.75" customHeight="1">
      <c r="A230" s="140"/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</row>
    <row r="231" spans="1:14" ht="12.75" customHeight="1">
      <c r="A231" s="140"/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</row>
    <row r="232" spans="1:14" ht="12.75" customHeight="1">
      <c r="A232" s="140"/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</row>
    <row r="233" spans="1:14" ht="12.75" customHeight="1">
      <c r="A233" s="140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</row>
    <row r="234" spans="1:14" ht="12.75" customHeight="1">
      <c r="A234" s="140"/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</row>
    <row r="235" spans="1:14" ht="12.75" customHeight="1">
      <c r="A235" s="140"/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</row>
    <row r="236" spans="1:14" ht="12.75" customHeight="1">
      <c r="A236" s="140"/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</row>
    <row r="237" spans="1:14" ht="12.75" customHeight="1">
      <c r="A237" s="140"/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</row>
    <row r="238" spans="1:14" ht="12.75" customHeight="1">
      <c r="A238" s="140"/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</row>
    <row r="239" spans="1:14" ht="12.75" customHeight="1">
      <c r="A239" s="140"/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</row>
    <row r="240" spans="1:14" ht="12.75" customHeight="1">
      <c r="A240" s="140"/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</row>
    <row r="241" spans="1:14" ht="12.75" customHeight="1">
      <c r="A241" s="140"/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</row>
    <row r="242" spans="1:14" ht="12.75" customHeight="1">
      <c r="A242" s="140"/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</row>
    <row r="243" spans="1:14" ht="12.75" customHeight="1">
      <c r="A243" s="140"/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</row>
    <row r="244" spans="1:14" ht="12.75" customHeight="1">
      <c r="A244" s="140"/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</row>
    <row r="245" spans="1:14" ht="12.75" customHeight="1">
      <c r="A245" s="140"/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</row>
    <row r="246" spans="1:14" ht="12.75" customHeight="1">
      <c r="A246" s="140"/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</row>
    <row r="247" spans="1:14" ht="12.75" customHeight="1">
      <c r="A247" s="140"/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</row>
    <row r="248" spans="1:14" ht="12.75" customHeight="1">
      <c r="A248" s="140"/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</row>
    <row r="249" spans="1:14" ht="12.75" customHeight="1">
      <c r="A249" s="140"/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</row>
    <row r="250" spans="1:14" ht="12.75" customHeight="1">
      <c r="A250" s="140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</row>
    <row r="251" spans="1:14" ht="12.75" customHeight="1">
      <c r="A251" s="140"/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</row>
    <row r="252" spans="1:14" ht="12.75" customHeight="1">
      <c r="A252" s="140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</row>
    <row r="253" spans="1:14" ht="12.75" customHeight="1">
      <c r="A253" s="140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</row>
    <row r="254" spans="1:14" ht="12.75" customHeight="1">
      <c r="A254" s="140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</row>
    <row r="255" spans="1:14" ht="12.75" customHeight="1">
      <c r="A255" s="140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</row>
    <row r="256" spans="1:14" ht="12.75" customHeight="1">
      <c r="A256" s="140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</row>
    <row r="257" spans="1:14" ht="12.75" customHeight="1">
      <c r="A257" s="140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</row>
    <row r="258" spans="1:14" ht="12.75" customHeight="1">
      <c r="A258" s="140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</row>
    <row r="259" spans="1:14" ht="12.75" customHeight="1">
      <c r="A259" s="140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</row>
    <row r="260" spans="1:14" ht="12.75" customHeight="1">
      <c r="A260" s="140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</row>
    <row r="261" spans="1:14" ht="12.75" customHeight="1">
      <c r="A261" s="140"/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</row>
    <row r="262" spans="1:14" ht="12.75" customHeight="1">
      <c r="A262" s="140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</row>
    <row r="263" spans="1:14" ht="12.75" customHeight="1">
      <c r="A263" s="140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</row>
    <row r="264" spans="1:14" ht="12.75" customHeight="1">
      <c r="A264" s="140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</row>
    <row r="265" spans="1:14" ht="12.75" customHeight="1">
      <c r="A265" s="140"/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</row>
    <row r="266" spans="1:14" ht="12.75" customHeight="1">
      <c r="A266" s="140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</row>
    <row r="267" spans="1:14" ht="12.75" customHeight="1">
      <c r="A267" s="140"/>
      <c r="B267" s="126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</row>
    <row r="268" spans="1:14" ht="12.75" customHeight="1">
      <c r="A268" s="140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</row>
    <row r="269" spans="1:14" ht="12.75" customHeight="1">
      <c r="A269" s="140"/>
      <c r="B269" s="126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</row>
    <row r="270" spans="1:14" ht="12.75" customHeight="1">
      <c r="A270" s="140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</row>
    <row r="271" spans="1:14" ht="12.75" customHeight="1">
      <c r="A271" s="140"/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</row>
    <row r="272" spans="1:14" ht="12.75" customHeight="1">
      <c r="A272" s="140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</row>
    <row r="273" spans="1:14" ht="12.75" customHeight="1">
      <c r="A273" s="140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</row>
    <row r="274" spans="1:14" ht="12.75" customHeight="1">
      <c r="A274" s="140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</row>
    <row r="275" spans="1:14" ht="12.75" customHeight="1">
      <c r="A275" s="140"/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</row>
    <row r="276" spans="1:14" ht="12.75" customHeight="1">
      <c r="A276" s="140"/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</row>
    <row r="277" spans="1:14" ht="12.75" customHeight="1">
      <c r="A277" s="140"/>
      <c r="B277" s="126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</row>
    <row r="278" spans="1:14" ht="12.75" customHeight="1">
      <c r="A278" s="140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</row>
    <row r="279" spans="1:14" ht="12.75" customHeight="1">
      <c r="A279" s="140"/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</row>
    <row r="280" spans="1:14" ht="12.75" customHeight="1">
      <c r="A280" s="140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</row>
    <row r="281" spans="1:14" ht="12.75" customHeight="1">
      <c r="A281" s="140"/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</row>
    <row r="282" spans="1:14" ht="12.75" customHeight="1">
      <c r="A282" s="140"/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</row>
    <row r="283" spans="1:14" ht="12.75" customHeight="1">
      <c r="A283" s="140"/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</row>
    <row r="284" spans="1:14" ht="12.75" customHeight="1">
      <c r="A284" s="139"/>
      <c r="B284" s="128"/>
      <c r="C284" s="128"/>
      <c r="D284" s="128"/>
      <c r="E284" s="128"/>
      <c r="F284" s="128"/>
      <c r="G284" s="128"/>
      <c r="H284" s="128"/>
      <c r="I284" s="128"/>
      <c r="J284" s="126"/>
      <c r="K284" s="126"/>
      <c r="L284" s="126"/>
      <c r="M284" s="126"/>
      <c r="N284" s="126"/>
    </row>
    <row r="285" spans="10:14" ht="12.75" customHeight="1">
      <c r="J285" s="126"/>
      <c r="K285" s="126"/>
      <c r="L285" s="126"/>
      <c r="M285" s="126"/>
      <c r="N285" s="126"/>
    </row>
    <row r="286" spans="10:14" ht="12.75" customHeight="1">
      <c r="J286" s="126"/>
      <c r="K286" s="126"/>
      <c r="L286" s="126"/>
      <c r="M286" s="126"/>
      <c r="N286" s="126"/>
    </row>
    <row r="287" spans="10:14" ht="12.75" customHeight="1">
      <c r="J287" s="128"/>
      <c r="K287" s="128"/>
      <c r="L287" s="128"/>
      <c r="M287" s="128"/>
      <c r="N287" s="128"/>
    </row>
  </sheetData>
  <sheetProtection/>
  <protectedRanges>
    <protectedRange sqref="E12" name="Range1"/>
    <protectedRange sqref="E13" name="Range1_1"/>
  </protectedRanges>
  <mergeCells count="29">
    <mergeCell ref="B104:I104"/>
    <mergeCell ref="C4:C5"/>
    <mergeCell ref="F46:F47"/>
    <mergeCell ref="D31:E31"/>
    <mergeCell ref="F31:F32"/>
    <mergeCell ref="D46:E46"/>
    <mergeCell ref="B46:B47"/>
    <mergeCell ref="G31:G32"/>
    <mergeCell ref="C46:C47"/>
    <mergeCell ref="I46:I47"/>
    <mergeCell ref="G1:I1"/>
    <mergeCell ref="A106:G106"/>
    <mergeCell ref="A4:A5"/>
    <mergeCell ref="A30:I30"/>
    <mergeCell ref="G46:G47"/>
    <mergeCell ref="H46:H47"/>
    <mergeCell ref="A2:I2"/>
    <mergeCell ref="F4:F5"/>
    <mergeCell ref="G4:G5"/>
    <mergeCell ref="H4:H5"/>
    <mergeCell ref="I4:I5"/>
    <mergeCell ref="B4:B5"/>
    <mergeCell ref="I31:I32"/>
    <mergeCell ref="A46:A47"/>
    <mergeCell ref="H31:H32"/>
    <mergeCell ref="A31:A32"/>
    <mergeCell ref="B31:B32"/>
    <mergeCell ref="D4:E4"/>
    <mergeCell ref="C31:C32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Sirius</cp:lastModifiedBy>
  <cp:lastPrinted>2022-04-26T05:42:14Z</cp:lastPrinted>
  <dcterms:created xsi:type="dcterms:W3CDTF">2020-04-01T10:43:18Z</dcterms:created>
  <dcterms:modified xsi:type="dcterms:W3CDTF">2022-07-12T06:32:42Z</dcterms:modified>
  <cp:category/>
  <cp:version/>
  <cp:contentType/>
  <cp:contentStatus/>
</cp:coreProperties>
</file>