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997" activeTab="0"/>
  </bookViews>
  <sheets>
    <sheet name="1-11" sheetId="1" r:id="rId1"/>
    <sheet name="1" sheetId="2" r:id="rId2"/>
    <sheet name="8" sheetId="3" r:id="rId3"/>
    <sheet name="9" sheetId="4" r:id="rId4"/>
    <sheet name="10" sheetId="5" r:id="rId5"/>
    <sheet name="11" sheetId="6" r:id="rId6"/>
    <sheet name="Heqiat" sheetId="7" r:id="rId7"/>
    <sheet name="Leo" sheetId="8" r:id="rId8"/>
    <sheet name="Susan" sheetId="9" r:id="rId9"/>
    <sheet name="Ajgabac" sheetId="10" r:id="rId10"/>
    <sheet name="Arevik" sheetId="11" r:id="rId11"/>
    <sheet name="Basen" sheetId="12" r:id="rId12"/>
    <sheet name="Kamo" sheetId="13" r:id="rId13"/>
    <sheet name="Ampop-popoxut" sheetId="14" r:id="rId14"/>
  </sheets>
  <definedNames/>
  <calcPr fullCalcOnLoad="1"/>
</workbook>
</file>

<file path=xl/sharedStrings.xml><?xml version="1.0" encoding="utf-8"?>
<sst xmlns="http://schemas.openxmlformats.org/spreadsheetml/2006/main" count="610" uniqueCount="157">
  <si>
    <t>Հ/հ</t>
  </si>
  <si>
    <t>Պաշտոնի անվանումը</t>
  </si>
  <si>
    <t>ՈՉ ԱՌԵՎՏՐԱՅԻՆ ԿԱԶՄԱԿԵՐՊՈՒԹՅՈՒՆ</t>
  </si>
  <si>
    <t>Տնօրեն</t>
  </si>
  <si>
    <t>Փոխտնօրեն</t>
  </si>
  <si>
    <t>Հաշվապահ</t>
  </si>
  <si>
    <t>Գործավար</t>
  </si>
  <si>
    <t>Բուժքույր</t>
  </si>
  <si>
    <t>Տնտեսվար</t>
  </si>
  <si>
    <t>Հավաքարար</t>
  </si>
  <si>
    <t>Պահակ</t>
  </si>
  <si>
    <t>ԸՆԴԱՄԵՆԸ</t>
  </si>
  <si>
    <t>Դաստիարակ</t>
  </si>
  <si>
    <t>Դաստիարակի օգնական</t>
  </si>
  <si>
    <t>Երաժշտության ղեկավար</t>
  </si>
  <si>
    <t>ՀԱՄԱՅՆՔԱՅԻՆ ՈՉ ԱՌԵՎՏՐԱՅԻՆ ԿԱԶՄԱԿԵՐՊՈՒԹՅՈՒՆ</t>
  </si>
  <si>
    <t>Մեթոդիստ</t>
  </si>
  <si>
    <t xml:space="preserve">Գրադարանավար </t>
  </si>
  <si>
    <t>Կազմարար</t>
  </si>
  <si>
    <t>Մանկավարժ</t>
  </si>
  <si>
    <t xml:space="preserve"> </t>
  </si>
  <si>
    <t>Խոհարար</t>
  </si>
  <si>
    <t>Մեթոդիստ, ուս.գծով տնօրենի տեղակալ</t>
  </si>
  <si>
    <t>Ախուրյանի մշակույթի տան հավաքարար</t>
  </si>
  <si>
    <t>Ախուրյանի մշակույթի տան պահակ</t>
  </si>
  <si>
    <t>Օժանդակ բանվոր</t>
  </si>
  <si>
    <t>Արևիկ,Այգաբաց,Հովիտ, Բասեն, Կառնուտ  բնակավայրերի ակումբավար                         / 0.5 դրույք/</t>
  </si>
  <si>
    <t xml:space="preserve">Համակարգչային բազայի օպերատոր </t>
  </si>
  <si>
    <t>Բրիգադիր</t>
  </si>
  <si>
    <t>Աղբատար մեքենայի վարորդ</t>
  </si>
  <si>
    <t>Աղբատար մեքենայի բանվոր</t>
  </si>
  <si>
    <t>Տեխնիկ-փականագործ</t>
  </si>
  <si>
    <t>Փողոց մաքրող բանվոր հիմնական</t>
  </si>
  <si>
    <t>Փողոց մաքրող բանվոր  /սեզոնային/</t>
  </si>
  <si>
    <t xml:space="preserve">                ՈՉ ԱՌԵՎՏՐԱՅԻՆ ԿԱԶՄԱԿԵՐՊՈՒԹՅՈՒՆ</t>
  </si>
  <si>
    <t xml:space="preserve">      ՀԱՄԱՅՆՔԱՅԻՆ ՈՉ ԱՌԵՎՏՐԱՅԻՆ ԿԱԶՄԱԿԵՐՊՈՒԹՅՈՒՆ</t>
  </si>
  <si>
    <t>Պաշտոնային դրույքաչափը /դրամ/</t>
  </si>
  <si>
    <t>Ճանապարհային տնտեսություն</t>
  </si>
  <si>
    <t>Փողոցների սանիտարական մաքրում</t>
  </si>
  <si>
    <t>Աղբահանություն և բարեկարգում</t>
  </si>
  <si>
    <t>Մեխանիկ</t>
  </si>
  <si>
    <t>Ավտոգրեյդերի վարորդ</t>
  </si>
  <si>
    <t>Կամազ ինքնաթափի վարորդ</t>
  </si>
  <si>
    <t>Փողոցների լուսավորում</t>
  </si>
  <si>
    <t>Էլեկտրիկ</t>
  </si>
  <si>
    <t>Ավտովերելակի վարորդ</t>
  </si>
  <si>
    <t>Ինժիններ շինարար</t>
  </si>
  <si>
    <t>Հսկիչ (տեղական վճար գանձող)</t>
  </si>
  <si>
    <t>Ջրամատակարարում</t>
  </si>
  <si>
    <t>ՕԿՋ-ի աշխատողներ</t>
  </si>
  <si>
    <t>Մեխանիզատոր JCB</t>
  </si>
  <si>
    <t>Մեխանիզատոր  CAT</t>
  </si>
  <si>
    <t>Հաշվապահ-գործավար</t>
  </si>
  <si>
    <t>Սահման ված դրույքը</t>
  </si>
  <si>
    <t>«,ԱԽՈՒՐՅԱՆԻ ՀԱՄԱԼԻՐ- ՄԱՐԶԱԴՊՐՈՑ,, ՀԱՄԱՅՆՔԱՅԻՆ</t>
  </si>
  <si>
    <t>,,ԱԽՈՒՐՅԱՆԻ ՀԵՔԻԱԹ ԿՐԹԱՀԱՄԱԼԻՐ,, ՀԱՄԱՅՆՔԱՅԻՆ</t>
  </si>
  <si>
    <t xml:space="preserve">                                      ,,ԱԽՈՒՐՅԱՆԻ ԼԵՈՅԻ ԱՆՎԱՆ ՄԱՆԿԱՊԱՐՏԵԶ,,</t>
  </si>
  <si>
    <t>«,ԱԽՈՒՐՅԱՆԻ ՇՈՒՇԱՆ ՄԱՆԿԱՊԱՐՏԵԶ,, ՀԱՄԱՅՆՔԱՅԻՆ</t>
  </si>
  <si>
    <t>,«ԱՅԳԱԲԱՑ ՄԱՆԿԱՊԱՐՏԵԶ,, ՀԱՄԱՅՆՔԱՅԻՆ</t>
  </si>
  <si>
    <t xml:space="preserve"> «,ԱՐԵՎԻԿԻ ՄԱՆԿԱՊԱՐՏԵԶ,, ՀԱՄԱՅՆՔԱՅԻՆ</t>
  </si>
  <si>
    <t xml:space="preserve"> «,ԲԱՍԵՆԻ  ՄԱՆԿԱՊԱՐՏԵԶ,,ՀԱՄԱՅՆՔԱՅԻՆ</t>
  </si>
  <si>
    <t>,,ԱԽՈՒՐՅԱՆԻ ՖԵՐՄԱՏԱ ԱՐՎԵՍՏԻ ԴՊՐՈՑ,,  ՀԱՄԱՅՆՔԱՅԻՆ</t>
  </si>
  <si>
    <t xml:space="preserve"> ,,ԱՐԵՎԻԿԻ ԵՐԱԺՇՏԱԿԱՆ ԴՊՐՈՑ,, ՀԱՄԱՅՆՔԱՅԻՆ</t>
  </si>
  <si>
    <t>«,ԱԽՈՒՐՅԱՆԻ  ՀԱՄԱՅՆՔԱՅԻՆ ԳՐԱԴԱՐԱՆ,, ՀԱՄԱՅՆՔԱՅԻՆ</t>
  </si>
  <si>
    <t xml:space="preserve">    «,ԱԽՈՒՐՅԱՆԻ  ԿՈՄՈՒՆԱԼ ՍՊԱՍԱՐԿՈՒՄ ԵՎ ԲԱՐԵԿԱՐԳՈՒՄ,,</t>
  </si>
  <si>
    <t xml:space="preserve">Վարչական </t>
  </si>
  <si>
    <t xml:space="preserve">ՀԱՅԱՍՏԱՆԻ ՀԱՆՐԱՊԵՏՈՒԹՅԱՆ ՇԻՐԱԿԻ ՄԱՐԶԻ                                       ԱԽՈՒՐՅԱՆ ՀԱՄԱՅՆՔԻ ՂԵԿԱՎԱՐ՝                              Ա․ԻԳԻԹՅԱՆ                                                                                                                </t>
  </si>
  <si>
    <r>
      <t>ՀԱՅԱՍՏԱՆԻ ՀԱՆ</t>
    </r>
    <r>
      <rPr>
        <b/>
        <sz val="12"/>
        <rFont val="GHEA Grapalat"/>
        <family val="3"/>
      </rPr>
      <t xml:space="preserve">ՐԱՊԵՏՈՒԹՅԱՆ ՇԻՐԱԿԻ ՄԱՐԶԻ ԱԽՈՒՐՅԱՆ ՀԱՄԱՅՆՔԻ ՂԵԿԱՎԱՐ՝                   Ա․ԻԳԻԹՅԱՆ                    </t>
    </r>
  </si>
  <si>
    <t>ՀԱՅԱՍՏԱՆԻ ՀԱՆՐԱՊԵՏՈՒԹՅԱՆ ՇԻՐԱԿԻ ՄԱՐԶԻ ԱԽՈՒՐՅԱՆ ՀԱՄԱՅՆՔԻ ՂԵԿԱՎԱՐ՝                     Ա․ ԻԳԻԹՅԱՆ</t>
  </si>
  <si>
    <t>ՀԱՅԱՍՏԱՆԻ ՀԱՆՐԱՊԵՏՈՒԹՅԱՆ ՇԻՐԱԿԻ ՄԱՐԶԻ                                       ԱԽՈՒՐՅԱՆ ՀԱՄԱՅՆՔԻ ՂԵԿԱՎԱՐ՝                              Ա․ԻԳԻԹՅԱՆ</t>
  </si>
  <si>
    <t>ՀԱՅԱՍՏԱՆԻ ՀԱՆՐԱՊԵՏՈՒԹՅԱՆ ՇԻՐԱԿԻ ՄԱՐԶԻ                                       ԱԽՈՒՐՅԱՆ ՀԱՄԱՅՆՔԻ ՂԵԿԱՎԱՐ՝                      Ա․ԻԳԻԹՅԱՆ</t>
  </si>
  <si>
    <t xml:space="preserve">Արևիկ,Այգաբաց,Հովիտ, Բասեն, Կառնուտ  բնակավայրերի ակումբավար                                   </t>
  </si>
  <si>
    <t>Ամսական աշխատավարձ ընդամենը               /դրամ/</t>
  </si>
  <si>
    <t>Տարեկան աշխատավարձի ֆոնդը</t>
  </si>
  <si>
    <t>Հաստիքային միավոր</t>
  </si>
  <si>
    <t>Սահմանված հաստիքային միավորի պաշտոնային դրույքաչափը</t>
  </si>
  <si>
    <t>Ընդամենը ամսեկան աշխատավարձի ֆոնդը</t>
  </si>
  <si>
    <t>(ՀՀ դրամ)</t>
  </si>
  <si>
    <t>Ընդամենը կոմունալ</t>
  </si>
  <si>
    <t>Բանվոր</t>
  </si>
  <si>
    <t>Ջրցան մեքենայի վարորդ</t>
  </si>
  <si>
    <t xml:space="preserve"> «ԿԱՄՈՅԻ  ՄԱՆԿԱՊԱՐՏԵԶ »ՀԱՄԱՅՆՔԱՅԻՆ</t>
  </si>
  <si>
    <t xml:space="preserve">Աշխատակազմ </t>
  </si>
  <si>
    <t>ԸՆԴԱՄԵՆԸ ՀՈԱԿ-ներ</t>
  </si>
  <si>
    <t xml:space="preserve">ԸՆԴԱՄԵՆԸ ԲՅՈՒՋԵՅԻ ՄԻՋՈՑՆԵՐԻ ՀԱՇՎԻՆ </t>
  </si>
  <si>
    <t>ՔԿԱԳ բաժին</t>
  </si>
  <si>
    <t xml:space="preserve">ԸՆԴԱՄԵՆԸ ԲՅՈՒՋԵՅԻ ԱՇԽԱՏԱՎԱՐՁԻ ՖՈՆԴ </t>
  </si>
  <si>
    <t xml:space="preserve">  ԱԽՈՒՐՅԱՆ ՀԱՄԱՅՆՔԻ «,ԱԽՈՒՐՅԱՆԻ ՀԱՄԱԼԻՐ- ՄԱՐԶԱԴՊՐՈՑ,, ՀԱՄԱՅՆՔԱՅԻՆՈՉ ԱՌԵՎՏՐԱՅԻՆ ԿԱԶՄԱԿԵՐՊՈՒԹՅՈՒՆ 2021 ԹՎԱԿԱՆԻ  ԱՇԽԱՏԱԿԻՑՆԵՐԻ ՔԱՆԱԿԸ, ՀԱՍՏԻՔԱՑՈՒՑԱԿ ԵՎ ՊԱՇՏՈՆԱՅԻՆ ԴՐՈՒՅՔԱՉԱՓԵՐԸ </t>
  </si>
  <si>
    <t>ԱԽՈՒՐՅԱՆ ՀԱՄԱՅՆՔԻ ՀԱՄԱՅՆՔԱՅԻՆ ՈՉ ԱՌԵՎՏՐԱՅԻՆ  ԿԱԶՄԱԿԵՐՊՈՒԹՅՈՒՆՆԵՐԻ   2021 ԹՎԱԿԱՆԻ  ԱՇԽԱՏԱԿԻՑՆԵՐԻ ՔԱՆԱԿԸ, ՀԱՍՏԻՔԱՑՈՒՑԱԿ ԵՎ ՊԱՇՏՈՆԱՅԻՆ ԴՐՈՒՅՔԱՉԱՓԵՐԸ ՀԱՍՏԱՏԵԼՈՒ</t>
  </si>
  <si>
    <t xml:space="preserve">ԱԽՈՒՐՅԱՆ ՀԱՄԱՅՆՔԻ ,,ԱԽՈՒՐՅԱՆԻ ԼԵՈՅԻ ԱՆՎԱՆ ՄԱՆԿԱՊԱՐՏԵԶ,,ՀԱՄԱՅՆՔԱՅԻՆ ՈՉ ԱՌԵՎՏՐԱՅԻՆ  ԿԱԶՄԱԿԵՐՊՈՒԹՅԱՆ   2021 ԹՎԱԿԱՆԻ  ԱՇԽԱՏԱԿԻՑՆԵՐԻ ՔԱՆԱԿԸ, ՀԱՍՏԻՔԱՑՈՒՑԱԿ ԵՎ ՊԱՇՏՈՆԱՅԻՆ ԴՐՈՒՅՔԱՉԱՓԵՐԸ </t>
  </si>
  <si>
    <t xml:space="preserve">ԱԽՈՒՐՅԱՆ ՀԱՄԱՅՆՔԻ «,ԱՐԵՎԻԿԻ ՄԱՆԿԱՊԱՐՏԵԶ,, ՀԱՄԱՅՆՔԱՅԻՆ ՈՉ ԱՌԵՎՏՐԱՅԻՆ  ԿԱԶՄԱԿԵՐՊՈՒԹՅԱՆ    2021 ԹՎԱԿԱՆԻ  ԱՇԽԱՏԱԿԻՑՆԵՐԻ ՔԱՆԱԿԸ, ՀԱՍՏԻՔԱՑՈՒՑԱԿ ԵՎ ՊԱՇՏՈՆԱՅԻՆ ԴՐՈՒՅՔԱՉԱՓԵՐԸ </t>
  </si>
  <si>
    <t xml:space="preserve">ԱԽՈՒՐՅԱՆ ՀԱՄԱՅՆՔԻ «,ԲԱՍԵՆԻ  ՄԱՆԿԱՊԱՐՏԵԶ,, ՀԱՄԱՅՆՔԱՅԻՆ ՈՉ ԱՌԵՎՏՐԱՅԻՆ  ԿԱԶՄԱԿԵՐՊՈՒԹՅԱՆ   2021 ԹՎԱԿԱՆԻ  ԱՇԽԱՏԱԿԻՑՆԵՐԻ ՔԱՆԱԿԸ, ՀԱՍՏԻՔԱՑՈՒՑԱԿ ԵՎ ՊԱՇՏՈՆԱՅԻՆ ԴՐՈՒՅՔԱՉԱՓԵՐԸ </t>
  </si>
  <si>
    <t xml:space="preserve">ԱԽՈՒՐՅԱՆ ՀԱՄԱՅՆՔԻ ,,ԱՐԵՎԻԿԻ ԵՐԱԺՇՏԱԿԱՆ ԴՊՐՈՑ,, ՀԱՄԱՅՆՔԱՅԻՆ ՈՉ ԱՌԵՎՏՐԱՅԻՆ  ԿԱԶՄԱԿԵՐՊՈՒԹՅԱՆ  2021 ԹՎԱԿԱՆԻ  ԱՇԽԱՏԱԿԻՑՆԵՐԻ ՔԱՆԱԿԸ, ՀԱՍՏԻՔԱՑՈՒՑԱԿ ԵՎ ՊԱՇՏՈՆԱՅԻՆ ԴՐՈՒՅՔԱՉԱՓԵՐԸ  </t>
  </si>
  <si>
    <t xml:space="preserve">ԱԽՈՒՐՅԱՆ ՀԱՄԱՅՆՔԻ «,ԱԽՈՒՐՅԱՆԻ  ՀԱՄԱՅՆՔԱՅԻՆ ԳՐԱԴԱՐԱՆ,,ՀԱՄԱՅՆՔԱՅԻՆ ՈՉ ԱՌԵՎՏՐԱՅԻՆ  ԿԱԶՄԱԿԵՐՊՈՒԹՅԱՆ   2021 ԹՎԱԿԱՆԻ  ԱՇԽԱՏԱԿԻՑՆԵՐԻ ՔԱՆԱԿԸ, ՀԱՍՏԻՔԱՑՈՒՑԱԿ ԵՎ ՊԱՇՏՈՆԱՅԻՆ ԴՐՈՒՅՔԱՉԱՓԵՐԸ </t>
  </si>
  <si>
    <t xml:space="preserve">ԱԽՈՒՐՅԱՆ ՀԱՄԱՅՆՔԻ «,ԱԽՈՒՐՅԱՆԻ  ԿՈՄՈՒՆԱԼ ՍՊԱՍԱՐԿՈՒՄ ԵՎ ԲԱՐԵԿԱՐԳՈՒՄ,,ՀԱՄԱՅՆՔԱՅԻՆ ՈՉ ԱՌԵՎՏՐԱՅԻՆ  ԿԱԶՄԱԿԵՐՊՈՒԹՅԱՆ   2021 ԹՎԱԿԱՆԻ  ԱՇԽԱՏԱԿԻՑՆԵՐԻ ՔԱՆԱԿԸ, ՀԱՍՏԻՔԱՑՈՒՑԱԿ ԵՎ ՊԱՇՏՈՆԱՅԻՆ ԴՐՈՒՅՔԱՉԱՓԵՐԸ </t>
  </si>
  <si>
    <t>Աշխատողների թիվը</t>
  </si>
  <si>
    <t>Բնակարանային շինարարություն և կոմունալ ծառայություններ (այլ դասերին չպատկանող)</t>
  </si>
  <si>
    <t xml:space="preserve">ՀԱՅԱՍՏԱՆԻ ՀԱՆՐԱՊԵՏՈՒԹՅԱՆ ՇԻՐԱԿԻ ՄԱՐԶԻ                                       ԱԽՈՒՐՅԱՆ ՀԱՄԱՅՆՔԻ ՂԵԿԱՎԱՐ՝                                   Ա․ԻԳԻԹՅԱՆ                                                                                                                </t>
  </si>
  <si>
    <t xml:space="preserve">ԱԽՈՒՐՅԱՆ ՀԱՄԱՅՆՔԻ ,«ԿԱՄՈՅԻ ՄԱՆԿԱՊԱՐՏԵԶ,,ՀԱՄԱՅՆՔԱՅԻՆ ՈՉ ԱՌԵՎՏՐԱՅԻՆ  ԿԱԶՄԱԿԵՐՊՈՒԹՅԱՆ   2021 ԹՎԱԿԱՆԻ  ԱՇԽԱՏԱԿԻՑՆԵՐԻ ՔԱՆԱԿԸ, ՀԱՍՏԻՔԱՑՈՒՑԱԿ ԵՎ ՊԱՇՏՈՆԱՅԻՆ ԴՐՈՒՅՔԱՉԱՓԵՐԸ </t>
  </si>
  <si>
    <t xml:space="preserve">ՀԱՅԱՍՏԱՆԻ ՀԱՆՐԱՊԵՏՈՒԹՅԱՆ ՇԻՐԱԿԻ ՄԱՐԶԻ                                                                ԱԽՈՒՐՅԱՆ ՀԱՄԱՅՆՔԻ ՂԵԿԱՎԱՐ՝                                                Ա․ԻԳԻԹՅԱՆ                                                                                                                </t>
  </si>
  <si>
    <t xml:space="preserve"> Արևիկ, Այգաբաց  բնակավայրերի գրադանավար                              </t>
  </si>
  <si>
    <t>ՀԱՅԱՍՏԱՆԻ ՀԱՆՐԱՊԵՏՈՒԹՅԱՆ ՇԻՐԱԿԻ ՄԱՐԶԻ                                                   ԱԽՈՒՐՅԱՆ ՀԱՄԱՅՆՔԻ ՂԵԿԱՎԱՐ՝                                                       Ա․ԻԳԻԹՅԱՆ</t>
  </si>
  <si>
    <t>Արևիկ, Այգաբաց  բնակավայրերի գրադանավար                              / 0.5 դրույք/</t>
  </si>
  <si>
    <t>Տարեկան աշխատավարձի     ֆոնդը</t>
  </si>
  <si>
    <t>Ընդամենը ջրամատակարարում</t>
  </si>
  <si>
    <t>Ընդամենը  փողոցների լուսավորում</t>
  </si>
  <si>
    <t>Ընդամենը ճանապարհային տնտեսություն</t>
  </si>
  <si>
    <t>Ընդամենը բնակ շինարարություն</t>
  </si>
  <si>
    <t>ճանապարհային տնտեսություն</t>
  </si>
  <si>
    <t>Ընդամենը աղբահանություն</t>
  </si>
  <si>
    <t>Ընդամենը փողոցների սան.մաքրում</t>
  </si>
  <si>
    <t>Ընդամենը վարչական</t>
  </si>
  <si>
    <t>Ընդամենը տարեկան  աշխատավարձի ֆոնդը</t>
  </si>
  <si>
    <t xml:space="preserve">ԱԽՈՒՐՅԱՆ ՀԱՄԱՅՆՔԻ ,,ԱԽՈՒՐՅԱՆԻ ՀԵՔԻԱԹ ԿՐԹԱՀԱՄԱԼԻՐ,, ՀԱՄԱՅՆՔԱՅԻՆ ՈՉ ԱՌԵՎՏՐԱՅԻՆ  ԿԱԶՄԱԿԵՐՊՈՒԹՅԱՆ  2021 ԹՎԱԿԱՆԻ  ԱՇԽԱՏԱԿԻՑՆԵՐԻ ՔԱՆԱԿԸ, ՀԱՍՏԻՔԱՑՈՒՑԱԿ ԵՎ ՊԱՇՏՈՆԱՅԻՆ ԴՐՈՒՅՔԱՉԱՓԵՐԸ </t>
  </si>
  <si>
    <t xml:space="preserve">ԱԽՈՒՐՅԱՆ ՀԱՄԱՅՆՔԻ «,ԱԽՈՒՐՅԱՆԻ ՇՈՒՇԱՆ ՄԱՆԿԱՊԱՐՏԵԶ,,ՀԱՄԱՅՆՔԱՅԻՆ ՈՉ ԱՌԵՎՏՐԱՅԻՆ  ԿԱԶՄԱԿԵՐՊՈՒԹՅԱՆ   2021ԹՎԱԿԱՆԻ  ԱՇԽԱՏԱԿԻՑՆԵՐԻ ՔԱՆԱԿԸ, ՀԱՍՏԻՔԱՑՈՒՑԱԿ ԵՎ ՊԱՇՏՈՆԱՅԻՆ ԴՐՈՒՅՔԱՉԱՓԵՐԸ </t>
  </si>
  <si>
    <t xml:space="preserve">ԱԽՈՒՐՅԱՆ ՀԱՄԱՅՆՔԻ ,«ԱՅԳԱԲԱՑ ՄԱՆԿԱՊԱՐՏԵԶ,,ՀԱՄԱՅՆՔԱՅԻՆ ՈՉ ԱՌԵՎՏՐԱՅԻՆ  ԿԱԶՄԱԿԵՐՊՈՒԹՅԱՆ   2021 ԹՎԱԿԱՆԻ  ԱՇԽԱՏԱԿԻՑՆԵՐԻ ՔԱՆԱԿԸ, ՀԱՍՏԻՔԱՑՈՒՑԱԿ ԵՎ ՊԱՇՏՈՆԱՅԻՆ ԴՐՈՒՅՔԱՉԱՓԵՐԸ </t>
  </si>
  <si>
    <t xml:space="preserve">ԱԽՈՒՐՅԱՆ ՀԱՄԱՅՆՔԻ ,,ԱԽՈՒՐՅԱՆԻ ՖԵՐՄԱՏԱ ԱՐՎԵՍՏԻ ԴՊՐՈՑ,,ՀԱՄԱՅՆՔԱՅԻՆ ՈՉ ԱՌԵՎՏՐԱՅԻՆ  ԿԱԶՄԱԿԵՐՊՈՒԹՅԱՆ   2021 ԹՎԱԿԱՆԻ  ԱՇԽԱՏԱԿԻՑՆԵՐԻ ՔԱՆԱԿԸ, ՀԱՍՏԻՔԱՑՈՒՑԱԿ ԵՎ ՊԱՇՏՈՆԱՅԻՆ ԴՐՈՒՅՔԱՉԱՓԵՐԸ </t>
  </si>
  <si>
    <t>Ավտոբուսի վարորդ</t>
  </si>
  <si>
    <t>Հսկիչ (բնակ վարձ գանձող)</t>
  </si>
  <si>
    <t>Հսկիչ (աղբի վճար  գանձող)</t>
  </si>
  <si>
    <t>Փողոց մաքրող բանվոր  /սեզոնային/  2</t>
  </si>
  <si>
    <t>Մարզիչ մանկավարժ</t>
  </si>
  <si>
    <t xml:space="preserve">          Հավելված 11                                                                       
Հայաստանի Հանրապետության
 Շիրակի մարզի  Ախուրյան  համայնքի ավագանու 2020 թվականի  դեկտեմբերի 22  -ի   թիվ    139 որոշման</t>
  </si>
  <si>
    <t>Ֆիզկուլտուրայի հրահանգիչ</t>
  </si>
  <si>
    <t xml:space="preserve">          Հավելված 1-11                                                                       
Հայաստանի Հանրապետության
 Շիրակի մարզի  Ախուրյան  համայնքի 
ավագանու 2020 թվականի  դեկտեմբերի   22 -ի թիվ  139 որոշման</t>
  </si>
  <si>
    <t xml:space="preserve">          Հավելված 1                                                                       
Հայաստանի Հանրապետության
 Շիրակի մարզի  Ախուրյան  համայնքի 
ավագանու 2020 թվականի  դեկտեմբերի    22 -ի թիվ  139 որոշման</t>
  </si>
  <si>
    <t xml:space="preserve">          Հավելված 8                                                                       
Հայաստանի Հանրապետության
 Շիրակի մարզի  Ախուրյան  համայնքի 
ավագանու 2020 թվականի  դեկտեմբերի  22  -ի թիվ  139 որոշման</t>
  </si>
  <si>
    <t xml:space="preserve">          Հավելված 9                                                                       
Հայաստանի Հանրապետության
 Շիրակի մարզի  Ախուրյան  համայնքի ավագանու 2020 թվականի  դեկտեմբերի  22  -ի թիվ 139 որոշման</t>
  </si>
  <si>
    <t xml:space="preserve">          Հավելված 10                                                                     
Հայաստանի Հանրապետության
 Շիրակի մարզի  Ախուրյան  համայնքի 
ավագանու 2020 թվականի  դեկտեմբերի 22   -ի թիվ  139 որոշման</t>
  </si>
  <si>
    <t xml:space="preserve">          Հավելված 5                                                                       
Հայաստանի Հանրապետության
 Շիրակի մարզի  Ախուրյան  համայնքի 
ավագանու 2020 թվականի  դեկտեմբերի   22 -ի թիվ  139 որոշման</t>
  </si>
  <si>
    <t>Ընդամենը չորս ամսի համար աշխատավարձի բարձրացումը  (սյուն 14 տող 5 * 4)</t>
  </si>
  <si>
    <t>Ընդամենը մեկ ամսի աշխատավարձի բարձրացումը  (սյուն 13 տող 5 - սյուն 7 տող 5)</t>
  </si>
  <si>
    <t xml:space="preserve">          Հավելված 4                                                                       
Հայաստանի Հանրապետության
 Շիրակի մարզի  Ախուրյան  համայնքի 
ավագանու 2020 թվականի  դեկտեմբերի   22 -ի թիվ  139որոշման</t>
  </si>
  <si>
    <t xml:space="preserve">          Հավելված 2                                                                          
Հայաստանի Հանրապետության
 Շիրակի մարզի  Ախուրյան  համայնքի 
ավագանու 2020 թվականի  դեկտեմբերի   22 -ի թիվ  139 որոշման</t>
  </si>
  <si>
    <t xml:space="preserve">          Հավելված 3                                                                       
Հայաստանի Հանրապետության
 Շիրակի մարզի  Ախուրյան  համայնքի 
ավագանու 2020 թվականի  դեկտեմբերի  22   -ի թիվ  139որոշման</t>
  </si>
  <si>
    <t xml:space="preserve">          Հավելված 6                                                                       
Հայաստանի Հանրապետության
 Շիրակի մարզի  Ախուրյան  համայնքի 
ավագանու 2020 թվականի  դեկտեմբերի  22  -ի թիվ  139 որոշման</t>
  </si>
  <si>
    <t xml:space="preserve">          Հավելված 7                                                  
Հայաստանի Հանրապետության
 Շիրակի մարզի  Ախուրյան  համայնքի 
ավագանու 2020 թվականի  դեկտեմբերի  22  -ի թիվ   139  որոշման</t>
  </si>
  <si>
    <t>Ախուրյանի «Հեքիաթ մանկապարտեզ» ՀՈԱԿ</t>
  </si>
  <si>
    <t>Ախուրյանի «Լեոյի անվան  մանկապարտեզ» ՀՈԱԿ</t>
  </si>
  <si>
    <t>Ախուրյանի« Շուշան մանկապարտեզ» ՀՈԱԿ</t>
  </si>
  <si>
    <t>Ախուրյանի «Այգաբաց մանկապարտեզ» ՀՈԱԿ</t>
  </si>
  <si>
    <t>Ախուրյանի «Բասենի մանկապարտեզ» ՀՈԱԿ</t>
  </si>
  <si>
    <t>Ախուրյանի «Արևիկի մանկապարտեզ» ՀՈԱԿ</t>
  </si>
  <si>
    <t>Ախուրյանի «Կամո մանկապարտեզ» ՀՈԱԿ</t>
  </si>
  <si>
    <t>Նախագիծ</t>
  </si>
  <si>
    <t xml:space="preserve">          Հավելված 2                                                                          
Հայաստանի Հանրապետության
 Շիրակի մարզի  Ախուրյան  համայնքի 
ավագանու 2021 թվականի  օգոստոսի   31 -ի թիվ     որոշման</t>
  </si>
  <si>
    <t>Տարեկան ճշտված  աշխատավարձի ֆոնդը</t>
  </si>
  <si>
    <t>ՆԱԽԱԳԻԾ</t>
  </si>
  <si>
    <t xml:space="preserve">          Հավելված 5                                                                          
Հայաստանի Հանրապետության
 Շիրակի մարզի  Ախուրյան  համայնքի 
ավագանու 2021 թվականի  օգոստոսի   31 -ի թիվ     որոշման</t>
  </si>
  <si>
    <t xml:space="preserve">          Հավելված 4                                                                       
Հայաստանի Հանրապետության
 Շիրակի մարզի  Ախուրյան  համայնքի 
ավագանու 2021 թվականի  օգոստոսի   31 -ի թիվ     որոշման</t>
  </si>
  <si>
    <t xml:space="preserve">          Հավելված 3                                                                         
Հայաստանի Հանրապետության
 Շիրակի մարզի  Ախուրյան  համայնքի 
ավագանու 2021 թվականի  օգոստոսի   31 -ի թիվ     որոշման</t>
  </si>
  <si>
    <t xml:space="preserve">          Հավելված 6                                                                        
Հայաստանի Հանրապետության
 Շիրակի մարզի  Ախուրյան  համայնքի 
ավագանու 2021 թվականի  օգոստոսի   31 -ի թիվ     որոշման</t>
  </si>
  <si>
    <t xml:space="preserve">          Հավելված 7                                                                          
Հայաստանի Հանրապետության
 Շիրակի մարզի  Ախուրյան  համայնքի 
ավագանու 2021 թվականի  օգոստոսի   31 -ի թիվ     որոշման</t>
  </si>
  <si>
    <t>Ֆիզ.հրահանգիչ</t>
  </si>
  <si>
    <t xml:space="preserve">          Հավելված 12                                                                       
Հայաստանի Հանրապետության
 Շիրակի մարզի  Ախուրյան  համայնքի 
ավագանու 2020 թվականի  դեկտեմբերի  22  -ի թիվ  139 որոշման</t>
  </si>
  <si>
    <t xml:space="preserve">          Հավելված 12                                                                         
Հայաստանի Հանրապետության
 Շիրակի մարզի  Ախուրյան  համայնքի 
ավագանու 2021 թվականի  օգոստոսի   31 -ի թիվ     որոշման</t>
  </si>
  <si>
    <t xml:space="preserve">          Հավելված 1-12                                                                       
Հայաստանի Հանրապետության
 Շիրակի մարզի  Ախուրյան  համայնքի 
ավագանու 2021 թվականի  օգոստոսի   31 -ի թիվ   որոշման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</si>
</sst>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8"/>
      <name val="Arial Armenian"/>
      <family val="2"/>
    </font>
    <font>
      <sz val="12"/>
      <name val="Arial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name val="Arial"/>
      <family val="2"/>
    </font>
    <font>
      <b/>
      <sz val="10"/>
      <name val="GHEA Grapalat"/>
      <family val="3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3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3" fillId="0" borderId="3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4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textRotation="90" wrapText="1"/>
    </xf>
    <xf numFmtId="0" fontId="7" fillId="0" borderId="35" xfId="0" applyFont="1" applyFill="1" applyBorder="1" applyAlignment="1">
      <alignment vertical="center" textRotation="90" wrapText="1"/>
    </xf>
    <xf numFmtId="0" fontId="7" fillId="0" borderId="35" xfId="0" applyFont="1" applyFill="1" applyBorder="1" applyAlignment="1">
      <alignment vertical="center" textRotation="90" wrapText="1"/>
    </xf>
    <xf numFmtId="0" fontId="7" fillId="0" borderId="41" xfId="0" applyFont="1" applyFill="1" applyBorder="1" applyAlignment="1">
      <alignment vertical="center" textRotation="90" wrapText="1"/>
    </xf>
    <xf numFmtId="0" fontId="5" fillId="0" borderId="38" xfId="0" applyFont="1" applyFill="1" applyBorder="1" applyAlignment="1">
      <alignment vertical="center" textRotation="90" wrapText="1"/>
    </xf>
    <xf numFmtId="0" fontId="5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3" fillId="0" borderId="4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15" fillId="0" borderId="5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 wrapText="1"/>
    </xf>
    <xf numFmtId="0" fontId="7" fillId="0" borderId="4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40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textRotation="90" wrapText="1"/>
    </xf>
    <xf numFmtId="0" fontId="7" fillId="0" borderId="55" xfId="0" applyFont="1" applyFill="1" applyBorder="1" applyAlignment="1">
      <alignment horizont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horizontal="left" textRotation="90" wrapText="1"/>
    </xf>
    <xf numFmtId="0" fontId="7" fillId="0" borderId="24" xfId="0" applyFont="1" applyFill="1" applyBorder="1" applyAlignment="1">
      <alignment horizontal="left" textRotation="90" wrapText="1"/>
    </xf>
    <xf numFmtId="0" fontId="7" fillId="0" borderId="35" xfId="0" applyFont="1" applyFill="1" applyBorder="1" applyAlignment="1">
      <alignment horizontal="left" textRotation="90" wrapText="1"/>
    </xf>
    <xf numFmtId="0" fontId="7" fillId="0" borderId="46" xfId="0" applyFont="1" applyFill="1" applyBorder="1" applyAlignment="1">
      <alignment horizontal="left" textRotation="90" wrapText="1"/>
    </xf>
    <xf numFmtId="0" fontId="7" fillId="0" borderId="41" xfId="0" applyFont="1" applyFill="1" applyBorder="1" applyAlignment="1">
      <alignment horizontal="left" textRotation="90" wrapText="1"/>
    </xf>
    <xf numFmtId="0" fontId="7" fillId="0" borderId="11" xfId="0" applyFont="1" applyFill="1" applyBorder="1" applyAlignment="1">
      <alignment horizontal="left" textRotation="90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1" fontId="3" fillId="0" borderId="41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10" fillId="0" borderId="47" xfId="0" applyFont="1" applyBorder="1" applyAlignment="1">
      <alignment/>
    </xf>
    <xf numFmtId="0" fontId="13" fillId="0" borderId="50" xfId="0" applyFont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7" fillId="0" borderId="24" xfId="0" applyFont="1" applyFill="1" applyBorder="1" applyAlignment="1">
      <alignment textRotation="90" wrapText="1"/>
    </xf>
    <xf numFmtId="0" fontId="7" fillId="0" borderId="35" xfId="0" applyFont="1" applyFill="1" applyBorder="1" applyAlignment="1">
      <alignment textRotation="90" wrapText="1"/>
    </xf>
    <xf numFmtId="0" fontId="7" fillId="0" borderId="46" xfId="0" applyFont="1" applyFill="1" applyBorder="1" applyAlignment="1">
      <alignment textRotation="90" wrapText="1"/>
    </xf>
    <xf numFmtId="0" fontId="7" fillId="0" borderId="41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0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125" style="1" customWidth="1"/>
    <col min="2" max="2" width="34.75390625" style="2" customWidth="1"/>
    <col min="3" max="3" width="7.125" style="3" customWidth="1"/>
    <col min="4" max="4" width="7.25390625" style="3" customWidth="1"/>
    <col min="5" max="5" width="7.75390625" style="3" customWidth="1"/>
    <col min="6" max="6" width="14.00390625" style="3" customWidth="1"/>
    <col min="7" max="7" width="13.125" style="114" customWidth="1"/>
    <col min="8" max="8" width="21.375" style="3" customWidth="1"/>
    <col min="9" max="16384" width="9.125" style="3" customWidth="1"/>
  </cols>
  <sheetData>
    <row r="1" ht="27" customHeight="1">
      <c r="H1" s="3" t="s">
        <v>147</v>
      </c>
    </row>
    <row r="2" spans="3:7" ht="81.75" customHeight="1">
      <c r="C2" s="411" t="s">
        <v>124</v>
      </c>
      <c r="D2" s="411"/>
      <c r="E2" s="411"/>
      <c r="F2" s="411"/>
      <c r="G2" s="411"/>
    </row>
    <row r="3" spans="3:7" ht="78" customHeight="1">
      <c r="C3" s="411" t="s">
        <v>156</v>
      </c>
      <c r="D3" s="411"/>
      <c r="E3" s="411"/>
      <c r="F3" s="411"/>
      <c r="G3" s="411"/>
    </row>
    <row r="4" spans="2:6" ht="81.75" customHeight="1" thickBot="1">
      <c r="B4" s="414" t="s">
        <v>88</v>
      </c>
      <c r="C4" s="414"/>
      <c r="D4" s="414"/>
      <c r="E4" s="414"/>
      <c r="F4" s="414"/>
    </row>
    <row r="5" spans="1:8" ht="116.25" customHeight="1" thickBot="1">
      <c r="A5" s="107" t="s">
        <v>0</v>
      </c>
      <c r="B5" s="108" t="s">
        <v>1</v>
      </c>
      <c r="C5" s="152" t="s">
        <v>95</v>
      </c>
      <c r="D5" s="109" t="s">
        <v>53</v>
      </c>
      <c r="E5" s="110" t="s">
        <v>74</v>
      </c>
      <c r="F5" s="111" t="s">
        <v>75</v>
      </c>
      <c r="G5" s="115" t="s">
        <v>76</v>
      </c>
      <c r="H5" s="115" t="s">
        <v>112</v>
      </c>
    </row>
    <row r="6" spans="1:6" ht="19.5" customHeight="1">
      <c r="A6" s="409" t="s">
        <v>54</v>
      </c>
      <c r="B6" s="409"/>
      <c r="C6" s="409"/>
      <c r="D6" s="409"/>
      <c r="E6" s="409"/>
      <c r="F6" s="409"/>
    </row>
    <row r="7" spans="1:7" ht="25.5" customHeight="1" thickBot="1">
      <c r="A7" s="415" t="s">
        <v>2</v>
      </c>
      <c r="B7" s="415"/>
      <c r="C7" s="415"/>
      <c r="D7" s="415"/>
      <c r="E7" s="415"/>
      <c r="F7" s="155" t="s">
        <v>77</v>
      </c>
      <c r="G7" s="116" t="s">
        <v>77</v>
      </c>
    </row>
    <row r="8" spans="1:8" ht="15.75" thickBot="1">
      <c r="A8" s="89">
        <v>1</v>
      </c>
      <c r="B8" s="90" t="s">
        <v>3</v>
      </c>
      <c r="C8" s="91">
        <v>1</v>
      </c>
      <c r="D8" s="106">
        <v>1</v>
      </c>
      <c r="E8" s="112">
        <v>1</v>
      </c>
      <c r="F8" s="92">
        <v>130000</v>
      </c>
      <c r="G8" s="167">
        <f>F8*D8</f>
        <v>130000</v>
      </c>
      <c r="H8" s="4">
        <f>G8*12</f>
        <v>1560000</v>
      </c>
    </row>
    <row r="9" spans="1:8" ht="15.75" thickBot="1">
      <c r="A9" s="14">
        <v>2</v>
      </c>
      <c r="B9" s="5" t="s">
        <v>4</v>
      </c>
      <c r="C9" s="6">
        <v>1</v>
      </c>
      <c r="D9" s="7">
        <v>1</v>
      </c>
      <c r="E9" s="6">
        <v>1</v>
      </c>
      <c r="F9" s="4">
        <v>96000</v>
      </c>
      <c r="G9" s="167">
        <f aca="true" t="shared" si="0" ref="G9:G71">F9*D9</f>
        <v>96000</v>
      </c>
      <c r="H9" s="4">
        <f aca="true" t="shared" si="1" ref="H9:H71">G9*12</f>
        <v>1152000</v>
      </c>
    </row>
    <row r="10" spans="1:8" ht="15.75" thickBot="1">
      <c r="A10" s="14">
        <v>3</v>
      </c>
      <c r="B10" s="5" t="s">
        <v>5</v>
      </c>
      <c r="C10" s="6">
        <v>1</v>
      </c>
      <c r="D10" s="7">
        <v>1</v>
      </c>
      <c r="E10" s="6">
        <v>1</v>
      </c>
      <c r="F10" s="4">
        <v>96000</v>
      </c>
      <c r="G10" s="167">
        <f t="shared" si="0"/>
        <v>96000</v>
      </c>
      <c r="H10" s="4">
        <f t="shared" si="1"/>
        <v>1152000</v>
      </c>
    </row>
    <row r="11" spans="1:8" ht="15.75" thickBot="1">
      <c r="A11" s="14">
        <v>4</v>
      </c>
      <c r="B11" s="5" t="s">
        <v>6</v>
      </c>
      <c r="C11" s="6">
        <v>1</v>
      </c>
      <c r="D11" s="7">
        <v>1</v>
      </c>
      <c r="E11" s="6">
        <v>1</v>
      </c>
      <c r="F11" s="4">
        <v>96000</v>
      </c>
      <c r="G11" s="167">
        <f t="shared" si="0"/>
        <v>96000</v>
      </c>
      <c r="H11" s="4">
        <f t="shared" si="1"/>
        <v>1152000</v>
      </c>
    </row>
    <row r="12" spans="1:8" ht="15.75" thickBot="1">
      <c r="A12" s="14">
        <v>5</v>
      </c>
      <c r="B12" s="5" t="s">
        <v>7</v>
      </c>
      <c r="C12" s="6">
        <v>2</v>
      </c>
      <c r="D12" s="7">
        <v>1.5</v>
      </c>
      <c r="E12" s="6">
        <v>1</v>
      </c>
      <c r="F12" s="4">
        <v>96000</v>
      </c>
      <c r="G12" s="167">
        <f t="shared" si="0"/>
        <v>144000</v>
      </c>
      <c r="H12" s="4">
        <f t="shared" si="1"/>
        <v>1728000</v>
      </c>
    </row>
    <row r="13" spans="1:8" ht="15.75" thickBot="1">
      <c r="A13" s="14">
        <v>6</v>
      </c>
      <c r="B13" s="5" t="s">
        <v>8</v>
      </c>
      <c r="C13" s="6">
        <v>1</v>
      </c>
      <c r="D13" s="7">
        <v>1</v>
      </c>
      <c r="E13" s="6">
        <v>1</v>
      </c>
      <c r="F13" s="4">
        <v>96000</v>
      </c>
      <c r="G13" s="167">
        <f t="shared" si="0"/>
        <v>96000</v>
      </c>
      <c r="H13" s="4">
        <f t="shared" si="1"/>
        <v>1152000</v>
      </c>
    </row>
    <row r="14" spans="1:8" ht="15.75" thickBot="1">
      <c r="A14" s="14">
        <v>7</v>
      </c>
      <c r="B14" s="5" t="s">
        <v>9</v>
      </c>
      <c r="C14" s="6">
        <v>3</v>
      </c>
      <c r="D14" s="7">
        <v>2.5</v>
      </c>
      <c r="E14" s="6">
        <v>1</v>
      </c>
      <c r="F14" s="4">
        <v>96000</v>
      </c>
      <c r="G14" s="167">
        <f t="shared" si="0"/>
        <v>240000</v>
      </c>
      <c r="H14" s="4">
        <f t="shared" si="1"/>
        <v>2880000</v>
      </c>
    </row>
    <row r="15" spans="1:8" ht="15.75" thickBot="1">
      <c r="A15" s="14">
        <v>8</v>
      </c>
      <c r="B15" s="5" t="s">
        <v>10</v>
      </c>
      <c r="C15" s="6">
        <v>1</v>
      </c>
      <c r="D15" s="7">
        <v>1</v>
      </c>
      <c r="E15" s="6">
        <v>1</v>
      </c>
      <c r="F15" s="4">
        <v>96000</v>
      </c>
      <c r="G15" s="169">
        <f t="shared" si="0"/>
        <v>96000</v>
      </c>
      <c r="H15" s="4">
        <f t="shared" si="1"/>
        <v>1152000</v>
      </c>
    </row>
    <row r="16" spans="1:8" ht="21" customHeight="1" thickBot="1">
      <c r="A16" s="14">
        <v>9</v>
      </c>
      <c r="B16" s="5" t="s">
        <v>121</v>
      </c>
      <c r="C16" s="6">
        <v>16</v>
      </c>
      <c r="D16" s="7">
        <v>13.5</v>
      </c>
      <c r="E16" s="7">
        <v>1</v>
      </c>
      <c r="F16" s="229">
        <v>104415</v>
      </c>
      <c r="G16" s="371">
        <f t="shared" si="0"/>
        <v>1409602.5</v>
      </c>
      <c r="H16" s="4">
        <f t="shared" si="1"/>
        <v>16915230</v>
      </c>
    </row>
    <row r="17" spans="1:8" ht="22.5" customHeight="1" thickBot="1">
      <c r="A17" s="9"/>
      <c r="B17" s="10" t="s">
        <v>11</v>
      </c>
      <c r="C17" s="11">
        <f>SUM(C8:C16)</f>
        <v>27</v>
      </c>
      <c r="D17" s="12">
        <f>SUM(D8:D16)</f>
        <v>23.5</v>
      </c>
      <c r="E17" s="16"/>
      <c r="F17" s="21"/>
      <c r="G17" s="372">
        <f>SUM(G8:G16)</f>
        <v>2403602.5</v>
      </c>
      <c r="H17" s="4">
        <f>SUM(H8:H16)</f>
        <v>28843230</v>
      </c>
    </row>
    <row r="18" spans="1:8" ht="29.25" customHeight="1">
      <c r="A18" s="403"/>
      <c r="B18" s="398" t="s">
        <v>55</v>
      </c>
      <c r="C18" s="398"/>
      <c r="D18" s="398"/>
      <c r="E18" s="398"/>
      <c r="F18" s="398"/>
      <c r="G18" s="407"/>
      <c r="H18" s="412"/>
    </row>
    <row r="19" spans="1:8" ht="17.25" customHeight="1" thickBot="1">
      <c r="A19" s="403"/>
      <c r="B19" s="398" t="s">
        <v>2</v>
      </c>
      <c r="C19" s="398"/>
      <c r="D19" s="398"/>
      <c r="E19" s="398"/>
      <c r="F19" s="398"/>
      <c r="G19" s="408"/>
      <c r="H19" s="413"/>
    </row>
    <row r="20" spans="1:8" ht="15.75" thickBot="1">
      <c r="A20" s="89">
        <v>1</v>
      </c>
      <c r="B20" s="90" t="s">
        <v>3</v>
      </c>
      <c r="C20" s="91">
        <v>1</v>
      </c>
      <c r="D20" s="91">
        <v>1</v>
      </c>
      <c r="E20" s="112">
        <v>1</v>
      </c>
      <c r="F20" s="92">
        <v>130000</v>
      </c>
      <c r="G20" s="167">
        <f t="shared" si="0"/>
        <v>130000</v>
      </c>
      <c r="H20" s="4">
        <f t="shared" si="1"/>
        <v>1560000</v>
      </c>
    </row>
    <row r="21" spans="1:8" ht="30.75" thickBot="1">
      <c r="A21" s="14">
        <v>2</v>
      </c>
      <c r="B21" s="5" t="s">
        <v>22</v>
      </c>
      <c r="C21" s="6">
        <v>1</v>
      </c>
      <c r="D21" s="6">
        <v>1</v>
      </c>
      <c r="E21" s="6">
        <v>1</v>
      </c>
      <c r="F21" s="4">
        <v>96000</v>
      </c>
      <c r="G21" s="167">
        <f t="shared" si="0"/>
        <v>96000</v>
      </c>
      <c r="H21" s="4">
        <f t="shared" si="1"/>
        <v>1152000</v>
      </c>
    </row>
    <row r="22" spans="1:8" ht="15.75" thickBot="1">
      <c r="A22" s="14">
        <v>3</v>
      </c>
      <c r="B22" s="5" t="s">
        <v>7</v>
      </c>
      <c r="C22" s="6">
        <v>1</v>
      </c>
      <c r="D22" s="6">
        <v>0.75</v>
      </c>
      <c r="E22" s="6">
        <v>1</v>
      </c>
      <c r="F22" s="4">
        <v>96000</v>
      </c>
      <c r="G22" s="167">
        <f t="shared" si="0"/>
        <v>72000</v>
      </c>
      <c r="H22" s="4">
        <f t="shared" si="1"/>
        <v>864000</v>
      </c>
    </row>
    <row r="23" spans="1:8" ht="15.75" thickBot="1">
      <c r="A23" s="14">
        <v>4</v>
      </c>
      <c r="B23" s="5" t="s">
        <v>5</v>
      </c>
      <c r="C23" s="6">
        <v>1</v>
      </c>
      <c r="D23" s="6">
        <v>0.5</v>
      </c>
      <c r="E23" s="6">
        <v>1</v>
      </c>
      <c r="F23" s="4">
        <v>100000</v>
      </c>
      <c r="G23" s="167">
        <f t="shared" si="0"/>
        <v>50000</v>
      </c>
      <c r="H23" s="4">
        <f t="shared" si="1"/>
        <v>600000</v>
      </c>
    </row>
    <row r="24" spans="1:8" ht="15.75" thickBot="1">
      <c r="A24" s="387">
        <v>5</v>
      </c>
      <c r="B24" s="388" t="s">
        <v>12</v>
      </c>
      <c r="C24" s="389">
        <v>4</v>
      </c>
      <c r="D24" s="389">
        <v>4.48</v>
      </c>
      <c r="E24" s="389">
        <v>1</v>
      </c>
      <c r="F24" s="390">
        <v>118720</v>
      </c>
      <c r="G24" s="391">
        <f>F24*4</f>
        <v>474880</v>
      </c>
      <c r="H24" s="390">
        <v>5715520</v>
      </c>
    </row>
    <row r="25" spans="1:8" ht="25.5" customHeight="1" thickBot="1">
      <c r="A25" s="14">
        <v>6</v>
      </c>
      <c r="B25" s="5" t="s">
        <v>13</v>
      </c>
      <c r="C25" s="6">
        <v>4</v>
      </c>
      <c r="D25" s="6">
        <v>4</v>
      </c>
      <c r="E25" s="6">
        <v>1</v>
      </c>
      <c r="F25" s="4">
        <v>96000</v>
      </c>
      <c r="G25" s="167">
        <f t="shared" si="0"/>
        <v>384000</v>
      </c>
      <c r="H25" s="4">
        <f>G25*13</f>
        <v>4992000</v>
      </c>
    </row>
    <row r="26" spans="1:8" ht="17.25" customHeight="1" thickBot="1">
      <c r="A26" s="14">
        <v>7</v>
      </c>
      <c r="B26" s="5" t="s">
        <v>21</v>
      </c>
      <c r="C26" s="6">
        <v>1</v>
      </c>
      <c r="D26" s="6">
        <v>1</v>
      </c>
      <c r="E26" s="6">
        <v>1</v>
      </c>
      <c r="F26" s="4">
        <v>96000</v>
      </c>
      <c r="G26" s="167">
        <f t="shared" si="0"/>
        <v>96000</v>
      </c>
      <c r="H26" s="4">
        <f t="shared" si="1"/>
        <v>1152000</v>
      </c>
    </row>
    <row r="27" spans="1:8" ht="15.75" thickBot="1">
      <c r="A27" s="14">
        <v>8</v>
      </c>
      <c r="B27" s="5" t="s">
        <v>8</v>
      </c>
      <c r="C27" s="6">
        <v>1</v>
      </c>
      <c r="D27" s="6">
        <v>0.5</v>
      </c>
      <c r="E27" s="6">
        <v>1</v>
      </c>
      <c r="F27" s="4">
        <v>96000</v>
      </c>
      <c r="G27" s="167">
        <f t="shared" si="0"/>
        <v>48000</v>
      </c>
      <c r="H27" s="4">
        <f t="shared" si="1"/>
        <v>576000</v>
      </c>
    </row>
    <row r="28" spans="1:8" ht="24.75" customHeight="1" thickBot="1">
      <c r="A28" s="14">
        <v>9</v>
      </c>
      <c r="B28" s="5" t="s">
        <v>14</v>
      </c>
      <c r="C28" s="6">
        <v>1</v>
      </c>
      <c r="D28" s="6">
        <v>1</v>
      </c>
      <c r="E28" s="6">
        <v>1</v>
      </c>
      <c r="F28" s="4">
        <v>96000</v>
      </c>
      <c r="G28" s="167">
        <f t="shared" si="0"/>
        <v>96000</v>
      </c>
      <c r="H28" s="4">
        <f t="shared" si="1"/>
        <v>1152000</v>
      </c>
    </row>
    <row r="29" spans="1:8" ht="24.75" customHeight="1" thickBot="1">
      <c r="A29" s="387">
        <v>10</v>
      </c>
      <c r="B29" s="392" t="s">
        <v>123</v>
      </c>
      <c r="C29" s="389">
        <v>1</v>
      </c>
      <c r="D29" s="389">
        <v>0.5</v>
      </c>
      <c r="E29" s="389">
        <v>1</v>
      </c>
      <c r="F29" s="390">
        <v>96000</v>
      </c>
      <c r="G29" s="391">
        <f t="shared" si="0"/>
        <v>48000</v>
      </c>
      <c r="H29" s="390">
        <v>192000</v>
      </c>
    </row>
    <row r="30" spans="1:8" ht="15.75" thickBot="1">
      <c r="A30" s="14">
        <v>11</v>
      </c>
      <c r="B30" s="5" t="s">
        <v>10</v>
      </c>
      <c r="C30" s="6">
        <v>1</v>
      </c>
      <c r="D30" s="6">
        <v>1</v>
      </c>
      <c r="E30" s="6">
        <v>1</v>
      </c>
      <c r="F30" s="4">
        <v>96000</v>
      </c>
      <c r="G30" s="167">
        <f t="shared" si="0"/>
        <v>96000</v>
      </c>
      <c r="H30" s="4">
        <f t="shared" si="1"/>
        <v>1152000</v>
      </c>
    </row>
    <row r="31" spans="1:8" ht="15.75" thickBot="1">
      <c r="A31" s="14">
        <v>12</v>
      </c>
      <c r="B31" s="5" t="s">
        <v>9</v>
      </c>
      <c r="C31" s="4">
        <v>1</v>
      </c>
      <c r="D31" s="4">
        <v>0.5</v>
      </c>
      <c r="E31" s="24">
        <v>1</v>
      </c>
      <c r="F31" s="4">
        <v>96000</v>
      </c>
      <c r="G31" s="167">
        <f t="shared" si="0"/>
        <v>48000</v>
      </c>
      <c r="H31" s="4">
        <f t="shared" si="1"/>
        <v>576000</v>
      </c>
    </row>
    <row r="32" spans="1:8" ht="24.75" customHeight="1" thickBot="1">
      <c r="A32" s="15"/>
      <c r="B32" s="10" t="s">
        <v>11</v>
      </c>
      <c r="C32" s="16">
        <f>SUM(C20:C31)</f>
        <v>18</v>
      </c>
      <c r="D32" s="16">
        <f>SUM(D20:D31)</f>
        <v>16.23</v>
      </c>
      <c r="E32" s="16"/>
      <c r="F32" s="21"/>
      <c r="G32" s="167">
        <f>SUM(G20:G31)</f>
        <v>1638880</v>
      </c>
      <c r="H32" s="4">
        <f>SUM(H20:H31)</f>
        <v>19683520</v>
      </c>
    </row>
    <row r="33" spans="1:8" ht="20.25" customHeight="1">
      <c r="A33" s="396"/>
      <c r="B33" s="34" t="s">
        <v>56</v>
      </c>
      <c r="C33" s="35"/>
      <c r="D33" s="34"/>
      <c r="E33" s="34"/>
      <c r="F33" s="36"/>
      <c r="G33" s="407"/>
      <c r="H33" s="4"/>
    </row>
    <row r="34" spans="1:8" ht="21.75" customHeight="1" thickBot="1">
      <c r="A34" s="396"/>
      <c r="B34" s="404" t="s">
        <v>15</v>
      </c>
      <c r="C34" s="404"/>
      <c r="D34" s="404"/>
      <c r="E34" s="404"/>
      <c r="F34" s="405"/>
      <c r="G34" s="408"/>
      <c r="H34" s="4"/>
    </row>
    <row r="35" spans="1:8" ht="15.75" thickBot="1">
      <c r="A35" s="89">
        <v>1</v>
      </c>
      <c r="B35" s="90" t="s">
        <v>3</v>
      </c>
      <c r="C35" s="91">
        <v>1</v>
      </c>
      <c r="D35" s="91">
        <v>1</v>
      </c>
      <c r="E35" s="112">
        <v>1</v>
      </c>
      <c r="F35" s="92">
        <v>130000</v>
      </c>
      <c r="G35" s="167">
        <f t="shared" si="0"/>
        <v>130000</v>
      </c>
      <c r="H35" s="4">
        <f t="shared" si="1"/>
        <v>1560000</v>
      </c>
    </row>
    <row r="36" spans="1:8" ht="30.75" thickBot="1">
      <c r="A36" s="14">
        <v>2</v>
      </c>
      <c r="B36" s="5" t="s">
        <v>22</v>
      </c>
      <c r="C36" s="6">
        <v>1</v>
      </c>
      <c r="D36" s="6">
        <v>1</v>
      </c>
      <c r="E36" s="6">
        <v>1</v>
      </c>
      <c r="F36" s="4">
        <v>96000</v>
      </c>
      <c r="G36" s="167">
        <f t="shared" si="0"/>
        <v>96000</v>
      </c>
      <c r="H36" s="4">
        <f t="shared" si="1"/>
        <v>1152000</v>
      </c>
    </row>
    <row r="37" spans="1:8" ht="15.75" thickBot="1">
      <c r="A37" s="14">
        <v>3</v>
      </c>
      <c r="B37" s="5" t="s">
        <v>7</v>
      </c>
      <c r="C37" s="6">
        <v>1</v>
      </c>
      <c r="D37" s="6">
        <v>0.75</v>
      </c>
      <c r="E37" s="6">
        <v>1</v>
      </c>
      <c r="F37" s="4">
        <v>96000</v>
      </c>
      <c r="G37" s="167">
        <f t="shared" si="0"/>
        <v>72000</v>
      </c>
      <c r="H37" s="4">
        <f t="shared" si="1"/>
        <v>864000</v>
      </c>
    </row>
    <row r="38" spans="1:8" ht="15.75" thickBot="1">
      <c r="A38" s="14">
        <v>4</v>
      </c>
      <c r="B38" s="5" t="s">
        <v>5</v>
      </c>
      <c r="C38" s="6">
        <v>1</v>
      </c>
      <c r="D38" s="6">
        <v>0.5</v>
      </c>
      <c r="E38" s="6">
        <v>1</v>
      </c>
      <c r="F38" s="4">
        <v>100000</v>
      </c>
      <c r="G38" s="167">
        <f t="shared" si="0"/>
        <v>50000</v>
      </c>
      <c r="H38" s="4">
        <f t="shared" si="1"/>
        <v>600000</v>
      </c>
    </row>
    <row r="39" spans="1:8" ht="15.75" thickBot="1">
      <c r="A39" s="387">
        <v>5</v>
      </c>
      <c r="B39" s="388" t="s">
        <v>12</v>
      </c>
      <c r="C39" s="389">
        <v>4</v>
      </c>
      <c r="D39" s="389">
        <v>4.48</v>
      </c>
      <c r="E39" s="389">
        <v>1</v>
      </c>
      <c r="F39" s="390">
        <v>118720</v>
      </c>
      <c r="G39" s="391">
        <f>F39*4</f>
        <v>474880</v>
      </c>
      <c r="H39" s="390">
        <v>5715520</v>
      </c>
    </row>
    <row r="40" spans="1:8" ht="36" customHeight="1" thickBot="1">
      <c r="A40" s="14">
        <v>6</v>
      </c>
      <c r="B40" s="5" t="s">
        <v>13</v>
      </c>
      <c r="C40" s="6">
        <v>4</v>
      </c>
      <c r="D40" s="6">
        <v>4</v>
      </c>
      <c r="E40" s="6">
        <v>1</v>
      </c>
      <c r="F40" s="4">
        <v>96000</v>
      </c>
      <c r="G40" s="167">
        <f t="shared" si="0"/>
        <v>384000</v>
      </c>
      <c r="H40" s="4">
        <f>G40*13</f>
        <v>4992000</v>
      </c>
    </row>
    <row r="41" spans="1:8" ht="15.75" thickBot="1">
      <c r="A41" s="14">
        <v>7</v>
      </c>
      <c r="B41" s="5" t="s">
        <v>21</v>
      </c>
      <c r="C41" s="6">
        <v>1</v>
      </c>
      <c r="D41" s="6">
        <v>1</v>
      </c>
      <c r="E41" s="6">
        <v>1</v>
      </c>
      <c r="F41" s="4">
        <v>96000</v>
      </c>
      <c r="G41" s="167">
        <f t="shared" si="0"/>
        <v>96000</v>
      </c>
      <c r="H41" s="4">
        <f t="shared" si="1"/>
        <v>1152000</v>
      </c>
    </row>
    <row r="42" spans="1:8" ht="15.75" thickBot="1">
      <c r="A42" s="14">
        <v>8</v>
      </c>
      <c r="B42" s="5" t="s">
        <v>8</v>
      </c>
      <c r="C42" s="6">
        <v>1</v>
      </c>
      <c r="D42" s="6">
        <v>0.5</v>
      </c>
      <c r="E42" s="6">
        <v>1</v>
      </c>
      <c r="F42" s="4">
        <v>96000</v>
      </c>
      <c r="G42" s="167">
        <f t="shared" si="0"/>
        <v>48000</v>
      </c>
      <c r="H42" s="4">
        <f t="shared" si="1"/>
        <v>576000</v>
      </c>
    </row>
    <row r="43" spans="1:30" ht="15.75" thickBot="1">
      <c r="A43" s="14">
        <v>9</v>
      </c>
      <c r="B43" s="5" t="s">
        <v>14</v>
      </c>
      <c r="C43" s="6">
        <v>1</v>
      </c>
      <c r="D43" s="6">
        <v>1</v>
      </c>
      <c r="E43" s="6">
        <v>1</v>
      </c>
      <c r="F43" s="4">
        <v>96000</v>
      </c>
      <c r="G43" s="167">
        <f t="shared" si="0"/>
        <v>96000</v>
      </c>
      <c r="H43" s="4">
        <f t="shared" si="1"/>
        <v>1152000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5.75" thickBot="1">
      <c r="A44" s="387">
        <v>10</v>
      </c>
      <c r="B44" s="392" t="s">
        <v>123</v>
      </c>
      <c r="C44" s="389">
        <v>1</v>
      </c>
      <c r="D44" s="389">
        <v>0.5</v>
      </c>
      <c r="E44" s="389">
        <v>1</v>
      </c>
      <c r="F44" s="390">
        <v>96000</v>
      </c>
      <c r="G44" s="391">
        <f>F44*D44</f>
        <v>48000</v>
      </c>
      <c r="H44" s="390">
        <v>192000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1" ht="23.25" customHeight="1" thickBot="1">
      <c r="A45" s="14">
        <v>11</v>
      </c>
      <c r="B45" s="5" t="s">
        <v>10</v>
      </c>
      <c r="C45" s="6">
        <v>1</v>
      </c>
      <c r="D45" s="6">
        <v>1</v>
      </c>
      <c r="E45" s="6">
        <v>1</v>
      </c>
      <c r="F45" s="4">
        <v>96000</v>
      </c>
      <c r="G45" s="167">
        <f t="shared" si="0"/>
        <v>96000</v>
      </c>
      <c r="H45" s="4">
        <f t="shared" si="1"/>
        <v>1152000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7"/>
    </row>
    <row r="46" spans="1:31" s="18" customFormat="1" ht="25.5" customHeight="1" thickBot="1">
      <c r="A46" s="14">
        <v>12</v>
      </c>
      <c r="B46" s="5" t="s">
        <v>9</v>
      </c>
      <c r="C46" s="4">
        <v>1</v>
      </c>
      <c r="D46" s="4">
        <v>0.5</v>
      </c>
      <c r="E46" s="24">
        <v>1</v>
      </c>
      <c r="F46" s="4">
        <v>96000</v>
      </c>
      <c r="G46" s="167">
        <f t="shared" si="0"/>
        <v>48000</v>
      </c>
      <c r="H46" s="4">
        <f t="shared" si="1"/>
        <v>576000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7"/>
    </row>
    <row r="47" spans="1:31" ht="15.75" thickBot="1">
      <c r="A47" s="105"/>
      <c r="B47" s="19" t="s">
        <v>11</v>
      </c>
      <c r="C47" s="16">
        <f>SUM(C35:C46)</f>
        <v>18</v>
      </c>
      <c r="D47" s="16">
        <f>SUM(D35:D46)</f>
        <v>16.23</v>
      </c>
      <c r="E47" s="16"/>
      <c r="F47" s="21"/>
      <c r="G47" s="167">
        <f>SUM(G35:G46)</f>
        <v>1638880</v>
      </c>
      <c r="H47" s="4">
        <f>SUM(H35:H46)</f>
        <v>19683520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7"/>
    </row>
    <row r="48" spans="1:31" ht="35.25" customHeight="1">
      <c r="A48" s="20"/>
      <c r="B48" s="397" t="s">
        <v>57</v>
      </c>
      <c r="C48" s="397"/>
      <c r="D48" s="397"/>
      <c r="E48" s="397"/>
      <c r="F48" s="397"/>
      <c r="G48" s="407"/>
      <c r="H48" s="4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7"/>
    </row>
    <row r="49" spans="1:31" ht="15.75" thickBot="1">
      <c r="A49" s="88"/>
      <c r="B49" s="398" t="s">
        <v>2</v>
      </c>
      <c r="C49" s="398"/>
      <c r="D49" s="398"/>
      <c r="E49" s="398"/>
      <c r="F49" s="398"/>
      <c r="G49" s="408"/>
      <c r="H49" s="4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7"/>
    </row>
    <row r="50" spans="1:8" ht="15.75" thickBot="1">
      <c r="A50" s="89">
        <v>1</v>
      </c>
      <c r="B50" s="90" t="s">
        <v>3</v>
      </c>
      <c r="C50" s="91">
        <v>1</v>
      </c>
      <c r="D50" s="91">
        <v>1</v>
      </c>
      <c r="E50" s="112">
        <v>1</v>
      </c>
      <c r="F50" s="92">
        <v>130000</v>
      </c>
      <c r="G50" s="167">
        <f t="shared" si="0"/>
        <v>130000</v>
      </c>
      <c r="H50" s="4">
        <f t="shared" si="1"/>
        <v>1560000</v>
      </c>
    </row>
    <row r="51" spans="1:8" ht="30.75" thickBot="1">
      <c r="A51" s="14">
        <v>2</v>
      </c>
      <c r="B51" s="5" t="s">
        <v>22</v>
      </c>
      <c r="C51" s="6">
        <v>1</v>
      </c>
      <c r="D51" s="6">
        <v>0.25</v>
      </c>
      <c r="E51" s="6">
        <v>1</v>
      </c>
      <c r="F51" s="4">
        <v>96000</v>
      </c>
      <c r="G51" s="167">
        <f t="shared" si="0"/>
        <v>24000</v>
      </c>
      <c r="H51" s="4">
        <f t="shared" si="1"/>
        <v>288000</v>
      </c>
    </row>
    <row r="52" spans="1:8" ht="15.75" thickBot="1">
      <c r="A52" s="14">
        <v>3</v>
      </c>
      <c r="B52" s="5" t="s">
        <v>7</v>
      </c>
      <c r="C52" s="6">
        <v>1</v>
      </c>
      <c r="D52" s="6">
        <v>0.5</v>
      </c>
      <c r="E52" s="6">
        <v>1</v>
      </c>
      <c r="F52" s="4">
        <v>96000</v>
      </c>
      <c r="G52" s="167">
        <f t="shared" si="0"/>
        <v>48000</v>
      </c>
      <c r="H52" s="4">
        <f t="shared" si="1"/>
        <v>576000</v>
      </c>
    </row>
    <row r="53" spans="1:8" ht="15.75" thickBot="1">
      <c r="A53" s="14">
        <v>4</v>
      </c>
      <c r="B53" s="5" t="s">
        <v>5</v>
      </c>
      <c r="C53" s="6">
        <v>1</v>
      </c>
      <c r="D53" s="6">
        <v>0.5</v>
      </c>
      <c r="E53" s="6">
        <v>1</v>
      </c>
      <c r="F53" s="4">
        <v>100000</v>
      </c>
      <c r="G53" s="167">
        <f t="shared" si="0"/>
        <v>50000</v>
      </c>
      <c r="H53" s="4">
        <f t="shared" si="1"/>
        <v>600000</v>
      </c>
    </row>
    <row r="54" spans="1:8" ht="19.5" customHeight="1" thickBot="1">
      <c r="A54" s="387">
        <v>5</v>
      </c>
      <c r="B54" s="388" t="s">
        <v>12</v>
      </c>
      <c r="C54" s="389">
        <v>2</v>
      </c>
      <c r="D54" s="389">
        <v>2.24</v>
      </c>
      <c r="E54" s="389">
        <v>1</v>
      </c>
      <c r="F54" s="390">
        <v>106000</v>
      </c>
      <c r="G54" s="391">
        <f t="shared" si="0"/>
        <v>237440.00000000003</v>
      </c>
      <c r="H54" s="390">
        <v>2857760</v>
      </c>
    </row>
    <row r="55" spans="1:8" ht="25.5" customHeight="1" thickBot="1">
      <c r="A55" s="14">
        <v>6</v>
      </c>
      <c r="B55" s="5" t="s">
        <v>13</v>
      </c>
      <c r="C55" s="6">
        <v>2</v>
      </c>
      <c r="D55" s="6">
        <v>2</v>
      </c>
      <c r="E55" s="6">
        <v>1</v>
      </c>
      <c r="F55" s="4">
        <v>96000</v>
      </c>
      <c r="G55" s="167">
        <f t="shared" si="0"/>
        <v>192000</v>
      </c>
      <c r="H55" s="4">
        <f>G55*13</f>
        <v>2496000</v>
      </c>
    </row>
    <row r="56" spans="1:8" ht="15.75" thickBot="1">
      <c r="A56" s="14">
        <v>7</v>
      </c>
      <c r="B56" s="5" t="s">
        <v>21</v>
      </c>
      <c r="C56" s="6">
        <v>1</v>
      </c>
      <c r="D56" s="6">
        <v>1</v>
      </c>
      <c r="E56" s="6">
        <v>1</v>
      </c>
      <c r="F56" s="4">
        <v>96000</v>
      </c>
      <c r="G56" s="167">
        <f t="shared" si="0"/>
        <v>96000</v>
      </c>
      <c r="H56" s="4">
        <f t="shared" si="1"/>
        <v>1152000</v>
      </c>
    </row>
    <row r="57" spans="1:8" ht="15.75" thickBot="1">
      <c r="A57" s="14">
        <v>8</v>
      </c>
      <c r="B57" s="5" t="s">
        <v>8</v>
      </c>
      <c r="C57" s="6">
        <v>1</v>
      </c>
      <c r="D57" s="6">
        <v>0.5</v>
      </c>
      <c r="E57" s="6">
        <v>1</v>
      </c>
      <c r="F57" s="4">
        <v>96000</v>
      </c>
      <c r="G57" s="167">
        <f t="shared" si="0"/>
        <v>48000</v>
      </c>
      <c r="H57" s="4">
        <f t="shared" si="1"/>
        <v>576000</v>
      </c>
    </row>
    <row r="58" spans="1:8" ht="15.75" thickBot="1">
      <c r="A58" s="14">
        <v>9</v>
      </c>
      <c r="B58" s="5" t="s">
        <v>14</v>
      </c>
      <c r="C58" s="6">
        <v>1</v>
      </c>
      <c r="D58" s="6">
        <v>0.5</v>
      </c>
      <c r="E58" s="6">
        <v>1</v>
      </c>
      <c r="F58" s="4">
        <v>96000</v>
      </c>
      <c r="G58" s="167">
        <f t="shared" si="0"/>
        <v>48000</v>
      </c>
      <c r="H58" s="4">
        <f t="shared" si="1"/>
        <v>576000</v>
      </c>
    </row>
    <row r="59" spans="1:8" ht="15.75" thickBot="1">
      <c r="A59" s="387">
        <v>10</v>
      </c>
      <c r="B59" s="392" t="s">
        <v>123</v>
      </c>
      <c r="C59" s="389">
        <v>1</v>
      </c>
      <c r="D59" s="389">
        <v>0.25</v>
      </c>
      <c r="E59" s="389">
        <v>1</v>
      </c>
      <c r="F59" s="390">
        <v>96000</v>
      </c>
      <c r="G59" s="391">
        <f t="shared" si="0"/>
        <v>24000</v>
      </c>
      <c r="H59" s="390">
        <v>96000</v>
      </c>
    </row>
    <row r="60" spans="1:8" ht="23.25" customHeight="1" thickBot="1">
      <c r="A60" s="14">
        <v>10</v>
      </c>
      <c r="B60" s="5" t="s">
        <v>10</v>
      </c>
      <c r="C60" s="6">
        <v>1</v>
      </c>
      <c r="D60" s="6">
        <v>1</v>
      </c>
      <c r="E60" s="6">
        <v>1</v>
      </c>
      <c r="F60" s="4">
        <v>96000</v>
      </c>
      <c r="G60" s="167">
        <f t="shared" si="0"/>
        <v>96000</v>
      </c>
      <c r="H60" s="4">
        <f t="shared" si="1"/>
        <v>1152000</v>
      </c>
    </row>
    <row r="61" spans="1:8" ht="15.75" thickBot="1">
      <c r="A61" s="14">
        <v>11</v>
      </c>
      <c r="B61" s="5" t="s">
        <v>9</v>
      </c>
      <c r="C61" s="4">
        <v>1</v>
      </c>
      <c r="D61" s="4">
        <v>0.5</v>
      </c>
      <c r="E61" s="24">
        <v>1</v>
      </c>
      <c r="F61" s="4">
        <v>96000</v>
      </c>
      <c r="G61" s="167">
        <f t="shared" si="0"/>
        <v>48000</v>
      </c>
      <c r="H61" s="4">
        <f t="shared" si="1"/>
        <v>576000</v>
      </c>
    </row>
    <row r="62" spans="1:8" ht="20.25" customHeight="1" thickBot="1">
      <c r="A62" s="15"/>
      <c r="B62" s="22" t="s">
        <v>11</v>
      </c>
      <c r="C62" s="16">
        <f>SUM(C50:C61)</f>
        <v>14</v>
      </c>
      <c r="D62" s="16">
        <f>SUM(D50:D61)</f>
        <v>10.24</v>
      </c>
      <c r="E62" s="16"/>
      <c r="F62" s="21"/>
      <c r="G62" s="167">
        <f>SUM(G50:G61)</f>
        <v>1041440</v>
      </c>
      <c r="H62" s="4">
        <f>SUM(H50:H61)</f>
        <v>12505760</v>
      </c>
    </row>
    <row r="63" spans="1:8" ht="29.25" customHeight="1">
      <c r="A63" s="20"/>
      <c r="B63" s="398" t="s">
        <v>58</v>
      </c>
      <c r="C63" s="398"/>
      <c r="D63" s="398"/>
      <c r="E63" s="398"/>
      <c r="F63" s="398"/>
      <c r="G63" s="407"/>
      <c r="H63" s="4"/>
    </row>
    <row r="64" spans="1:8" ht="22.5" customHeight="1" thickBot="1">
      <c r="A64" s="88"/>
      <c r="B64" s="398" t="s">
        <v>2</v>
      </c>
      <c r="C64" s="398"/>
      <c r="D64" s="398"/>
      <c r="E64" s="398"/>
      <c r="F64" s="398"/>
      <c r="G64" s="408"/>
      <c r="H64" s="4"/>
    </row>
    <row r="65" spans="1:8" ht="27" customHeight="1" thickBot="1">
      <c r="A65" s="89">
        <v>1</v>
      </c>
      <c r="B65" s="90" t="s">
        <v>3</v>
      </c>
      <c r="C65" s="91">
        <v>1</v>
      </c>
      <c r="D65" s="91">
        <v>1</v>
      </c>
      <c r="E65" s="112">
        <v>1</v>
      </c>
      <c r="F65" s="92">
        <v>130000</v>
      </c>
      <c r="G65" s="167">
        <f t="shared" si="0"/>
        <v>130000</v>
      </c>
      <c r="H65" s="4">
        <f t="shared" si="1"/>
        <v>1560000</v>
      </c>
    </row>
    <row r="66" spans="1:8" ht="31.5" customHeight="1" thickBot="1">
      <c r="A66" s="14">
        <v>2</v>
      </c>
      <c r="B66" s="5" t="s">
        <v>22</v>
      </c>
      <c r="C66" s="6">
        <v>1</v>
      </c>
      <c r="D66" s="6">
        <v>0.25</v>
      </c>
      <c r="E66" s="6">
        <v>1</v>
      </c>
      <c r="F66" s="4">
        <v>96000</v>
      </c>
      <c r="G66" s="167">
        <f t="shared" si="0"/>
        <v>24000</v>
      </c>
      <c r="H66" s="4">
        <f t="shared" si="1"/>
        <v>288000</v>
      </c>
    </row>
    <row r="67" spans="1:8" ht="27" customHeight="1" thickBot="1">
      <c r="A67" s="14">
        <v>3</v>
      </c>
      <c r="B67" s="5" t="s">
        <v>7</v>
      </c>
      <c r="C67" s="6">
        <v>1</v>
      </c>
      <c r="D67" s="6">
        <v>0.5</v>
      </c>
      <c r="E67" s="6">
        <v>1</v>
      </c>
      <c r="F67" s="4">
        <v>96000</v>
      </c>
      <c r="G67" s="167">
        <f t="shared" si="0"/>
        <v>48000</v>
      </c>
      <c r="H67" s="4">
        <f t="shared" si="1"/>
        <v>576000</v>
      </c>
    </row>
    <row r="68" spans="1:8" ht="27" customHeight="1" thickBot="1">
      <c r="A68" s="14">
        <v>4</v>
      </c>
      <c r="B68" s="5" t="s">
        <v>5</v>
      </c>
      <c r="C68" s="6">
        <v>1</v>
      </c>
      <c r="D68" s="6">
        <v>0.5</v>
      </c>
      <c r="E68" s="6">
        <v>1</v>
      </c>
      <c r="F68" s="4">
        <v>100000</v>
      </c>
      <c r="G68" s="167">
        <f t="shared" si="0"/>
        <v>50000</v>
      </c>
      <c r="H68" s="4">
        <f t="shared" si="1"/>
        <v>600000</v>
      </c>
    </row>
    <row r="69" spans="1:8" ht="27" customHeight="1" thickBot="1">
      <c r="A69" s="387">
        <v>5</v>
      </c>
      <c r="B69" s="388" t="s">
        <v>12</v>
      </c>
      <c r="C69" s="389">
        <v>2</v>
      </c>
      <c r="D69" s="389">
        <v>1.12</v>
      </c>
      <c r="E69" s="389">
        <v>1</v>
      </c>
      <c r="F69" s="390">
        <v>118720</v>
      </c>
      <c r="G69" s="391">
        <v>118720</v>
      </c>
      <c r="H69" s="390">
        <v>1428880</v>
      </c>
    </row>
    <row r="70" spans="1:8" ht="27" customHeight="1" thickBot="1">
      <c r="A70" s="14">
        <v>6</v>
      </c>
      <c r="B70" s="5" t="s">
        <v>13</v>
      </c>
      <c r="C70" s="6">
        <v>2</v>
      </c>
      <c r="D70" s="6">
        <v>1</v>
      </c>
      <c r="E70" s="6">
        <v>1</v>
      </c>
      <c r="F70" s="4">
        <v>96000</v>
      </c>
      <c r="G70" s="167">
        <f t="shared" si="0"/>
        <v>96000</v>
      </c>
      <c r="H70" s="4">
        <f>G70*13</f>
        <v>1248000</v>
      </c>
    </row>
    <row r="71" spans="1:8" ht="27" customHeight="1" thickBot="1">
      <c r="A71" s="14">
        <v>7</v>
      </c>
      <c r="B71" s="5" t="s">
        <v>21</v>
      </c>
      <c r="C71" s="6">
        <v>1</v>
      </c>
      <c r="D71" s="6">
        <v>1</v>
      </c>
      <c r="E71" s="6">
        <v>1</v>
      </c>
      <c r="F71" s="4">
        <v>96000</v>
      </c>
      <c r="G71" s="167">
        <f t="shared" si="0"/>
        <v>96000</v>
      </c>
      <c r="H71" s="4">
        <f t="shared" si="1"/>
        <v>1152000</v>
      </c>
    </row>
    <row r="72" spans="1:8" ht="27" customHeight="1" thickBot="1">
      <c r="A72" s="14">
        <v>8</v>
      </c>
      <c r="B72" s="23" t="s">
        <v>8</v>
      </c>
      <c r="C72" s="24">
        <v>1</v>
      </c>
      <c r="D72" s="24">
        <v>0.25</v>
      </c>
      <c r="E72" s="6">
        <v>1</v>
      </c>
      <c r="F72" s="4">
        <v>96000</v>
      </c>
      <c r="G72" s="167">
        <f>F72*D72</f>
        <v>24000</v>
      </c>
      <c r="H72" s="4">
        <f aca="true" t="shared" si="2" ref="H72:H139">G72*12</f>
        <v>288000</v>
      </c>
    </row>
    <row r="73" spans="1:8" ht="27" customHeight="1" thickBot="1">
      <c r="A73" s="14">
        <v>9</v>
      </c>
      <c r="B73" s="5" t="s">
        <v>14</v>
      </c>
      <c r="C73" s="6">
        <v>1</v>
      </c>
      <c r="D73" s="6">
        <v>0.25</v>
      </c>
      <c r="E73" s="6">
        <v>1</v>
      </c>
      <c r="F73" s="4">
        <v>96000</v>
      </c>
      <c r="G73" s="167">
        <f>F73*D73</f>
        <v>24000</v>
      </c>
      <c r="H73" s="4">
        <f t="shared" si="2"/>
        <v>288000</v>
      </c>
    </row>
    <row r="74" spans="1:8" ht="27" customHeight="1" thickBot="1">
      <c r="A74" s="387">
        <v>10</v>
      </c>
      <c r="B74" s="392" t="s">
        <v>123</v>
      </c>
      <c r="C74" s="389">
        <v>1</v>
      </c>
      <c r="D74" s="389">
        <v>0.25</v>
      </c>
      <c r="E74" s="389">
        <v>1</v>
      </c>
      <c r="F74" s="390">
        <v>96000</v>
      </c>
      <c r="G74" s="391">
        <f>F74*D74</f>
        <v>24000</v>
      </c>
      <c r="H74" s="390">
        <v>96000</v>
      </c>
    </row>
    <row r="75" spans="1:8" ht="27" customHeight="1" thickBot="1">
      <c r="A75" s="14">
        <v>11</v>
      </c>
      <c r="B75" s="5" t="s">
        <v>10</v>
      </c>
      <c r="C75" s="6">
        <v>1</v>
      </c>
      <c r="D75" s="6">
        <v>1</v>
      </c>
      <c r="E75" s="6">
        <v>1</v>
      </c>
      <c r="F75" s="4">
        <v>96000</v>
      </c>
      <c r="G75" s="167">
        <f>F75*D75</f>
        <v>96000</v>
      </c>
      <c r="H75" s="4">
        <f t="shared" si="2"/>
        <v>1152000</v>
      </c>
    </row>
    <row r="76" spans="1:8" ht="27" customHeight="1" thickBot="1">
      <c r="A76" s="14">
        <v>12</v>
      </c>
      <c r="B76" s="5" t="s">
        <v>9</v>
      </c>
      <c r="C76" s="4">
        <v>1</v>
      </c>
      <c r="D76" s="4">
        <v>0.5</v>
      </c>
      <c r="E76" s="24">
        <v>1</v>
      </c>
      <c r="F76" s="4">
        <v>96000</v>
      </c>
      <c r="G76" s="167">
        <f>F76*D76</f>
        <v>48000</v>
      </c>
      <c r="H76" s="4">
        <f t="shared" si="2"/>
        <v>576000</v>
      </c>
    </row>
    <row r="77" spans="1:8" ht="27" customHeight="1" thickBot="1">
      <c r="A77" s="15"/>
      <c r="B77" s="22" t="s">
        <v>11</v>
      </c>
      <c r="C77" s="16">
        <f>SUM(C65:C76)</f>
        <v>14</v>
      </c>
      <c r="D77" s="16">
        <f>SUM(D65:D76)</f>
        <v>7.62</v>
      </c>
      <c r="E77" s="16"/>
      <c r="F77" s="21"/>
      <c r="G77" s="167">
        <f>SUM(G65:G76)</f>
        <v>778720</v>
      </c>
      <c r="H77" s="4">
        <f>SUM(H65:H76)</f>
        <v>9252880</v>
      </c>
    </row>
    <row r="78" spans="1:8" ht="15">
      <c r="A78" s="1" t="s">
        <v>20</v>
      </c>
      <c r="B78" s="397" t="s">
        <v>59</v>
      </c>
      <c r="C78" s="397"/>
      <c r="D78" s="397"/>
      <c r="E78" s="397"/>
      <c r="F78" s="397"/>
      <c r="G78" s="407"/>
      <c r="H78" s="4"/>
    </row>
    <row r="79" spans="2:8" ht="15.75" thickBot="1">
      <c r="B79" s="398" t="s">
        <v>2</v>
      </c>
      <c r="C79" s="398"/>
      <c r="D79" s="398"/>
      <c r="E79" s="398"/>
      <c r="F79" s="398"/>
      <c r="G79" s="408"/>
      <c r="H79" s="4"/>
    </row>
    <row r="80" spans="1:8" ht="27" customHeight="1" thickBot="1">
      <c r="A80" s="89">
        <v>1</v>
      </c>
      <c r="B80" s="90" t="s">
        <v>3</v>
      </c>
      <c r="C80" s="91">
        <v>1</v>
      </c>
      <c r="D80" s="91">
        <v>1</v>
      </c>
      <c r="E80" s="91">
        <v>1</v>
      </c>
      <c r="F80" s="92">
        <v>130000</v>
      </c>
      <c r="G80" s="167">
        <f aca="true" t="shared" si="3" ref="G80:G91">F80*D80</f>
        <v>130000</v>
      </c>
      <c r="H80" s="4">
        <f t="shared" si="2"/>
        <v>1560000</v>
      </c>
    </row>
    <row r="81" spans="1:8" ht="34.5" customHeight="1" thickBot="1">
      <c r="A81" s="14">
        <v>2</v>
      </c>
      <c r="B81" s="5" t="s">
        <v>22</v>
      </c>
      <c r="C81" s="6">
        <v>1</v>
      </c>
      <c r="D81" s="6">
        <v>0.25</v>
      </c>
      <c r="E81" s="6">
        <v>1</v>
      </c>
      <c r="F81" s="4">
        <v>96000</v>
      </c>
      <c r="G81" s="167">
        <f t="shared" si="3"/>
        <v>24000</v>
      </c>
      <c r="H81" s="4">
        <f t="shared" si="2"/>
        <v>288000</v>
      </c>
    </row>
    <row r="82" spans="1:8" ht="27" customHeight="1" thickBot="1">
      <c r="A82" s="14">
        <v>3</v>
      </c>
      <c r="B82" s="5" t="s">
        <v>7</v>
      </c>
      <c r="C82" s="6">
        <v>1</v>
      </c>
      <c r="D82" s="6">
        <v>0.5</v>
      </c>
      <c r="E82" s="6">
        <v>1</v>
      </c>
      <c r="F82" s="4">
        <v>96000</v>
      </c>
      <c r="G82" s="167">
        <f t="shared" si="3"/>
        <v>48000</v>
      </c>
      <c r="H82" s="4">
        <f t="shared" si="2"/>
        <v>576000</v>
      </c>
    </row>
    <row r="83" spans="1:8" ht="27" customHeight="1" thickBot="1">
      <c r="A83" s="14">
        <v>4</v>
      </c>
      <c r="B83" s="5" t="s">
        <v>5</v>
      </c>
      <c r="C83" s="6">
        <v>1</v>
      </c>
      <c r="D83" s="6">
        <v>0.5</v>
      </c>
      <c r="E83" s="6">
        <v>1</v>
      </c>
      <c r="F83" s="4">
        <v>100000</v>
      </c>
      <c r="G83" s="167">
        <f t="shared" si="3"/>
        <v>50000</v>
      </c>
      <c r="H83" s="4">
        <f t="shared" si="2"/>
        <v>600000</v>
      </c>
    </row>
    <row r="84" spans="1:8" ht="27" customHeight="1" thickBot="1">
      <c r="A84" s="387">
        <v>5</v>
      </c>
      <c r="B84" s="388" t="s">
        <v>12</v>
      </c>
      <c r="C84" s="389">
        <v>2</v>
      </c>
      <c r="D84" s="389">
        <v>2.24</v>
      </c>
      <c r="E84" s="389">
        <v>1</v>
      </c>
      <c r="F84" s="390">
        <v>118750</v>
      </c>
      <c r="G84" s="391">
        <v>237440</v>
      </c>
      <c r="H84" s="390">
        <v>2857760</v>
      </c>
    </row>
    <row r="85" spans="1:8" ht="27" customHeight="1" thickBot="1">
      <c r="A85" s="14">
        <v>6</v>
      </c>
      <c r="B85" s="5" t="s">
        <v>13</v>
      </c>
      <c r="C85" s="6">
        <v>2</v>
      </c>
      <c r="D85" s="6">
        <v>2</v>
      </c>
      <c r="E85" s="6">
        <v>1</v>
      </c>
      <c r="F85" s="4">
        <v>96000</v>
      </c>
      <c r="G85" s="167">
        <f t="shared" si="3"/>
        <v>192000</v>
      </c>
      <c r="H85" s="4">
        <f>G85*13</f>
        <v>2496000</v>
      </c>
    </row>
    <row r="86" spans="1:8" ht="24.75" customHeight="1" thickBot="1">
      <c r="A86" s="14">
        <v>7</v>
      </c>
      <c r="B86" s="5" t="s">
        <v>21</v>
      </c>
      <c r="C86" s="6">
        <v>1</v>
      </c>
      <c r="D86" s="6">
        <v>1</v>
      </c>
      <c r="E86" s="6">
        <v>1</v>
      </c>
      <c r="F86" s="4">
        <v>96000</v>
      </c>
      <c r="G86" s="167">
        <f t="shared" si="3"/>
        <v>96000</v>
      </c>
      <c r="H86" s="4">
        <f t="shared" si="2"/>
        <v>1152000</v>
      </c>
    </row>
    <row r="87" spans="1:8" ht="24" customHeight="1" thickBot="1">
      <c r="A87" s="14">
        <v>8</v>
      </c>
      <c r="B87" s="5" t="s">
        <v>8</v>
      </c>
      <c r="C87" s="6">
        <v>1</v>
      </c>
      <c r="D87" s="6">
        <v>0.5</v>
      </c>
      <c r="E87" s="6">
        <v>1</v>
      </c>
      <c r="F87" s="4">
        <v>96000</v>
      </c>
      <c r="G87" s="167">
        <f t="shared" si="3"/>
        <v>48000</v>
      </c>
      <c r="H87" s="4">
        <f t="shared" si="2"/>
        <v>576000</v>
      </c>
    </row>
    <row r="88" spans="1:8" ht="22.5" customHeight="1" thickBot="1">
      <c r="A88" s="14">
        <v>9</v>
      </c>
      <c r="B88" s="5" t="s">
        <v>14</v>
      </c>
      <c r="C88" s="6">
        <v>1</v>
      </c>
      <c r="D88" s="6">
        <v>0.5</v>
      </c>
      <c r="E88" s="6">
        <v>1</v>
      </c>
      <c r="F88" s="4">
        <v>96000</v>
      </c>
      <c r="G88" s="167">
        <f t="shared" si="3"/>
        <v>48000</v>
      </c>
      <c r="H88" s="4">
        <f t="shared" si="2"/>
        <v>576000</v>
      </c>
    </row>
    <row r="89" spans="1:8" ht="22.5" customHeight="1" thickBot="1">
      <c r="A89" s="387">
        <v>10</v>
      </c>
      <c r="B89" s="392" t="s">
        <v>123</v>
      </c>
      <c r="C89" s="389">
        <v>1</v>
      </c>
      <c r="D89" s="389">
        <v>0.25</v>
      </c>
      <c r="E89" s="389">
        <v>1</v>
      </c>
      <c r="F89" s="390">
        <v>96000</v>
      </c>
      <c r="G89" s="391">
        <f t="shared" si="3"/>
        <v>24000</v>
      </c>
      <c r="H89" s="390">
        <v>96000</v>
      </c>
    </row>
    <row r="90" spans="1:8" ht="19.5" customHeight="1" thickBot="1">
      <c r="A90" s="14">
        <v>11</v>
      </c>
      <c r="B90" s="5" t="s">
        <v>10</v>
      </c>
      <c r="C90" s="6">
        <v>1</v>
      </c>
      <c r="D90" s="6">
        <v>1</v>
      </c>
      <c r="E90" s="6">
        <v>1</v>
      </c>
      <c r="F90" s="4">
        <v>96000</v>
      </c>
      <c r="G90" s="167">
        <f t="shared" si="3"/>
        <v>96000</v>
      </c>
      <c r="H90" s="4">
        <f t="shared" si="2"/>
        <v>1152000</v>
      </c>
    </row>
    <row r="91" spans="1:8" ht="19.5" customHeight="1" thickBot="1">
      <c r="A91" s="14">
        <v>12</v>
      </c>
      <c r="B91" s="5" t="s">
        <v>9</v>
      </c>
      <c r="C91" s="4">
        <v>1</v>
      </c>
      <c r="D91" s="4">
        <v>0.5</v>
      </c>
      <c r="E91" s="6">
        <v>1</v>
      </c>
      <c r="F91" s="4">
        <v>96000</v>
      </c>
      <c r="G91" s="167">
        <f t="shared" si="3"/>
        <v>48000</v>
      </c>
      <c r="H91" s="4">
        <f t="shared" si="2"/>
        <v>576000</v>
      </c>
    </row>
    <row r="92" spans="1:8" ht="24.75" customHeight="1" thickBot="1">
      <c r="A92" s="15"/>
      <c r="B92" s="25" t="s">
        <v>11</v>
      </c>
      <c r="C92" s="16">
        <f>SUM(C80:C91)</f>
        <v>14</v>
      </c>
      <c r="D92" s="16">
        <f>SUM(D80:D91)</f>
        <v>10.24</v>
      </c>
      <c r="E92" s="16"/>
      <c r="F92" s="21"/>
      <c r="G92" s="167">
        <f>SUM(G80:G91)</f>
        <v>1041440</v>
      </c>
      <c r="H92" s="4">
        <f>SUM(H80:H91)</f>
        <v>12505760</v>
      </c>
    </row>
    <row r="93" spans="1:8" ht="22.5" customHeight="1">
      <c r="A93" s="1" t="s">
        <v>20</v>
      </c>
      <c r="B93" s="398" t="s">
        <v>60</v>
      </c>
      <c r="C93" s="398"/>
      <c r="D93" s="398"/>
      <c r="E93" s="398"/>
      <c r="F93" s="398"/>
      <c r="G93" s="407"/>
      <c r="H93" s="4"/>
    </row>
    <row r="94" spans="2:8" ht="27.75" customHeight="1" thickBot="1">
      <c r="B94" s="406" t="s">
        <v>34</v>
      </c>
      <c r="C94" s="406"/>
      <c r="D94" s="406"/>
      <c r="E94" s="406"/>
      <c r="F94" s="406"/>
      <c r="G94" s="408"/>
      <c r="H94" s="4"/>
    </row>
    <row r="95" spans="1:8" ht="23.25" customHeight="1" thickBot="1">
      <c r="A95" s="89">
        <v>1</v>
      </c>
      <c r="B95" s="90" t="s">
        <v>3</v>
      </c>
      <c r="C95" s="91">
        <v>1</v>
      </c>
      <c r="D95" s="91">
        <v>1</v>
      </c>
      <c r="E95" s="91">
        <v>1</v>
      </c>
      <c r="F95" s="92">
        <v>130000</v>
      </c>
      <c r="G95" s="167">
        <f aca="true" t="shared" si="4" ref="G95:G107">F95*D95</f>
        <v>130000</v>
      </c>
      <c r="H95" s="4">
        <f t="shared" si="2"/>
        <v>1560000</v>
      </c>
    </row>
    <row r="96" spans="1:8" ht="30.75" thickBot="1">
      <c r="A96" s="14">
        <v>2</v>
      </c>
      <c r="B96" s="5" t="s">
        <v>22</v>
      </c>
      <c r="C96" s="6">
        <v>1</v>
      </c>
      <c r="D96" s="6">
        <v>0.5</v>
      </c>
      <c r="E96" s="6">
        <v>1</v>
      </c>
      <c r="F96" s="4">
        <v>96000</v>
      </c>
      <c r="G96" s="167">
        <f t="shared" si="4"/>
        <v>48000</v>
      </c>
      <c r="H96" s="4">
        <f t="shared" si="2"/>
        <v>576000</v>
      </c>
    </row>
    <row r="97" spans="1:8" ht="15.75" thickBot="1">
      <c r="A97" s="14">
        <v>3</v>
      </c>
      <c r="B97" s="5" t="s">
        <v>7</v>
      </c>
      <c r="C97" s="6">
        <v>1</v>
      </c>
      <c r="D97" s="6">
        <v>0.75</v>
      </c>
      <c r="E97" s="6">
        <v>1</v>
      </c>
      <c r="F97" s="4">
        <v>96000</v>
      </c>
      <c r="G97" s="167">
        <f t="shared" si="4"/>
        <v>72000</v>
      </c>
      <c r="H97" s="4">
        <f t="shared" si="2"/>
        <v>864000</v>
      </c>
    </row>
    <row r="98" spans="1:8" ht="15.75" thickBot="1">
      <c r="A98" s="14">
        <v>4</v>
      </c>
      <c r="B98" s="5" t="s">
        <v>5</v>
      </c>
      <c r="C98" s="6">
        <v>1</v>
      </c>
      <c r="D98" s="6">
        <v>0.5</v>
      </c>
      <c r="E98" s="6">
        <v>1</v>
      </c>
      <c r="F98" s="4">
        <v>100000</v>
      </c>
      <c r="G98" s="167">
        <f t="shared" si="4"/>
        <v>50000</v>
      </c>
      <c r="H98" s="4">
        <f t="shared" si="2"/>
        <v>600000</v>
      </c>
    </row>
    <row r="99" spans="1:8" ht="15.75" thickBot="1">
      <c r="A99" s="387">
        <v>5</v>
      </c>
      <c r="B99" s="388" t="s">
        <v>12</v>
      </c>
      <c r="C99" s="389">
        <v>3</v>
      </c>
      <c r="D99" s="389">
        <v>3.36</v>
      </c>
      <c r="E99" s="389">
        <v>1</v>
      </c>
      <c r="F99" s="390">
        <v>118720</v>
      </c>
      <c r="G99" s="391">
        <v>356160</v>
      </c>
      <c r="H99" s="390">
        <v>4286640</v>
      </c>
    </row>
    <row r="100" spans="1:8" ht="15.75" thickBot="1">
      <c r="A100" s="14">
        <v>6</v>
      </c>
      <c r="B100" s="5" t="s">
        <v>13</v>
      </c>
      <c r="C100" s="6">
        <v>3</v>
      </c>
      <c r="D100" s="6">
        <v>3</v>
      </c>
      <c r="E100" s="6">
        <v>1</v>
      </c>
      <c r="F100" s="4">
        <v>96000</v>
      </c>
      <c r="G100" s="167">
        <f t="shared" si="4"/>
        <v>288000</v>
      </c>
      <c r="H100" s="4">
        <f>G100*13</f>
        <v>3744000</v>
      </c>
    </row>
    <row r="101" spans="1:8" ht="15.75" thickBot="1">
      <c r="A101" s="14">
        <v>7</v>
      </c>
      <c r="B101" s="5" t="s">
        <v>21</v>
      </c>
      <c r="C101" s="6">
        <v>1</v>
      </c>
      <c r="D101" s="6">
        <v>1</v>
      </c>
      <c r="E101" s="6">
        <v>1</v>
      </c>
      <c r="F101" s="4">
        <v>96000</v>
      </c>
      <c r="G101" s="167">
        <f t="shared" si="4"/>
        <v>96000</v>
      </c>
      <c r="H101" s="4">
        <f t="shared" si="2"/>
        <v>1152000</v>
      </c>
    </row>
    <row r="102" spans="1:8" ht="15.75" thickBot="1">
      <c r="A102" s="14">
        <v>8</v>
      </c>
      <c r="B102" s="5" t="s">
        <v>8</v>
      </c>
      <c r="C102" s="6">
        <v>1</v>
      </c>
      <c r="D102" s="6">
        <v>0.5</v>
      </c>
      <c r="E102" s="6">
        <v>1</v>
      </c>
      <c r="F102" s="4">
        <v>96000</v>
      </c>
      <c r="G102" s="167">
        <f t="shared" si="4"/>
        <v>48000</v>
      </c>
      <c r="H102" s="4">
        <f t="shared" si="2"/>
        <v>576000</v>
      </c>
    </row>
    <row r="103" spans="1:8" ht="23.25" customHeight="1" thickBot="1">
      <c r="A103" s="14">
        <v>9</v>
      </c>
      <c r="B103" s="5" t="s">
        <v>14</v>
      </c>
      <c r="C103" s="6">
        <v>1</v>
      </c>
      <c r="D103" s="6">
        <v>0.75</v>
      </c>
      <c r="E103" s="6">
        <v>1</v>
      </c>
      <c r="F103" s="4">
        <v>96000</v>
      </c>
      <c r="G103" s="167">
        <f t="shared" si="4"/>
        <v>72000</v>
      </c>
      <c r="H103" s="4">
        <f t="shared" si="2"/>
        <v>864000</v>
      </c>
    </row>
    <row r="104" spans="1:8" ht="23.25" customHeight="1" thickBot="1">
      <c r="A104" s="387">
        <v>10</v>
      </c>
      <c r="B104" s="392" t="s">
        <v>123</v>
      </c>
      <c r="C104" s="389">
        <v>1</v>
      </c>
      <c r="D104" s="389">
        <v>0.5</v>
      </c>
      <c r="E104" s="389">
        <v>1</v>
      </c>
      <c r="F104" s="390">
        <v>96000</v>
      </c>
      <c r="G104" s="391">
        <f t="shared" si="4"/>
        <v>48000</v>
      </c>
      <c r="H104" s="390">
        <v>192000</v>
      </c>
    </row>
    <row r="105" spans="1:8" ht="21.75" customHeight="1" thickBot="1">
      <c r="A105" s="14">
        <v>10</v>
      </c>
      <c r="B105" s="5" t="s">
        <v>10</v>
      </c>
      <c r="C105" s="6">
        <v>1</v>
      </c>
      <c r="D105" s="6">
        <v>1</v>
      </c>
      <c r="E105" s="6">
        <v>1</v>
      </c>
      <c r="F105" s="4">
        <v>96000</v>
      </c>
      <c r="G105" s="167">
        <f t="shared" si="4"/>
        <v>96000</v>
      </c>
      <c r="H105" s="4">
        <f t="shared" si="2"/>
        <v>1152000</v>
      </c>
    </row>
    <row r="106" spans="1:8" ht="24" customHeight="1" thickBot="1">
      <c r="A106" s="14">
        <v>11</v>
      </c>
      <c r="B106" s="5" t="s">
        <v>25</v>
      </c>
      <c r="C106" s="6">
        <v>1</v>
      </c>
      <c r="D106" s="6">
        <v>0.5</v>
      </c>
      <c r="E106" s="6">
        <v>1</v>
      </c>
      <c r="F106" s="4">
        <v>96000</v>
      </c>
      <c r="G106" s="167">
        <f t="shared" si="4"/>
        <v>48000</v>
      </c>
      <c r="H106" s="4">
        <f t="shared" si="2"/>
        <v>576000</v>
      </c>
    </row>
    <row r="107" spans="1:8" ht="15.75" thickBot="1">
      <c r="A107" s="14">
        <v>12</v>
      </c>
      <c r="B107" s="5" t="s">
        <v>9</v>
      </c>
      <c r="C107" s="4">
        <v>1</v>
      </c>
      <c r="D107" s="4">
        <v>0.5</v>
      </c>
      <c r="E107" s="6">
        <v>1</v>
      </c>
      <c r="F107" s="4">
        <v>96000</v>
      </c>
      <c r="G107" s="167">
        <f t="shared" si="4"/>
        <v>48000</v>
      </c>
      <c r="H107" s="4">
        <f t="shared" si="2"/>
        <v>576000</v>
      </c>
    </row>
    <row r="108" spans="1:8" ht="18.75" customHeight="1" thickBot="1">
      <c r="A108" s="15"/>
      <c r="B108" s="25" t="s">
        <v>11</v>
      </c>
      <c r="C108" s="16">
        <f>SUM(C95:C107)</f>
        <v>17</v>
      </c>
      <c r="D108" s="16">
        <f>SUM(D95:D107)</f>
        <v>13.86</v>
      </c>
      <c r="E108" s="16"/>
      <c r="F108" s="21"/>
      <c r="G108" s="167">
        <f>SUM(G95:G107)</f>
        <v>1400160</v>
      </c>
      <c r="H108" s="4">
        <f>SUM(H95:H107)</f>
        <v>16718640</v>
      </c>
    </row>
    <row r="109" spans="1:8" ht="18.75" customHeight="1">
      <c r="A109" s="8"/>
      <c r="B109" s="122"/>
      <c r="C109" s="87"/>
      <c r="D109" s="87"/>
      <c r="E109" s="87"/>
      <c r="F109" s="8"/>
      <c r="G109" s="373"/>
      <c r="H109" s="4"/>
    </row>
    <row r="110" spans="1:8" ht="18.75" customHeight="1">
      <c r="A110" s="8"/>
      <c r="B110" s="398" t="s">
        <v>81</v>
      </c>
      <c r="C110" s="398"/>
      <c r="D110" s="398"/>
      <c r="E110" s="398"/>
      <c r="F110" s="410"/>
      <c r="G110" s="374"/>
      <c r="H110" s="4"/>
    </row>
    <row r="111" spans="1:8" ht="18.75" customHeight="1" thickBot="1">
      <c r="A111" s="8"/>
      <c r="B111" s="399" t="s">
        <v>34</v>
      </c>
      <c r="C111" s="399"/>
      <c r="D111" s="399"/>
      <c r="E111" s="399"/>
      <c r="F111" s="400"/>
      <c r="G111" s="374"/>
      <c r="H111" s="4"/>
    </row>
    <row r="112" spans="1:8" ht="18.75" customHeight="1" thickBot="1">
      <c r="A112" s="89">
        <v>1</v>
      </c>
      <c r="B112" s="90" t="s">
        <v>3</v>
      </c>
      <c r="C112" s="91">
        <v>1</v>
      </c>
      <c r="D112" s="91">
        <v>1</v>
      </c>
      <c r="E112" s="112">
        <v>1</v>
      </c>
      <c r="F112" s="92">
        <v>130000</v>
      </c>
      <c r="G112" s="167">
        <f aca="true" t="shared" si="5" ref="G112:G122">F112*D112</f>
        <v>130000</v>
      </c>
      <c r="H112" s="4">
        <f t="shared" si="2"/>
        <v>1560000</v>
      </c>
    </row>
    <row r="113" spans="1:8" ht="18.75" customHeight="1" thickBot="1">
      <c r="A113" s="14">
        <v>2</v>
      </c>
      <c r="B113" s="5" t="s">
        <v>22</v>
      </c>
      <c r="C113" s="6">
        <v>1</v>
      </c>
      <c r="D113" s="6">
        <v>0.25</v>
      </c>
      <c r="E113" s="6">
        <v>1</v>
      </c>
      <c r="F113" s="4">
        <v>96000</v>
      </c>
      <c r="G113" s="167">
        <f t="shared" si="5"/>
        <v>24000</v>
      </c>
      <c r="H113" s="4">
        <f t="shared" si="2"/>
        <v>288000</v>
      </c>
    </row>
    <row r="114" spans="1:8" ht="18.75" customHeight="1" thickBot="1">
      <c r="A114" s="14">
        <v>3</v>
      </c>
      <c r="B114" s="5" t="s">
        <v>7</v>
      </c>
      <c r="C114" s="6">
        <v>1</v>
      </c>
      <c r="D114" s="6">
        <v>0.5</v>
      </c>
      <c r="E114" s="6">
        <v>1</v>
      </c>
      <c r="F114" s="4">
        <v>96000</v>
      </c>
      <c r="G114" s="167">
        <f t="shared" si="5"/>
        <v>48000</v>
      </c>
      <c r="H114" s="4">
        <f t="shared" si="2"/>
        <v>576000</v>
      </c>
    </row>
    <row r="115" spans="1:8" ht="18.75" customHeight="1" thickBot="1">
      <c r="A115" s="14">
        <v>4</v>
      </c>
      <c r="B115" s="5" t="s">
        <v>5</v>
      </c>
      <c r="C115" s="6">
        <v>1</v>
      </c>
      <c r="D115" s="6">
        <v>0.5</v>
      </c>
      <c r="E115" s="6">
        <v>1</v>
      </c>
      <c r="F115" s="4">
        <v>100000</v>
      </c>
      <c r="G115" s="167">
        <f t="shared" si="5"/>
        <v>50000</v>
      </c>
      <c r="H115" s="4">
        <f t="shared" si="2"/>
        <v>600000</v>
      </c>
    </row>
    <row r="116" spans="1:8" ht="18.75" customHeight="1" thickBot="1">
      <c r="A116" s="387">
        <v>5</v>
      </c>
      <c r="B116" s="388" t="s">
        <v>12</v>
      </c>
      <c r="C116" s="389">
        <v>1</v>
      </c>
      <c r="D116" s="389">
        <v>1.12</v>
      </c>
      <c r="E116" s="389">
        <v>1</v>
      </c>
      <c r="F116" s="390">
        <v>118720</v>
      </c>
      <c r="G116" s="391">
        <v>118720</v>
      </c>
      <c r="H116" s="390">
        <v>1428880</v>
      </c>
    </row>
    <row r="117" spans="1:8" ht="18.75" customHeight="1" thickBot="1">
      <c r="A117" s="14">
        <v>6</v>
      </c>
      <c r="B117" s="5" t="s">
        <v>13</v>
      </c>
      <c r="C117" s="6">
        <v>1</v>
      </c>
      <c r="D117" s="6">
        <v>1</v>
      </c>
      <c r="E117" s="6">
        <v>1</v>
      </c>
      <c r="F117" s="4">
        <v>96000</v>
      </c>
      <c r="G117" s="167">
        <f t="shared" si="5"/>
        <v>96000</v>
      </c>
      <c r="H117" s="4">
        <f>G117*13</f>
        <v>1248000</v>
      </c>
    </row>
    <row r="118" spans="1:8" ht="18.75" customHeight="1" thickBot="1">
      <c r="A118" s="14">
        <v>7</v>
      </c>
      <c r="B118" s="5" t="s">
        <v>21</v>
      </c>
      <c r="C118" s="6">
        <v>1</v>
      </c>
      <c r="D118" s="6">
        <v>1</v>
      </c>
      <c r="E118" s="6">
        <v>1</v>
      </c>
      <c r="F118" s="4">
        <v>96000</v>
      </c>
      <c r="G118" s="167">
        <f t="shared" si="5"/>
        <v>96000</v>
      </c>
      <c r="H118" s="4">
        <f t="shared" si="2"/>
        <v>1152000</v>
      </c>
    </row>
    <row r="119" spans="1:8" ht="18.75" customHeight="1" thickBot="1">
      <c r="A119" s="14">
        <v>8</v>
      </c>
      <c r="B119" s="23" t="s">
        <v>8</v>
      </c>
      <c r="C119" s="24">
        <v>1</v>
      </c>
      <c r="D119" s="24">
        <v>0.25</v>
      </c>
      <c r="E119" s="6">
        <v>1</v>
      </c>
      <c r="F119" s="4">
        <v>96000</v>
      </c>
      <c r="G119" s="167">
        <f t="shared" si="5"/>
        <v>24000</v>
      </c>
      <c r="H119" s="4">
        <f t="shared" si="2"/>
        <v>288000</v>
      </c>
    </row>
    <row r="120" spans="1:8" ht="18.75" customHeight="1" thickBot="1">
      <c r="A120" s="14">
        <v>9</v>
      </c>
      <c r="B120" s="5" t="s">
        <v>14</v>
      </c>
      <c r="C120" s="6">
        <v>1</v>
      </c>
      <c r="D120" s="6">
        <v>0.25</v>
      </c>
      <c r="E120" s="6">
        <v>1</v>
      </c>
      <c r="F120" s="4">
        <v>96000</v>
      </c>
      <c r="G120" s="167">
        <f t="shared" si="5"/>
        <v>24000</v>
      </c>
      <c r="H120" s="4">
        <f t="shared" si="2"/>
        <v>288000</v>
      </c>
    </row>
    <row r="121" spans="1:8" ht="18.75" customHeight="1" thickBot="1">
      <c r="A121" s="387">
        <v>10</v>
      </c>
      <c r="B121" s="392" t="s">
        <v>123</v>
      </c>
      <c r="C121" s="389">
        <v>1</v>
      </c>
      <c r="D121" s="389">
        <v>0.25</v>
      </c>
      <c r="E121" s="389">
        <v>1</v>
      </c>
      <c r="F121" s="390">
        <v>96000</v>
      </c>
      <c r="G121" s="391">
        <f t="shared" si="5"/>
        <v>24000</v>
      </c>
      <c r="H121" s="390">
        <v>96000</v>
      </c>
    </row>
    <row r="122" spans="1:8" ht="18.75" customHeight="1">
      <c r="A122" s="14">
        <v>11</v>
      </c>
      <c r="B122" s="5" t="s">
        <v>9</v>
      </c>
      <c r="C122" s="4">
        <v>1</v>
      </c>
      <c r="D122" s="4">
        <v>0.5</v>
      </c>
      <c r="E122" s="24">
        <v>1</v>
      </c>
      <c r="F122" s="4">
        <v>96000</v>
      </c>
      <c r="G122" s="167">
        <f t="shared" si="5"/>
        <v>48000</v>
      </c>
      <c r="H122" s="4">
        <f t="shared" si="2"/>
        <v>576000</v>
      </c>
    </row>
    <row r="123" spans="1:8" ht="18.75" customHeight="1" thickBot="1">
      <c r="A123" s="15"/>
      <c r="B123" s="25" t="s">
        <v>11</v>
      </c>
      <c r="C123" s="123">
        <f>SUM(C112:C122)</f>
        <v>11</v>
      </c>
      <c r="D123" s="123">
        <f>SUM(D112:D122)</f>
        <v>6.62</v>
      </c>
      <c r="E123" s="123"/>
      <c r="F123" s="21"/>
      <c r="G123" s="375">
        <f>SUM(G112:G122)</f>
        <v>682720</v>
      </c>
      <c r="H123" s="4">
        <f>SUM(H112:H122)</f>
        <v>8100880</v>
      </c>
    </row>
    <row r="124" spans="1:8" ht="18.75" customHeight="1">
      <c r="A124" s="8"/>
      <c r="B124" s="122"/>
      <c r="C124" s="227"/>
      <c r="D124" s="227"/>
      <c r="E124" s="227"/>
      <c r="F124" s="8"/>
      <c r="G124" s="189"/>
      <c r="H124" s="4"/>
    </row>
    <row r="125" spans="1:8" ht="33.75" customHeight="1">
      <c r="A125" s="396"/>
      <c r="B125" s="398" t="s">
        <v>61</v>
      </c>
      <c r="C125" s="398"/>
      <c r="D125" s="398"/>
      <c r="E125" s="398"/>
      <c r="F125" s="398"/>
      <c r="G125" s="374"/>
      <c r="H125" s="4"/>
    </row>
    <row r="126" spans="1:8" ht="14.25" customHeight="1" thickBot="1">
      <c r="A126" s="396"/>
      <c r="B126" s="398" t="s">
        <v>2</v>
      </c>
      <c r="C126" s="398"/>
      <c r="D126" s="398"/>
      <c r="E126" s="398"/>
      <c r="F126" s="398"/>
      <c r="G126" s="376"/>
      <c r="H126" s="4"/>
    </row>
    <row r="127" spans="1:8" ht="26.25" customHeight="1" thickBot="1">
      <c r="A127" s="89">
        <v>1</v>
      </c>
      <c r="B127" s="90" t="s">
        <v>3</v>
      </c>
      <c r="C127" s="91">
        <v>1</v>
      </c>
      <c r="D127" s="91">
        <v>1</v>
      </c>
      <c r="E127" s="91">
        <v>1</v>
      </c>
      <c r="F127" s="92">
        <v>130000</v>
      </c>
      <c r="G127" s="167">
        <f>F127*D127</f>
        <v>130000</v>
      </c>
      <c r="H127" s="4">
        <f t="shared" si="2"/>
        <v>1560000</v>
      </c>
    </row>
    <row r="128" spans="1:8" ht="15.75" thickBot="1">
      <c r="A128" s="14">
        <v>2</v>
      </c>
      <c r="B128" s="5" t="s">
        <v>6</v>
      </c>
      <c r="C128" s="6">
        <v>1</v>
      </c>
      <c r="D128" s="6">
        <v>1</v>
      </c>
      <c r="E128" s="6">
        <v>1</v>
      </c>
      <c r="F128" s="4">
        <v>96000</v>
      </c>
      <c r="G128" s="167">
        <f>F128*D128</f>
        <v>96000</v>
      </c>
      <c r="H128" s="4">
        <f t="shared" si="2"/>
        <v>1152000</v>
      </c>
    </row>
    <row r="129" spans="1:8" ht="27" customHeight="1" thickBot="1">
      <c r="A129" s="14">
        <v>3</v>
      </c>
      <c r="B129" s="5" t="s">
        <v>5</v>
      </c>
      <c r="C129" s="6">
        <v>1</v>
      </c>
      <c r="D129" s="6">
        <v>1</v>
      </c>
      <c r="E129" s="6">
        <v>1</v>
      </c>
      <c r="F129" s="4">
        <v>96000</v>
      </c>
      <c r="G129" s="167">
        <f>F129*D129</f>
        <v>96000</v>
      </c>
      <c r="H129" s="4">
        <f t="shared" si="2"/>
        <v>1152000</v>
      </c>
    </row>
    <row r="130" spans="1:8" ht="15.75" thickBot="1">
      <c r="A130" s="14">
        <v>4</v>
      </c>
      <c r="B130" s="5" t="s">
        <v>19</v>
      </c>
      <c r="C130" s="6">
        <v>18</v>
      </c>
      <c r="D130" s="6">
        <v>22.8</v>
      </c>
      <c r="E130" s="6">
        <v>1</v>
      </c>
      <c r="F130" s="26">
        <v>96000</v>
      </c>
      <c r="G130" s="167">
        <v>2093468</v>
      </c>
      <c r="H130" s="4">
        <f t="shared" si="2"/>
        <v>25121616</v>
      </c>
    </row>
    <row r="131" spans="1:8" ht="15.75" thickBot="1">
      <c r="A131" s="14">
        <v>5</v>
      </c>
      <c r="B131" s="5" t="s">
        <v>8</v>
      </c>
      <c r="C131" s="6">
        <v>1</v>
      </c>
      <c r="D131" s="6">
        <v>1</v>
      </c>
      <c r="E131" s="6">
        <v>1</v>
      </c>
      <c r="F131" s="4">
        <v>96000</v>
      </c>
      <c r="G131" s="167">
        <f>F131*D131</f>
        <v>96000</v>
      </c>
      <c r="H131" s="4">
        <f t="shared" si="2"/>
        <v>1152000</v>
      </c>
    </row>
    <row r="132" spans="1:8" ht="15.75" thickBot="1">
      <c r="A132" s="14">
        <v>6</v>
      </c>
      <c r="B132" s="5" t="s">
        <v>9</v>
      </c>
      <c r="C132" s="6">
        <v>1</v>
      </c>
      <c r="D132" s="6">
        <v>1</v>
      </c>
      <c r="E132" s="6">
        <v>1</v>
      </c>
      <c r="F132" s="4">
        <v>96000</v>
      </c>
      <c r="G132" s="167">
        <f>F132*D132</f>
        <v>96000</v>
      </c>
      <c r="H132" s="4">
        <f t="shared" si="2"/>
        <v>1152000</v>
      </c>
    </row>
    <row r="133" spans="1:8" ht="15.75" thickBot="1">
      <c r="A133" s="14">
        <v>7</v>
      </c>
      <c r="B133" s="5" t="s">
        <v>10</v>
      </c>
      <c r="C133" s="6">
        <v>1</v>
      </c>
      <c r="D133" s="6">
        <v>1</v>
      </c>
      <c r="E133" s="6">
        <v>1</v>
      </c>
      <c r="F133" s="4">
        <v>96000</v>
      </c>
      <c r="G133" s="167">
        <f>F133*D133</f>
        <v>96000</v>
      </c>
      <c r="H133" s="4">
        <f t="shared" si="2"/>
        <v>1152000</v>
      </c>
    </row>
    <row r="134" spans="1:8" ht="15.75" thickBot="1">
      <c r="A134" s="15"/>
      <c r="B134" s="25" t="s">
        <v>11</v>
      </c>
      <c r="C134" s="16">
        <f>SUM(C127:C133)</f>
        <v>24</v>
      </c>
      <c r="D134" s="16">
        <f>SUM(D127:D133)</f>
        <v>28.8</v>
      </c>
      <c r="E134" s="16"/>
      <c r="F134" s="21"/>
      <c r="G134" s="167">
        <f>SUM(G127:G133)</f>
        <v>2703468</v>
      </c>
      <c r="H134" s="4">
        <f>SUM(H127:H133)</f>
        <v>32441616</v>
      </c>
    </row>
    <row r="135" spans="1:8" ht="21" customHeight="1">
      <c r="A135" s="8"/>
      <c r="B135" s="397" t="s">
        <v>62</v>
      </c>
      <c r="C135" s="397"/>
      <c r="D135" s="397"/>
      <c r="E135" s="397"/>
      <c r="F135" s="397"/>
      <c r="G135" s="407"/>
      <c r="H135" s="4"/>
    </row>
    <row r="136" spans="1:8" ht="15.75" thickBot="1">
      <c r="A136" s="8"/>
      <c r="B136" s="398" t="s">
        <v>2</v>
      </c>
      <c r="C136" s="398"/>
      <c r="D136" s="398"/>
      <c r="E136" s="398"/>
      <c r="F136" s="398"/>
      <c r="G136" s="408"/>
      <c r="H136" s="4"/>
    </row>
    <row r="137" spans="1:8" ht="15.75" thickBot="1">
      <c r="A137" s="89">
        <v>1</v>
      </c>
      <c r="B137" s="90" t="s">
        <v>3</v>
      </c>
      <c r="C137" s="91">
        <v>1</v>
      </c>
      <c r="D137" s="91">
        <v>1</v>
      </c>
      <c r="E137" s="91">
        <v>1</v>
      </c>
      <c r="F137" s="92">
        <v>130000</v>
      </c>
      <c r="G137" s="167">
        <f>F137*D137</f>
        <v>130000</v>
      </c>
      <c r="H137" s="4">
        <f t="shared" si="2"/>
        <v>1560000</v>
      </c>
    </row>
    <row r="138" spans="1:8" ht="15.75" thickBot="1">
      <c r="A138" s="14">
        <v>2</v>
      </c>
      <c r="B138" s="5" t="s">
        <v>5</v>
      </c>
      <c r="C138" s="6">
        <v>1</v>
      </c>
      <c r="D138" s="6">
        <v>1</v>
      </c>
      <c r="E138" s="6">
        <v>1</v>
      </c>
      <c r="F138" s="4">
        <v>96000</v>
      </c>
      <c r="G138" s="167">
        <f>F138*D138</f>
        <v>96000</v>
      </c>
      <c r="H138" s="4">
        <f t="shared" si="2"/>
        <v>1152000</v>
      </c>
    </row>
    <row r="139" spans="1:8" ht="15.75" thickBot="1">
      <c r="A139" s="14">
        <v>3</v>
      </c>
      <c r="B139" s="27" t="s">
        <v>19</v>
      </c>
      <c r="C139" s="6">
        <v>5</v>
      </c>
      <c r="D139" s="6">
        <v>5.3</v>
      </c>
      <c r="E139" s="6">
        <v>1</v>
      </c>
      <c r="F139" s="4">
        <v>96000</v>
      </c>
      <c r="G139" s="167">
        <f>F139*D139</f>
        <v>508800</v>
      </c>
      <c r="H139" s="4">
        <f t="shared" si="2"/>
        <v>6105600</v>
      </c>
    </row>
    <row r="140" spans="1:8" ht="15.75" thickBot="1">
      <c r="A140" s="14">
        <v>4</v>
      </c>
      <c r="B140" s="5" t="s">
        <v>9</v>
      </c>
      <c r="C140" s="6">
        <v>1</v>
      </c>
      <c r="D140" s="6">
        <v>0.5</v>
      </c>
      <c r="E140" s="6">
        <v>1</v>
      </c>
      <c r="F140" s="4">
        <v>96000</v>
      </c>
      <c r="G140" s="167">
        <f>F140*D140</f>
        <v>48000</v>
      </c>
      <c r="H140" s="4">
        <f aca="true" t="shared" si="6" ref="H140:H200">G140*12</f>
        <v>576000</v>
      </c>
    </row>
    <row r="141" spans="1:8" ht="27" customHeight="1" thickBot="1">
      <c r="A141" s="104"/>
      <c r="B141" s="25" t="s">
        <v>11</v>
      </c>
      <c r="C141" s="16">
        <f>SUM(C137:C140)</f>
        <v>8</v>
      </c>
      <c r="D141" s="16">
        <f>SUM(D137:D140)</f>
        <v>7.8</v>
      </c>
      <c r="E141" s="16"/>
      <c r="F141" s="21"/>
      <c r="G141" s="167">
        <f>SUM(G137:G140)</f>
        <v>782800</v>
      </c>
      <c r="H141" s="4">
        <f>SUM(H137:H140)</f>
        <v>9393600</v>
      </c>
    </row>
    <row r="142" spans="1:8" ht="26.25" customHeight="1">
      <c r="A142" s="396"/>
      <c r="B142" s="398" t="s">
        <v>63</v>
      </c>
      <c r="C142" s="398"/>
      <c r="D142" s="398"/>
      <c r="E142" s="398"/>
      <c r="F142" s="398"/>
      <c r="G142" s="407"/>
      <c r="H142" s="4"/>
    </row>
    <row r="143" spans="1:8" ht="21" customHeight="1" thickBot="1">
      <c r="A143" s="396"/>
      <c r="B143" s="398" t="s">
        <v>2</v>
      </c>
      <c r="C143" s="398"/>
      <c r="D143" s="398"/>
      <c r="E143" s="398"/>
      <c r="F143" s="398"/>
      <c r="G143" s="408"/>
      <c r="H143" s="4"/>
    </row>
    <row r="144" spans="1:8" ht="15.75" thickBot="1">
      <c r="A144" s="89">
        <v>1</v>
      </c>
      <c r="B144" s="90" t="s">
        <v>3</v>
      </c>
      <c r="C144" s="91">
        <v>1</v>
      </c>
      <c r="D144" s="91">
        <v>1</v>
      </c>
      <c r="E144" s="91">
        <v>1</v>
      </c>
      <c r="F144" s="154">
        <v>130000</v>
      </c>
      <c r="G144" s="167">
        <f aca="true" t="shared" si="7" ref="G144:G151">F144*D144</f>
        <v>130000</v>
      </c>
      <c r="H144" s="4">
        <f t="shared" si="6"/>
        <v>1560000</v>
      </c>
    </row>
    <row r="145" spans="1:8" ht="15.75" thickBot="1">
      <c r="A145" s="14">
        <v>2</v>
      </c>
      <c r="B145" s="5" t="s">
        <v>5</v>
      </c>
      <c r="C145" s="6">
        <v>1</v>
      </c>
      <c r="D145" s="6">
        <v>1</v>
      </c>
      <c r="E145" s="113">
        <v>1</v>
      </c>
      <c r="F145" s="28">
        <v>96000</v>
      </c>
      <c r="G145" s="167">
        <f t="shared" si="7"/>
        <v>96000</v>
      </c>
      <c r="H145" s="4">
        <f t="shared" si="6"/>
        <v>1152000</v>
      </c>
    </row>
    <row r="146" spans="1:8" ht="15.75" thickBot="1">
      <c r="A146" s="14">
        <v>3</v>
      </c>
      <c r="B146" s="5" t="s">
        <v>16</v>
      </c>
      <c r="C146" s="6">
        <v>1</v>
      </c>
      <c r="D146" s="6">
        <v>1</v>
      </c>
      <c r="E146" s="113">
        <v>1</v>
      </c>
      <c r="F146" s="28">
        <v>96000</v>
      </c>
      <c r="G146" s="167">
        <f t="shared" si="7"/>
        <v>96000</v>
      </c>
      <c r="H146" s="4">
        <f t="shared" si="6"/>
        <v>1152000</v>
      </c>
    </row>
    <row r="147" spans="1:8" ht="15.75" thickBot="1">
      <c r="A147" s="14">
        <v>4</v>
      </c>
      <c r="B147" s="5" t="s">
        <v>17</v>
      </c>
      <c r="C147" s="6">
        <v>3</v>
      </c>
      <c r="D147" s="6">
        <v>3</v>
      </c>
      <c r="E147" s="113">
        <v>1</v>
      </c>
      <c r="F147" s="28">
        <v>96000</v>
      </c>
      <c r="G147" s="167">
        <f t="shared" si="7"/>
        <v>288000</v>
      </c>
      <c r="H147" s="4">
        <f t="shared" si="6"/>
        <v>3456000</v>
      </c>
    </row>
    <row r="148" spans="1:8" ht="19.5" customHeight="1" thickBot="1">
      <c r="A148" s="14">
        <v>5</v>
      </c>
      <c r="B148" s="5" t="s">
        <v>18</v>
      </c>
      <c r="C148" s="6">
        <v>1</v>
      </c>
      <c r="D148" s="6">
        <v>1</v>
      </c>
      <c r="E148" s="113">
        <v>1</v>
      </c>
      <c r="F148" s="28">
        <v>96000</v>
      </c>
      <c r="G148" s="167">
        <f t="shared" si="7"/>
        <v>96000</v>
      </c>
      <c r="H148" s="4">
        <f t="shared" si="6"/>
        <v>1152000</v>
      </c>
    </row>
    <row r="149" spans="1:8" ht="15.75" thickBot="1">
      <c r="A149" s="14">
        <v>8</v>
      </c>
      <c r="B149" s="5" t="s">
        <v>9</v>
      </c>
      <c r="C149" s="6">
        <v>1</v>
      </c>
      <c r="D149" s="6">
        <v>1</v>
      </c>
      <c r="E149" s="113">
        <v>1</v>
      </c>
      <c r="F149" s="28">
        <v>96000</v>
      </c>
      <c r="G149" s="167">
        <f t="shared" si="7"/>
        <v>96000</v>
      </c>
      <c r="H149" s="4">
        <f t="shared" si="6"/>
        <v>1152000</v>
      </c>
    </row>
    <row r="150" spans="1:8" ht="30.75" thickBot="1">
      <c r="A150" s="14">
        <v>9</v>
      </c>
      <c r="B150" s="5" t="s">
        <v>23</v>
      </c>
      <c r="C150" s="113">
        <v>1</v>
      </c>
      <c r="D150" s="113">
        <v>1</v>
      </c>
      <c r="E150" s="113">
        <v>1</v>
      </c>
      <c r="F150" s="28">
        <v>96000</v>
      </c>
      <c r="G150" s="167">
        <f t="shared" si="7"/>
        <v>96000</v>
      </c>
      <c r="H150" s="4">
        <f t="shared" si="6"/>
        <v>1152000</v>
      </c>
    </row>
    <row r="151" spans="1:8" ht="36" customHeight="1" thickBot="1">
      <c r="A151" s="14">
        <v>10</v>
      </c>
      <c r="B151" s="5" t="s">
        <v>24</v>
      </c>
      <c r="C151" s="113">
        <v>1</v>
      </c>
      <c r="D151" s="113">
        <v>1</v>
      </c>
      <c r="E151" s="113">
        <v>1</v>
      </c>
      <c r="F151" s="28">
        <v>96000</v>
      </c>
      <c r="G151" s="167">
        <f t="shared" si="7"/>
        <v>96000</v>
      </c>
      <c r="H151" s="4">
        <f t="shared" si="6"/>
        <v>1152000</v>
      </c>
    </row>
    <row r="152" spans="1:8" ht="65.25" customHeight="1" thickBot="1">
      <c r="A152" s="153">
        <v>11</v>
      </c>
      <c r="B152" s="5" t="s">
        <v>102</v>
      </c>
      <c r="C152" s="113">
        <v>2</v>
      </c>
      <c r="D152" s="113">
        <v>1</v>
      </c>
      <c r="E152" s="113">
        <v>1</v>
      </c>
      <c r="F152" s="28">
        <v>96000</v>
      </c>
      <c r="G152" s="167">
        <f aca="true" t="shared" si="8" ref="G152:G190">F152*D152</f>
        <v>96000</v>
      </c>
      <c r="H152" s="4">
        <f t="shared" si="6"/>
        <v>1152000</v>
      </c>
    </row>
    <row r="153" spans="1:8" ht="60.75" thickBot="1">
      <c r="A153" s="153">
        <v>12</v>
      </c>
      <c r="B153" s="5" t="s">
        <v>26</v>
      </c>
      <c r="C153" s="5">
        <v>5</v>
      </c>
      <c r="D153" s="5">
        <v>2.5</v>
      </c>
      <c r="E153" s="5">
        <v>1</v>
      </c>
      <c r="F153" s="28">
        <v>96000</v>
      </c>
      <c r="G153" s="167">
        <f t="shared" si="8"/>
        <v>240000</v>
      </c>
      <c r="H153" s="4">
        <f t="shared" si="6"/>
        <v>2880000</v>
      </c>
    </row>
    <row r="154" spans="1:8" ht="24" customHeight="1" thickBot="1">
      <c r="A154" s="15"/>
      <c r="B154" s="25" t="s">
        <v>11</v>
      </c>
      <c r="C154" s="16">
        <f>SUM(C144:C153)</f>
        <v>17</v>
      </c>
      <c r="D154" s="16">
        <f>SUM(D144:D153)</f>
        <v>13.5</v>
      </c>
      <c r="E154" s="16"/>
      <c r="F154" s="21"/>
      <c r="G154" s="167">
        <f>SUM(G144:G153)</f>
        <v>1330000</v>
      </c>
      <c r="H154" s="4">
        <f>SUM(H144:H153)</f>
        <v>15960000</v>
      </c>
    </row>
    <row r="155" spans="1:8" s="20" customFormat="1" ht="150.75" customHeight="1">
      <c r="A155" s="403"/>
      <c r="B155" s="101" t="s">
        <v>64</v>
      </c>
      <c r="C155" s="102"/>
      <c r="D155" s="102"/>
      <c r="E155" s="102"/>
      <c r="F155" s="103"/>
      <c r="G155" s="401"/>
      <c r="H155" s="4"/>
    </row>
    <row r="156" spans="1:8" ht="24" customHeight="1" thickBot="1">
      <c r="A156" s="403"/>
      <c r="B156" s="93" t="s">
        <v>35</v>
      </c>
      <c r="C156" s="94"/>
      <c r="D156" s="94"/>
      <c r="E156" s="94"/>
      <c r="F156" s="95"/>
      <c r="G156" s="402"/>
      <c r="H156" s="4"/>
    </row>
    <row r="157" spans="1:8" ht="111.75" customHeight="1" thickBot="1">
      <c r="A157" s="97" t="s">
        <v>0</v>
      </c>
      <c r="B157" s="156" t="s">
        <v>1</v>
      </c>
      <c r="C157" s="152" t="s">
        <v>95</v>
      </c>
      <c r="D157" s="109" t="s">
        <v>53</v>
      </c>
      <c r="E157" s="110" t="s">
        <v>74</v>
      </c>
      <c r="F157" s="111" t="s">
        <v>75</v>
      </c>
      <c r="G157" s="377" t="s">
        <v>76</v>
      </c>
      <c r="H157" s="4"/>
    </row>
    <row r="158" spans="1:8" ht="15.75" thickBot="1">
      <c r="A158" s="98"/>
      <c r="B158" s="40" t="s">
        <v>65</v>
      </c>
      <c r="C158" s="157"/>
      <c r="D158" s="41"/>
      <c r="E158" s="41"/>
      <c r="F158" s="41"/>
      <c r="G158" s="167"/>
      <c r="H158" s="4"/>
    </row>
    <row r="159" spans="1:8" ht="15.75" thickBot="1">
      <c r="A159" s="14">
        <v>1</v>
      </c>
      <c r="B159" s="37" t="s">
        <v>3</v>
      </c>
      <c r="C159" s="6">
        <v>1</v>
      </c>
      <c r="D159" s="6">
        <v>1</v>
      </c>
      <c r="E159" s="6">
        <v>1</v>
      </c>
      <c r="F159" s="30">
        <v>240000</v>
      </c>
      <c r="G159" s="167">
        <f t="shared" si="8"/>
        <v>240000</v>
      </c>
      <c r="H159" s="4">
        <f t="shared" si="6"/>
        <v>2880000</v>
      </c>
    </row>
    <row r="160" spans="1:8" ht="15.75" thickBot="1">
      <c r="A160" s="14">
        <v>2</v>
      </c>
      <c r="B160" s="37" t="s">
        <v>46</v>
      </c>
      <c r="C160" s="6">
        <v>1</v>
      </c>
      <c r="D160" s="6">
        <v>1</v>
      </c>
      <c r="E160" s="6">
        <v>1</v>
      </c>
      <c r="F160" s="30">
        <v>150000</v>
      </c>
      <c r="G160" s="167">
        <f t="shared" si="8"/>
        <v>150000</v>
      </c>
      <c r="H160" s="4">
        <f t="shared" si="6"/>
        <v>1800000</v>
      </c>
    </row>
    <row r="161" spans="1:8" ht="15.75" thickBot="1">
      <c r="A161" s="14">
        <v>3</v>
      </c>
      <c r="B161" s="96" t="s">
        <v>40</v>
      </c>
      <c r="C161" s="4">
        <v>1</v>
      </c>
      <c r="D161" s="4">
        <v>1</v>
      </c>
      <c r="E161" s="6">
        <v>1</v>
      </c>
      <c r="F161" s="30">
        <v>150000</v>
      </c>
      <c r="G161" s="167">
        <f t="shared" si="8"/>
        <v>150000</v>
      </c>
      <c r="H161" s="4">
        <f t="shared" si="6"/>
        <v>1800000</v>
      </c>
    </row>
    <row r="162" spans="1:8" ht="15.75" thickBot="1">
      <c r="A162" s="14">
        <v>4</v>
      </c>
      <c r="B162" s="37" t="s">
        <v>5</v>
      </c>
      <c r="C162" s="6">
        <v>1</v>
      </c>
      <c r="D162" s="6">
        <v>1</v>
      </c>
      <c r="E162" s="6">
        <v>1</v>
      </c>
      <c r="F162" s="30">
        <v>150000</v>
      </c>
      <c r="G162" s="167">
        <f t="shared" si="8"/>
        <v>150000</v>
      </c>
      <c r="H162" s="4">
        <f t="shared" si="6"/>
        <v>1800000</v>
      </c>
    </row>
    <row r="163" spans="1:8" ht="15.75" thickBot="1">
      <c r="A163" s="14">
        <v>5</v>
      </c>
      <c r="B163" s="37" t="s">
        <v>52</v>
      </c>
      <c r="C163" s="4">
        <v>1</v>
      </c>
      <c r="D163" s="4">
        <v>1</v>
      </c>
      <c r="E163" s="6">
        <v>1</v>
      </c>
      <c r="F163" s="30">
        <v>110000</v>
      </c>
      <c r="G163" s="167">
        <f t="shared" si="8"/>
        <v>110000</v>
      </c>
      <c r="H163" s="4">
        <f t="shared" si="6"/>
        <v>1320000</v>
      </c>
    </row>
    <row r="164" spans="1:8" ht="15.75" thickBot="1">
      <c r="A164" s="14">
        <v>6</v>
      </c>
      <c r="B164" s="37" t="s">
        <v>8</v>
      </c>
      <c r="C164" s="6">
        <v>1</v>
      </c>
      <c r="D164" s="6">
        <v>0.5</v>
      </c>
      <c r="E164" s="6">
        <v>1</v>
      </c>
      <c r="F164" s="30">
        <v>96000</v>
      </c>
      <c r="G164" s="167">
        <f t="shared" si="8"/>
        <v>48000</v>
      </c>
      <c r="H164" s="4">
        <f t="shared" si="6"/>
        <v>576000</v>
      </c>
    </row>
    <row r="165" spans="1:8" ht="30" customHeight="1" thickBot="1">
      <c r="A165" s="14">
        <v>7</v>
      </c>
      <c r="B165" s="37" t="s">
        <v>27</v>
      </c>
      <c r="C165" s="6">
        <v>1</v>
      </c>
      <c r="D165" s="6">
        <v>1</v>
      </c>
      <c r="E165" s="6">
        <v>1</v>
      </c>
      <c r="F165" s="30">
        <v>110000</v>
      </c>
      <c r="G165" s="167">
        <f t="shared" si="8"/>
        <v>110000</v>
      </c>
      <c r="H165" s="4">
        <f t="shared" si="6"/>
        <v>1320000</v>
      </c>
    </row>
    <row r="166" spans="1:8" ht="15">
      <c r="A166" s="14">
        <v>8</v>
      </c>
      <c r="B166" s="37" t="s">
        <v>47</v>
      </c>
      <c r="C166" s="6">
        <v>1</v>
      </c>
      <c r="D166" s="6">
        <v>1</v>
      </c>
      <c r="E166" s="6">
        <v>1</v>
      </c>
      <c r="F166" s="30">
        <v>96000</v>
      </c>
      <c r="G166" s="167">
        <f t="shared" si="8"/>
        <v>96000</v>
      </c>
      <c r="H166" s="4">
        <f t="shared" si="6"/>
        <v>1152000</v>
      </c>
    </row>
    <row r="167" spans="1:8" ht="15.75" thickBot="1">
      <c r="A167" s="4">
        <v>9</v>
      </c>
      <c r="B167" s="37" t="s">
        <v>118</v>
      </c>
      <c r="C167" s="6">
        <v>1</v>
      </c>
      <c r="D167" s="6">
        <v>1</v>
      </c>
      <c r="E167" s="6">
        <v>1</v>
      </c>
      <c r="F167" s="30">
        <v>96000</v>
      </c>
      <c r="G167" s="378">
        <f t="shared" si="8"/>
        <v>96000</v>
      </c>
      <c r="H167" s="4">
        <f t="shared" si="6"/>
        <v>1152000</v>
      </c>
    </row>
    <row r="168" spans="1:8" ht="15.75" thickBot="1">
      <c r="A168" s="14">
        <v>10</v>
      </c>
      <c r="B168" s="37" t="s">
        <v>9</v>
      </c>
      <c r="C168" s="6">
        <v>1</v>
      </c>
      <c r="D168" s="6">
        <v>0.5</v>
      </c>
      <c r="E168" s="6">
        <v>1</v>
      </c>
      <c r="F168" s="30">
        <v>96000</v>
      </c>
      <c r="G168" s="167">
        <f t="shared" si="8"/>
        <v>48000</v>
      </c>
      <c r="H168" s="4">
        <f t="shared" si="6"/>
        <v>576000</v>
      </c>
    </row>
    <row r="169" spans="1:8" ht="34.5" customHeight="1" thickBot="1">
      <c r="A169" s="14"/>
      <c r="B169" s="39" t="s">
        <v>38</v>
      </c>
      <c r="C169" s="6"/>
      <c r="D169" s="6"/>
      <c r="E169" s="6"/>
      <c r="F169" s="30"/>
      <c r="G169" s="167"/>
      <c r="H169" s="4"/>
    </row>
    <row r="170" spans="1:8" ht="15.75" thickBot="1">
      <c r="A170" s="14">
        <v>1</v>
      </c>
      <c r="B170" s="29" t="s">
        <v>28</v>
      </c>
      <c r="C170" s="6">
        <v>1</v>
      </c>
      <c r="D170" s="6">
        <v>1</v>
      </c>
      <c r="E170" s="6">
        <v>1</v>
      </c>
      <c r="F170" s="30">
        <v>130000</v>
      </c>
      <c r="G170" s="167">
        <f t="shared" si="8"/>
        <v>130000</v>
      </c>
      <c r="H170" s="4">
        <f t="shared" si="6"/>
        <v>1560000</v>
      </c>
    </row>
    <row r="171" spans="1:8" ht="15.75" thickBot="1">
      <c r="A171" s="14">
        <v>2</v>
      </c>
      <c r="B171" s="29" t="s">
        <v>33</v>
      </c>
      <c r="C171" s="6">
        <v>10</v>
      </c>
      <c r="D171" s="6">
        <v>10</v>
      </c>
      <c r="E171" s="6">
        <v>1</v>
      </c>
      <c r="F171" s="30">
        <v>100000</v>
      </c>
      <c r="G171" s="167">
        <f t="shared" si="8"/>
        <v>1000000</v>
      </c>
      <c r="H171" s="4">
        <f t="shared" si="6"/>
        <v>12000000</v>
      </c>
    </row>
    <row r="172" spans="1:8" ht="20.25" customHeight="1" thickBot="1">
      <c r="A172" s="14">
        <v>3</v>
      </c>
      <c r="B172" s="29" t="s">
        <v>32</v>
      </c>
      <c r="C172" s="6">
        <v>2</v>
      </c>
      <c r="D172" s="6">
        <v>2</v>
      </c>
      <c r="E172" s="6">
        <v>1</v>
      </c>
      <c r="F172" s="30">
        <v>100000</v>
      </c>
      <c r="G172" s="167">
        <f t="shared" si="8"/>
        <v>200000</v>
      </c>
      <c r="H172" s="4">
        <f t="shared" si="6"/>
        <v>2400000</v>
      </c>
    </row>
    <row r="173" spans="1:8" ht="20.25" customHeight="1" thickBot="1">
      <c r="A173" s="14">
        <v>4</v>
      </c>
      <c r="B173" s="29" t="s">
        <v>80</v>
      </c>
      <c r="C173" s="6">
        <v>1</v>
      </c>
      <c r="D173" s="6">
        <v>0.5</v>
      </c>
      <c r="E173" s="6">
        <v>1</v>
      </c>
      <c r="F173" s="30">
        <v>150000</v>
      </c>
      <c r="G173" s="167">
        <f>F173*D173</f>
        <v>75000</v>
      </c>
      <c r="H173" s="4">
        <f t="shared" si="6"/>
        <v>900000</v>
      </c>
    </row>
    <row r="174" spans="1:8" ht="20.25" customHeight="1" thickBot="1">
      <c r="A174" s="14">
        <v>5</v>
      </c>
      <c r="B174" s="29" t="s">
        <v>50</v>
      </c>
      <c r="C174" s="6">
        <v>1</v>
      </c>
      <c r="D174" s="6">
        <v>1</v>
      </c>
      <c r="E174" s="6">
        <v>1</v>
      </c>
      <c r="F174" s="30">
        <v>150000</v>
      </c>
      <c r="G174" s="167">
        <f>F174*D174</f>
        <v>150000</v>
      </c>
      <c r="H174" s="4">
        <f t="shared" si="6"/>
        <v>1800000</v>
      </c>
    </row>
    <row r="175" spans="1:8" ht="39" customHeight="1" thickBot="1">
      <c r="A175" s="14"/>
      <c r="B175" s="39" t="s">
        <v>39</v>
      </c>
      <c r="C175" s="6"/>
      <c r="D175" s="6"/>
      <c r="E175" s="6"/>
      <c r="F175" s="30"/>
      <c r="G175" s="167"/>
      <c r="H175" s="4"/>
    </row>
    <row r="176" spans="1:8" ht="15.75" thickBot="1">
      <c r="A176" s="14">
        <v>1</v>
      </c>
      <c r="B176" s="29" t="s">
        <v>29</v>
      </c>
      <c r="C176" s="6">
        <v>4</v>
      </c>
      <c r="D176" s="6">
        <v>4</v>
      </c>
      <c r="E176" s="6">
        <v>1</v>
      </c>
      <c r="F176" s="30">
        <v>150000</v>
      </c>
      <c r="G176" s="167">
        <f t="shared" si="8"/>
        <v>600000</v>
      </c>
      <c r="H176" s="4">
        <f t="shared" si="6"/>
        <v>7200000</v>
      </c>
    </row>
    <row r="177" spans="1:8" ht="15.75" thickBot="1">
      <c r="A177" s="14">
        <v>2</v>
      </c>
      <c r="B177" s="29" t="s">
        <v>30</v>
      </c>
      <c r="C177" s="6">
        <v>5</v>
      </c>
      <c r="D177" s="6">
        <v>5</v>
      </c>
      <c r="E177" s="6">
        <v>1</v>
      </c>
      <c r="F177" s="30">
        <v>100000</v>
      </c>
      <c r="G177" s="167">
        <f t="shared" si="8"/>
        <v>500000</v>
      </c>
      <c r="H177" s="4">
        <f t="shared" si="6"/>
        <v>6000000</v>
      </c>
    </row>
    <row r="178" spans="1:8" ht="15.75" thickBot="1">
      <c r="A178" s="14">
        <v>3</v>
      </c>
      <c r="B178" s="31" t="s">
        <v>31</v>
      </c>
      <c r="C178" s="4">
        <v>1</v>
      </c>
      <c r="D178" s="4">
        <v>1</v>
      </c>
      <c r="E178" s="6">
        <v>1</v>
      </c>
      <c r="F178" s="30">
        <v>96000</v>
      </c>
      <c r="G178" s="167">
        <f t="shared" si="8"/>
        <v>96000</v>
      </c>
      <c r="H178" s="4">
        <f t="shared" si="6"/>
        <v>1152000</v>
      </c>
    </row>
    <row r="179" spans="1:8" ht="30.75" thickBot="1">
      <c r="A179" s="14"/>
      <c r="B179" s="39" t="s">
        <v>37</v>
      </c>
      <c r="C179" s="4"/>
      <c r="D179" s="4"/>
      <c r="E179" s="6"/>
      <c r="F179" s="30"/>
      <c r="G179" s="167"/>
      <c r="H179" s="4"/>
    </row>
    <row r="180" spans="1:8" ht="15.75" thickBot="1">
      <c r="A180" s="99">
        <v>1</v>
      </c>
      <c r="B180" s="37" t="s">
        <v>41</v>
      </c>
      <c r="C180" s="4">
        <v>1</v>
      </c>
      <c r="D180" s="4">
        <v>1</v>
      </c>
      <c r="E180" s="6">
        <v>1</v>
      </c>
      <c r="F180" s="30">
        <v>150000</v>
      </c>
      <c r="G180" s="167">
        <f t="shared" si="8"/>
        <v>150000</v>
      </c>
      <c r="H180" s="4">
        <f t="shared" si="6"/>
        <v>1800000</v>
      </c>
    </row>
    <row r="181" spans="1:8" ht="15.75" thickBot="1">
      <c r="A181" s="100">
        <v>2</v>
      </c>
      <c r="B181" s="42" t="s">
        <v>42</v>
      </c>
      <c r="C181" s="32">
        <v>1</v>
      </c>
      <c r="D181" s="32">
        <v>1</v>
      </c>
      <c r="E181" s="6">
        <v>1</v>
      </c>
      <c r="F181" s="33">
        <v>150000</v>
      </c>
      <c r="G181" s="167">
        <f t="shared" si="8"/>
        <v>150000</v>
      </c>
      <c r="H181" s="4">
        <f t="shared" si="6"/>
        <v>1800000</v>
      </c>
    </row>
    <row r="182" spans="1:8" ht="15.75" thickBot="1">
      <c r="A182" s="100">
        <v>3</v>
      </c>
      <c r="B182" s="42" t="s">
        <v>117</v>
      </c>
      <c r="C182" s="32">
        <v>1</v>
      </c>
      <c r="D182" s="32">
        <v>1</v>
      </c>
      <c r="E182" s="6">
        <v>1</v>
      </c>
      <c r="F182" s="33">
        <v>96000</v>
      </c>
      <c r="G182" s="167">
        <f t="shared" si="8"/>
        <v>96000</v>
      </c>
      <c r="H182" s="4">
        <f t="shared" si="6"/>
        <v>1152000</v>
      </c>
    </row>
    <row r="183" spans="1:8" ht="39" thickBot="1">
      <c r="A183" s="14"/>
      <c r="B183" s="149" t="s">
        <v>96</v>
      </c>
      <c r="C183" s="6"/>
      <c r="D183" s="6"/>
      <c r="E183" s="6"/>
      <c r="F183" s="30"/>
      <c r="G183" s="167"/>
      <c r="H183" s="4"/>
    </row>
    <row r="184" spans="1:8" ht="15.75" thickBot="1">
      <c r="A184" s="150">
        <v>1</v>
      </c>
      <c r="B184" s="41" t="s">
        <v>79</v>
      </c>
      <c r="C184" s="113">
        <v>2</v>
      </c>
      <c r="D184" s="113">
        <v>2</v>
      </c>
      <c r="E184" s="113">
        <v>1</v>
      </c>
      <c r="F184" s="151">
        <v>100000</v>
      </c>
      <c r="G184" s="167">
        <f>F184*D184</f>
        <v>200000</v>
      </c>
      <c r="H184" s="4">
        <f t="shared" si="6"/>
        <v>2400000</v>
      </c>
    </row>
    <row r="185" spans="1:8" ht="15.75" thickBot="1">
      <c r="A185" s="14"/>
      <c r="B185" s="39" t="s">
        <v>43</v>
      </c>
      <c r="C185" s="4"/>
      <c r="D185" s="4"/>
      <c r="E185" s="6"/>
      <c r="F185" s="30"/>
      <c r="G185" s="167"/>
      <c r="H185" s="4"/>
    </row>
    <row r="186" spans="1:8" ht="15.75" thickBot="1">
      <c r="A186" s="14">
        <v>1</v>
      </c>
      <c r="B186" s="29" t="s">
        <v>44</v>
      </c>
      <c r="C186" s="4">
        <v>1</v>
      </c>
      <c r="D186" s="4">
        <v>1</v>
      </c>
      <c r="E186" s="6">
        <v>1</v>
      </c>
      <c r="F186" s="30">
        <v>110000</v>
      </c>
      <c r="G186" s="167">
        <f t="shared" si="8"/>
        <v>110000</v>
      </c>
      <c r="H186" s="4">
        <f t="shared" si="6"/>
        <v>1320000</v>
      </c>
    </row>
    <row r="187" spans="1:8" ht="15.75" thickBot="1">
      <c r="A187" s="14">
        <v>2</v>
      </c>
      <c r="B187" s="29" t="s">
        <v>45</v>
      </c>
      <c r="C187" s="4">
        <v>1</v>
      </c>
      <c r="D187" s="4">
        <v>1</v>
      </c>
      <c r="E187" s="6">
        <v>1</v>
      </c>
      <c r="F187" s="30">
        <v>150000</v>
      </c>
      <c r="G187" s="167">
        <f t="shared" si="8"/>
        <v>150000</v>
      </c>
      <c r="H187" s="4">
        <f t="shared" si="6"/>
        <v>1800000</v>
      </c>
    </row>
    <row r="188" spans="1:8" ht="15.75" thickBot="1">
      <c r="A188" s="14"/>
      <c r="B188" s="39" t="s">
        <v>48</v>
      </c>
      <c r="C188" s="4"/>
      <c r="D188" s="4"/>
      <c r="E188" s="6">
        <v>1</v>
      </c>
      <c r="F188" s="30"/>
      <c r="G188" s="167"/>
      <c r="H188" s="4"/>
    </row>
    <row r="189" spans="1:8" ht="15.75" thickBot="1">
      <c r="A189" s="14">
        <v>1</v>
      </c>
      <c r="B189" s="29" t="s">
        <v>49</v>
      </c>
      <c r="C189" s="4">
        <v>5</v>
      </c>
      <c r="D189" s="4">
        <v>3</v>
      </c>
      <c r="E189" s="6">
        <v>1</v>
      </c>
      <c r="F189" s="30">
        <v>96000</v>
      </c>
      <c r="G189" s="167">
        <f t="shared" si="8"/>
        <v>288000</v>
      </c>
      <c r="H189" s="4">
        <f t="shared" si="6"/>
        <v>3456000</v>
      </c>
    </row>
    <row r="190" spans="1:8" ht="15.75" thickBot="1">
      <c r="A190" s="14">
        <v>2</v>
      </c>
      <c r="B190" s="29" t="s">
        <v>51</v>
      </c>
      <c r="C190" s="4">
        <v>1</v>
      </c>
      <c r="D190" s="4">
        <v>1</v>
      </c>
      <c r="E190" s="6">
        <v>1</v>
      </c>
      <c r="F190" s="30">
        <v>150000</v>
      </c>
      <c r="G190" s="167">
        <f t="shared" si="8"/>
        <v>150000</v>
      </c>
      <c r="H190" s="4">
        <f t="shared" si="6"/>
        <v>1800000</v>
      </c>
    </row>
    <row r="191" spans="1:8" ht="15.75" thickBot="1">
      <c r="A191" s="117"/>
      <c r="B191" s="118"/>
      <c r="C191" s="119"/>
      <c r="D191" s="119"/>
      <c r="E191" s="120"/>
      <c r="F191" s="121"/>
      <c r="G191" s="167"/>
      <c r="H191" s="4"/>
    </row>
    <row r="192" spans="1:8" ht="33.75" customHeight="1" thickBot="1">
      <c r="A192" s="15"/>
      <c r="B192" s="70" t="s">
        <v>78</v>
      </c>
      <c r="C192" s="21">
        <f>SUM(C159:C190)</f>
        <v>48</v>
      </c>
      <c r="D192" s="21">
        <f>SUM(D159:D190)</f>
        <v>44.5</v>
      </c>
      <c r="E192" s="21"/>
      <c r="F192" s="21"/>
      <c r="G192" s="167">
        <f>SUM(G159:G191)</f>
        <v>5243000</v>
      </c>
      <c r="H192" s="4">
        <f>SUM(H159:H191)</f>
        <v>62916000</v>
      </c>
    </row>
    <row r="193" ht="15.75" thickBot="1">
      <c r="H193" s="4"/>
    </row>
    <row r="194" spans="2:8" ht="15.75" thickBot="1">
      <c r="B194" s="124" t="s">
        <v>83</v>
      </c>
      <c r="C194" s="4">
        <f>SUM(C17,C32,C47,C62,C77,C92,C108,C123,C134,C141,C154,C192)</f>
        <v>230</v>
      </c>
      <c r="D194" s="4">
        <f>SUM(D17,D32,D47,D62,D77,D92,D108,D123,D134,D141,D154,D192)</f>
        <v>199.14000000000001</v>
      </c>
      <c r="E194" s="4"/>
      <c r="F194" s="4"/>
      <c r="G194" s="393">
        <f>SUM(G17,G32,G47,G62,G77,G92,G108,G123,L195,G134,G141,G154,G192)</f>
        <v>20685110.5</v>
      </c>
      <c r="H194" s="4">
        <f>SUM(H17,H32,H47,H62,H77,H92,H108,H123,H134,H141,H154,H192)</f>
        <v>248005406</v>
      </c>
    </row>
    <row r="195" ht="15">
      <c r="H195" s="4"/>
    </row>
    <row r="196" ht="15.75" thickBot="1">
      <c r="H196" s="4">
        <v>244451216</v>
      </c>
    </row>
    <row r="197" spans="1:8" ht="17.25" thickBot="1">
      <c r="A197" s="131"/>
      <c r="B197" s="132" t="s">
        <v>82</v>
      </c>
      <c r="C197" s="133">
        <v>59</v>
      </c>
      <c r="D197" s="133">
        <v>55</v>
      </c>
      <c r="E197" s="133"/>
      <c r="F197" s="134"/>
      <c r="G197" s="379">
        <v>9437660</v>
      </c>
      <c r="H197" s="4">
        <f t="shared" si="6"/>
        <v>113251920</v>
      </c>
    </row>
    <row r="198" spans="1:8" ht="32.25" thickBot="1">
      <c r="A198" s="140"/>
      <c r="B198" s="141" t="s">
        <v>84</v>
      </c>
      <c r="C198" s="125">
        <f>SUM(C194:C197)</f>
        <v>289</v>
      </c>
      <c r="D198" s="125">
        <f>SUM(D194:D197)</f>
        <v>254.14000000000001</v>
      </c>
      <c r="E198" s="125"/>
      <c r="F198" s="142"/>
      <c r="G198" s="380">
        <f>SUM(G194:G197)</f>
        <v>30122770.5</v>
      </c>
      <c r="H198" s="4">
        <f t="shared" si="6"/>
        <v>361473246</v>
      </c>
    </row>
    <row r="199" spans="1:8" ht="17.25" thickBot="1">
      <c r="A199" s="135"/>
      <c r="B199" s="136" t="s">
        <v>85</v>
      </c>
      <c r="C199" s="137">
        <v>2</v>
      </c>
      <c r="D199" s="138">
        <v>2</v>
      </c>
      <c r="E199" s="139"/>
      <c r="F199" s="139"/>
      <c r="G199" s="381">
        <v>390225</v>
      </c>
      <c r="H199" s="4">
        <f t="shared" si="6"/>
        <v>4682700</v>
      </c>
    </row>
    <row r="200" spans="1:8" ht="72" customHeight="1" thickBot="1">
      <c r="A200" s="126"/>
      <c r="B200" s="127" t="s">
        <v>86</v>
      </c>
      <c r="C200" s="128">
        <f>SUM(C198:C199)</f>
        <v>291</v>
      </c>
      <c r="D200" s="128">
        <f>SUM(D198:D199)</f>
        <v>256.14</v>
      </c>
      <c r="E200" s="129"/>
      <c r="F200" s="129"/>
      <c r="G200" s="183">
        <f>SUM(G198:G199)</f>
        <v>30512995.5</v>
      </c>
      <c r="H200" s="4">
        <f t="shared" si="6"/>
        <v>366155946</v>
      </c>
    </row>
  </sheetData>
  <sheetProtection/>
  <mergeCells count="39">
    <mergeCell ref="C2:G2"/>
    <mergeCell ref="H18:H19"/>
    <mergeCell ref="C3:G3"/>
    <mergeCell ref="B4:F4"/>
    <mergeCell ref="A7:E7"/>
    <mergeCell ref="G142:G143"/>
    <mergeCell ref="G135:G136"/>
    <mergeCell ref="G93:G94"/>
    <mergeCell ref="G78:G79"/>
    <mergeCell ref="G63:G64"/>
    <mergeCell ref="G48:G49"/>
    <mergeCell ref="A6:F6"/>
    <mergeCell ref="A18:A19"/>
    <mergeCell ref="B18:F18"/>
    <mergeCell ref="B19:F19"/>
    <mergeCell ref="B125:F125"/>
    <mergeCell ref="G33:G34"/>
    <mergeCell ref="G18:G19"/>
    <mergeCell ref="B110:F110"/>
    <mergeCell ref="A33:A34"/>
    <mergeCell ref="B34:F34"/>
    <mergeCell ref="B48:F48"/>
    <mergeCell ref="B136:F136"/>
    <mergeCell ref="B49:F49"/>
    <mergeCell ref="B63:F63"/>
    <mergeCell ref="B64:F64"/>
    <mergeCell ref="B78:F78"/>
    <mergeCell ref="B79:F79"/>
    <mergeCell ref="B93:F93"/>
    <mergeCell ref="B94:F94"/>
    <mergeCell ref="A125:A126"/>
    <mergeCell ref="B135:F135"/>
    <mergeCell ref="B126:F126"/>
    <mergeCell ref="B111:F111"/>
    <mergeCell ref="G155:G156"/>
    <mergeCell ref="A142:A143"/>
    <mergeCell ref="B142:F142"/>
    <mergeCell ref="B143:F143"/>
    <mergeCell ref="A155:A156"/>
  </mergeCells>
  <printOptions/>
  <pageMargins left="0.7" right="0.7" top="0.21" bottom="0.22" header="0.2" footer="0.2"/>
  <pageSetup horizontalDpi="600" verticalDpi="600" orientation="portrait" paperSize="9" r:id="rId1"/>
  <ignoredErrors>
    <ignoredError sqref="G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6.125" style="250" customWidth="1"/>
    <col min="2" max="2" width="29.375" style="277" customWidth="1"/>
    <col min="3" max="3" width="5.25390625" style="278" customWidth="1"/>
    <col min="4" max="4" width="7.125" style="278" customWidth="1"/>
    <col min="5" max="5" width="5.125" style="278" customWidth="1"/>
    <col min="6" max="7" width="8.875" style="278" customWidth="1"/>
    <col min="8" max="8" width="9.00390625" style="278" customWidth="1"/>
    <col min="9" max="9" width="4.75390625" style="278" customWidth="1"/>
    <col min="10" max="10" width="6.25390625" style="278" customWidth="1"/>
    <col min="11" max="11" width="5.625" style="278" customWidth="1"/>
    <col min="12" max="12" width="8.375" style="278" customWidth="1"/>
    <col min="13" max="13" width="9.125" style="278" customWidth="1"/>
    <col min="14" max="14" width="8.625" style="278" customWidth="1"/>
    <col min="15" max="15" width="9.625" style="278" customWidth="1"/>
    <col min="16" max="16384" width="9.125" style="278" customWidth="1"/>
  </cols>
  <sheetData>
    <row r="1" spans="9:16" ht="12.75">
      <c r="I1" s="397" t="s">
        <v>147</v>
      </c>
      <c r="J1" s="397"/>
      <c r="K1" s="397"/>
      <c r="L1" s="397"/>
      <c r="M1" s="397"/>
      <c r="N1" s="397"/>
      <c r="O1" s="397"/>
      <c r="P1" s="397"/>
    </row>
    <row r="2" spans="4:16" ht="71.25" customHeight="1">
      <c r="D2" s="419" t="s">
        <v>129</v>
      </c>
      <c r="E2" s="419"/>
      <c r="F2" s="419"/>
      <c r="G2" s="419"/>
      <c r="H2" s="419"/>
      <c r="I2" s="417" t="s">
        <v>148</v>
      </c>
      <c r="J2" s="417"/>
      <c r="K2" s="417"/>
      <c r="L2" s="417"/>
      <c r="M2" s="417"/>
      <c r="N2" s="417"/>
      <c r="O2" s="417"/>
      <c r="P2" s="417"/>
    </row>
    <row r="3" spans="2:8" ht="51" customHeight="1" thickBot="1">
      <c r="B3" s="420" t="s">
        <v>115</v>
      </c>
      <c r="C3" s="420"/>
      <c r="D3" s="420"/>
      <c r="E3" s="420"/>
      <c r="F3" s="420"/>
      <c r="G3" s="420"/>
      <c r="H3" s="420"/>
    </row>
    <row r="4" spans="1:16" ht="91.5" customHeight="1">
      <c r="A4" s="279" t="s">
        <v>0</v>
      </c>
      <c r="B4" s="78" t="s">
        <v>1</v>
      </c>
      <c r="C4" s="273" t="s">
        <v>95</v>
      </c>
      <c r="D4" s="273" t="s">
        <v>53</v>
      </c>
      <c r="E4" s="245" t="s">
        <v>74</v>
      </c>
      <c r="F4" s="245" t="s">
        <v>36</v>
      </c>
      <c r="G4" s="274" t="s">
        <v>72</v>
      </c>
      <c r="H4" s="280" t="s">
        <v>73</v>
      </c>
      <c r="I4" s="273" t="s">
        <v>95</v>
      </c>
      <c r="J4" s="244" t="s">
        <v>53</v>
      </c>
      <c r="K4" s="244" t="s">
        <v>74</v>
      </c>
      <c r="L4" s="244" t="s">
        <v>36</v>
      </c>
      <c r="M4" s="275" t="s">
        <v>72</v>
      </c>
      <c r="N4" s="251" t="s">
        <v>131</v>
      </c>
      <c r="O4" s="251" t="s">
        <v>130</v>
      </c>
      <c r="P4" s="243" t="s">
        <v>146</v>
      </c>
    </row>
    <row r="5" spans="1:16" ht="21.75" customHeight="1">
      <c r="A5" s="306">
        <v>1</v>
      </c>
      <c r="B5" s="248">
        <v>2</v>
      </c>
      <c r="C5" s="248">
        <v>3</v>
      </c>
      <c r="D5" s="248">
        <v>4</v>
      </c>
      <c r="E5" s="248">
        <v>5</v>
      </c>
      <c r="F5" s="248">
        <v>6</v>
      </c>
      <c r="G5" s="248">
        <v>7</v>
      </c>
      <c r="H5" s="248">
        <v>8</v>
      </c>
      <c r="I5" s="248">
        <v>9</v>
      </c>
      <c r="J5" s="283">
        <v>10</v>
      </c>
      <c r="K5" s="283">
        <v>11</v>
      </c>
      <c r="L5" s="283">
        <v>12</v>
      </c>
      <c r="M5" s="284">
        <v>13</v>
      </c>
      <c r="N5" s="283">
        <v>14</v>
      </c>
      <c r="O5" s="283">
        <v>15</v>
      </c>
      <c r="P5" s="327">
        <v>16</v>
      </c>
    </row>
    <row r="6" spans="1:16" ht="18" customHeight="1" thickBot="1">
      <c r="A6" s="292">
        <v>1</v>
      </c>
      <c r="B6" s="251" t="s">
        <v>3</v>
      </c>
      <c r="C6" s="287">
        <v>1</v>
      </c>
      <c r="D6" s="287">
        <v>1</v>
      </c>
      <c r="E6" s="288">
        <v>1</v>
      </c>
      <c r="F6" s="289">
        <v>130000</v>
      </c>
      <c r="G6" s="290">
        <f>D6*F6</f>
        <v>130000</v>
      </c>
      <c r="H6" s="291">
        <f>G6*12</f>
        <v>1560000</v>
      </c>
      <c r="I6" s="340">
        <v>1</v>
      </c>
      <c r="J6" s="340">
        <v>1</v>
      </c>
      <c r="K6" s="296"/>
      <c r="L6" s="296"/>
      <c r="M6" s="296"/>
      <c r="N6" s="296"/>
      <c r="O6" s="296"/>
      <c r="P6" s="327">
        <f>O6+H6</f>
        <v>1560000</v>
      </c>
    </row>
    <row r="7" spans="1:16" ht="31.5" customHeight="1" thickBot="1">
      <c r="A7" s="292">
        <v>2</v>
      </c>
      <c r="B7" s="251" t="s">
        <v>22</v>
      </c>
      <c r="C7" s="282">
        <v>1</v>
      </c>
      <c r="D7" s="282">
        <v>0.25</v>
      </c>
      <c r="E7" s="293">
        <v>1</v>
      </c>
      <c r="F7" s="294">
        <v>96000</v>
      </c>
      <c r="G7" s="295">
        <f aca="true" t="shared" si="0" ref="G7:G17">D7*F7</f>
        <v>24000</v>
      </c>
      <c r="H7" s="296">
        <f aca="true" t="shared" si="1" ref="H7:H17">G7*12</f>
        <v>288000</v>
      </c>
      <c r="I7" s="248">
        <v>1</v>
      </c>
      <c r="J7" s="248">
        <v>0.25</v>
      </c>
      <c r="K7" s="296"/>
      <c r="L7" s="296"/>
      <c r="M7" s="296"/>
      <c r="N7" s="296"/>
      <c r="O7" s="296"/>
      <c r="P7" s="327">
        <f aca="true" t="shared" si="2" ref="P7:P18">O7+H7</f>
        <v>288000</v>
      </c>
    </row>
    <row r="8" spans="1:16" ht="18" customHeight="1" thickBot="1">
      <c r="A8" s="292">
        <v>3</v>
      </c>
      <c r="B8" s="251" t="s">
        <v>7</v>
      </c>
      <c r="C8" s="282">
        <v>1</v>
      </c>
      <c r="D8" s="282">
        <v>0.5</v>
      </c>
      <c r="E8" s="293">
        <v>1</v>
      </c>
      <c r="F8" s="294">
        <v>96000</v>
      </c>
      <c r="G8" s="295">
        <f t="shared" si="0"/>
        <v>48000</v>
      </c>
      <c r="H8" s="296">
        <f t="shared" si="1"/>
        <v>576000</v>
      </c>
      <c r="I8" s="248">
        <v>1</v>
      </c>
      <c r="J8" s="248">
        <v>0.5</v>
      </c>
      <c r="K8" s="296"/>
      <c r="L8" s="296"/>
      <c r="M8" s="296"/>
      <c r="N8" s="296"/>
      <c r="O8" s="296"/>
      <c r="P8" s="327">
        <f t="shared" si="2"/>
        <v>576000</v>
      </c>
    </row>
    <row r="9" spans="1:16" ht="18" customHeight="1" thickBot="1">
      <c r="A9" s="292">
        <v>4</v>
      </c>
      <c r="B9" s="251" t="s">
        <v>5</v>
      </c>
      <c r="C9" s="282">
        <v>1</v>
      </c>
      <c r="D9" s="282">
        <v>0.5</v>
      </c>
      <c r="E9" s="293">
        <v>1</v>
      </c>
      <c r="F9" s="294">
        <v>100000</v>
      </c>
      <c r="G9" s="295">
        <f t="shared" si="0"/>
        <v>50000</v>
      </c>
      <c r="H9" s="296">
        <f t="shared" si="1"/>
        <v>600000</v>
      </c>
      <c r="I9" s="248">
        <v>1</v>
      </c>
      <c r="J9" s="248">
        <v>0.5</v>
      </c>
      <c r="K9" s="296"/>
      <c r="L9" s="296"/>
      <c r="M9" s="296"/>
      <c r="N9" s="296"/>
      <c r="O9" s="296"/>
      <c r="P9" s="327">
        <f t="shared" si="2"/>
        <v>600000</v>
      </c>
    </row>
    <row r="10" spans="1:16" ht="18" customHeight="1" thickBot="1">
      <c r="A10" s="292">
        <v>5</v>
      </c>
      <c r="B10" s="251" t="s">
        <v>12</v>
      </c>
      <c r="C10" s="282">
        <v>2</v>
      </c>
      <c r="D10" s="282">
        <v>1</v>
      </c>
      <c r="E10" s="293">
        <v>1</v>
      </c>
      <c r="F10" s="294">
        <v>106000</v>
      </c>
      <c r="G10" s="295">
        <f t="shared" si="0"/>
        <v>106000</v>
      </c>
      <c r="H10" s="296">
        <f>G10*13</f>
        <v>1378000</v>
      </c>
      <c r="I10" s="248">
        <v>2</v>
      </c>
      <c r="J10" s="248">
        <v>1</v>
      </c>
      <c r="K10" s="283">
        <v>1.12</v>
      </c>
      <c r="L10" s="283">
        <v>118720</v>
      </c>
      <c r="M10" s="283">
        <v>118720</v>
      </c>
      <c r="N10" s="283">
        <f>M10-G10</f>
        <v>12720</v>
      </c>
      <c r="O10" s="283">
        <f>N10*4</f>
        <v>50880</v>
      </c>
      <c r="P10" s="327">
        <f t="shared" si="2"/>
        <v>1428880</v>
      </c>
    </row>
    <row r="11" spans="1:16" ht="18" customHeight="1" thickBot="1">
      <c r="A11" s="292">
        <v>6</v>
      </c>
      <c r="B11" s="251" t="s">
        <v>13</v>
      </c>
      <c r="C11" s="282">
        <v>2</v>
      </c>
      <c r="D11" s="282">
        <v>1</v>
      </c>
      <c r="E11" s="293">
        <v>1</v>
      </c>
      <c r="F11" s="294">
        <v>96000</v>
      </c>
      <c r="G11" s="295">
        <f t="shared" si="0"/>
        <v>96000</v>
      </c>
      <c r="H11" s="296">
        <f>G11*13</f>
        <v>1248000</v>
      </c>
      <c r="I11" s="248">
        <v>2</v>
      </c>
      <c r="J11" s="248">
        <v>1</v>
      </c>
      <c r="K11" s="296"/>
      <c r="L11" s="296"/>
      <c r="M11" s="296"/>
      <c r="N11" s="283"/>
      <c r="O11" s="283"/>
      <c r="P11" s="327">
        <f t="shared" si="2"/>
        <v>1248000</v>
      </c>
    </row>
    <row r="12" spans="1:16" ht="18" customHeight="1" thickBot="1">
      <c r="A12" s="292">
        <v>7</v>
      </c>
      <c r="B12" s="251" t="s">
        <v>21</v>
      </c>
      <c r="C12" s="282">
        <v>1</v>
      </c>
      <c r="D12" s="282">
        <v>1</v>
      </c>
      <c r="E12" s="293">
        <v>1</v>
      </c>
      <c r="F12" s="294">
        <v>96000</v>
      </c>
      <c r="G12" s="295">
        <f t="shared" si="0"/>
        <v>96000</v>
      </c>
      <c r="H12" s="296">
        <f t="shared" si="1"/>
        <v>1152000</v>
      </c>
      <c r="I12" s="248">
        <v>1</v>
      </c>
      <c r="J12" s="248">
        <v>1</v>
      </c>
      <c r="K12" s="296"/>
      <c r="L12" s="296"/>
      <c r="M12" s="296"/>
      <c r="N12" s="283"/>
      <c r="O12" s="283"/>
      <c r="P12" s="327">
        <f t="shared" si="2"/>
        <v>1152000</v>
      </c>
    </row>
    <row r="13" spans="1:16" ht="18" customHeight="1" thickBot="1">
      <c r="A13" s="292">
        <v>8</v>
      </c>
      <c r="B13" s="286" t="s">
        <v>8</v>
      </c>
      <c r="C13" s="287">
        <v>1</v>
      </c>
      <c r="D13" s="287">
        <v>0.25</v>
      </c>
      <c r="E13" s="293">
        <v>1</v>
      </c>
      <c r="F13" s="294">
        <v>96000</v>
      </c>
      <c r="G13" s="295">
        <f t="shared" si="0"/>
        <v>24000</v>
      </c>
      <c r="H13" s="296">
        <f t="shared" si="1"/>
        <v>288000</v>
      </c>
      <c r="I13" s="340">
        <v>1</v>
      </c>
      <c r="J13" s="340">
        <v>0.25</v>
      </c>
      <c r="K13" s="296"/>
      <c r="L13" s="296"/>
      <c r="M13" s="296"/>
      <c r="N13" s="283"/>
      <c r="O13" s="283"/>
      <c r="P13" s="327">
        <f t="shared" si="2"/>
        <v>288000</v>
      </c>
    </row>
    <row r="14" spans="1:16" ht="18" customHeight="1">
      <c r="A14" s="292">
        <v>9</v>
      </c>
      <c r="B14" s="251" t="s">
        <v>14</v>
      </c>
      <c r="C14" s="282">
        <v>1</v>
      </c>
      <c r="D14" s="282">
        <v>0.25</v>
      </c>
      <c r="E14" s="293">
        <v>1</v>
      </c>
      <c r="F14" s="294">
        <v>96000</v>
      </c>
      <c r="G14" s="295">
        <f t="shared" si="0"/>
        <v>24000</v>
      </c>
      <c r="H14" s="296">
        <f t="shared" si="1"/>
        <v>288000</v>
      </c>
      <c r="I14" s="248">
        <v>1</v>
      </c>
      <c r="J14" s="248">
        <v>0.25</v>
      </c>
      <c r="K14" s="296"/>
      <c r="L14" s="296"/>
      <c r="M14" s="296"/>
      <c r="N14" s="283"/>
      <c r="O14" s="283"/>
      <c r="P14" s="327">
        <f t="shared" si="2"/>
        <v>288000</v>
      </c>
    </row>
    <row r="15" spans="1:16" ht="18.75" customHeight="1" thickBot="1">
      <c r="A15" s="297">
        <v>10</v>
      </c>
      <c r="B15" s="251" t="s">
        <v>123</v>
      </c>
      <c r="C15" s="248"/>
      <c r="D15" s="248"/>
      <c r="E15" s="248"/>
      <c r="F15" s="283"/>
      <c r="G15" s="284">
        <f t="shared" si="0"/>
        <v>0</v>
      </c>
      <c r="H15" s="283"/>
      <c r="I15" s="248">
        <v>1</v>
      </c>
      <c r="J15" s="248">
        <v>0.25</v>
      </c>
      <c r="K15" s="248">
        <v>1</v>
      </c>
      <c r="L15" s="283">
        <v>96000</v>
      </c>
      <c r="M15" s="283">
        <f>J15*L15</f>
        <v>24000</v>
      </c>
      <c r="N15" s="283">
        <f>M15-G15</f>
        <v>24000</v>
      </c>
      <c r="O15" s="283">
        <f>N15*4</f>
        <v>96000</v>
      </c>
      <c r="P15" s="327">
        <f t="shared" si="2"/>
        <v>96000</v>
      </c>
    </row>
    <row r="16" spans="1:16" ht="18" customHeight="1" thickBot="1">
      <c r="A16" s="292">
        <v>10</v>
      </c>
      <c r="B16" s="251" t="s">
        <v>10</v>
      </c>
      <c r="C16" s="282">
        <v>1</v>
      </c>
      <c r="D16" s="282">
        <v>1</v>
      </c>
      <c r="E16" s="293">
        <v>1</v>
      </c>
      <c r="F16" s="294">
        <v>96000</v>
      </c>
      <c r="G16" s="295">
        <f t="shared" si="0"/>
        <v>96000</v>
      </c>
      <c r="H16" s="296">
        <f t="shared" si="1"/>
        <v>1152000</v>
      </c>
      <c r="I16" s="248">
        <v>1</v>
      </c>
      <c r="J16" s="248">
        <v>1</v>
      </c>
      <c r="K16" s="296"/>
      <c r="L16" s="296"/>
      <c r="M16" s="296"/>
      <c r="N16" s="283"/>
      <c r="O16" s="283"/>
      <c r="P16" s="327">
        <f t="shared" si="2"/>
        <v>1152000</v>
      </c>
    </row>
    <row r="17" spans="1:16" ht="18" customHeight="1">
      <c r="A17" s="292">
        <v>11</v>
      </c>
      <c r="B17" s="251" t="s">
        <v>9</v>
      </c>
      <c r="C17" s="292">
        <v>1</v>
      </c>
      <c r="D17" s="292">
        <v>0.5</v>
      </c>
      <c r="E17" s="293">
        <v>1</v>
      </c>
      <c r="F17" s="294">
        <v>96000</v>
      </c>
      <c r="G17" s="295">
        <f t="shared" si="0"/>
        <v>48000</v>
      </c>
      <c r="H17" s="296">
        <f t="shared" si="1"/>
        <v>576000</v>
      </c>
      <c r="I17" s="283">
        <v>1</v>
      </c>
      <c r="J17" s="283">
        <v>0.5</v>
      </c>
      <c r="K17" s="296"/>
      <c r="L17" s="296"/>
      <c r="M17" s="296"/>
      <c r="N17" s="283"/>
      <c r="O17" s="283"/>
      <c r="P17" s="327">
        <f t="shared" si="2"/>
        <v>576000</v>
      </c>
    </row>
    <row r="18" spans="1:16" ht="27" customHeight="1" thickBot="1">
      <c r="A18" s="298"/>
      <c r="B18" s="299" t="s">
        <v>11</v>
      </c>
      <c r="C18" s="300">
        <f>SUM(C6:C17)</f>
        <v>13</v>
      </c>
      <c r="D18" s="300">
        <f>SUM(D6:D17)</f>
        <v>7.25</v>
      </c>
      <c r="E18" s="301"/>
      <c r="F18" s="302"/>
      <c r="G18" s="303">
        <f>SUM(G6:G17)</f>
        <v>742000</v>
      </c>
      <c r="H18" s="296">
        <f>SUM(H6:H17)</f>
        <v>9106000</v>
      </c>
      <c r="I18" s="283">
        <f>SUM(I6:I17)</f>
        <v>14</v>
      </c>
      <c r="J18" s="283">
        <f>SUM(J6:J17)</f>
        <v>7.5</v>
      </c>
      <c r="K18" s="296"/>
      <c r="L18" s="296"/>
      <c r="M18" s="296"/>
      <c r="N18" s="283">
        <f>SUM(N10:N17)</f>
        <v>36720</v>
      </c>
      <c r="O18" s="283">
        <f>SUM(O10:O17)</f>
        <v>146880</v>
      </c>
      <c r="P18" s="327">
        <f t="shared" si="2"/>
        <v>9252880</v>
      </c>
    </row>
    <row r="20" spans="1:7" ht="68.25" customHeight="1">
      <c r="A20" s="438" t="s">
        <v>69</v>
      </c>
      <c r="B20" s="438"/>
      <c r="C20" s="438"/>
      <c r="D20" s="438"/>
      <c r="E20" s="438"/>
      <c r="F20" s="438"/>
      <c r="G20" s="438"/>
    </row>
    <row r="21" ht="12.75">
      <c r="O21" s="278">
        <v>146880</v>
      </c>
    </row>
  </sheetData>
  <sheetProtection/>
  <mergeCells count="5">
    <mergeCell ref="D2:H2"/>
    <mergeCell ref="B3:H3"/>
    <mergeCell ref="A20:G20"/>
    <mergeCell ref="I2:P2"/>
    <mergeCell ref="I1:P1"/>
  </mergeCells>
  <printOptions/>
  <pageMargins left="0.1968503937007874" right="0.1968503937007874" top="0.1968503937007874" bottom="0.2362204724409449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6.125" style="250" customWidth="1"/>
    <col min="2" max="2" width="31.00390625" style="277" customWidth="1"/>
    <col min="3" max="3" width="4.75390625" style="278" customWidth="1"/>
    <col min="4" max="4" width="6.625" style="278" customWidth="1"/>
    <col min="5" max="5" width="4.375" style="278" customWidth="1"/>
    <col min="6" max="6" width="7.875" style="278" customWidth="1"/>
    <col min="7" max="7" width="9.25390625" style="278" customWidth="1"/>
    <col min="8" max="8" width="10.00390625" style="278" customWidth="1"/>
    <col min="9" max="9" width="5.125" style="278" customWidth="1"/>
    <col min="10" max="10" width="6.25390625" style="278" customWidth="1"/>
    <col min="11" max="11" width="5.75390625" style="278" customWidth="1"/>
    <col min="12" max="12" width="8.375" style="278" customWidth="1"/>
    <col min="13" max="13" width="9.125" style="278" customWidth="1"/>
    <col min="14" max="14" width="8.375" style="278" customWidth="1"/>
    <col min="15" max="15" width="8.00390625" style="278" customWidth="1"/>
    <col min="16" max="16" width="10.125" style="278" customWidth="1"/>
    <col min="17" max="16384" width="9.125" style="278" customWidth="1"/>
  </cols>
  <sheetData>
    <row r="1" spans="9:16" ht="12.75">
      <c r="I1" s="397" t="s">
        <v>147</v>
      </c>
      <c r="J1" s="397"/>
      <c r="K1" s="397"/>
      <c r="L1" s="397"/>
      <c r="M1" s="397"/>
      <c r="N1" s="397"/>
      <c r="O1" s="397"/>
      <c r="P1" s="397"/>
    </row>
    <row r="2" spans="3:16" ht="57" customHeight="1">
      <c r="C2" s="437" t="s">
        <v>135</v>
      </c>
      <c r="D2" s="437"/>
      <c r="E2" s="437"/>
      <c r="F2" s="437"/>
      <c r="G2" s="437"/>
      <c r="H2" s="437"/>
      <c r="I2" s="417" t="s">
        <v>151</v>
      </c>
      <c r="J2" s="417"/>
      <c r="K2" s="417"/>
      <c r="L2" s="417"/>
      <c r="M2" s="417"/>
      <c r="N2" s="417"/>
      <c r="O2" s="417"/>
      <c r="P2" s="417"/>
    </row>
    <row r="3" spans="2:8" ht="54" customHeight="1" thickBot="1">
      <c r="B3" s="436" t="s">
        <v>90</v>
      </c>
      <c r="C3" s="436"/>
      <c r="D3" s="436"/>
      <c r="E3" s="436"/>
      <c r="F3" s="436"/>
      <c r="G3" s="436"/>
      <c r="H3" s="436"/>
    </row>
    <row r="4" spans="1:16" ht="93.75" customHeight="1">
      <c r="A4" s="279" t="s">
        <v>0</v>
      </c>
      <c r="B4" s="78" t="s">
        <v>1</v>
      </c>
      <c r="C4" s="341" t="s">
        <v>95</v>
      </c>
      <c r="D4" s="341" t="s">
        <v>53</v>
      </c>
      <c r="E4" s="265" t="s">
        <v>74</v>
      </c>
      <c r="F4" s="265" t="s">
        <v>36</v>
      </c>
      <c r="G4" s="342" t="s">
        <v>72</v>
      </c>
      <c r="H4" s="280" t="s">
        <v>73</v>
      </c>
      <c r="I4" s="273" t="s">
        <v>95</v>
      </c>
      <c r="J4" s="266" t="s">
        <v>53</v>
      </c>
      <c r="K4" s="266" t="s">
        <v>74</v>
      </c>
      <c r="L4" s="266" t="s">
        <v>36</v>
      </c>
      <c r="M4" s="343" t="s">
        <v>72</v>
      </c>
      <c r="N4" s="344" t="s">
        <v>131</v>
      </c>
      <c r="O4" s="251" t="s">
        <v>130</v>
      </c>
      <c r="P4" s="243" t="s">
        <v>146</v>
      </c>
    </row>
    <row r="5" spans="1:16" s="345" customFormat="1" ht="27" customHeight="1">
      <c r="A5" s="248">
        <v>1</v>
      </c>
      <c r="B5" s="248">
        <v>2</v>
      </c>
      <c r="C5" s="248">
        <v>3</v>
      </c>
      <c r="D5" s="248">
        <v>4</v>
      </c>
      <c r="E5" s="248">
        <v>5</v>
      </c>
      <c r="F5" s="248">
        <v>6</v>
      </c>
      <c r="G5" s="248">
        <v>7</v>
      </c>
      <c r="H5" s="248">
        <v>8</v>
      </c>
      <c r="I5" s="248">
        <v>9</v>
      </c>
      <c r="J5" s="248">
        <v>10</v>
      </c>
      <c r="K5" s="248">
        <v>11</v>
      </c>
      <c r="L5" s="248">
        <v>12</v>
      </c>
      <c r="M5" s="248">
        <v>13</v>
      </c>
      <c r="N5" s="248">
        <v>14</v>
      </c>
      <c r="O5" s="248">
        <v>15</v>
      </c>
      <c r="P5" s="327">
        <v>16</v>
      </c>
    </row>
    <row r="6" spans="1:16" ht="18" customHeight="1" thickBot="1">
      <c r="A6" s="346">
        <v>1</v>
      </c>
      <c r="B6" s="347" t="s">
        <v>3</v>
      </c>
      <c r="C6" s="340">
        <v>1</v>
      </c>
      <c r="D6" s="340">
        <v>1</v>
      </c>
      <c r="E6" s="348">
        <v>1</v>
      </c>
      <c r="F6" s="349">
        <v>130000</v>
      </c>
      <c r="G6" s="350">
        <f>D6*F6</f>
        <v>130000</v>
      </c>
      <c r="H6" s="346">
        <f>G6*12</f>
        <v>1560000</v>
      </c>
      <c r="I6" s="340">
        <v>1</v>
      </c>
      <c r="J6" s="340">
        <v>1</v>
      </c>
      <c r="K6" s="296"/>
      <c r="L6" s="296"/>
      <c r="M6" s="296"/>
      <c r="N6" s="296"/>
      <c r="O6" s="296"/>
      <c r="P6" s="327">
        <f>O6+H6</f>
        <v>1560000</v>
      </c>
    </row>
    <row r="7" spans="1:16" ht="34.5" customHeight="1" thickBot="1">
      <c r="A7" s="283">
        <v>2</v>
      </c>
      <c r="B7" s="308" t="s">
        <v>22</v>
      </c>
      <c r="C7" s="248">
        <v>1</v>
      </c>
      <c r="D7" s="248">
        <v>0.25</v>
      </c>
      <c r="E7" s="336">
        <v>1</v>
      </c>
      <c r="F7" s="284">
        <v>96000</v>
      </c>
      <c r="G7" s="351">
        <f aca="true" t="shared" si="0" ref="G7:G17">D7*F7</f>
        <v>24000</v>
      </c>
      <c r="H7" s="283">
        <f aca="true" t="shared" si="1" ref="H7:H17">G7*12</f>
        <v>288000</v>
      </c>
      <c r="I7" s="248">
        <v>1</v>
      </c>
      <c r="J7" s="248">
        <v>0.25</v>
      </c>
      <c r="K7" s="296"/>
      <c r="L7" s="296"/>
      <c r="M7" s="296"/>
      <c r="N7" s="296"/>
      <c r="O7" s="296"/>
      <c r="P7" s="327">
        <f aca="true" t="shared" si="2" ref="P7:P18">O7+H7</f>
        <v>288000</v>
      </c>
    </row>
    <row r="8" spans="1:16" ht="18" customHeight="1" thickBot="1">
      <c r="A8" s="283">
        <v>3</v>
      </c>
      <c r="B8" s="308" t="s">
        <v>7</v>
      </c>
      <c r="C8" s="248">
        <v>1</v>
      </c>
      <c r="D8" s="248">
        <v>0.5</v>
      </c>
      <c r="E8" s="336">
        <v>1</v>
      </c>
      <c r="F8" s="284">
        <v>96000</v>
      </c>
      <c r="G8" s="351">
        <f t="shared" si="0"/>
        <v>48000</v>
      </c>
      <c r="H8" s="283">
        <f t="shared" si="1"/>
        <v>576000</v>
      </c>
      <c r="I8" s="248">
        <v>1</v>
      </c>
      <c r="J8" s="248">
        <v>0.5</v>
      </c>
      <c r="K8" s="296"/>
      <c r="L8" s="296"/>
      <c r="M8" s="296"/>
      <c r="N8" s="296"/>
      <c r="O8" s="296"/>
      <c r="P8" s="327">
        <f t="shared" si="2"/>
        <v>576000</v>
      </c>
    </row>
    <row r="9" spans="1:16" ht="18" customHeight="1" thickBot="1">
      <c r="A9" s="283">
        <v>4</v>
      </c>
      <c r="B9" s="308" t="s">
        <v>5</v>
      </c>
      <c r="C9" s="248">
        <v>1</v>
      </c>
      <c r="D9" s="248">
        <v>0.5</v>
      </c>
      <c r="E9" s="336">
        <v>1</v>
      </c>
      <c r="F9" s="284">
        <v>100000</v>
      </c>
      <c r="G9" s="351">
        <f t="shared" si="0"/>
        <v>50000</v>
      </c>
      <c r="H9" s="283">
        <f t="shared" si="1"/>
        <v>600000</v>
      </c>
      <c r="I9" s="248">
        <v>1</v>
      </c>
      <c r="J9" s="248">
        <v>0.5</v>
      </c>
      <c r="K9" s="296"/>
      <c r="L9" s="296"/>
      <c r="M9" s="296"/>
      <c r="N9" s="296"/>
      <c r="O9" s="296"/>
      <c r="P9" s="327">
        <f t="shared" si="2"/>
        <v>600000</v>
      </c>
    </row>
    <row r="10" spans="1:16" ht="18" customHeight="1" thickBot="1">
      <c r="A10" s="283">
        <v>5</v>
      </c>
      <c r="B10" s="308" t="s">
        <v>12</v>
      </c>
      <c r="C10" s="248">
        <v>2</v>
      </c>
      <c r="D10" s="248">
        <v>2</v>
      </c>
      <c r="E10" s="336">
        <v>1</v>
      </c>
      <c r="F10" s="284">
        <v>106000</v>
      </c>
      <c r="G10" s="351">
        <f t="shared" si="0"/>
        <v>212000</v>
      </c>
      <c r="H10" s="283">
        <f>G10*13</f>
        <v>2756000</v>
      </c>
      <c r="I10" s="248">
        <v>2</v>
      </c>
      <c r="J10" s="248">
        <v>2.24</v>
      </c>
      <c r="K10" s="283">
        <v>1.12</v>
      </c>
      <c r="L10" s="283">
        <v>118720</v>
      </c>
      <c r="M10" s="283">
        <v>237440</v>
      </c>
      <c r="N10" s="283">
        <f>M10-G10</f>
        <v>25440</v>
      </c>
      <c r="O10" s="283">
        <f>N10*4</f>
        <v>101760</v>
      </c>
      <c r="P10" s="327">
        <f t="shared" si="2"/>
        <v>2857760</v>
      </c>
    </row>
    <row r="11" spans="1:16" ht="18" customHeight="1" thickBot="1">
      <c r="A11" s="283">
        <v>6</v>
      </c>
      <c r="B11" s="308" t="s">
        <v>13</v>
      </c>
      <c r="C11" s="248">
        <v>2</v>
      </c>
      <c r="D11" s="248">
        <v>2</v>
      </c>
      <c r="E11" s="336">
        <v>1</v>
      </c>
      <c r="F11" s="284">
        <v>96000</v>
      </c>
      <c r="G11" s="351">
        <f t="shared" si="0"/>
        <v>192000</v>
      </c>
      <c r="H11" s="283">
        <f>G11*13</f>
        <v>2496000</v>
      </c>
      <c r="I11" s="248">
        <v>2</v>
      </c>
      <c r="J11" s="248">
        <v>2</v>
      </c>
      <c r="K11" s="283"/>
      <c r="L11" s="283"/>
      <c r="M11" s="283"/>
      <c r="N11" s="283"/>
      <c r="O11" s="283"/>
      <c r="P11" s="327">
        <f t="shared" si="2"/>
        <v>2496000</v>
      </c>
    </row>
    <row r="12" spans="1:16" ht="18" customHeight="1" thickBot="1">
      <c r="A12" s="283">
        <v>7</v>
      </c>
      <c r="B12" s="308" t="s">
        <v>21</v>
      </c>
      <c r="C12" s="248">
        <v>1</v>
      </c>
      <c r="D12" s="248">
        <v>1</v>
      </c>
      <c r="E12" s="336">
        <v>1</v>
      </c>
      <c r="F12" s="284">
        <v>96000</v>
      </c>
      <c r="G12" s="351">
        <f t="shared" si="0"/>
        <v>96000</v>
      </c>
      <c r="H12" s="283">
        <f t="shared" si="1"/>
        <v>1152000</v>
      </c>
      <c r="I12" s="248">
        <v>1</v>
      </c>
      <c r="J12" s="248">
        <v>1</v>
      </c>
      <c r="K12" s="283"/>
      <c r="L12" s="283"/>
      <c r="M12" s="283"/>
      <c r="N12" s="283"/>
      <c r="O12" s="283"/>
      <c r="P12" s="327">
        <f t="shared" si="2"/>
        <v>1152000</v>
      </c>
    </row>
    <row r="13" spans="1:16" ht="18" customHeight="1" thickBot="1">
      <c r="A13" s="283">
        <v>8</v>
      </c>
      <c r="B13" s="308" t="s">
        <v>8</v>
      </c>
      <c r="C13" s="248">
        <v>1</v>
      </c>
      <c r="D13" s="248">
        <v>0.5</v>
      </c>
      <c r="E13" s="336">
        <v>1</v>
      </c>
      <c r="F13" s="284">
        <v>96000</v>
      </c>
      <c r="G13" s="351">
        <f t="shared" si="0"/>
        <v>48000</v>
      </c>
      <c r="H13" s="283">
        <f t="shared" si="1"/>
        <v>576000</v>
      </c>
      <c r="I13" s="248">
        <v>1</v>
      </c>
      <c r="J13" s="248">
        <v>0.5</v>
      </c>
      <c r="K13" s="283"/>
      <c r="L13" s="283"/>
      <c r="M13" s="283"/>
      <c r="N13" s="283"/>
      <c r="O13" s="283"/>
      <c r="P13" s="327">
        <f t="shared" si="2"/>
        <v>576000</v>
      </c>
    </row>
    <row r="14" spans="1:16" ht="18" customHeight="1">
      <c r="A14" s="283">
        <v>9</v>
      </c>
      <c r="B14" s="308" t="s">
        <v>14</v>
      </c>
      <c r="C14" s="248">
        <v>1</v>
      </c>
      <c r="D14" s="248">
        <v>0.5</v>
      </c>
      <c r="E14" s="336">
        <v>1</v>
      </c>
      <c r="F14" s="284">
        <v>96000</v>
      </c>
      <c r="G14" s="351">
        <f t="shared" si="0"/>
        <v>48000</v>
      </c>
      <c r="H14" s="283">
        <f t="shared" si="1"/>
        <v>576000</v>
      </c>
      <c r="I14" s="248">
        <v>1</v>
      </c>
      <c r="J14" s="248">
        <v>0.5</v>
      </c>
      <c r="K14" s="283"/>
      <c r="L14" s="283"/>
      <c r="M14" s="283"/>
      <c r="N14" s="283"/>
      <c r="O14" s="283"/>
      <c r="P14" s="327">
        <f t="shared" si="2"/>
        <v>576000</v>
      </c>
    </row>
    <row r="15" spans="1:16" ht="18" customHeight="1" thickBot="1">
      <c r="A15" s="297">
        <v>10</v>
      </c>
      <c r="B15" s="251" t="s">
        <v>123</v>
      </c>
      <c r="C15" s="248"/>
      <c r="D15" s="248"/>
      <c r="E15" s="248"/>
      <c r="F15" s="283"/>
      <c r="G15" s="284">
        <f t="shared" si="0"/>
        <v>0</v>
      </c>
      <c r="H15" s="283"/>
      <c r="I15" s="248">
        <v>1</v>
      </c>
      <c r="J15" s="248">
        <v>0.25</v>
      </c>
      <c r="K15" s="248">
        <v>1</v>
      </c>
      <c r="L15" s="283">
        <v>96000</v>
      </c>
      <c r="M15" s="283">
        <f>J15*L15</f>
        <v>24000</v>
      </c>
      <c r="N15" s="283">
        <f>M15-G15</f>
        <v>24000</v>
      </c>
      <c r="O15" s="283">
        <f>N15*4</f>
        <v>96000</v>
      </c>
      <c r="P15" s="327">
        <f t="shared" si="2"/>
        <v>96000</v>
      </c>
    </row>
    <row r="16" spans="1:16" ht="18" customHeight="1" thickBot="1">
      <c r="A16" s="283">
        <v>10</v>
      </c>
      <c r="B16" s="308" t="s">
        <v>10</v>
      </c>
      <c r="C16" s="248">
        <v>1</v>
      </c>
      <c r="D16" s="248">
        <v>1</v>
      </c>
      <c r="E16" s="336">
        <v>1</v>
      </c>
      <c r="F16" s="284">
        <v>96000</v>
      </c>
      <c r="G16" s="351">
        <f t="shared" si="0"/>
        <v>96000</v>
      </c>
      <c r="H16" s="283">
        <f t="shared" si="1"/>
        <v>1152000</v>
      </c>
      <c r="I16" s="248">
        <v>1</v>
      </c>
      <c r="J16" s="248">
        <v>1</v>
      </c>
      <c r="K16" s="283"/>
      <c r="L16" s="283"/>
      <c r="M16" s="283"/>
      <c r="N16" s="283"/>
      <c r="O16" s="283"/>
      <c r="P16" s="327">
        <f t="shared" si="2"/>
        <v>1152000</v>
      </c>
    </row>
    <row r="17" spans="1:16" ht="18" customHeight="1">
      <c r="A17" s="283">
        <v>11</v>
      </c>
      <c r="B17" s="308" t="s">
        <v>9</v>
      </c>
      <c r="C17" s="283">
        <v>1</v>
      </c>
      <c r="D17" s="283">
        <v>0.5</v>
      </c>
      <c r="E17" s="336">
        <v>1</v>
      </c>
      <c r="F17" s="284">
        <v>96000</v>
      </c>
      <c r="G17" s="351">
        <f t="shared" si="0"/>
        <v>48000</v>
      </c>
      <c r="H17" s="283">
        <f t="shared" si="1"/>
        <v>576000</v>
      </c>
      <c r="I17" s="283">
        <v>1</v>
      </c>
      <c r="J17" s="283">
        <v>0.5</v>
      </c>
      <c r="K17" s="283"/>
      <c r="L17" s="283"/>
      <c r="M17" s="283"/>
      <c r="N17" s="283"/>
      <c r="O17" s="283"/>
      <c r="P17" s="327">
        <f t="shared" si="2"/>
        <v>576000</v>
      </c>
    </row>
    <row r="18" spans="1:16" ht="24.75" customHeight="1" thickBot="1">
      <c r="A18" s="298"/>
      <c r="B18" s="352" t="s">
        <v>11</v>
      </c>
      <c r="C18" s="300">
        <f>SUM(C6:C17)</f>
        <v>13</v>
      </c>
      <c r="D18" s="300">
        <f>SUM(D6:D17)</f>
        <v>9.75</v>
      </c>
      <c r="E18" s="301"/>
      <c r="F18" s="302"/>
      <c r="G18" s="303">
        <f>SUM(G6:G17)</f>
        <v>992000</v>
      </c>
      <c r="H18" s="296">
        <f>SUM(H6:H17)</f>
        <v>12308000</v>
      </c>
      <c r="I18" s="283">
        <f>SUM(I6:I17)</f>
        <v>14</v>
      </c>
      <c r="J18" s="283">
        <f>SUM(J6:J17)</f>
        <v>10.24</v>
      </c>
      <c r="K18" s="283"/>
      <c r="L18" s="283"/>
      <c r="M18" s="283"/>
      <c r="N18" s="283">
        <f>SUM(N10:N17)</f>
        <v>49440</v>
      </c>
      <c r="O18" s="283">
        <f>SUM(O10:O17)</f>
        <v>197760</v>
      </c>
      <c r="P18" s="327">
        <f t="shared" si="2"/>
        <v>12505760</v>
      </c>
    </row>
    <row r="19" spans="1:8" ht="24.75" customHeight="1">
      <c r="A19" s="305"/>
      <c r="B19" s="353"/>
      <c r="C19" s="354"/>
      <c r="D19" s="354"/>
      <c r="E19" s="354"/>
      <c r="F19" s="305"/>
      <c r="G19" s="305"/>
      <c r="H19" s="355"/>
    </row>
    <row r="21" spans="1:8" ht="43.5" customHeight="1">
      <c r="A21" s="439" t="s">
        <v>70</v>
      </c>
      <c r="B21" s="439"/>
      <c r="C21" s="439"/>
      <c r="D21" s="439"/>
      <c r="E21" s="439"/>
      <c r="F21" s="439"/>
      <c r="G21" s="439"/>
      <c r="H21" s="439"/>
    </row>
    <row r="22" ht="12.75">
      <c r="O22" s="278">
        <v>197760</v>
      </c>
    </row>
  </sheetData>
  <sheetProtection/>
  <mergeCells count="5">
    <mergeCell ref="B3:H3"/>
    <mergeCell ref="A21:H21"/>
    <mergeCell ref="C2:H2"/>
    <mergeCell ref="I2:P2"/>
    <mergeCell ref="I1:P1"/>
  </mergeCells>
  <printOptions/>
  <pageMargins left="0.2362204724409449" right="0.1968503937007874" top="0.1968503937007874" bottom="0.2362204724409449" header="0.1968503937007874" footer="0.1968503937007874"/>
  <pageSetup horizontalDpi="600" verticalDpi="600" orientation="landscape" paperSize="9" r:id="rId1"/>
  <ignoredErrors>
    <ignoredError sqref="I18:J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6.125" style="250" customWidth="1"/>
    <col min="2" max="2" width="31.00390625" style="277" customWidth="1"/>
    <col min="3" max="3" width="6.25390625" style="278" customWidth="1"/>
    <col min="4" max="4" width="5.75390625" style="278" customWidth="1"/>
    <col min="5" max="5" width="5.375" style="278" customWidth="1"/>
    <col min="6" max="6" width="7.75390625" style="278" customWidth="1"/>
    <col min="7" max="7" width="11.125" style="278" customWidth="1"/>
    <col min="8" max="8" width="10.75390625" style="278" customWidth="1"/>
    <col min="9" max="9" width="4.875" style="278" customWidth="1"/>
    <col min="10" max="10" width="6.125" style="278" customWidth="1"/>
    <col min="11" max="11" width="5.375" style="278" customWidth="1"/>
    <col min="12" max="12" width="8.625" style="278" customWidth="1"/>
    <col min="13" max="13" width="9.125" style="278" customWidth="1"/>
    <col min="14" max="14" width="7.125" style="278" customWidth="1"/>
    <col min="15" max="15" width="9.25390625" style="278" customWidth="1"/>
    <col min="16" max="16" width="10.125" style="278" customWidth="1"/>
    <col min="17" max="16384" width="9.125" style="278" customWidth="1"/>
  </cols>
  <sheetData>
    <row r="1" spans="9:16" ht="12.75">
      <c r="I1" s="397" t="s">
        <v>147</v>
      </c>
      <c r="J1" s="397"/>
      <c r="K1" s="397"/>
      <c r="L1" s="397"/>
      <c r="M1" s="397"/>
      <c r="N1" s="397"/>
      <c r="O1" s="397"/>
      <c r="P1" s="397"/>
    </row>
    <row r="2" spans="4:16" ht="63.75" customHeight="1">
      <c r="D2" s="419" t="s">
        <v>136</v>
      </c>
      <c r="E2" s="419"/>
      <c r="F2" s="419"/>
      <c r="G2" s="419"/>
      <c r="H2" s="419"/>
      <c r="I2" s="417" t="s">
        <v>152</v>
      </c>
      <c r="J2" s="417"/>
      <c r="K2" s="417"/>
      <c r="L2" s="417"/>
      <c r="M2" s="417"/>
      <c r="N2" s="417"/>
      <c r="O2" s="417"/>
      <c r="P2" s="417"/>
    </row>
    <row r="3" spans="2:7" ht="52.5" customHeight="1" thickBot="1">
      <c r="B3" s="420" t="s">
        <v>91</v>
      </c>
      <c r="C3" s="420"/>
      <c r="D3" s="420"/>
      <c r="E3" s="420"/>
      <c r="F3" s="420"/>
      <c r="G3" s="420"/>
    </row>
    <row r="4" spans="1:16" ht="99" customHeight="1">
      <c r="A4" s="281" t="s">
        <v>0</v>
      </c>
      <c r="B4" s="251" t="s">
        <v>1</v>
      </c>
      <c r="C4" s="244" t="s">
        <v>95</v>
      </c>
      <c r="D4" s="244" t="s">
        <v>53</v>
      </c>
      <c r="E4" s="244" t="s">
        <v>74</v>
      </c>
      <c r="F4" s="244" t="s">
        <v>36</v>
      </c>
      <c r="G4" s="244" t="s">
        <v>72</v>
      </c>
      <c r="H4" s="307" t="s">
        <v>73</v>
      </c>
      <c r="I4" s="273" t="s">
        <v>95</v>
      </c>
      <c r="J4" s="266" t="s">
        <v>53</v>
      </c>
      <c r="K4" s="266" t="s">
        <v>74</v>
      </c>
      <c r="L4" s="266" t="s">
        <v>36</v>
      </c>
      <c r="M4" s="343" t="s">
        <v>72</v>
      </c>
      <c r="N4" s="344" t="s">
        <v>131</v>
      </c>
      <c r="O4" s="251" t="s">
        <v>130</v>
      </c>
      <c r="P4" s="243" t="s">
        <v>146</v>
      </c>
    </row>
    <row r="5" spans="1:16" ht="18" customHeight="1">
      <c r="A5" s="282">
        <v>1</v>
      </c>
      <c r="B5" s="248">
        <v>2</v>
      </c>
      <c r="C5" s="248">
        <v>3</v>
      </c>
      <c r="D5" s="248">
        <v>4</v>
      </c>
      <c r="E5" s="248">
        <v>5</v>
      </c>
      <c r="F5" s="248">
        <v>6</v>
      </c>
      <c r="G5" s="248">
        <v>7</v>
      </c>
      <c r="H5" s="282">
        <v>8</v>
      </c>
      <c r="I5" s="248">
        <v>9</v>
      </c>
      <c r="J5" s="248">
        <v>10</v>
      </c>
      <c r="K5" s="248">
        <v>11</v>
      </c>
      <c r="L5" s="248">
        <v>12</v>
      </c>
      <c r="M5" s="248">
        <v>13</v>
      </c>
      <c r="N5" s="248">
        <v>14</v>
      </c>
      <c r="O5" s="248">
        <v>15</v>
      </c>
      <c r="P5" s="327">
        <v>16</v>
      </c>
    </row>
    <row r="6" spans="1:16" ht="18" customHeight="1">
      <c r="A6" s="292">
        <v>1</v>
      </c>
      <c r="B6" s="251" t="s">
        <v>3</v>
      </c>
      <c r="C6" s="282">
        <v>1</v>
      </c>
      <c r="D6" s="282">
        <v>1</v>
      </c>
      <c r="E6" s="282">
        <v>1</v>
      </c>
      <c r="F6" s="292">
        <v>130000</v>
      </c>
      <c r="G6" s="292">
        <f>D6*F6</f>
        <v>130000</v>
      </c>
      <c r="H6" s="296">
        <f>G6*12</f>
        <v>1560000</v>
      </c>
      <c r="I6" s="282">
        <v>1</v>
      </c>
      <c r="J6" s="282">
        <v>1</v>
      </c>
      <c r="K6" s="296"/>
      <c r="L6" s="296"/>
      <c r="M6" s="296"/>
      <c r="N6" s="296"/>
      <c r="O6" s="296"/>
      <c r="P6" s="327">
        <f>O6+H6</f>
        <v>1560000</v>
      </c>
    </row>
    <row r="7" spans="1:16" ht="29.25" customHeight="1" thickBot="1">
      <c r="A7" s="285">
        <v>2</v>
      </c>
      <c r="B7" s="286" t="s">
        <v>22</v>
      </c>
      <c r="C7" s="287">
        <v>1</v>
      </c>
      <c r="D7" s="287">
        <v>0.5</v>
      </c>
      <c r="E7" s="288">
        <v>1</v>
      </c>
      <c r="F7" s="289">
        <v>96000</v>
      </c>
      <c r="G7" s="290">
        <f aca="true" t="shared" si="0" ref="G7:G18">D7*F7</f>
        <v>48000</v>
      </c>
      <c r="H7" s="291">
        <f aca="true" t="shared" si="1" ref="H7:H18">G7*12</f>
        <v>576000</v>
      </c>
      <c r="I7" s="287">
        <v>1</v>
      </c>
      <c r="J7" s="287">
        <v>0.5</v>
      </c>
      <c r="K7" s="296"/>
      <c r="L7" s="296"/>
      <c r="M7" s="296"/>
      <c r="N7" s="296"/>
      <c r="O7" s="296"/>
      <c r="P7" s="327">
        <f aca="true" t="shared" si="2" ref="P7:P19">O7+H7</f>
        <v>576000</v>
      </c>
    </row>
    <row r="8" spans="1:16" ht="18" customHeight="1" thickBot="1">
      <c r="A8" s="292">
        <v>3</v>
      </c>
      <c r="B8" s="251" t="s">
        <v>7</v>
      </c>
      <c r="C8" s="282">
        <v>1</v>
      </c>
      <c r="D8" s="282">
        <v>0.75</v>
      </c>
      <c r="E8" s="293">
        <v>1</v>
      </c>
      <c r="F8" s="294">
        <v>96000</v>
      </c>
      <c r="G8" s="295">
        <f t="shared" si="0"/>
        <v>72000</v>
      </c>
      <c r="H8" s="296">
        <f t="shared" si="1"/>
        <v>864000</v>
      </c>
      <c r="I8" s="282">
        <v>1</v>
      </c>
      <c r="J8" s="282">
        <v>0.75</v>
      </c>
      <c r="K8" s="296"/>
      <c r="L8" s="296"/>
      <c r="M8" s="296"/>
      <c r="N8" s="296"/>
      <c r="O8" s="296"/>
      <c r="P8" s="327">
        <f t="shared" si="2"/>
        <v>864000</v>
      </c>
    </row>
    <row r="9" spans="1:16" ht="18" customHeight="1" thickBot="1">
      <c r="A9" s="292">
        <v>4</v>
      </c>
      <c r="B9" s="251" t="s">
        <v>5</v>
      </c>
      <c r="C9" s="282">
        <v>1</v>
      </c>
      <c r="D9" s="282">
        <v>0.5</v>
      </c>
      <c r="E9" s="293">
        <v>1</v>
      </c>
      <c r="F9" s="294">
        <v>100000</v>
      </c>
      <c r="G9" s="295">
        <f t="shared" si="0"/>
        <v>50000</v>
      </c>
      <c r="H9" s="296">
        <f t="shared" si="1"/>
        <v>600000</v>
      </c>
      <c r="I9" s="282">
        <v>1</v>
      </c>
      <c r="J9" s="282">
        <v>0.5</v>
      </c>
      <c r="K9" s="296"/>
      <c r="L9" s="296"/>
      <c r="M9" s="296"/>
      <c r="N9" s="296"/>
      <c r="O9" s="296"/>
      <c r="P9" s="327">
        <f t="shared" si="2"/>
        <v>600000</v>
      </c>
    </row>
    <row r="10" spans="1:16" ht="18" customHeight="1" thickBot="1">
      <c r="A10" s="292">
        <v>5</v>
      </c>
      <c r="B10" s="251" t="s">
        <v>12</v>
      </c>
      <c r="C10" s="282">
        <v>2</v>
      </c>
      <c r="D10" s="282">
        <v>3</v>
      </c>
      <c r="E10" s="293">
        <v>1</v>
      </c>
      <c r="F10" s="294">
        <v>106000</v>
      </c>
      <c r="G10" s="295">
        <f t="shared" si="0"/>
        <v>318000</v>
      </c>
      <c r="H10" s="296">
        <f>G10*13</f>
        <v>4134000</v>
      </c>
      <c r="I10" s="283">
        <v>3</v>
      </c>
      <c r="J10" s="248">
        <v>3.36</v>
      </c>
      <c r="K10" s="283">
        <v>1.12</v>
      </c>
      <c r="L10" s="283">
        <v>118720</v>
      </c>
      <c r="M10" s="283">
        <v>356160</v>
      </c>
      <c r="N10" s="283">
        <f>M10-G10</f>
        <v>38160</v>
      </c>
      <c r="O10" s="283">
        <f>N10*4</f>
        <v>152640</v>
      </c>
      <c r="P10" s="327">
        <f t="shared" si="2"/>
        <v>4286640</v>
      </c>
    </row>
    <row r="11" spans="1:16" ht="18" customHeight="1" thickBot="1">
      <c r="A11" s="292">
        <v>6</v>
      </c>
      <c r="B11" s="251" t="s">
        <v>13</v>
      </c>
      <c r="C11" s="282">
        <v>2</v>
      </c>
      <c r="D11" s="282">
        <v>3</v>
      </c>
      <c r="E11" s="293">
        <v>1</v>
      </c>
      <c r="F11" s="294">
        <v>96000</v>
      </c>
      <c r="G11" s="295">
        <f t="shared" si="0"/>
        <v>288000</v>
      </c>
      <c r="H11" s="296">
        <f>G11*13</f>
        <v>3744000</v>
      </c>
      <c r="I11" s="283">
        <v>3</v>
      </c>
      <c r="J11" s="283">
        <v>3</v>
      </c>
      <c r="K11" s="296"/>
      <c r="L11" s="296"/>
      <c r="M11" s="296"/>
      <c r="N11" s="283"/>
      <c r="O11" s="283"/>
      <c r="P11" s="327">
        <f t="shared" si="2"/>
        <v>3744000</v>
      </c>
    </row>
    <row r="12" spans="1:16" ht="18" customHeight="1" thickBot="1">
      <c r="A12" s="292">
        <v>7</v>
      </c>
      <c r="B12" s="251" t="s">
        <v>21</v>
      </c>
      <c r="C12" s="282">
        <v>1</v>
      </c>
      <c r="D12" s="282">
        <v>1</v>
      </c>
      <c r="E12" s="293">
        <v>1</v>
      </c>
      <c r="F12" s="294">
        <v>96000</v>
      </c>
      <c r="G12" s="295">
        <f t="shared" si="0"/>
        <v>96000</v>
      </c>
      <c r="H12" s="296">
        <f t="shared" si="1"/>
        <v>1152000</v>
      </c>
      <c r="I12" s="282">
        <v>1</v>
      </c>
      <c r="J12" s="282">
        <v>1</v>
      </c>
      <c r="K12" s="296"/>
      <c r="L12" s="296"/>
      <c r="M12" s="296"/>
      <c r="N12" s="283"/>
      <c r="O12" s="283"/>
      <c r="P12" s="327">
        <f t="shared" si="2"/>
        <v>1152000</v>
      </c>
    </row>
    <row r="13" spans="1:16" ht="18" customHeight="1" thickBot="1">
      <c r="A13" s="292">
        <v>8</v>
      </c>
      <c r="B13" s="251" t="s">
        <v>8</v>
      </c>
      <c r="C13" s="282">
        <v>1</v>
      </c>
      <c r="D13" s="282">
        <v>0.5</v>
      </c>
      <c r="E13" s="293">
        <v>1</v>
      </c>
      <c r="F13" s="294">
        <v>96000</v>
      </c>
      <c r="G13" s="295">
        <f t="shared" si="0"/>
        <v>48000</v>
      </c>
      <c r="H13" s="296">
        <f t="shared" si="1"/>
        <v>576000</v>
      </c>
      <c r="I13" s="282">
        <v>1</v>
      </c>
      <c r="J13" s="282">
        <v>0.5</v>
      </c>
      <c r="K13" s="296"/>
      <c r="L13" s="296"/>
      <c r="M13" s="296"/>
      <c r="N13" s="283"/>
      <c r="O13" s="283"/>
      <c r="P13" s="327">
        <f t="shared" si="2"/>
        <v>576000</v>
      </c>
    </row>
    <row r="14" spans="1:16" ht="18" customHeight="1">
      <c r="A14" s="292">
        <v>9</v>
      </c>
      <c r="B14" s="251" t="s">
        <v>14</v>
      </c>
      <c r="C14" s="282">
        <v>1</v>
      </c>
      <c r="D14" s="282">
        <v>0.75</v>
      </c>
      <c r="E14" s="293">
        <v>1</v>
      </c>
      <c r="F14" s="294">
        <v>96000</v>
      </c>
      <c r="G14" s="295">
        <f t="shared" si="0"/>
        <v>72000</v>
      </c>
      <c r="H14" s="296">
        <f t="shared" si="1"/>
        <v>864000</v>
      </c>
      <c r="I14" s="282">
        <v>1</v>
      </c>
      <c r="J14" s="282">
        <v>0.75</v>
      </c>
      <c r="K14" s="296"/>
      <c r="L14" s="296"/>
      <c r="M14" s="296"/>
      <c r="N14" s="283"/>
      <c r="O14" s="283"/>
      <c r="P14" s="327">
        <f t="shared" si="2"/>
        <v>864000</v>
      </c>
    </row>
    <row r="15" spans="1:16" ht="18" customHeight="1" thickBot="1">
      <c r="A15" s="297">
        <v>10</v>
      </c>
      <c r="B15" s="251" t="s">
        <v>123</v>
      </c>
      <c r="C15" s="248"/>
      <c r="D15" s="248"/>
      <c r="E15" s="248"/>
      <c r="F15" s="283"/>
      <c r="G15" s="284">
        <f t="shared" si="0"/>
        <v>0</v>
      </c>
      <c r="H15" s="283"/>
      <c r="I15" s="248">
        <v>1</v>
      </c>
      <c r="J15" s="248">
        <v>0.5</v>
      </c>
      <c r="K15" s="248">
        <v>1</v>
      </c>
      <c r="L15" s="283">
        <v>96000</v>
      </c>
      <c r="M15" s="283">
        <f>J15*L15</f>
        <v>48000</v>
      </c>
      <c r="N15" s="283">
        <f>M15-G15</f>
        <v>48000</v>
      </c>
      <c r="O15" s="283">
        <f>N15*4</f>
        <v>192000</v>
      </c>
      <c r="P15" s="327">
        <f t="shared" si="2"/>
        <v>192000</v>
      </c>
    </row>
    <row r="16" spans="1:16" ht="18" customHeight="1" thickBot="1">
      <c r="A16" s="292">
        <v>10</v>
      </c>
      <c r="B16" s="251" t="s">
        <v>10</v>
      </c>
      <c r="C16" s="282">
        <v>1</v>
      </c>
      <c r="D16" s="282">
        <v>1</v>
      </c>
      <c r="E16" s="293">
        <v>1</v>
      </c>
      <c r="F16" s="294">
        <v>96000</v>
      </c>
      <c r="G16" s="295">
        <f t="shared" si="0"/>
        <v>96000</v>
      </c>
      <c r="H16" s="296">
        <f t="shared" si="1"/>
        <v>1152000</v>
      </c>
      <c r="I16" s="282">
        <v>1</v>
      </c>
      <c r="J16" s="282">
        <v>1</v>
      </c>
      <c r="K16" s="296"/>
      <c r="L16" s="296"/>
      <c r="M16" s="296"/>
      <c r="N16" s="283"/>
      <c r="O16" s="283"/>
      <c r="P16" s="327">
        <f t="shared" si="2"/>
        <v>1152000</v>
      </c>
    </row>
    <row r="17" spans="1:16" ht="18" customHeight="1" thickBot="1">
      <c r="A17" s="292">
        <v>11</v>
      </c>
      <c r="B17" s="251" t="s">
        <v>25</v>
      </c>
      <c r="C17" s="282">
        <v>1</v>
      </c>
      <c r="D17" s="282">
        <v>0.5</v>
      </c>
      <c r="E17" s="293">
        <v>1</v>
      </c>
      <c r="F17" s="294">
        <v>96000</v>
      </c>
      <c r="G17" s="295">
        <f t="shared" si="0"/>
        <v>48000</v>
      </c>
      <c r="H17" s="296">
        <f t="shared" si="1"/>
        <v>576000</v>
      </c>
      <c r="I17" s="282">
        <v>1</v>
      </c>
      <c r="J17" s="282">
        <v>0.5</v>
      </c>
      <c r="K17" s="296"/>
      <c r="L17" s="296"/>
      <c r="M17" s="296"/>
      <c r="N17" s="283"/>
      <c r="O17" s="283"/>
      <c r="P17" s="327">
        <f t="shared" si="2"/>
        <v>576000</v>
      </c>
    </row>
    <row r="18" spans="1:16" ht="18" customHeight="1">
      <c r="A18" s="292">
        <v>12</v>
      </c>
      <c r="B18" s="251" t="s">
        <v>9</v>
      </c>
      <c r="C18" s="292">
        <v>1</v>
      </c>
      <c r="D18" s="292">
        <v>0.5</v>
      </c>
      <c r="E18" s="293">
        <v>1</v>
      </c>
      <c r="F18" s="294">
        <v>96000</v>
      </c>
      <c r="G18" s="295">
        <f t="shared" si="0"/>
        <v>48000</v>
      </c>
      <c r="H18" s="296">
        <f t="shared" si="1"/>
        <v>576000</v>
      </c>
      <c r="I18" s="292">
        <v>1</v>
      </c>
      <c r="J18" s="292">
        <v>0.5</v>
      </c>
      <c r="K18" s="296"/>
      <c r="L18" s="296"/>
      <c r="M18" s="296"/>
      <c r="N18" s="283"/>
      <c r="O18" s="283"/>
      <c r="P18" s="327">
        <f t="shared" si="2"/>
        <v>576000</v>
      </c>
    </row>
    <row r="19" spans="1:16" ht="25.5" customHeight="1" thickBot="1">
      <c r="A19" s="298"/>
      <c r="B19" s="352" t="s">
        <v>11</v>
      </c>
      <c r="C19" s="300">
        <f>SUM(C6:C18)</f>
        <v>14</v>
      </c>
      <c r="D19" s="300">
        <f>SUM(D6:D18)</f>
        <v>13</v>
      </c>
      <c r="E19" s="301"/>
      <c r="F19" s="302"/>
      <c r="G19" s="303">
        <f>SUM(G6:G18)</f>
        <v>1314000</v>
      </c>
      <c r="H19" s="296">
        <f>SUM(H6:H18)</f>
        <v>16374000</v>
      </c>
      <c r="I19" s="292">
        <f>SUM(I6:I18)</f>
        <v>17</v>
      </c>
      <c r="J19" s="292">
        <f>SUM(J6:J18)</f>
        <v>13.86</v>
      </c>
      <c r="K19" s="296"/>
      <c r="L19" s="296"/>
      <c r="M19" s="296"/>
      <c r="N19" s="283">
        <f>SUM(N10:N18)</f>
        <v>86160</v>
      </c>
      <c r="O19" s="283">
        <f>SUM(O10:O18)</f>
        <v>344640</v>
      </c>
      <c r="P19" s="327">
        <f t="shared" si="2"/>
        <v>16718640</v>
      </c>
    </row>
    <row r="22" spans="1:7" ht="43.5" customHeight="1">
      <c r="A22" s="439" t="s">
        <v>70</v>
      </c>
      <c r="B22" s="439"/>
      <c r="C22" s="439"/>
      <c r="D22" s="439"/>
      <c r="E22" s="439"/>
      <c r="F22" s="439"/>
      <c r="G22" s="439"/>
    </row>
    <row r="23" ht="12.75">
      <c r="O23" s="278">
        <v>344640</v>
      </c>
    </row>
  </sheetData>
  <sheetProtection/>
  <mergeCells count="5">
    <mergeCell ref="D2:H2"/>
    <mergeCell ref="B3:G3"/>
    <mergeCell ref="A22:G22"/>
    <mergeCell ref="I1:P1"/>
    <mergeCell ref="I2:P2"/>
  </mergeCells>
  <printOptions/>
  <pageMargins left="0.1968503937007874" right="0.1968503937007874" top="0.1968503937007874" bottom="0.2362204724409449" header="0.1968503937007874" footer="0.1968503937007874"/>
  <pageSetup horizontalDpi="600" verticalDpi="600" orientation="landscape" paperSize="9" r:id="rId1"/>
  <ignoredErrors>
    <ignoredError sqref="I19:J1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6.125" style="267" customWidth="1"/>
    <col min="2" max="2" width="31.375" style="267" customWidth="1"/>
    <col min="3" max="3" width="5.25390625" style="267" customWidth="1"/>
    <col min="4" max="4" width="6.375" style="267" customWidth="1"/>
    <col min="5" max="5" width="3.25390625" style="267" customWidth="1"/>
    <col min="6" max="6" width="8.25390625" style="267" customWidth="1"/>
    <col min="7" max="7" width="7.75390625" style="267" customWidth="1"/>
    <col min="8" max="8" width="9.00390625" style="267" customWidth="1"/>
    <col min="9" max="9" width="6.125" style="267" customWidth="1"/>
    <col min="10" max="10" width="6.625" style="267" customWidth="1"/>
    <col min="11" max="11" width="5.25390625" style="267" customWidth="1"/>
    <col min="12" max="12" width="8.25390625" style="267" customWidth="1"/>
    <col min="13" max="13" width="9.00390625" style="267" customWidth="1"/>
    <col min="14" max="14" width="8.625" style="267" customWidth="1"/>
    <col min="15" max="15" width="9.125" style="267" customWidth="1"/>
    <col min="16" max="16" width="12.00390625" style="267" customWidth="1"/>
    <col min="17" max="16384" width="9.125" style="267" customWidth="1"/>
  </cols>
  <sheetData>
    <row r="1" spans="9:16" ht="12.75">
      <c r="I1" s="440" t="s">
        <v>147</v>
      </c>
      <c r="J1" s="440"/>
      <c r="K1" s="440"/>
      <c r="L1" s="440"/>
      <c r="M1" s="440"/>
      <c r="N1" s="440"/>
      <c r="O1" s="440"/>
      <c r="P1" s="440"/>
    </row>
    <row r="2" spans="1:16" ht="91.5" customHeight="1">
      <c r="A2" s="250"/>
      <c r="B2" s="277"/>
      <c r="C2" s="419" t="s">
        <v>154</v>
      </c>
      <c r="D2" s="419"/>
      <c r="E2" s="419"/>
      <c r="F2" s="419"/>
      <c r="G2" s="419"/>
      <c r="H2" s="419"/>
      <c r="I2" s="417" t="s">
        <v>155</v>
      </c>
      <c r="J2" s="417"/>
      <c r="K2" s="417"/>
      <c r="L2" s="417"/>
      <c r="M2" s="417"/>
      <c r="N2" s="417"/>
      <c r="O2" s="417"/>
      <c r="P2" s="417"/>
    </row>
    <row r="3" spans="1:8" ht="59.25" customHeight="1" thickBot="1">
      <c r="A3" s="250"/>
      <c r="B3" s="420" t="s">
        <v>98</v>
      </c>
      <c r="C3" s="420"/>
      <c r="D3" s="420"/>
      <c r="E3" s="420"/>
      <c r="F3" s="420"/>
      <c r="G3" s="420"/>
      <c r="H3" s="420"/>
    </row>
    <row r="4" spans="1:16" ht="178.5">
      <c r="A4" s="279" t="s">
        <v>0</v>
      </c>
      <c r="B4" s="78" t="s">
        <v>1</v>
      </c>
      <c r="C4" s="273" t="s">
        <v>95</v>
      </c>
      <c r="D4" s="273" t="s">
        <v>53</v>
      </c>
      <c r="E4" s="245" t="s">
        <v>74</v>
      </c>
      <c r="F4" s="245" t="s">
        <v>36</v>
      </c>
      <c r="G4" s="274" t="s">
        <v>72</v>
      </c>
      <c r="H4" s="280" t="s">
        <v>73</v>
      </c>
      <c r="I4" s="273" t="s">
        <v>95</v>
      </c>
      <c r="J4" s="244" t="s">
        <v>53</v>
      </c>
      <c r="K4" s="244" t="s">
        <v>74</v>
      </c>
      <c r="L4" s="244" t="s">
        <v>36</v>
      </c>
      <c r="M4" s="275" t="s">
        <v>72</v>
      </c>
      <c r="N4" s="251" t="s">
        <v>131</v>
      </c>
      <c r="O4" s="251" t="s">
        <v>130</v>
      </c>
      <c r="P4" s="243" t="s">
        <v>146</v>
      </c>
    </row>
    <row r="5" spans="1:16" ht="12.75">
      <c r="A5" s="281">
        <v>1</v>
      </c>
      <c r="B5" s="251">
        <v>2</v>
      </c>
      <c r="C5" s="248">
        <v>3</v>
      </c>
      <c r="D5" s="248">
        <v>4</v>
      </c>
      <c r="E5" s="248">
        <v>5</v>
      </c>
      <c r="F5" s="248">
        <v>6</v>
      </c>
      <c r="G5" s="248">
        <v>7</v>
      </c>
      <c r="H5" s="282">
        <v>8</v>
      </c>
      <c r="I5" s="248">
        <v>9</v>
      </c>
      <c r="J5" s="283">
        <v>10</v>
      </c>
      <c r="K5" s="283">
        <v>11</v>
      </c>
      <c r="L5" s="283">
        <v>12</v>
      </c>
      <c r="M5" s="284">
        <v>13</v>
      </c>
      <c r="N5" s="283">
        <v>14</v>
      </c>
      <c r="O5" s="283">
        <v>15</v>
      </c>
      <c r="P5" s="327">
        <v>16</v>
      </c>
    </row>
    <row r="6" spans="1:16" ht="18" customHeight="1" thickBot="1">
      <c r="A6" s="285">
        <v>1</v>
      </c>
      <c r="B6" s="286" t="s">
        <v>3</v>
      </c>
      <c r="C6" s="287">
        <v>1</v>
      </c>
      <c r="D6" s="287">
        <v>1</v>
      </c>
      <c r="E6" s="288">
        <v>1</v>
      </c>
      <c r="F6" s="289">
        <v>130000</v>
      </c>
      <c r="G6" s="290">
        <f>D6*F6</f>
        <v>130000</v>
      </c>
      <c r="H6" s="291">
        <f>G6*12</f>
        <v>1560000</v>
      </c>
      <c r="I6" s="287">
        <v>1</v>
      </c>
      <c r="J6" s="287">
        <v>1</v>
      </c>
      <c r="K6" s="276"/>
      <c r="L6" s="276"/>
      <c r="M6" s="276"/>
      <c r="N6" s="276"/>
      <c r="O6" s="276"/>
      <c r="P6" s="327">
        <f>O6+H6</f>
        <v>1560000</v>
      </c>
    </row>
    <row r="7" spans="1:16" ht="26.25" thickBot="1">
      <c r="A7" s="292">
        <v>2</v>
      </c>
      <c r="B7" s="251" t="s">
        <v>22</v>
      </c>
      <c r="C7" s="282">
        <v>1</v>
      </c>
      <c r="D7" s="282">
        <v>0.25</v>
      </c>
      <c r="E7" s="293">
        <v>1</v>
      </c>
      <c r="F7" s="294">
        <v>96000</v>
      </c>
      <c r="G7" s="295">
        <f aca="true" t="shared" si="0" ref="G7:G16">D7*F7</f>
        <v>24000</v>
      </c>
      <c r="H7" s="296">
        <f aca="true" t="shared" si="1" ref="H7:H16">G7*12</f>
        <v>288000</v>
      </c>
      <c r="I7" s="282">
        <v>1</v>
      </c>
      <c r="J7" s="282">
        <v>0.25</v>
      </c>
      <c r="K7" s="276"/>
      <c r="L7" s="276"/>
      <c r="M7" s="276"/>
      <c r="N7" s="276"/>
      <c r="O7" s="276"/>
      <c r="P7" s="327">
        <f aca="true" t="shared" si="2" ref="P7:P17">O7+H7</f>
        <v>288000</v>
      </c>
    </row>
    <row r="8" spans="1:16" ht="18" customHeight="1" thickBot="1">
      <c r="A8" s="292">
        <v>3</v>
      </c>
      <c r="B8" s="251" t="s">
        <v>7</v>
      </c>
      <c r="C8" s="282">
        <v>1</v>
      </c>
      <c r="D8" s="282">
        <v>0.5</v>
      </c>
      <c r="E8" s="293">
        <v>1</v>
      </c>
      <c r="F8" s="294">
        <v>96000</v>
      </c>
      <c r="G8" s="295">
        <f t="shared" si="0"/>
        <v>48000</v>
      </c>
      <c r="H8" s="296">
        <f t="shared" si="1"/>
        <v>576000</v>
      </c>
      <c r="I8" s="282">
        <v>1</v>
      </c>
      <c r="J8" s="282">
        <v>0.5</v>
      </c>
      <c r="K8" s="276"/>
      <c r="L8" s="276"/>
      <c r="M8" s="276"/>
      <c r="N8" s="276"/>
      <c r="O8" s="276"/>
      <c r="P8" s="327">
        <f t="shared" si="2"/>
        <v>576000</v>
      </c>
    </row>
    <row r="9" spans="1:16" ht="18" customHeight="1" thickBot="1">
      <c r="A9" s="292">
        <v>4</v>
      </c>
      <c r="B9" s="251" t="s">
        <v>5</v>
      </c>
      <c r="C9" s="282">
        <v>1</v>
      </c>
      <c r="D9" s="282">
        <v>0.5</v>
      </c>
      <c r="E9" s="293">
        <v>1</v>
      </c>
      <c r="F9" s="294">
        <v>100000</v>
      </c>
      <c r="G9" s="295">
        <f t="shared" si="0"/>
        <v>50000</v>
      </c>
      <c r="H9" s="296">
        <f t="shared" si="1"/>
        <v>600000</v>
      </c>
      <c r="I9" s="282">
        <v>1</v>
      </c>
      <c r="J9" s="282">
        <v>0.5</v>
      </c>
      <c r="K9" s="276"/>
      <c r="L9" s="276"/>
      <c r="M9" s="276"/>
      <c r="N9" s="276"/>
      <c r="O9" s="276"/>
      <c r="P9" s="327">
        <f t="shared" si="2"/>
        <v>600000</v>
      </c>
    </row>
    <row r="10" spans="1:16" ht="18" customHeight="1" thickBot="1">
      <c r="A10" s="292">
        <v>5</v>
      </c>
      <c r="B10" s="251" t="s">
        <v>12</v>
      </c>
      <c r="C10" s="282">
        <v>1</v>
      </c>
      <c r="D10" s="282">
        <v>1</v>
      </c>
      <c r="E10" s="293">
        <v>1</v>
      </c>
      <c r="F10" s="294">
        <v>106000</v>
      </c>
      <c r="G10" s="295">
        <f t="shared" si="0"/>
        <v>106000</v>
      </c>
      <c r="H10" s="296">
        <f>G10*13</f>
        <v>1378000</v>
      </c>
      <c r="I10" s="282">
        <v>1</v>
      </c>
      <c r="J10" s="282">
        <v>1</v>
      </c>
      <c r="K10" s="283">
        <v>1.12</v>
      </c>
      <c r="L10" s="283">
        <v>118720</v>
      </c>
      <c r="M10" s="283">
        <v>118720</v>
      </c>
      <c r="N10" s="292">
        <f>M10-G10</f>
        <v>12720</v>
      </c>
      <c r="O10" s="292">
        <f>N10*4</f>
        <v>50880</v>
      </c>
      <c r="P10" s="327">
        <f t="shared" si="2"/>
        <v>1428880</v>
      </c>
    </row>
    <row r="11" spans="1:16" ht="18" customHeight="1" thickBot="1">
      <c r="A11" s="292">
        <v>6</v>
      </c>
      <c r="B11" s="251" t="s">
        <v>13</v>
      </c>
      <c r="C11" s="282">
        <v>1</v>
      </c>
      <c r="D11" s="282">
        <v>1</v>
      </c>
      <c r="E11" s="293">
        <v>1</v>
      </c>
      <c r="F11" s="294">
        <v>96000</v>
      </c>
      <c r="G11" s="295">
        <f t="shared" si="0"/>
        <v>96000</v>
      </c>
      <c r="H11" s="296">
        <f>G11*13</f>
        <v>1248000</v>
      </c>
      <c r="I11" s="282">
        <v>1</v>
      </c>
      <c r="J11" s="282">
        <v>1</v>
      </c>
      <c r="K11" s="276"/>
      <c r="L11" s="276"/>
      <c r="M11" s="276"/>
      <c r="N11" s="32"/>
      <c r="O11" s="32"/>
      <c r="P11" s="327">
        <f t="shared" si="2"/>
        <v>1248000</v>
      </c>
    </row>
    <row r="12" spans="1:16" ht="18" customHeight="1" thickBot="1">
      <c r="A12" s="292">
        <v>7</v>
      </c>
      <c r="B12" s="251" t="s">
        <v>21</v>
      </c>
      <c r="C12" s="282">
        <v>1</v>
      </c>
      <c r="D12" s="282">
        <v>1</v>
      </c>
      <c r="E12" s="293">
        <v>1</v>
      </c>
      <c r="F12" s="294">
        <v>96000</v>
      </c>
      <c r="G12" s="295">
        <f t="shared" si="0"/>
        <v>96000</v>
      </c>
      <c r="H12" s="296">
        <f t="shared" si="1"/>
        <v>1152000</v>
      </c>
      <c r="I12" s="282">
        <v>1</v>
      </c>
      <c r="J12" s="282">
        <v>1</v>
      </c>
      <c r="K12" s="276"/>
      <c r="L12" s="276"/>
      <c r="M12" s="276"/>
      <c r="N12" s="32"/>
      <c r="O12" s="32"/>
      <c r="P12" s="327">
        <f t="shared" si="2"/>
        <v>1152000</v>
      </c>
    </row>
    <row r="13" spans="1:16" ht="18" customHeight="1" thickBot="1">
      <c r="A13" s="292">
        <v>8</v>
      </c>
      <c r="B13" s="286" t="s">
        <v>8</v>
      </c>
      <c r="C13" s="287">
        <v>1</v>
      </c>
      <c r="D13" s="287">
        <v>0.25</v>
      </c>
      <c r="E13" s="293">
        <v>1</v>
      </c>
      <c r="F13" s="294">
        <v>96000</v>
      </c>
      <c r="G13" s="295">
        <f t="shared" si="0"/>
        <v>24000</v>
      </c>
      <c r="H13" s="296">
        <f t="shared" si="1"/>
        <v>288000</v>
      </c>
      <c r="I13" s="287">
        <v>1</v>
      </c>
      <c r="J13" s="287">
        <v>0.25</v>
      </c>
      <c r="K13" s="276"/>
      <c r="L13" s="276"/>
      <c r="M13" s="276"/>
      <c r="N13" s="32"/>
      <c r="O13" s="32"/>
      <c r="P13" s="327">
        <f t="shared" si="2"/>
        <v>288000</v>
      </c>
    </row>
    <row r="14" spans="1:16" ht="18" customHeight="1">
      <c r="A14" s="292">
        <v>9</v>
      </c>
      <c r="B14" s="251" t="s">
        <v>14</v>
      </c>
      <c r="C14" s="282">
        <v>1</v>
      </c>
      <c r="D14" s="282">
        <v>0.25</v>
      </c>
      <c r="E14" s="293">
        <v>1</v>
      </c>
      <c r="F14" s="294">
        <v>96000</v>
      </c>
      <c r="G14" s="295">
        <f t="shared" si="0"/>
        <v>24000</v>
      </c>
      <c r="H14" s="296">
        <f t="shared" si="1"/>
        <v>288000</v>
      </c>
      <c r="I14" s="282">
        <v>1</v>
      </c>
      <c r="J14" s="282">
        <v>0.25</v>
      </c>
      <c r="K14" s="276"/>
      <c r="L14" s="276"/>
      <c r="M14" s="276"/>
      <c r="N14" s="32"/>
      <c r="O14" s="32"/>
      <c r="P14" s="327">
        <f t="shared" si="2"/>
        <v>288000</v>
      </c>
    </row>
    <row r="15" spans="1:16" ht="18" customHeight="1" thickBot="1">
      <c r="A15" s="297">
        <v>10</v>
      </c>
      <c r="B15" s="251" t="s">
        <v>123</v>
      </c>
      <c r="C15" s="248"/>
      <c r="D15" s="248"/>
      <c r="E15" s="248"/>
      <c r="F15" s="283"/>
      <c r="G15" s="284">
        <f t="shared" si="0"/>
        <v>0</v>
      </c>
      <c r="H15" s="283"/>
      <c r="I15" s="248">
        <v>1</v>
      </c>
      <c r="J15" s="248">
        <v>0.25</v>
      </c>
      <c r="K15" s="248">
        <v>1</v>
      </c>
      <c r="L15" s="283">
        <v>96000</v>
      </c>
      <c r="M15" s="283">
        <f>J15*L15</f>
        <v>24000</v>
      </c>
      <c r="N15" s="292">
        <f>M15-G15</f>
        <v>24000</v>
      </c>
      <c r="O15" s="292">
        <f>N15*4</f>
        <v>96000</v>
      </c>
      <c r="P15" s="327">
        <f t="shared" si="2"/>
        <v>96000</v>
      </c>
    </row>
    <row r="16" spans="1:16" ht="18" customHeight="1">
      <c r="A16" s="292">
        <v>10</v>
      </c>
      <c r="B16" s="251" t="s">
        <v>9</v>
      </c>
      <c r="C16" s="292">
        <v>1</v>
      </c>
      <c r="D16" s="292">
        <v>0.5</v>
      </c>
      <c r="E16" s="293">
        <v>1</v>
      </c>
      <c r="F16" s="294">
        <v>96000</v>
      </c>
      <c r="G16" s="295">
        <f t="shared" si="0"/>
        <v>48000</v>
      </c>
      <c r="H16" s="296">
        <f t="shared" si="1"/>
        <v>576000</v>
      </c>
      <c r="I16" s="304">
        <v>1</v>
      </c>
      <c r="J16" s="304">
        <v>0.5</v>
      </c>
      <c r="K16" s="276"/>
      <c r="L16" s="276"/>
      <c r="M16" s="276"/>
      <c r="N16" s="32"/>
      <c r="O16" s="32"/>
      <c r="P16" s="327">
        <f t="shared" si="2"/>
        <v>576000</v>
      </c>
    </row>
    <row r="17" spans="1:16" ht="13.5" thickBot="1">
      <c r="A17" s="298"/>
      <c r="B17" s="299" t="s">
        <v>11</v>
      </c>
      <c r="C17" s="300">
        <f>SUM(C6:C16)</f>
        <v>10</v>
      </c>
      <c r="D17" s="300">
        <f>SUM(D6:D16)</f>
        <v>6.25</v>
      </c>
      <c r="E17" s="301"/>
      <c r="F17" s="302"/>
      <c r="G17" s="303">
        <f>SUM(G6:G16)</f>
        <v>646000</v>
      </c>
      <c r="H17" s="296">
        <f>SUM(H6:H16)</f>
        <v>7954000</v>
      </c>
      <c r="I17" s="32">
        <f>SUM(I6:I16)</f>
        <v>11</v>
      </c>
      <c r="J17" s="32">
        <f>SUM(J6:J16)</f>
        <v>6.5</v>
      </c>
      <c r="K17" s="276"/>
      <c r="L17" s="276"/>
      <c r="M17" s="276"/>
      <c r="N17" s="304">
        <f>SUM(N10:N16)</f>
        <v>36720</v>
      </c>
      <c r="O17" s="304">
        <f>SUM(O10:O16)</f>
        <v>146880</v>
      </c>
      <c r="P17" s="327">
        <f t="shared" si="2"/>
        <v>8100880</v>
      </c>
    </row>
    <row r="18" spans="1:8" ht="12.75">
      <c r="A18" s="250"/>
      <c r="B18" s="277"/>
      <c r="C18" s="278"/>
      <c r="D18" s="278"/>
      <c r="E18" s="278"/>
      <c r="F18" s="278"/>
      <c r="G18" s="278"/>
      <c r="H18" s="278"/>
    </row>
    <row r="19" spans="1:8" ht="64.5" customHeight="1">
      <c r="A19" s="439" t="s">
        <v>69</v>
      </c>
      <c r="B19" s="439"/>
      <c r="C19" s="439"/>
      <c r="D19" s="439"/>
      <c r="E19" s="439"/>
      <c r="F19" s="439"/>
      <c r="G19" s="439"/>
      <c r="H19" s="278"/>
    </row>
    <row r="20" spans="1:8" ht="12.75">
      <c r="A20" s="250"/>
      <c r="B20" s="277"/>
      <c r="C20" s="278"/>
      <c r="D20" s="278"/>
      <c r="E20" s="278"/>
      <c r="F20" s="278"/>
      <c r="G20" s="278"/>
      <c r="H20" s="278"/>
    </row>
    <row r="21" spans="1:15" ht="12.75">
      <c r="A21" s="250"/>
      <c r="B21" s="277"/>
      <c r="C21" s="278"/>
      <c r="D21" s="278"/>
      <c r="E21" s="278"/>
      <c r="F21" s="278"/>
      <c r="G21" s="278"/>
      <c r="H21" s="278"/>
      <c r="O21" s="267">
        <v>146880</v>
      </c>
    </row>
    <row r="22" spans="1:8" ht="12.75">
      <c r="A22" s="250"/>
      <c r="B22" s="277"/>
      <c r="C22" s="278"/>
      <c r="D22" s="278"/>
      <c r="E22" s="278"/>
      <c r="F22" s="278"/>
      <c r="G22" s="278"/>
      <c r="H22" s="278"/>
    </row>
    <row r="23" spans="1:8" ht="12.75">
      <c r="A23" s="250"/>
      <c r="B23" s="277"/>
      <c r="C23" s="278"/>
      <c r="D23" s="278"/>
      <c r="E23" s="278"/>
      <c r="F23" s="278"/>
      <c r="G23" s="278"/>
      <c r="H23" s="278"/>
    </row>
    <row r="24" spans="1:8" ht="12.75">
      <c r="A24" s="250"/>
      <c r="B24" s="277"/>
      <c r="C24" s="278"/>
      <c r="D24" s="278"/>
      <c r="E24" s="278"/>
      <c r="F24" s="278"/>
      <c r="G24" s="278"/>
      <c r="H24" s="278"/>
    </row>
  </sheetData>
  <sheetProtection/>
  <mergeCells count="5">
    <mergeCell ref="B3:H3"/>
    <mergeCell ref="A19:G19"/>
    <mergeCell ref="C2:H2"/>
    <mergeCell ref="I2:P2"/>
    <mergeCell ref="I1:P1"/>
  </mergeCells>
  <printOptions/>
  <pageMargins left="0.1968503937007874" right="0.1968503937007874" top="0.31496062992125984" bottom="0.7480314960629921" header="0.31496062992125984" footer="0.31496062992125984"/>
  <pageSetup horizontalDpi="600" verticalDpi="600" orientation="landscape" paperSize="9" r:id="rId1"/>
  <ignoredErrors>
    <ignoredError sqref="I17:J1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3">
      <selection activeCell="E24" sqref="E24"/>
    </sheetView>
  </sheetViews>
  <sheetFormatPr defaultColWidth="9.00390625" defaultRowHeight="12.75"/>
  <cols>
    <col min="1" max="1" width="9.125" style="268" customWidth="1"/>
    <col min="2" max="2" width="58.625" style="268" customWidth="1"/>
    <col min="3" max="3" width="14.375" style="268" customWidth="1"/>
    <col min="4" max="5" width="11.00390625" style="268" customWidth="1"/>
    <col min="6" max="6" width="10.375" style="268" customWidth="1"/>
    <col min="7" max="7" width="14.625" style="268" customWidth="1"/>
    <col min="8" max="8" width="10.625" style="268" customWidth="1"/>
    <col min="9" max="9" width="11.375" style="268" customWidth="1"/>
    <col min="10" max="10" width="11.625" style="268" customWidth="1"/>
    <col min="11" max="11" width="12.00390625" style="268" customWidth="1"/>
    <col min="12" max="16384" width="9.125" style="268" customWidth="1"/>
  </cols>
  <sheetData>
    <row r="2" ht="38.25" customHeight="1" thickBot="1"/>
    <row r="3" spans="1:11" ht="101.25" customHeight="1">
      <c r="A3" s="271"/>
      <c r="B3" s="271"/>
      <c r="C3" s="271"/>
      <c r="D3" s="144" t="s">
        <v>95</v>
      </c>
      <c r="E3" s="370"/>
      <c r="F3" s="367" t="s">
        <v>53</v>
      </c>
      <c r="G3" s="367" t="s">
        <v>74</v>
      </c>
      <c r="H3" s="367" t="s">
        <v>36</v>
      </c>
      <c r="I3" s="368" t="s">
        <v>72</v>
      </c>
      <c r="J3" s="369" t="s">
        <v>131</v>
      </c>
      <c r="K3" s="369" t="s">
        <v>130</v>
      </c>
    </row>
    <row r="4" spans="1:11" ht="19.5" customHeight="1">
      <c r="A4" s="207">
        <v>1</v>
      </c>
      <c r="B4" s="269" t="s">
        <v>137</v>
      </c>
      <c r="C4" s="72">
        <v>395520</v>
      </c>
      <c r="D4" s="247">
        <v>4</v>
      </c>
      <c r="E4" s="247">
        <v>4</v>
      </c>
      <c r="F4" s="327">
        <v>4.48</v>
      </c>
      <c r="G4" s="327">
        <v>1.12</v>
      </c>
      <c r="H4" s="327">
        <v>118720</v>
      </c>
      <c r="I4" s="327">
        <v>474880</v>
      </c>
      <c r="J4" s="327">
        <v>50880</v>
      </c>
      <c r="K4" s="327">
        <f aca="true" t="shared" si="0" ref="K4:K17">J4*4</f>
        <v>203520</v>
      </c>
    </row>
    <row r="5" spans="1:11" ht="19.5" customHeight="1">
      <c r="A5" s="207"/>
      <c r="B5" s="269"/>
      <c r="C5" s="72"/>
      <c r="D5" s="327">
        <v>1</v>
      </c>
      <c r="E5" s="327"/>
      <c r="F5" s="247">
        <v>0.5</v>
      </c>
      <c r="G5" s="247">
        <v>1</v>
      </c>
      <c r="H5" s="327">
        <v>96000</v>
      </c>
      <c r="I5" s="327">
        <f>F5*H5</f>
        <v>48000</v>
      </c>
      <c r="J5" s="327">
        <f>I5-B5</f>
        <v>48000</v>
      </c>
      <c r="K5" s="327">
        <f t="shared" si="0"/>
        <v>192000</v>
      </c>
    </row>
    <row r="6" spans="1:11" ht="19.5" customHeight="1">
      <c r="A6" s="207">
        <v>2</v>
      </c>
      <c r="B6" s="269" t="s">
        <v>138</v>
      </c>
      <c r="C6" s="72">
        <v>395520</v>
      </c>
      <c r="D6" s="247">
        <v>4</v>
      </c>
      <c r="E6" s="247">
        <v>4</v>
      </c>
      <c r="F6" s="327">
        <v>4.48</v>
      </c>
      <c r="G6" s="327">
        <v>1.12</v>
      </c>
      <c r="H6" s="327">
        <v>118720</v>
      </c>
      <c r="I6" s="327">
        <v>474880</v>
      </c>
      <c r="J6" s="327">
        <v>50880</v>
      </c>
      <c r="K6" s="327">
        <f t="shared" si="0"/>
        <v>203520</v>
      </c>
    </row>
    <row r="7" spans="1:11" ht="19.5" customHeight="1">
      <c r="A7" s="207"/>
      <c r="B7" s="269"/>
      <c r="C7" s="72"/>
      <c r="D7" s="327">
        <v>1</v>
      </c>
      <c r="E7" s="327"/>
      <c r="F7" s="247">
        <v>0.5</v>
      </c>
      <c r="G7" s="247">
        <v>1</v>
      </c>
      <c r="H7" s="327">
        <v>96000</v>
      </c>
      <c r="I7" s="327">
        <f>F7*H7</f>
        <v>48000</v>
      </c>
      <c r="J7" s="327">
        <f>I7-B7</f>
        <v>48000</v>
      </c>
      <c r="K7" s="327">
        <f t="shared" si="0"/>
        <v>192000</v>
      </c>
    </row>
    <row r="8" spans="1:11" ht="19.5" customHeight="1">
      <c r="A8" s="207">
        <v>3</v>
      </c>
      <c r="B8" s="269" t="s">
        <v>139</v>
      </c>
      <c r="C8" s="72">
        <v>197760</v>
      </c>
      <c r="D8" s="248">
        <v>2</v>
      </c>
      <c r="E8" s="248">
        <v>2</v>
      </c>
      <c r="F8" s="248">
        <v>2.24</v>
      </c>
      <c r="G8" s="283">
        <v>1.12</v>
      </c>
      <c r="H8" s="283">
        <v>118720</v>
      </c>
      <c r="I8" s="283">
        <v>237440</v>
      </c>
      <c r="J8" s="283">
        <v>25440</v>
      </c>
      <c r="K8" s="283">
        <f t="shared" si="0"/>
        <v>101760</v>
      </c>
    </row>
    <row r="9" spans="1:11" ht="19.5" customHeight="1">
      <c r="A9" s="207"/>
      <c r="B9" s="269"/>
      <c r="C9" s="72"/>
      <c r="D9" s="248">
        <v>1</v>
      </c>
      <c r="E9" s="248"/>
      <c r="F9" s="248">
        <v>0.25</v>
      </c>
      <c r="G9" s="248">
        <v>1</v>
      </c>
      <c r="H9" s="283">
        <v>96000</v>
      </c>
      <c r="I9" s="283">
        <f>F9*H9</f>
        <v>24000</v>
      </c>
      <c r="J9" s="283">
        <f>I9-B9</f>
        <v>24000</v>
      </c>
      <c r="K9" s="283">
        <f t="shared" si="0"/>
        <v>96000</v>
      </c>
    </row>
    <row r="10" spans="1:11" ht="19.5" customHeight="1">
      <c r="A10" s="207">
        <v>4</v>
      </c>
      <c r="B10" s="269" t="s">
        <v>140</v>
      </c>
      <c r="C10" s="72">
        <v>146880</v>
      </c>
      <c r="D10" s="248">
        <v>2</v>
      </c>
      <c r="E10" s="248">
        <v>1</v>
      </c>
      <c r="F10" s="248">
        <v>1.12</v>
      </c>
      <c r="G10" s="283">
        <v>1.12</v>
      </c>
      <c r="H10" s="283">
        <v>118720</v>
      </c>
      <c r="I10" s="283">
        <v>118720</v>
      </c>
      <c r="J10" s="283">
        <v>12720</v>
      </c>
      <c r="K10" s="283">
        <f t="shared" si="0"/>
        <v>50880</v>
      </c>
    </row>
    <row r="11" spans="1:11" ht="19.5" customHeight="1">
      <c r="A11" s="207"/>
      <c r="B11" s="269"/>
      <c r="C11" s="72"/>
      <c r="D11" s="248">
        <v>1</v>
      </c>
      <c r="E11" s="248"/>
      <c r="F11" s="248">
        <v>0.25</v>
      </c>
      <c r="G11" s="248">
        <v>1</v>
      </c>
      <c r="H11" s="283">
        <v>96000</v>
      </c>
      <c r="I11" s="283">
        <f>F11*H11</f>
        <v>24000</v>
      </c>
      <c r="J11" s="283">
        <f>I11-B11</f>
        <v>24000</v>
      </c>
      <c r="K11" s="283">
        <f t="shared" si="0"/>
        <v>96000</v>
      </c>
    </row>
    <row r="12" spans="1:11" ht="19.5" customHeight="1">
      <c r="A12" s="207">
        <v>5</v>
      </c>
      <c r="B12" s="269" t="s">
        <v>141</v>
      </c>
      <c r="C12" s="72">
        <v>344640</v>
      </c>
      <c r="D12" s="283">
        <v>3</v>
      </c>
      <c r="E12" s="283">
        <v>3</v>
      </c>
      <c r="F12" s="248">
        <v>3.36</v>
      </c>
      <c r="G12" s="283">
        <v>1.12</v>
      </c>
      <c r="H12" s="283">
        <v>118720</v>
      </c>
      <c r="I12" s="283">
        <v>356160</v>
      </c>
      <c r="J12" s="283">
        <v>38160</v>
      </c>
      <c r="K12" s="283">
        <f t="shared" si="0"/>
        <v>152640</v>
      </c>
    </row>
    <row r="13" spans="1:11" ht="19.5" customHeight="1">
      <c r="A13" s="207"/>
      <c r="B13" s="269"/>
      <c r="C13" s="72"/>
      <c r="D13" s="248">
        <v>1</v>
      </c>
      <c r="E13" s="248"/>
      <c r="F13" s="248">
        <v>0.5</v>
      </c>
      <c r="G13" s="248">
        <v>1</v>
      </c>
      <c r="H13" s="283">
        <v>96000</v>
      </c>
      <c r="I13" s="283">
        <f>F13*H13</f>
        <v>48000</v>
      </c>
      <c r="J13" s="283">
        <f>I13-B13</f>
        <v>48000</v>
      </c>
      <c r="K13" s="283">
        <f t="shared" si="0"/>
        <v>192000</v>
      </c>
    </row>
    <row r="14" spans="1:11" ht="19.5" customHeight="1">
      <c r="A14" s="207">
        <v>6</v>
      </c>
      <c r="B14" s="270" t="s">
        <v>142</v>
      </c>
      <c r="C14" s="72">
        <v>197760</v>
      </c>
      <c r="D14" s="248">
        <v>2</v>
      </c>
      <c r="E14" s="248">
        <v>2</v>
      </c>
      <c r="F14" s="248">
        <v>2.24</v>
      </c>
      <c r="G14" s="283">
        <v>1.12</v>
      </c>
      <c r="H14" s="283">
        <v>118720</v>
      </c>
      <c r="I14" s="283">
        <v>237440</v>
      </c>
      <c r="J14" s="283">
        <v>25440</v>
      </c>
      <c r="K14" s="283">
        <f t="shared" si="0"/>
        <v>101760</v>
      </c>
    </row>
    <row r="15" spans="1:11" ht="19.5" customHeight="1">
      <c r="A15" s="207"/>
      <c r="B15" s="270"/>
      <c r="C15" s="72"/>
      <c r="D15" s="248">
        <v>1</v>
      </c>
      <c r="E15" s="248"/>
      <c r="F15" s="248">
        <v>0.25</v>
      </c>
      <c r="G15" s="248">
        <v>1</v>
      </c>
      <c r="H15" s="283">
        <v>96000</v>
      </c>
      <c r="I15" s="283">
        <f>F15*H15</f>
        <v>24000</v>
      </c>
      <c r="J15" s="283">
        <f>I15-B15</f>
        <v>24000</v>
      </c>
      <c r="K15" s="283">
        <f t="shared" si="0"/>
        <v>96000</v>
      </c>
    </row>
    <row r="16" spans="1:11" ht="19.5" customHeight="1">
      <c r="A16" s="207">
        <v>7</v>
      </c>
      <c r="B16" s="270" t="s">
        <v>143</v>
      </c>
      <c r="C16" s="272">
        <v>146880</v>
      </c>
      <c r="D16" s="282">
        <v>1</v>
      </c>
      <c r="E16" s="282">
        <v>1</v>
      </c>
      <c r="F16" s="282">
        <v>1.12</v>
      </c>
      <c r="G16" s="283">
        <v>1.12</v>
      </c>
      <c r="H16" s="283">
        <v>118720</v>
      </c>
      <c r="I16" s="283">
        <v>118720</v>
      </c>
      <c r="J16" s="292">
        <v>12720</v>
      </c>
      <c r="K16" s="292">
        <f t="shared" si="0"/>
        <v>50880</v>
      </c>
    </row>
    <row r="17" spans="1:11" ht="15">
      <c r="A17" s="271"/>
      <c r="B17" s="271"/>
      <c r="C17" s="211"/>
      <c r="D17" s="248">
        <v>1</v>
      </c>
      <c r="E17" s="248"/>
      <c r="F17" s="248">
        <v>0.25</v>
      </c>
      <c r="G17" s="248">
        <v>1</v>
      </c>
      <c r="H17" s="283">
        <v>96000</v>
      </c>
      <c r="I17" s="283">
        <f>F17*H17</f>
        <v>24000</v>
      </c>
      <c r="J17" s="292">
        <f>I17-B17</f>
        <v>24000</v>
      </c>
      <c r="K17" s="292">
        <f t="shared" si="0"/>
        <v>96000</v>
      </c>
    </row>
    <row r="18" spans="1:11" ht="15">
      <c r="A18" s="271"/>
      <c r="B18" s="271" t="s">
        <v>11</v>
      </c>
      <c r="C18" s="211">
        <f aca="true" t="shared" si="1" ref="C18:K18">SUM(C4:C17)</f>
        <v>1824960</v>
      </c>
      <c r="D18" s="271">
        <f t="shared" si="1"/>
        <v>25</v>
      </c>
      <c r="E18" s="207">
        <f t="shared" si="1"/>
        <v>17</v>
      </c>
      <c r="F18" s="271">
        <f t="shared" si="1"/>
        <v>21.540000000000003</v>
      </c>
      <c r="G18" s="207">
        <f t="shared" si="1"/>
        <v>14.840000000000003</v>
      </c>
      <c r="H18" s="271">
        <f t="shared" si="1"/>
        <v>1503040</v>
      </c>
      <c r="I18" s="271">
        <f t="shared" si="1"/>
        <v>2258240</v>
      </c>
      <c r="J18" s="271">
        <f t="shared" si="1"/>
        <v>456240</v>
      </c>
      <c r="K18" s="271">
        <f t="shared" si="1"/>
        <v>1824960</v>
      </c>
    </row>
    <row r="20" spans="5:11" ht="15">
      <c r="E20" s="394">
        <v>17</v>
      </c>
      <c r="F20" s="394">
        <v>19.04</v>
      </c>
      <c r="G20" s="395">
        <v>2.04</v>
      </c>
      <c r="H20" s="441" t="s">
        <v>12</v>
      </c>
      <c r="I20" s="441"/>
      <c r="K20" s="268">
        <v>864960</v>
      </c>
    </row>
    <row r="21" spans="5:11" ht="15">
      <c r="E21" s="394">
        <v>0</v>
      </c>
      <c r="F21" s="394">
        <v>2.5</v>
      </c>
      <c r="G21" s="395">
        <v>2.5</v>
      </c>
      <c r="H21" s="441" t="s">
        <v>153</v>
      </c>
      <c r="I21" s="441"/>
      <c r="K21" s="268">
        <v>960000</v>
      </c>
    </row>
    <row r="22" spans="5:9" ht="15">
      <c r="E22" s="394"/>
      <c r="F22" s="394"/>
      <c r="G22" s="394"/>
      <c r="I22" s="394"/>
    </row>
    <row r="23" spans="5:11" ht="15">
      <c r="E23" s="394">
        <v>17</v>
      </c>
      <c r="F23" s="394">
        <v>21.54</v>
      </c>
      <c r="G23" s="394">
        <v>4.54</v>
      </c>
      <c r="K23" s="268">
        <v>1824960</v>
      </c>
    </row>
    <row r="24" spans="5:7" ht="15">
      <c r="E24" s="394"/>
      <c r="F24" s="394"/>
      <c r="G24" s="394"/>
    </row>
  </sheetData>
  <sheetProtection/>
  <mergeCells count="2">
    <mergeCell ref="H20:I20"/>
    <mergeCell ref="H21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2">
      <selection activeCell="D2" sqref="D2:H2"/>
    </sheetView>
  </sheetViews>
  <sheetFormatPr defaultColWidth="9.00390625" defaultRowHeight="12.75"/>
  <cols>
    <col min="1" max="1" width="5.75390625" style="43" customWidth="1"/>
    <col min="2" max="2" width="25.25390625" style="44" customWidth="1"/>
    <col min="3" max="3" width="9.25390625" style="45" customWidth="1"/>
    <col min="4" max="5" width="8.25390625" style="45" customWidth="1"/>
    <col min="6" max="6" width="12.25390625" style="45" customWidth="1"/>
    <col min="7" max="7" width="14.25390625" style="45" customWidth="1"/>
    <col min="8" max="8" width="13.125" style="45" customWidth="1"/>
    <col min="9" max="9" width="13.00390625" style="45" customWidth="1"/>
    <col min="10" max="16384" width="9.125" style="45" customWidth="1"/>
  </cols>
  <sheetData>
    <row r="2" spans="4:8" ht="92.25" customHeight="1">
      <c r="D2" s="417" t="s">
        <v>125</v>
      </c>
      <c r="E2" s="417"/>
      <c r="F2" s="417"/>
      <c r="G2" s="417"/>
      <c r="H2" s="417"/>
    </row>
    <row r="3" spans="2:8" ht="61.5" customHeight="1" thickBot="1">
      <c r="B3" s="418" t="s">
        <v>87</v>
      </c>
      <c r="C3" s="418"/>
      <c r="D3" s="418"/>
      <c r="E3" s="418"/>
      <c r="F3" s="418"/>
      <c r="G3" s="418"/>
      <c r="H3" s="418"/>
    </row>
    <row r="4" spans="1:8" ht="83.25" customHeight="1" thickBot="1">
      <c r="A4" s="85" t="s">
        <v>0</v>
      </c>
      <c r="B4" s="86" t="s">
        <v>1</v>
      </c>
      <c r="C4" s="144" t="s">
        <v>95</v>
      </c>
      <c r="D4" s="144" t="s">
        <v>53</v>
      </c>
      <c r="E4" s="110" t="s">
        <v>74</v>
      </c>
      <c r="F4" s="143" t="s">
        <v>36</v>
      </c>
      <c r="G4" s="145" t="s">
        <v>72</v>
      </c>
      <c r="H4" s="146" t="s">
        <v>73</v>
      </c>
    </row>
    <row r="5" spans="1:8" ht="25.5" customHeight="1">
      <c r="A5" s="46">
        <v>1</v>
      </c>
      <c r="B5" s="47" t="s">
        <v>3</v>
      </c>
      <c r="C5" s="48">
        <v>1</v>
      </c>
      <c r="D5" s="49">
        <v>1</v>
      </c>
      <c r="E5" s="49">
        <v>1</v>
      </c>
      <c r="F5" s="46">
        <v>130000</v>
      </c>
      <c r="G5" s="76">
        <f>F5*D5</f>
        <v>130000</v>
      </c>
      <c r="H5" s="77">
        <f>G5*12</f>
        <v>1560000</v>
      </c>
    </row>
    <row r="6" spans="1:8" ht="25.5" customHeight="1">
      <c r="A6" s="46">
        <v>2</v>
      </c>
      <c r="B6" s="47" t="s">
        <v>4</v>
      </c>
      <c r="C6" s="48">
        <v>1</v>
      </c>
      <c r="D6" s="49">
        <v>1</v>
      </c>
      <c r="E6" s="49">
        <v>1</v>
      </c>
      <c r="F6" s="46">
        <v>96000</v>
      </c>
      <c r="G6" s="76">
        <f aca="true" t="shared" si="0" ref="G6:G13">F6*D6</f>
        <v>96000</v>
      </c>
      <c r="H6" s="77">
        <f aca="true" t="shared" si="1" ref="H6:H12">G6*12</f>
        <v>1152000</v>
      </c>
    </row>
    <row r="7" spans="1:8" ht="25.5" customHeight="1">
      <c r="A7" s="46">
        <v>3</v>
      </c>
      <c r="B7" s="47" t="s">
        <v>5</v>
      </c>
      <c r="C7" s="48">
        <v>1</v>
      </c>
      <c r="D7" s="49">
        <v>1</v>
      </c>
      <c r="E7" s="49">
        <v>1</v>
      </c>
      <c r="F7" s="46">
        <v>96000</v>
      </c>
      <c r="G7" s="76">
        <f t="shared" si="0"/>
        <v>96000</v>
      </c>
      <c r="H7" s="77">
        <f t="shared" si="1"/>
        <v>1152000</v>
      </c>
    </row>
    <row r="8" spans="1:8" ht="25.5" customHeight="1">
      <c r="A8" s="46">
        <v>4</v>
      </c>
      <c r="B8" s="47" t="s">
        <v>6</v>
      </c>
      <c r="C8" s="48">
        <v>1</v>
      </c>
      <c r="D8" s="49">
        <v>1</v>
      </c>
      <c r="E8" s="49">
        <v>1</v>
      </c>
      <c r="F8" s="46">
        <v>96000</v>
      </c>
      <c r="G8" s="76">
        <f t="shared" si="0"/>
        <v>96000</v>
      </c>
      <c r="H8" s="77">
        <f t="shared" si="1"/>
        <v>1152000</v>
      </c>
    </row>
    <row r="9" spans="1:8" ht="25.5" customHeight="1">
      <c r="A9" s="46">
        <v>5</v>
      </c>
      <c r="B9" s="47" t="s">
        <v>7</v>
      </c>
      <c r="C9" s="48">
        <v>2</v>
      </c>
      <c r="D9" s="49">
        <v>1.5</v>
      </c>
      <c r="E9" s="49">
        <v>1</v>
      </c>
      <c r="F9" s="46">
        <v>96000</v>
      </c>
      <c r="G9" s="76">
        <f t="shared" si="0"/>
        <v>144000</v>
      </c>
      <c r="H9" s="77">
        <f t="shared" si="1"/>
        <v>1728000</v>
      </c>
    </row>
    <row r="10" spans="1:8" ht="25.5" customHeight="1">
      <c r="A10" s="46">
        <v>6</v>
      </c>
      <c r="B10" s="47" t="s">
        <v>8</v>
      </c>
      <c r="C10" s="48">
        <v>1</v>
      </c>
      <c r="D10" s="49">
        <v>1</v>
      </c>
      <c r="E10" s="49">
        <v>1</v>
      </c>
      <c r="F10" s="46">
        <v>96000</v>
      </c>
      <c r="G10" s="76">
        <f t="shared" si="0"/>
        <v>96000</v>
      </c>
      <c r="H10" s="77">
        <f t="shared" si="1"/>
        <v>1152000</v>
      </c>
    </row>
    <row r="11" spans="1:8" ht="25.5" customHeight="1">
      <c r="A11" s="46">
        <v>7</v>
      </c>
      <c r="B11" s="47" t="s">
        <v>9</v>
      </c>
      <c r="C11" s="48">
        <v>3</v>
      </c>
      <c r="D11" s="49">
        <v>2.5</v>
      </c>
      <c r="E11" s="49">
        <v>1</v>
      </c>
      <c r="F11" s="46">
        <v>96000</v>
      </c>
      <c r="G11" s="76">
        <f t="shared" si="0"/>
        <v>240000</v>
      </c>
      <c r="H11" s="77">
        <f t="shared" si="1"/>
        <v>2880000</v>
      </c>
    </row>
    <row r="12" spans="1:8" ht="25.5" customHeight="1">
      <c r="A12" s="46">
        <v>8</v>
      </c>
      <c r="B12" s="47" t="s">
        <v>10</v>
      </c>
      <c r="C12" s="48">
        <v>1</v>
      </c>
      <c r="D12" s="49">
        <v>1</v>
      </c>
      <c r="E12" s="49">
        <v>1</v>
      </c>
      <c r="F12" s="46">
        <v>96000</v>
      </c>
      <c r="G12" s="76">
        <f t="shared" si="0"/>
        <v>96000</v>
      </c>
      <c r="H12" s="77">
        <f t="shared" si="1"/>
        <v>1152000</v>
      </c>
    </row>
    <row r="13" spans="1:8" ht="39.75" customHeight="1">
      <c r="A13" s="46">
        <v>9</v>
      </c>
      <c r="B13" s="47" t="s">
        <v>121</v>
      </c>
      <c r="C13" s="48">
        <v>16</v>
      </c>
      <c r="D13" s="49">
        <v>13.5</v>
      </c>
      <c r="E13" s="49">
        <v>1</v>
      </c>
      <c r="F13" s="46">
        <v>104415</v>
      </c>
      <c r="G13" s="228">
        <f t="shared" si="0"/>
        <v>1409602.5</v>
      </c>
      <c r="H13" s="77">
        <f>G13*12</f>
        <v>16915230</v>
      </c>
    </row>
    <row r="14" spans="1:10" ht="25.5" customHeight="1" thickBot="1">
      <c r="A14" s="50"/>
      <c r="B14" s="51" t="s">
        <v>11</v>
      </c>
      <c r="C14" s="52">
        <f>SUM(C5:C13)</f>
        <v>27</v>
      </c>
      <c r="D14" s="53">
        <f>SUM(D5:D13)</f>
        <v>23.5</v>
      </c>
      <c r="E14" s="53"/>
      <c r="F14" s="54"/>
      <c r="G14" s="228">
        <f>SUM(G5:G13)</f>
        <v>2403602.5</v>
      </c>
      <c r="H14" s="77">
        <f>SUM(H5:H13)</f>
        <v>28843230</v>
      </c>
      <c r="J14" s="45">
        <v>28843.3</v>
      </c>
    </row>
    <row r="15" spans="1:8" s="55" customFormat="1" ht="93.75" customHeight="1">
      <c r="A15" s="416" t="s">
        <v>66</v>
      </c>
      <c r="B15" s="416"/>
      <c r="C15" s="416"/>
      <c r="D15" s="416"/>
      <c r="E15" s="416"/>
      <c r="F15" s="416"/>
      <c r="G15" s="416"/>
      <c r="H15" s="84"/>
    </row>
    <row r="16" spans="2:8" ht="33.75" customHeight="1">
      <c r="B16" s="56"/>
      <c r="C16" s="57"/>
      <c r="D16" s="57"/>
      <c r="E16" s="57"/>
      <c r="F16" s="57"/>
      <c r="G16" s="57"/>
      <c r="H16" s="57"/>
    </row>
    <row r="17" ht="16.5">
      <c r="B17" s="58"/>
    </row>
  </sheetData>
  <sheetProtection/>
  <mergeCells count="3">
    <mergeCell ref="A15:G15"/>
    <mergeCell ref="D2:H2"/>
    <mergeCell ref="B3:H3"/>
  </mergeCells>
  <printOptions/>
  <pageMargins left="0.25" right="0.25" top="0.37" bottom="0.31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125" style="59" customWidth="1"/>
    <col min="2" max="2" width="22.375" style="60" customWidth="1"/>
    <col min="3" max="3" width="10.125" style="61" customWidth="1"/>
    <col min="4" max="4" width="9.25390625" style="61" customWidth="1"/>
    <col min="5" max="5" width="8.625" style="61" customWidth="1"/>
    <col min="6" max="7" width="12.125" style="61" customWidth="1"/>
    <col min="8" max="8" width="12.625" style="61" customWidth="1"/>
    <col min="9" max="9" width="9.125" style="61" customWidth="1"/>
    <col min="10" max="10" width="11.25390625" style="61" bestFit="1" customWidth="1"/>
    <col min="11" max="16384" width="9.125" style="61" customWidth="1"/>
  </cols>
  <sheetData>
    <row r="1" spans="4:8" ht="74.25" customHeight="1">
      <c r="D1" s="419" t="s">
        <v>126</v>
      </c>
      <c r="E1" s="419"/>
      <c r="F1" s="419"/>
      <c r="G1" s="419"/>
      <c r="H1" s="419"/>
    </row>
    <row r="2" spans="2:8" ht="71.25" customHeight="1" thickBot="1">
      <c r="B2" s="420" t="s">
        <v>116</v>
      </c>
      <c r="C2" s="420"/>
      <c r="D2" s="420"/>
      <c r="E2" s="420"/>
      <c r="F2" s="420"/>
      <c r="G2" s="420"/>
      <c r="H2" s="420"/>
    </row>
    <row r="3" spans="1:8" ht="105.75" customHeight="1" thickBot="1">
      <c r="A3" s="79" t="s">
        <v>0</v>
      </c>
      <c r="B3" s="78" t="s">
        <v>1</v>
      </c>
      <c r="C3" s="144" t="s">
        <v>95</v>
      </c>
      <c r="D3" s="144" t="s">
        <v>53</v>
      </c>
      <c r="E3" s="110" t="s">
        <v>74</v>
      </c>
      <c r="F3" s="143" t="s">
        <v>36</v>
      </c>
      <c r="G3" s="145" t="s">
        <v>72</v>
      </c>
      <c r="H3" s="146" t="s">
        <v>73</v>
      </c>
    </row>
    <row r="4" spans="1:8" ht="25.5" customHeight="1">
      <c r="A4" s="63">
        <v>1</v>
      </c>
      <c r="B4" s="39" t="s">
        <v>3</v>
      </c>
      <c r="C4" s="64">
        <v>1</v>
      </c>
      <c r="D4" s="64">
        <v>1</v>
      </c>
      <c r="E4" s="147">
        <v>1</v>
      </c>
      <c r="F4" s="73">
        <v>130000</v>
      </c>
      <c r="G4" s="80">
        <v>130000</v>
      </c>
      <c r="H4" s="77">
        <f aca="true" t="shared" si="0" ref="H4:H10">G4*12</f>
        <v>1560000</v>
      </c>
    </row>
    <row r="5" spans="1:8" ht="25.5" customHeight="1">
      <c r="A5" s="63">
        <v>2</v>
      </c>
      <c r="B5" s="39" t="s">
        <v>6</v>
      </c>
      <c r="C5" s="64">
        <v>1</v>
      </c>
      <c r="D5" s="64">
        <v>1</v>
      </c>
      <c r="E5" s="147">
        <v>1</v>
      </c>
      <c r="F5" s="73">
        <v>96000</v>
      </c>
      <c r="G5" s="81">
        <v>96000</v>
      </c>
      <c r="H5" s="77">
        <f t="shared" si="0"/>
        <v>1152000</v>
      </c>
    </row>
    <row r="6" spans="1:8" ht="25.5" customHeight="1">
      <c r="A6" s="63">
        <v>3</v>
      </c>
      <c r="B6" s="39" t="s">
        <v>5</v>
      </c>
      <c r="C6" s="64">
        <v>1</v>
      </c>
      <c r="D6" s="64">
        <v>1</v>
      </c>
      <c r="E6" s="147">
        <v>1</v>
      </c>
      <c r="F6" s="73">
        <v>96000</v>
      </c>
      <c r="G6" s="81">
        <v>96000</v>
      </c>
      <c r="H6" s="77">
        <f t="shared" si="0"/>
        <v>1152000</v>
      </c>
    </row>
    <row r="7" spans="1:8" ht="25.5" customHeight="1">
      <c r="A7" s="63">
        <v>4</v>
      </c>
      <c r="B7" s="39" t="s">
        <v>19</v>
      </c>
      <c r="C7" s="64">
        <v>18</v>
      </c>
      <c r="D7" s="64">
        <v>22.8</v>
      </c>
      <c r="E7" s="147">
        <v>1</v>
      </c>
      <c r="F7" s="73">
        <v>96000</v>
      </c>
      <c r="G7" s="83">
        <v>2093468</v>
      </c>
      <c r="H7" s="77">
        <f t="shared" si="0"/>
        <v>25121616</v>
      </c>
    </row>
    <row r="8" spans="1:8" ht="25.5" customHeight="1">
      <c r="A8" s="63">
        <v>5</v>
      </c>
      <c r="B8" s="39" t="s">
        <v>8</v>
      </c>
      <c r="C8" s="64">
        <v>1</v>
      </c>
      <c r="D8" s="64">
        <v>1</v>
      </c>
      <c r="E8" s="147">
        <v>1</v>
      </c>
      <c r="F8" s="73">
        <v>96000</v>
      </c>
      <c r="G8" s="83">
        <v>96000</v>
      </c>
      <c r="H8" s="77">
        <f t="shared" si="0"/>
        <v>1152000</v>
      </c>
    </row>
    <row r="9" spans="1:8" ht="25.5" customHeight="1">
      <c r="A9" s="63">
        <v>6</v>
      </c>
      <c r="B9" s="39" t="s">
        <v>9</v>
      </c>
      <c r="C9" s="64">
        <v>1</v>
      </c>
      <c r="D9" s="64">
        <v>1</v>
      </c>
      <c r="E9" s="147">
        <v>1</v>
      </c>
      <c r="F9" s="73">
        <v>96000</v>
      </c>
      <c r="G9" s="83">
        <v>96000</v>
      </c>
      <c r="H9" s="77">
        <f t="shared" si="0"/>
        <v>1152000</v>
      </c>
    </row>
    <row r="10" spans="1:8" ht="25.5" customHeight="1">
      <c r="A10" s="63">
        <v>7</v>
      </c>
      <c r="B10" s="39" t="s">
        <v>10</v>
      </c>
      <c r="C10" s="64">
        <v>1</v>
      </c>
      <c r="D10" s="64">
        <v>1</v>
      </c>
      <c r="E10" s="147">
        <v>1</v>
      </c>
      <c r="F10" s="73">
        <v>96000</v>
      </c>
      <c r="G10" s="83">
        <v>96000</v>
      </c>
      <c r="H10" s="77">
        <f t="shared" si="0"/>
        <v>1152000</v>
      </c>
    </row>
    <row r="11" spans="1:10" ht="25.5" customHeight="1" thickBot="1">
      <c r="A11" s="69"/>
      <c r="B11" s="70" t="s">
        <v>11</v>
      </c>
      <c r="C11" s="16">
        <f>SUM(C4:C10)</f>
        <v>24</v>
      </c>
      <c r="D11" s="16">
        <f>SUM(D4:D10)</f>
        <v>28.8</v>
      </c>
      <c r="E11" s="148"/>
      <c r="F11" s="74"/>
      <c r="G11" s="82">
        <f>SUM(G4:G10)</f>
        <v>2703468</v>
      </c>
      <c r="H11" s="77">
        <f>SUM(H4:H10)</f>
        <v>32441616</v>
      </c>
      <c r="J11" s="61">
        <v>32441.6</v>
      </c>
    </row>
    <row r="13" spans="1:8" ht="82.5" customHeight="1">
      <c r="A13" s="421" t="s">
        <v>97</v>
      </c>
      <c r="B13" s="421"/>
      <c r="C13" s="421"/>
      <c r="D13" s="421"/>
      <c r="E13" s="421"/>
      <c r="F13" s="421"/>
      <c r="G13" s="421"/>
      <c r="H13" s="421"/>
    </row>
  </sheetData>
  <sheetProtection/>
  <mergeCells count="3">
    <mergeCell ref="D1:H1"/>
    <mergeCell ref="B2:H2"/>
    <mergeCell ref="A13:H13"/>
  </mergeCells>
  <printOptions/>
  <pageMargins left="0.23" right="0.2" top="0.21" bottom="0.22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" sqref="D1:H1"/>
    </sheetView>
  </sheetViews>
  <sheetFormatPr defaultColWidth="9.00390625" defaultRowHeight="12.75"/>
  <cols>
    <col min="1" max="1" width="6.125" style="59" customWidth="1"/>
    <col min="2" max="2" width="25.25390625" style="60" customWidth="1"/>
    <col min="3" max="3" width="8.00390625" style="61" customWidth="1"/>
    <col min="4" max="5" width="9.375" style="61" customWidth="1"/>
    <col min="6" max="7" width="12.375" style="61" customWidth="1"/>
    <col min="8" max="8" width="12.75390625" style="61" customWidth="1"/>
    <col min="9" max="9" width="9.125" style="61" customWidth="1"/>
    <col min="10" max="10" width="11.625" style="61" customWidth="1"/>
    <col min="11" max="16384" width="9.125" style="61" customWidth="1"/>
  </cols>
  <sheetData>
    <row r="1" spans="4:8" ht="105.75" customHeight="1">
      <c r="D1" s="419" t="s">
        <v>127</v>
      </c>
      <c r="E1" s="419"/>
      <c r="F1" s="419"/>
      <c r="G1" s="419"/>
      <c r="H1" s="419"/>
    </row>
    <row r="2" spans="2:8" ht="81.75" customHeight="1" thickBot="1">
      <c r="B2" s="420" t="s">
        <v>92</v>
      </c>
      <c r="C2" s="420"/>
      <c r="D2" s="420"/>
      <c r="E2" s="420"/>
      <c r="F2" s="420"/>
      <c r="G2" s="420"/>
      <c r="H2" s="420"/>
    </row>
    <row r="3" spans="1:8" ht="99" customHeight="1" thickBot="1">
      <c r="A3" s="79" t="s">
        <v>0</v>
      </c>
      <c r="B3" s="78" t="s">
        <v>1</v>
      </c>
      <c r="C3" s="144" t="s">
        <v>95</v>
      </c>
      <c r="D3" s="144" t="s">
        <v>53</v>
      </c>
      <c r="E3" s="110" t="s">
        <v>74</v>
      </c>
      <c r="F3" s="143" t="s">
        <v>36</v>
      </c>
      <c r="G3" s="145" t="s">
        <v>72</v>
      </c>
      <c r="H3" s="146" t="s">
        <v>73</v>
      </c>
    </row>
    <row r="4" spans="1:11" ht="25.5" customHeight="1">
      <c r="A4" s="63">
        <v>1</v>
      </c>
      <c r="B4" s="39" t="s">
        <v>3</v>
      </c>
      <c r="C4" s="64">
        <v>1</v>
      </c>
      <c r="D4" s="64">
        <v>1</v>
      </c>
      <c r="E4" s="64">
        <v>1</v>
      </c>
      <c r="F4" s="63">
        <v>130000</v>
      </c>
      <c r="G4" s="63">
        <f>D4*F4</f>
        <v>130000</v>
      </c>
      <c r="H4" s="77">
        <f>G4*12</f>
        <v>1560000</v>
      </c>
      <c r="I4" s="68"/>
      <c r="J4" s="68"/>
      <c r="K4" s="68"/>
    </row>
    <row r="5" spans="1:11" ht="25.5" customHeight="1">
      <c r="A5" s="63">
        <v>2</v>
      </c>
      <c r="B5" s="39" t="s">
        <v>5</v>
      </c>
      <c r="C5" s="64">
        <v>1</v>
      </c>
      <c r="D5" s="64">
        <v>1</v>
      </c>
      <c r="E5" s="64">
        <v>1</v>
      </c>
      <c r="F5" s="63">
        <v>96000</v>
      </c>
      <c r="G5" s="63">
        <f>D5*F5</f>
        <v>96000</v>
      </c>
      <c r="H5" s="77">
        <f>G5*12</f>
        <v>1152000</v>
      </c>
      <c r="I5" s="68"/>
      <c r="J5" s="68"/>
      <c r="K5" s="68"/>
    </row>
    <row r="6" spans="1:11" ht="25.5" customHeight="1">
      <c r="A6" s="63">
        <v>3</v>
      </c>
      <c r="B6" s="71" t="s">
        <v>19</v>
      </c>
      <c r="C6" s="64">
        <v>5</v>
      </c>
      <c r="D6" s="64">
        <v>5.3</v>
      </c>
      <c r="E6" s="64">
        <v>1</v>
      </c>
      <c r="F6" s="72">
        <v>96000</v>
      </c>
      <c r="G6" s="63">
        <f>D6*F6</f>
        <v>508800</v>
      </c>
      <c r="H6" s="77">
        <f>G6*12</f>
        <v>6105600</v>
      </c>
      <c r="I6" s="68"/>
      <c r="J6" s="68"/>
      <c r="K6" s="68"/>
    </row>
    <row r="7" spans="1:11" ht="25.5" customHeight="1">
      <c r="A7" s="63">
        <v>5</v>
      </c>
      <c r="B7" s="39" t="s">
        <v>9</v>
      </c>
      <c r="C7" s="64">
        <v>1</v>
      </c>
      <c r="D7" s="64">
        <v>0.5</v>
      </c>
      <c r="E7" s="64">
        <v>1</v>
      </c>
      <c r="F7" s="72">
        <v>96000</v>
      </c>
      <c r="G7" s="63">
        <f>D7*F7</f>
        <v>48000</v>
      </c>
      <c r="H7" s="77">
        <f>G7*12</f>
        <v>576000</v>
      </c>
      <c r="I7" s="68"/>
      <c r="J7" s="68"/>
      <c r="K7" s="68"/>
    </row>
    <row r="8" spans="1:11" ht="25.5" customHeight="1" thickBot="1">
      <c r="A8" s="62"/>
      <c r="B8" s="70" t="s">
        <v>11</v>
      </c>
      <c r="C8" s="16">
        <f>SUM(C4:C7)</f>
        <v>8</v>
      </c>
      <c r="D8" s="16">
        <f>SUM(D4:D7)</f>
        <v>7.8</v>
      </c>
      <c r="E8" s="16"/>
      <c r="F8" s="69"/>
      <c r="G8" s="69">
        <f>SUM(G4:G7)</f>
        <v>782800</v>
      </c>
      <c r="H8" s="77">
        <f>SUM(H4:H7)</f>
        <v>9393600</v>
      </c>
      <c r="I8" s="68"/>
      <c r="J8" s="68">
        <v>9393.6</v>
      </c>
      <c r="K8" s="68"/>
    </row>
    <row r="9" spans="9:11" ht="25.5" customHeight="1">
      <c r="I9" s="68"/>
      <c r="J9" s="68"/>
      <c r="K9" s="68"/>
    </row>
    <row r="10" spans="9:11" ht="15">
      <c r="I10" s="68"/>
      <c r="J10" s="68"/>
      <c r="K10" s="68"/>
    </row>
    <row r="11" spans="1:11" ht="15" customHeight="1">
      <c r="A11" s="422" t="s">
        <v>99</v>
      </c>
      <c r="B11" s="422"/>
      <c r="C11" s="422"/>
      <c r="D11" s="422"/>
      <c r="E11" s="422"/>
      <c r="F11" s="422"/>
      <c r="G11" s="422"/>
      <c r="H11" s="422"/>
      <c r="I11" s="68"/>
      <c r="J11" s="68"/>
      <c r="K11" s="68"/>
    </row>
    <row r="12" spans="1:8" ht="15">
      <c r="A12" s="422"/>
      <c r="B12" s="422"/>
      <c r="C12" s="422"/>
      <c r="D12" s="422"/>
      <c r="E12" s="422"/>
      <c r="F12" s="422"/>
      <c r="G12" s="422"/>
      <c r="H12" s="422"/>
    </row>
    <row r="14" spans="3:9" ht="15">
      <c r="C14" s="60"/>
      <c r="D14" s="60"/>
      <c r="E14" s="60"/>
      <c r="F14" s="60"/>
      <c r="G14" s="60"/>
      <c r="H14" s="60"/>
      <c r="I14" s="60"/>
    </row>
    <row r="15" spans="3:9" ht="15">
      <c r="C15" s="60"/>
      <c r="D15" s="60"/>
      <c r="E15" s="60"/>
      <c r="F15" s="60"/>
      <c r="G15" s="60"/>
      <c r="H15" s="60"/>
      <c r="I15" s="60"/>
    </row>
    <row r="16" spans="3:9" ht="15">
      <c r="C16" s="60"/>
      <c r="D16" s="60"/>
      <c r="E16" s="60"/>
      <c r="F16" s="60"/>
      <c r="G16" s="60"/>
      <c r="H16" s="60"/>
      <c r="I16" s="60"/>
    </row>
    <row r="17" spans="3:9" ht="15">
      <c r="C17" s="60"/>
      <c r="D17" s="60"/>
      <c r="E17" s="60"/>
      <c r="F17" s="60"/>
      <c r="G17" s="60"/>
      <c r="H17" s="60"/>
      <c r="I17" s="60"/>
    </row>
    <row r="18" spans="3:9" ht="15">
      <c r="C18" s="60"/>
      <c r="D18" s="60"/>
      <c r="E18" s="60"/>
      <c r="F18" s="60"/>
      <c r="G18" s="60"/>
      <c r="H18" s="60"/>
      <c r="I18" s="60"/>
    </row>
    <row r="19" spans="3:9" ht="15">
      <c r="C19" s="60"/>
      <c r="D19" s="60"/>
      <c r="E19" s="60"/>
      <c r="F19" s="60"/>
      <c r="G19" s="60"/>
      <c r="H19" s="60"/>
      <c r="I19" s="60"/>
    </row>
  </sheetData>
  <sheetProtection/>
  <mergeCells count="3">
    <mergeCell ref="D1:H1"/>
    <mergeCell ref="B2:H2"/>
    <mergeCell ref="A11:H12"/>
  </mergeCells>
  <printOptions/>
  <pageMargins left="0.29" right="0.37" top="0.21" bottom="0.2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" sqref="D1:H1"/>
    </sheetView>
  </sheetViews>
  <sheetFormatPr defaultColWidth="9.00390625" defaultRowHeight="12.75"/>
  <cols>
    <col min="1" max="1" width="6.125" style="59" customWidth="1"/>
    <col min="2" max="2" width="33.875" style="60" customWidth="1"/>
    <col min="3" max="3" width="7.75390625" style="61" customWidth="1"/>
    <col min="4" max="4" width="8.25390625" style="61" customWidth="1"/>
    <col min="5" max="5" width="6.25390625" style="61" customWidth="1"/>
    <col min="6" max="6" width="11.375" style="61" customWidth="1"/>
    <col min="7" max="7" width="11.125" style="61" customWidth="1"/>
    <col min="8" max="8" width="12.375" style="61" customWidth="1"/>
    <col min="9" max="16384" width="9.125" style="61" customWidth="1"/>
  </cols>
  <sheetData>
    <row r="1" spans="4:8" ht="104.25" customHeight="1">
      <c r="D1" s="419" t="s">
        <v>128</v>
      </c>
      <c r="E1" s="419"/>
      <c r="F1" s="419"/>
      <c r="G1" s="419"/>
      <c r="H1" s="419"/>
    </row>
    <row r="2" spans="2:8" ht="81.75" customHeight="1" thickBot="1">
      <c r="B2" s="420" t="s">
        <v>93</v>
      </c>
      <c r="C2" s="420"/>
      <c r="D2" s="420"/>
      <c r="E2" s="420"/>
      <c r="F2" s="420"/>
      <c r="G2" s="420"/>
      <c r="H2" s="420"/>
    </row>
    <row r="3" spans="1:8" ht="85.5" customHeight="1" thickBot="1">
      <c r="A3" s="178" t="s">
        <v>0</v>
      </c>
      <c r="B3" s="163" t="s">
        <v>1</v>
      </c>
      <c r="C3" s="230" t="s">
        <v>95</v>
      </c>
      <c r="D3" s="230" t="s">
        <v>53</v>
      </c>
      <c r="E3" s="231" t="s">
        <v>74</v>
      </c>
      <c r="F3" s="232" t="s">
        <v>36</v>
      </c>
      <c r="G3" s="233" t="s">
        <v>72</v>
      </c>
      <c r="H3" s="234" t="s">
        <v>73</v>
      </c>
    </row>
    <row r="4" spans="1:8" ht="25.5" customHeight="1" thickBot="1">
      <c r="A4" s="235">
        <v>1</v>
      </c>
      <c r="B4" s="38" t="s">
        <v>3</v>
      </c>
      <c r="C4" s="165">
        <v>1</v>
      </c>
      <c r="D4" s="165">
        <v>1</v>
      </c>
      <c r="E4" s="238">
        <v>1</v>
      </c>
      <c r="F4" s="239">
        <v>130000</v>
      </c>
      <c r="G4" s="240">
        <f>D4*F4</f>
        <v>130000</v>
      </c>
      <c r="H4" s="241">
        <f>G4*12</f>
        <v>1560000</v>
      </c>
    </row>
    <row r="5" spans="1:8" ht="25.5" customHeight="1" thickBot="1">
      <c r="A5" s="236">
        <v>2</v>
      </c>
      <c r="B5" s="39" t="s">
        <v>5</v>
      </c>
      <c r="C5" s="40">
        <v>1</v>
      </c>
      <c r="D5" s="40">
        <v>1</v>
      </c>
      <c r="E5" s="238">
        <v>1</v>
      </c>
      <c r="F5" s="75">
        <v>96000</v>
      </c>
      <c r="G5" s="162">
        <f aca="true" t="shared" si="0" ref="G5:G13">D5*F5</f>
        <v>96000</v>
      </c>
      <c r="H5" s="158">
        <f aca="true" t="shared" si="1" ref="H5:H13">G5*12</f>
        <v>1152000</v>
      </c>
    </row>
    <row r="6" spans="1:8" ht="25.5" customHeight="1" thickBot="1">
      <c r="A6" s="235">
        <v>3</v>
      </c>
      <c r="B6" s="39" t="s">
        <v>16</v>
      </c>
      <c r="C6" s="40">
        <v>1</v>
      </c>
      <c r="D6" s="40">
        <v>1</v>
      </c>
      <c r="E6" s="238">
        <v>1</v>
      </c>
      <c r="F6" s="75">
        <v>96000</v>
      </c>
      <c r="G6" s="162">
        <f t="shared" si="0"/>
        <v>96000</v>
      </c>
      <c r="H6" s="158">
        <f t="shared" si="1"/>
        <v>1152000</v>
      </c>
    </row>
    <row r="7" spans="1:8" ht="25.5" customHeight="1" thickBot="1">
      <c r="A7" s="236">
        <v>4</v>
      </c>
      <c r="B7" s="39" t="s">
        <v>17</v>
      </c>
      <c r="C7" s="40">
        <v>3</v>
      </c>
      <c r="D7" s="40">
        <v>3</v>
      </c>
      <c r="E7" s="238">
        <v>1</v>
      </c>
      <c r="F7" s="75">
        <v>96000</v>
      </c>
      <c r="G7" s="162">
        <f t="shared" si="0"/>
        <v>288000</v>
      </c>
      <c r="H7" s="158">
        <f t="shared" si="1"/>
        <v>3456000</v>
      </c>
    </row>
    <row r="8" spans="1:8" ht="25.5" customHeight="1" thickBot="1">
      <c r="A8" s="235">
        <v>5</v>
      </c>
      <c r="B8" s="39" t="s">
        <v>18</v>
      </c>
      <c r="C8" s="40">
        <v>1</v>
      </c>
      <c r="D8" s="40">
        <v>1</v>
      </c>
      <c r="E8" s="238">
        <v>1</v>
      </c>
      <c r="F8" s="75">
        <v>96000</v>
      </c>
      <c r="G8" s="162">
        <f t="shared" si="0"/>
        <v>96000</v>
      </c>
      <c r="H8" s="158">
        <f t="shared" si="1"/>
        <v>1152000</v>
      </c>
    </row>
    <row r="9" spans="1:8" ht="25.5" customHeight="1" thickBot="1">
      <c r="A9" s="236">
        <v>6</v>
      </c>
      <c r="B9" s="39" t="s">
        <v>9</v>
      </c>
      <c r="C9" s="40">
        <v>1</v>
      </c>
      <c r="D9" s="40">
        <v>1</v>
      </c>
      <c r="E9" s="238">
        <v>1</v>
      </c>
      <c r="F9" s="75">
        <v>96000</v>
      </c>
      <c r="G9" s="162">
        <f t="shared" si="0"/>
        <v>96000</v>
      </c>
      <c r="H9" s="158">
        <f t="shared" si="1"/>
        <v>1152000</v>
      </c>
    </row>
    <row r="10" spans="1:8" ht="36.75" customHeight="1" thickBot="1">
      <c r="A10" s="235">
        <v>7</v>
      </c>
      <c r="B10" s="39" t="s">
        <v>23</v>
      </c>
      <c r="C10" s="40">
        <v>1</v>
      </c>
      <c r="D10" s="40">
        <v>1</v>
      </c>
      <c r="E10" s="238">
        <v>1</v>
      </c>
      <c r="F10" s="75">
        <v>96000</v>
      </c>
      <c r="G10" s="162">
        <f t="shared" si="0"/>
        <v>96000</v>
      </c>
      <c r="H10" s="158">
        <f t="shared" si="1"/>
        <v>1152000</v>
      </c>
    </row>
    <row r="11" spans="1:8" ht="34.5" customHeight="1" thickBot="1">
      <c r="A11" s="236">
        <v>8</v>
      </c>
      <c r="B11" s="39" t="s">
        <v>24</v>
      </c>
      <c r="C11" s="40">
        <v>1</v>
      </c>
      <c r="D11" s="40">
        <v>1</v>
      </c>
      <c r="E11" s="238">
        <v>1</v>
      </c>
      <c r="F11" s="75">
        <v>96000</v>
      </c>
      <c r="G11" s="162">
        <f t="shared" si="0"/>
        <v>96000</v>
      </c>
      <c r="H11" s="158">
        <f t="shared" si="1"/>
        <v>1152000</v>
      </c>
    </row>
    <row r="12" spans="1:8" ht="48.75" customHeight="1" thickBot="1">
      <c r="A12" s="235">
        <v>9</v>
      </c>
      <c r="B12" s="39" t="s">
        <v>100</v>
      </c>
      <c r="C12" s="40">
        <v>2</v>
      </c>
      <c r="D12" s="40">
        <v>1</v>
      </c>
      <c r="E12" s="238">
        <v>1</v>
      </c>
      <c r="F12" s="75">
        <v>96000</v>
      </c>
      <c r="G12" s="162">
        <f t="shared" si="0"/>
        <v>96000</v>
      </c>
      <c r="H12" s="158">
        <f t="shared" si="1"/>
        <v>1152000</v>
      </c>
    </row>
    <row r="13" spans="1:8" ht="45.75" customHeight="1">
      <c r="A13" s="236">
        <v>10</v>
      </c>
      <c r="B13" s="39" t="s">
        <v>71</v>
      </c>
      <c r="C13" s="40">
        <v>5</v>
      </c>
      <c r="D13" s="40">
        <v>2.5</v>
      </c>
      <c r="E13" s="238">
        <v>1</v>
      </c>
      <c r="F13" s="75">
        <v>96000</v>
      </c>
      <c r="G13" s="162">
        <f t="shared" si="0"/>
        <v>240000</v>
      </c>
      <c r="H13" s="158">
        <f t="shared" si="1"/>
        <v>2880000</v>
      </c>
    </row>
    <row r="14" spans="1:10" ht="24" customHeight="1" thickBot="1">
      <c r="A14" s="237"/>
      <c r="B14" s="70" t="s">
        <v>11</v>
      </c>
      <c r="C14" s="159">
        <f>SUM(C4:C13)</f>
        <v>17</v>
      </c>
      <c r="D14" s="159">
        <f>SUM(D4:D13)</f>
        <v>13.5</v>
      </c>
      <c r="E14" s="160"/>
      <c r="F14" s="161"/>
      <c r="G14" s="242">
        <f>SUM(G4:G13)</f>
        <v>1330000</v>
      </c>
      <c r="H14" s="158">
        <f>SUM(H4:H13)</f>
        <v>15960000</v>
      </c>
      <c r="J14" s="61">
        <v>15960</v>
      </c>
    </row>
    <row r="17" spans="1:8" ht="49.5" customHeight="1">
      <c r="A17" s="422" t="s">
        <v>101</v>
      </c>
      <c r="B17" s="422"/>
      <c r="C17" s="422"/>
      <c r="D17" s="422"/>
      <c r="E17" s="422"/>
      <c r="F17" s="422"/>
      <c r="G17" s="422"/>
      <c r="H17" s="422"/>
    </row>
  </sheetData>
  <sheetProtection/>
  <mergeCells count="3">
    <mergeCell ref="D1:H1"/>
    <mergeCell ref="B2:H2"/>
    <mergeCell ref="A17:H17"/>
  </mergeCells>
  <printOptions/>
  <pageMargins left="0.3" right="0.2" top="0.21" bottom="0.2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2">
      <selection activeCell="B28" sqref="A2:H33"/>
    </sheetView>
  </sheetViews>
  <sheetFormatPr defaultColWidth="9.00390625" defaultRowHeight="12.75"/>
  <cols>
    <col min="1" max="1" width="6.125" style="191" customWidth="1"/>
    <col min="2" max="2" width="39.625" style="191" customWidth="1"/>
    <col min="3" max="3" width="5.375" style="191" customWidth="1"/>
    <col min="4" max="4" width="7.00390625" style="191" customWidth="1"/>
    <col min="5" max="5" width="4.75390625" style="191" customWidth="1"/>
    <col min="6" max="6" width="10.00390625" style="191" customWidth="1"/>
    <col min="7" max="7" width="11.875" style="191" customWidth="1"/>
    <col min="8" max="8" width="14.25390625" style="191" customWidth="1"/>
    <col min="9" max="16384" width="9.125" style="191" customWidth="1"/>
  </cols>
  <sheetData>
    <row r="2" spans="1:8" ht="14.25" customHeight="1">
      <c r="A2" s="253"/>
      <c r="B2" s="253"/>
      <c r="C2" s="423" t="s">
        <v>122</v>
      </c>
      <c r="D2" s="423"/>
      <c r="E2" s="423"/>
      <c r="F2" s="423"/>
      <c r="G2" s="423"/>
      <c r="H2" s="253"/>
    </row>
    <row r="3" spans="1:8" ht="15">
      <c r="A3" s="253"/>
      <c r="B3" s="253"/>
      <c r="C3" s="423"/>
      <c r="D3" s="423"/>
      <c r="E3" s="423"/>
      <c r="F3" s="423"/>
      <c r="G3" s="423"/>
      <c r="H3" s="253"/>
    </row>
    <row r="4" spans="1:8" ht="15">
      <c r="A4" s="253"/>
      <c r="B4" s="253"/>
      <c r="C4" s="423"/>
      <c r="D4" s="423"/>
      <c r="E4" s="423"/>
      <c r="F4" s="423"/>
      <c r="G4" s="423"/>
      <c r="H4" s="253"/>
    </row>
    <row r="5" spans="1:8" ht="15">
      <c r="A5" s="253"/>
      <c r="B5" s="253"/>
      <c r="C5" s="423"/>
      <c r="D5" s="423"/>
      <c r="E5" s="423"/>
      <c r="F5" s="423"/>
      <c r="G5" s="423"/>
      <c r="H5" s="253"/>
    </row>
    <row r="6" spans="1:8" ht="47.25" customHeight="1">
      <c r="A6" s="253"/>
      <c r="B6" s="253"/>
      <c r="C6" s="423"/>
      <c r="D6" s="423"/>
      <c r="E6" s="423"/>
      <c r="F6" s="423"/>
      <c r="G6" s="423"/>
      <c r="H6" s="253"/>
    </row>
    <row r="7" spans="1:8" ht="12.75" customHeight="1">
      <c r="A7" s="424" t="s">
        <v>94</v>
      </c>
      <c r="B7" s="423"/>
      <c r="C7" s="423"/>
      <c r="D7" s="423"/>
      <c r="E7" s="423"/>
      <c r="F7" s="423"/>
      <c r="G7" s="423"/>
      <c r="H7" s="423"/>
    </row>
    <row r="8" spans="1:8" ht="49.5" customHeight="1" thickBot="1">
      <c r="A8" s="425"/>
      <c r="B8" s="426"/>
      <c r="C8" s="426"/>
      <c r="D8" s="426"/>
      <c r="E8" s="426"/>
      <c r="F8" s="426"/>
      <c r="G8" s="426"/>
      <c r="H8" s="426"/>
    </row>
    <row r="9" spans="1:8" ht="162.75" customHeight="1" thickBot="1">
      <c r="A9" s="192" t="s">
        <v>0</v>
      </c>
      <c r="B9" s="193" t="s">
        <v>1</v>
      </c>
      <c r="C9" s="194" t="s">
        <v>95</v>
      </c>
      <c r="D9" s="195" t="s">
        <v>53</v>
      </c>
      <c r="E9" s="196" t="s">
        <v>74</v>
      </c>
      <c r="F9" s="197" t="s">
        <v>75</v>
      </c>
      <c r="G9" s="166" t="s">
        <v>76</v>
      </c>
      <c r="H9" s="164" t="s">
        <v>103</v>
      </c>
    </row>
    <row r="10" spans="1:8" ht="15">
      <c r="A10" s="198"/>
      <c r="B10" s="165" t="s">
        <v>65</v>
      </c>
      <c r="C10" s="199"/>
      <c r="D10" s="113"/>
      <c r="E10" s="113"/>
      <c r="F10" s="113"/>
      <c r="G10" s="169"/>
      <c r="H10" s="254"/>
    </row>
    <row r="11" spans="1:8" ht="15">
      <c r="A11" s="14">
        <v>1</v>
      </c>
      <c r="B11" s="5" t="s">
        <v>3</v>
      </c>
      <c r="C11" s="113">
        <v>1</v>
      </c>
      <c r="D11" s="113">
        <v>1</v>
      </c>
      <c r="E11" s="6">
        <v>1</v>
      </c>
      <c r="F11" s="4">
        <v>240000</v>
      </c>
      <c r="G11" s="28">
        <f aca="true" t="shared" si="0" ref="G11:G51">F11*D11</f>
        <v>240000</v>
      </c>
      <c r="H11" s="255">
        <f>G11*12</f>
        <v>2880000</v>
      </c>
    </row>
    <row r="12" spans="1:8" ht="15">
      <c r="A12" s="14">
        <v>2</v>
      </c>
      <c r="B12" s="5" t="s">
        <v>46</v>
      </c>
      <c r="C12" s="113">
        <v>1</v>
      </c>
      <c r="D12" s="113">
        <v>1</v>
      </c>
      <c r="E12" s="6">
        <v>1</v>
      </c>
      <c r="F12" s="4">
        <v>150000</v>
      </c>
      <c r="G12" s="28">
        <f t="shared" si="0"/>
        <v>150000</v>
      </c>
      <c r="H12" s="255">
        <f aca="true" t="shared" si="1" ref="H12:H51">G12*12</f>
        <v>1800000</v>
      </c>
    </row>
    <row r="13" spans="1:8" ht="15">
      <c r="A13" s="14">
        <v>3</v>
      </c>
      <c r="B13" s="200" t="s">
        <v>40</v>
      </c>
      <c r="C13" s="28">
        <v>1</v>
      </c>
      <c r="D13" s="28">
        <v>1</v>
      </c>
      <c r="E13" s="6">
        <v>1</v>
      </c>
      <c r="F13" s="4">
        <v>150000</v>
      </c>
      <c r="G13" s="28">
        <f t="shared" si="0"/>
        <v>150000</v>
      </c>
      <c r="H13" s="255">
        <f t="shared" si="1"/>
        <v>1800000</v>
      </c>
    </row>
    <row r="14" spans="1:8" ht="15">
      <c r="A14" s="14">
        <v>4</v>
      </c>
      <c r="B14" s="5" t="s">
        <v>5</v>
      </c>
      <c r="C14" s="113">
        <v>1</v>
      </c>
      <c r="D14" s="113">
        <v>1</v>
      </c>
      <c r="E14" s="6">
        <v>1</v>
      </c>
      <c r="F14" s="4">
        <v>150000</v>
      </c>
      <c r="G14" s="28">
        <f t="shared" si="0"/>
        <v>150000</v>
      </c>
      <c r="H14" s="255">
        <f t="shared" si="1"/>
        <v>1800000</v>
      </c>
    </row>
    <row r="15" spans="1:8" ht="15">
      <c r="A15" s="14">
        <v>5</v>
      </c>
      <c r="B15" s="5" t="s">
        <v>52</v>
      </c>
      <c r="C15" s="28">
        <v>1</v>
      </c>
      <c r="D15" s="28">
        <v>1</v>
      </c>
      <c r="E15" s="6">
        <v>1</v>
      </c>
      <c r="F15" s="4">
        <v>110000</v>
      </c>
      <c r="G15" s="28">
        <f t="shared" si="0"/>
        <v>110000</v>
      </c>
      <c r="H15" s="255">
        <f t="shared" si="1"/>
        <v>1320000</v>
      </c>
    </row>
    <row r="16" spans="1:8" ht="15">
      <c r="A16" s="14">
        <v>6</v>
      </c>
      <c r="B16" s="5" t="s">
        <v>8</v>
      </c>
      <c r="C16" s="113">
        <v>1</v>
      </c>
      <c r="D16" s="113">
        <v>0.5</v>
      </c>
      <c r="E16" s="6">
        <v>1</v>
      </c>
      <c r="F16" s="4">
        <v>96000</v>
      </c>
      <c r="G16" s="28">
        <f t="shared" si="0"/>
        <v>48000</v>
      </c>
      <c r="H16" s="255">
        <f t="shared" si="1"/>
        <v>576000</v>
      </c>
    </row>
    <row r="17" spans="1:8" ht="18" customHeight="1">
      <c r="A17" s="117">
        <v>7</v>
      </c>
      <c r="B17" s="201" t="s">
        <v>27</v>
      </c>
      <c r="C17" s="179">
        <v>1</v>
      </c>
      <c r="D17" s="179">
        <v>1</v>
      </c>
      <c r="E17" s="120">
        <v>1</v>
      </c>
      <c r="F17" s="119">
        <v>110000</v>
      </c>
      <c r="G17" s="189">
        <f t="shared" si="0"/>
        <v>110000</v>
      </c>
      <c r="H17" s="256">
        <f t="shared" si="1"/>
        <v>1320000</v>
      </c>
    </row>
    <row r="18" spans="1:8" ht="15">
      <c r="A18" s="4">
        <v>8</v>
      </c>
      <c r="B18" s="5" t="s">
        <v>119</v>
      </c>
      <c r="C18" s="113">
        <v>1</v>
      </c>
      <c r="D18" s="113">
        <v>1</v>
      </c>
      <c r="E18" s="6">
        <v>1</v>
      </c>
      <c r="F18" s="4">
        <v>96000</v>
      </c>
      <c r="G18" s="28">
        <f t="shared" si="0"/>
        <v>96000</v>
      </c>
      <c r="H18" s="255">
        <f t="shared" si="1"/>
        <v>1152000</v>
      </c>
    </row>
    <row r="19" spans="1:8" ht="15">
      <c r="A19" s="4">
        <v>9</v>
      </c>
      <c r="B19" s="5" t="s">
        <v>118</v>
      </c>
      <c r="C19" s="113">
        <v>1</v>
      </c>
      <c r="D19" s="113">
        <v>1</v>
      </c>
      <c r="E19" s="6">
        <v>1</v>
      </c>
      <c r="F19" s="4">
        <v>96000</v>
      </c>
      <c r="G19" s="28">
        <f t="shared" si="0"/>
        <v>96000</v>
      </c>
      <c r="H19" s="255">
        <f t="shared" si="1"/>
        <v>1152000</v>
      </c>
    </row>
    <row r="20" spans="1:8" ht="15.75" thickBot="1">
      <c r="A20" s="257">
        <v>10</v>
      </c>
      <c r="B20" s="258" t="s">
        <v>9</v>
      </c>
      <c r="C20" s="259">
        <v>1</v>
      </c>
      <c r="D20" s="259">
        <v>0.5</v>
      </c>
      <c r="E20" s="260">
        <v>1</v>
      </c>
      <c r="F20" s="135">
        <v>96000</v>
      </c>
      <c r="G20" s="189">
        <f t="shared" si="0"/>
        <v>48000</v>
      </c>
      <c r="H20" s="261">
        <f t="shared" si="1"/>
        <v>576000</v>
      </c>
    </row>
    <row r="21" spans="1:8" ht="23.25" customHeight="1" thickBot="1">
      <c r="A21" s="185"/>
      <c r="B21" s="187" t="s">
        <v>111</v>
      </c>
      <c r="C21" s="182">
        <f>SUM(C11:C20)</f>
        <v>10</v>
      </c>
      <c r="D21" s="182">
        <f>SUM(D11:D20)</f>
        <v>9</v>
      </c>
      <c r="E21" s="186"/>
      <c r="F21" s="202"/>
      <c r="G21" s="183">
        <f>SUM(G11:G20)</f>
        <v>1198000</v>
      </c>
      <c r="H21" s="262">
        <f>SUM(H11:H20)</f>
        <v>14376000</v>
      </c>
    </row>
    <row r="22" spans="1:8" ht="26.25" customHeight="1">
      <c r="A22" s="171"/>
      <c r="B22" s="38" t="s">
        <v>38</v>
      </c>
      <c r="C22" s="24"/>
      <c r="D22" s="24"/>
      <c r="E22" s="24"/>
      <c r="F22" s="172"/>
      <c r="G22" s="189"/>
      <c r="H22" s="263"/>
    </row>
    <row r="23" spans="1:8" ht="18" customHeight="1">
      <c r="A23" s="14">
        <v>1</v>
      </c>
      <c r="B23" s="6" t="s">
        <v>28</v>
      </c>
      <c r="C23" s="6">
        <v>1</v>
      </c>
      <c r="D23" s="6">
        <v>1</v>
      </c>
      <c r="E23" s="6">
        <v>1</v>
      </c>
      <c r="F23" s="4">
        <v>130000</v>
      </c>
      <c r="G23" s="4">
        <f t="shared" si="0"/>
        <v>130000</v>
      </c>
      <c r="H23" s="264">
        <f t="shared" si="1"/>
        <v>1560000</v>
      </c>
    </row>
    <row r="24" spans="1:8" ht="22.5" customHeight="1">
      <c r="A24" s="150">
        <v>2</v>
      </c>
      <c r="B24" s="113" t="s">
        <v>120</v>
      </c>
      <c r="C24" s="113">
        <v>10</v>
      </c>
      <c r="D24" s="113">
        <v>10</v>
      </c>
      <c r="E24" s="113">
        <v>1</v>
      </c>
      <c r="F24" s="28">
        <v>100000</v>
      </c>
      <c r="G24" s="28">
        <f t="shared" si="0"/>
        <v>1000000</v>
      </c>
      <c r="H24" s="255">
        <f t="shared" si="1"/>
        <v>12000000</v>
      </c>
    </row>
    <row r="25" spans="1:8" ht="15">
      <c r="A25" s="117">
        <v>3</v>
      </c>
      <c r="B25" s="201" t="s">
        <v>32</v>
      </c>
      <c r="C25" s="179">
        <v>2</v>
      </c>
      <c r="D25" s="179">
        <v>2</v>
      </c>
      <c r="E25" s="120">
        <v>1</v>
      </c>
      <c r="F25" s="119">
        <v>100000</v>
      </c>
      <c r="G25" s="28">
        <f t="shared" si="0"/>
        <v>200000</v>
      </c>
      <c r="H25" s="256">
        <f t="shared" si="1"/>
        <v>2400000</v>
      </c>
    </row>
    <row r="26" spans="1:8" ht="15">
      <c r="A26" s="14">
        <v>4</v>
      </c>
      <c r="B26" s="5" t="s">
        <v>50</v>
      </c>
      <c r="C26" s="113">
        <v>1</v>
      </c>
      <c r="D26" s="113">
        <v>1</v>
      </c>
      <c r="E26" s="6">
        <v>1</v>
      </c>
      <c r="F26" s="4">
        <v>150000</v>
      </c>
      <c r="G26" s="173">
        <f>F26*D26</f>
        <v>150000</v>
      </c>
      <c r="H26" s="255">
        <f>G26*12</f>
        <v>1800000</v>
      </c>
    </row>
    <row r="27" spans="1:8" ht="15.75" thickBot="1">
      <c r="A27" s="117">
        <v>5</v>
      </c>
      <c r="B27" s="201" t="s">
        <v>80</v>
      </c>
      <c r="C27" s="179">
        <v>1</v>
      </c>
      <c r="D27" s="179">
        <v>0.5</v>
      </c>
      <c r="E27" s="120">
        <v>1</v>
      </c>
      <c r="F27" s="119">
        <v>150000</v>
      </c>
      <c r="G27" s="189">
        <f>F27*D27</f>
        <v>75000</v>
      </c>
      <c r="H27" s="256">
        <f>G27*12</f>
        <v>900000</v>
      </c>
    </row>
    <row r="28" spans="1:8" ht="31.5" customHeight="1" thickBot="1">
      <c r="A28" s="126"/>
      <c r="B28" s="187" t="s">
        <v>110</v>
      </c>
      <c r="C28" s="210">
        <f>SUM(C23:C27)</f>
        <v>15</v>
      </c>
      <c r="D28" s="210">
        <f>SUM(D23:D27)</f>
        <v>14.5</v>
      </c>
      <c r="E28" s="175"/>
      <c r="F28" s="176"/>
      <c r="G28" s="183">
        <f>SUM(G23:G27)</f>
        <v>1555000</v>
      </c>
      <c r="H28" s="183">
        <f>SUM(H23:H27)</f>
        <v>18660000</v>
      </c>
    </row>
    <row r="29" spans="1:8" ht="27.75" customHeight="1">
      <c r="A29" s="171"/>
      <c r="B29" s="38" t="s">
        <v>39</v>
      </c>
      <c r="C29" s="24"/>
      <c r="D29" s="24"/>
      <c r="E29" s="24"/>
      <c r="F29" s="172"/>
      <c r="G29" s="189"/>
      <c r="H29" s="263"/>
    </row>
    <row r="30" spans="1:8" ht="15">
      <c r="A30" s="14">
        <v>1</v>
      </c>
      <c r="B30" s="5" t="s">
        <v>29</v>
      </c>
      <c r="C30" s="113">
        <v>4</v>
      </c>
      <c r="D30" s="113">
        <v>4</v>
      </c>
      <c r="E30" s="6">
        <v>1</v>
      </c>
      <c r="F30" s="4">
        <v>150000</v>
      </c>
      <c r="G30" s="28">
        <f t="shared" si="0"/>
        <v>600000</v>
      </c>
      <c r="H30" s="255">
        <f t="shared" si="1"/>
        <v>7200000</v>
      </c>
    </row>
    <row r="31" spans="1:8" ht="15">
      <c r="A31" s="14">
        <v>2</v>
      </c>
      <c r="B31" s="5" t="s">
        <v>30</v>
      </c>
      <c r="C31" s="113">
        <v>5</v>
      </c>
      <c r="D31" s="113">
        <v>5</v>
      </c>
      <c r="E31" s="6">
        <v>1</v>
      </c>
      <c r="F31" s="4">
        <v>100000</v>
      </c>
      <c r="G31" s="28">
        <f t="shared" si="0"/>
        <v>500000</v>
      </c>
      <c r="H31" s="255">
        <f t="shared" si="1"/>
        <v>6000000</v>
      </c>
    </row>
    <row r="32" spans="1:8" ht="15.75" thickBot="1">
      <c r="A32" s="14">
        <v>3</v>
      </c>
      <c r="B32" s="200" t="s">
        <v>31</v>
      </c>
      <c r="C32" s="28">
        <v>1</v>
      </c>
      <c r="D32" s="28">
        <v>1</v>
      </c>
      <c r="E32" s="6">
        <v>1</v>
      </c>
      <c r="F32" s="4">
        <v>96000</v>
      </c>
      <c r="G32" s="28">
        <f t="shared" si="0"/>
        <v>96000</v>
      </c>
      <c r="H32" s="255">
        <f t="shared" si="1"/>
        <v>1152000</v>
      </c>
    </row>
    <row r="33" spans="1:8" ht="30" customHeight="1" thickBot="1">
      <c r="A33" s="126"/>
      <c r="B33" s="187" t="s">
        <v>109</v>
      </c>
      <c r="C33" s="210">
        <f>SUM(C30:C32)</f>
        <v>10</v>
      </c>
      <c r="D33" s="210">
        <f>SUM(D30:D32)</f>
        <v>10</v>
      </c>
      <c r="E33" s="175"/>
      <c r="F33" s="176"/>
      <c r="G33" s="183">
        <f>SUM(G30:G32)</f>
        <v>1196000</v>
      </c>
      <c r="H33" s="262">
        <f>SUM(H30:H32)</f>
        <v>14352000</v>
      </c>
    </row>
    <row r="34" spans="1:8" ht="15.75" thickBot="1">
      <c r="A34" s="171"/>
      <c r="B34" s="23"/>
      <c r="C34" s="24"/>
      <c r="D34" s="24"/>
      <c r="E34" s="24"/>
      <c r="F34" s="172"/>
      <c r="G34" s="173"/>
      <c r="H34" s="174"/>
    </row>
    <row r="35" spans="1:8" ht="15.75" thickBot="1">
      <c r="A35" s="14"/>
      <c r="B35" s="5"/>
      <c r="C35" s="6"/>
      <c r="D35" s="6"/>
      <c r="E35" s="6"/>
      <c r="F35" s="4"/>
      <c r="G35" s="167"/>
      <c r="H35" s="168"/>
    </row>
    <row r="36" spans="1:8" ht="166.5" thickBot="1">
      <c r="A36" s="192" t="s">
        <v>0</v>
      </c>
      <c r="B36" s="193" t="s">
        <v>1</v>
      </c>
      <c r="C36" s="194" t="s">
        <v>95</v>
      </c>
      <c r="D36" s="195" t="s">
        <v>53</v>
      </c>
      <c r="E36" s="196" t="s">
        <v>74</v>
      </c>
      <c r="F36" s="197" t="s">
        <v>75</v>
      </c>
      <c r="G36" s="166" t="s">
        <v>76</v>
      </c>
      <c r="H36" s="146" t="s">
        <v>103</v>
      </c>
    </row>
    <row r="37" spans="1:8" ht="59.25" customHeight="1" thickBot="1">
      <c r="A37" s="14"/>
      <c r="B37" s="39" t="s">
        <v>96</v>
      </c>
      <c r="C37" s="6"/>
      <c r="D37" s="6"/>
      <c r="E37" s="6"/>
      <c r="F37" s="4"/>
      <c r="G37" s="167"/>
      <c r="H37" s="168"/>
    </row>
    <row r="38" spans="1:8" ht="34.5" customHeight="1" thickBot="1">
      <c r="A38" s="214">
        <v>1</v>
      </c>
      <c r="B38" s="215" t="s">
        <v>79</v>
      </c>
      <c r="C38" s="216">
        <v>2</v>
      </c>
      <c r="D38" s="216">
        <v>2</v>
      </c>
      <c r="E38" s="216">
        <v>1</v>
      </c>
      <c r="F38" s="217">
        <v>100000</v>
      </c>
      <c r="G38" s="218">
        <f>F38*D38</f>
        <v>200000</v>
      </c>
      <c r="H38" s="219">
        <f t="shared" si="1"/>
        <v>2400000</v>
      </c>
    </row>
    <row r="39" spans="1:8" ht="44.25" customHeight="1" thickBot="1">
      <c r="A39" s="180"/>
      <c r="B39" s="181" t="s">
        <v>107</v>
      </c>
      <c r="C39" s="182">
        <f>SUM(C38)</f>
        <v>2</v>
      </c>
      <c r="D39" s="182">
        <f>SUM(D38)</f>
        <v>2</v>
      </c>
      <c r="E39" s="182"/>
      <c r="F39" s="204">
        <f>SUM(F38)</f>
        <v>100000</v>
      </c>
      <c r="G39" s="183">
        <f>SUM(G38)</f>
        <v>200000</v>
      </c>
      <c r="H39" s="184">
        <f>SUM(H38)</f>
        <v>2400000</v>
      </c>
    </row>
    <row r="40" spans="1:8" ht="32.25" customHeight="1" thickBot="1">
      <c r="A40" s="171"/>
      <c r="B40" s="38" t="s">
        <v>108</v>
      </c>
      <c r="C40" s="172"/>
      <c r="D40" s="172"/>
      <c r="E40" s="24"/>
      <c r="F40" s="172"/>
      <c r="G40" s="173"/>
      <c r="H40" s="174"/>
    </row>
    <row r="41" spans="1:8" ht="15">
      <c r="A41" s="14">
        <v>1</v>
      </c>
      <c r="B41" s="5" t="s">
        <v>41</v>
      </c>
      <c r="C41" s="203">
        <v>1</v>
      </c>
      <c r="D41" s="203">
        <v>1</v>
      </c>
      <c r="E41" s="120">
        <v>1</v>
      </c>
      <c r="F41" s="119">
        <v>150000</v>
      </c>
      <c r="G41" s="169">
        <f t="shared" si="0"/>
        <v>150000</v>
      </c>
      <c r="H41" s="170">
        <f t="shared" si="1"/>
        <v>1800000</v>
      </c>
    </row>
    <row r="42" spans="1:8" ht="15">
      <c r="A42" s="205">
        <v>2</v>
      </c>
      <c r="B42" s="206" t="s">
        <v>42</v>
      </c>
      <c r="C42" s="211">
        <v>1</v>
      </c>
      <c r="D42" s="211">
        <v>1</v>
      </c>
      <c r="E42" s="6">
        <v>1</v>
      </c>
      <c r="F42" s="207">
        <v>150000</v>
      </c>
      <c r="G42" s="28">
        <f t="shared" si="0"/>
        <v>150000</v>
      </c>
      <c r="H42" s="168">
        <f t="shared" si="1"/>
        <v>1800000</v>
      </c>
    </row>
    <row r="43" spans="1:8" ht="15.75" thickBot="1">
      <c r="A43" s="220">
        <v>3</v>
      </c>
      <c r="B43" s="221" t="s">
        <v>117</v>
      </c>
      <c r="C43" s="222">
        <v>1</v>
      </c>
      <c r="D43" s="222">
        <v>1</v>
      </c>
      <c r="E43" s="223">
        <v>1</v>
      </c>
      <c r="F43" s="224">
        <v>96000</v>
      </c>
      <c r="G43" s="225">
        <v>96000</v>
      </c>
      <c r="H43" s="226">
        <f t="shared" si="1"/>
        <v>1152000</v>
      </c>
    </row>
    <row r="44" spans="1:8" ht="45" customHeight="1" thickBot="1">
      <c r="A44" s="208"/>
      <c r="B44" s="39" t="s">
        <v>106</v>
      </c>
      <c r="C44" s="212">
        <f>SUM(C41:C43)</f>
        <v>3</v>
      </c>
      <c r="D44" s="212">
        <f>SUM(D41:D43)</f>
        <v>3</v>
      </c>
      <c r="E44" s="175"/>
      <c r="F44" s="209">
        <f>SUM(F41:F43)</f>
        <v>396000</v>
      </c>
      <c r="G44" s="183">
        <f>SUM(G41:G42:G43)</f>
        <v>396000</v>
      </c>
      <c r="H44" s="190">
        <f>SUM(H41:H42:H43)</f>
        <v>4752000</v>
      </c>
    </row>
    <row r="45" spans="1:8" ht="15.75" thickBot="1">
      <c r="A45" s="171"/>
      <c r="B45" s="38" t="s">
        <v>43</v>
      </c>
      <c r="C45" s="172"/>
      <c r="D45" s="172"/>
      <c r="E45" s="24"/>
      <c r="F45" s="172"/>
      <c r="G45" s="173"/>
      <c r="H45" s="174"/>
    </row>
    <row r="46" spans="1:8" ht="15.75" thickBot="1">
      <c r="A46" s="14">
        <v>1</v>
      </c>
      <c r="B46" s="5" t="s">
        <v>44</v>
      </c>
      <c r="C46" s="28">
        <v>1</v>
      </c>
      <c r="D46" s="28">
        <v>1</v>
      </c>
      <c r="E46" s="6">
        <v>1</v>
      </c>
      <c r="F46" s="4">
        <v>110000</v>
      </c>
      <c r="G46" s="167">
        <f t="shared" si="0"/>
        <v>110000</v>
      </c>
      <c r="H46" s="168">
        <f t="shared" si="1"/>
        <v>1320000</v>
      </c>
    </row>
    <row r="47" spans="1:8" ht="15.75" thickBot="1">
      <c r="A47" s="117">
        <v>2</v>
      </c>
      <c r="B47" s="201" t="s">
        <v>45</v>
      </c>
      <c r="C47" s="203">
        <v>1</v>
      </c>
      <c r="D47" s="203">
        <v>1</v>
      </c>
      <c r="E47" s="120">
        <v>1</v>
      </c>
      <c r="F47" s="119">
        <v>150000</v>
      </c>
      <c r="G47" s="169">
        <f t="shared" si="0"/>
        <v>150000</v>
      </c>
      <c r="H47" s="170">
        <f t="shared" si="1"/>
        <v>1800000</v>
      </c>
    </row>
    <row r="48" spans="1:8" ht="37.5" customHeight="1" thickBot="1">
      <c r="A48" s="177"/>
      <c r="B48" s="178" t="s">
        <v>105</v>
      </c>
      <c r="C48" s="213">
        <f>SUM(C46:C47)</f>
        <v>2</v>
      </c>
      <c r="D48" s="188">
        <f>SUM(D46:D47)</f>
        <v>2</v>
      </c>
      <c r="E48" s="175"/>
      <c r="F48" s="204">
        <f>SUM(F46:F47)</f>
        <v>260000</v>
      </c>
      <c r="G48" s="183">
        <f>SUM(G46:G47)</f>
        <v>260000</v>
      </c>
      <c r="H48" s="184">
        <f>SUM(H46:H47)</f>
        <v>3120000</v>
      </c>
    </row>
    <row r="49" spans="1:8" ht="15.75" thickBot="1">
      <c r="A49" s="171"/>
      <c r="B49" s="38" t="s">
        <v>48</v>
      </c>
      <c r="C49" s="172"/>
      <c r="D49" s="172"/>
      <c r="E49" s="24">
        <v>1</v>
      </c>
      <c r="F49" s="172"/>
      <c r="G49" s="173"/>
      <c r="H49" s="174"/>
    </row>
    <row r="50" spans="1:8" ht="15.75" thickBot="1">
      <c r="A50" s="14">
        <v>1</v>
      </c>
      <c r="B50" s="5" t="s">
        <v>49</v>
      </c>
      <c r="C50" s="28">
        <v>5</v>
      </c>
      <c r="D50" s="28">
        <v>3</v>
      </c>
      <c r="E50" s="6">
        <v>1</v>
      </c>
      <c r="F50" s="4">
        <v>96000</v>
      </c>
      <c r="G50" s="167">
        <f t="shared" si="0"/>
        <v>288000</v>
      </c>
      <c r="H50" s="168">
        <f t="shared" si="1"/>
        <v>3456000</v>
      </c>
    </row>
    <row r="51" spans="1:8" ht="15.75" thickBot="1">
      <c r="A51" s="117">
        <v>2</v>
      </c>
      <c r="B51" s="201" t="s">
        <v>51</v>
      </c>
      <c r="C51" s="203">
        <v>1</v>
      </c>
      <c r="D51" s="203">
        <v>1</v>
      </c>
      <c r="E51" s="120">
        <v>1</v>
      </c>
      <c r="F51" s="119">
        <v>150000</v>
      </c>
      <c r="G51" s="169">
        <f t="shared" si="0"/>
        <v>150000</v>
      </c>
      <c r="H51" s="170">
        <f t="shared" si="1"/>
        <v>1800000</v>
      </c>
    </row>
    <row r="52" spans="1:8" ht="16.5" thickBot="1">
      <c r="A52" s="126"/>
      <c r="B52" s="187" t="s">
        <v>104</v>
      </c>
      <c r="C52" s="188">
        <f>SUM(C50:C51)</f>
        <v>6</v>
      </c>
      <c r="D52" s="188">
        <f>SUM(D50:D51)</f>
        <v>4</v>
      </c>
      <c r="E52" s="175"/>
      <c r="F52" s="204">
        <f>SUM(F50:F51)</f>
        <v>246000</v>
      </c>
      <c r="G52" s="183">
        <f>SUM(G50:G51)</f>
        <v>438000</v>
      </c>
      <c r="H52" s="184">
        <f>SUM(H50:H51)</f>
        <v>5256000</v>
      </c>
    </row>
    <row r="53" spans="1:11" ht="32.25" customHeight="1" thickBot="1">
      <c r="A53" s="126"/>
      <c r="B53" s="187" t="s">
        <v>78</v>
      </c>
      <c r="C53" s="183">
        <f>SUM(C21,C28,C33,C39,C44,C48,C52)</f>
        <v>48</v>
      </c>
      <c r="D53" s="183">
        <f>SUM(D21,D28,D33,D39,D44,D48,D52)</f>
        <v>44.5</v>
      </c>
      <c r="E53" s="188"/>
      <c r="F53" s="188"/>
      <c r="G53" s="183">
        <f>SUM(G21,G28,G33,G39,G44,G48,G52)</f>
        <v>5243000</v>
      </c>
      <c r="H53" s="130">
        <f>SUM(H21,H28,H33,H39,H44,H48,H52)</f>
        <v>62916000</v>
      </c>
      <c r="J53" s="3">
        <v>48</v>
      </c>
      <c r="K53" s="3">
        <v>44.5</v>
      </c>
    </row>
    <row r="54" spans="1:8" ht="72" customHeight="1">
      <c r="A54" s="421" t="s">
        <v>97</v>
      </c>
      <c r="B54" s="421"/>
      <c r="C54" s="421"/>
      <c r="D54" s="421"/>
      <c r="E54" s="421"/>
      <c r="F54" s="421"/>
      <c r="G54" s="421"/>
      <c r="H54" s="421"/>
    </row>
  </sheetData>
  <sheetProtection/>
  <mergeCells count="3">
    <mergeCell ref="C2:G6"/>
    <mergeCell ref="A54:H54"/>
    <mergeCell ref="A7:H8"/>
  </mergeCells>
  <printOptions/>
  <pageMargins left="0.26" right="0.2" top="0.75" bottom="0.33" header="0.3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125" style="43" customWidth="1"/>
    <col min="2" max="2" width="22.375" style="44" customWidth="1"/>
    <col min="3" max="3" width="5.125" style="45" customWidth="1"/>
    <col min="4" max="4" width="6.875" style="45" customWidth="1"/>
    <col min="5" max="5" width="4.375" style="45" customWidth="1"/>
    <col min="6" max="6" width="7.75390625" style="45" customWidth="1"/>
    <col min="7" max="7" width="8.75390625" style="45" customWidth="1"/>
    <col min="8" max="8" width="10.25390625" style="45" customWidth="1"/>
    <col min="9" max="9" width="6.875" style="45" customWidth="1"/>
    <col min="10" max="10" width="9.125" style="45" customWidth="1"/>
    <col min="11" max="11" width="6.125" style="45" customWidth="1"/>
    <col min="12" max="12" width="8.125" style="45" customWidth="1"/>
    <col min="13" max="13" width="9.875" style="45" bestFit="1" customWidth="1"/>
    <col min="14" max="14" width="8.375" style="45" customWidth="1"/>
    <col min="15" max="15" width="10.375" style="45" customWidth="1"/>
    <col min="16" max="16" width="13.125" style="45" customWidth="1"/>
    <col min="17" max="16384" width="9.125" style="45" customWidth="1"/>
  </cols>
  <sheetData>
    <row r="1" spans="11:15" ht="15">
      <c r="K1" s="427" t="s">
        <v>144</v>
      </c>
      <c r="L1" s="427"/>
      <c r="M1" s="427"/>
      <c r="N1" s="427"/>
      <c r="O1" s="427"/>
    </row>
    <row r="2" spans="1:16" ht="66.75" customHeight="1">
      <c r="A2" s="312"/>
      <c r="B2" s="313"/>
      <c r="C2" s="434" t="s">
        <v>133</v>
      </c>
      <c r="D2" s="434"/>
      <c r="E2" s="434"/>
      <c r="F2" s="434"/>
      <c r="G2" s="434"/>
      <c r="H2" s="434"/>
      <c r="I2" s="417" t="s">
        <v>145</v>
      </c>
      <c r="J2" s="417"/>
      <c r="K2" s="417"/>
      <c r="L2" s="417"/>
      <c r="M2" s="417"/>
      <c r="N2" s="417"/>
      <c r="O2" s="417"/>
      <c r="P2" s="417"/>
    </row>
    <row r="3" spans="1:15" ht="57" customHeight="1" thickBot="1">
      <c r="A3" s="312"/>
      <c r="B3" s="428" t="s">
        <v>113</v>
      </c>
      <c r="C3" s="428"/>
      <c r="D3" s="428"/>
      <c r="E3" s="428"/>
      <c r="F3" s="428"/>
      <c r="G3" s="428"/>
      <c r="H3" s="428"/>
      <c r="I3" s="417"/>
      <c r="J3" s="417"/>
      <c r="K3" s="417"/>
      <c r="L3" s="417"/>
      <c r="M3" s="417"/>
      <c r="N3" s="417"/>
      <c r="O3" s="417"/>
    </row>
    <row r="4" spans="1:16" ht="152.25" customHeight="1" thickBot="1">
      <c r="A4" s="429" t="s">
        <v>0</v>
      </c>
      <c r="B4" s="431" t="s">
        <v>1</v>
      </c>
      <c r="C4" s="382" t="s">
        <v>95</v>
      </c>
      <c r="D4" s="382" t="s">
        <v>53</v>
      </c>
      <c r="E4" s="383" t="s">
        <v>74</v>
      </c>
      <c r="F4" s="384" t="s">
        <v>36</v>
      </c>
      <c r="G4" s="385" t="s">
        <v>72</v>
      </c>
      <c r="H4" s="356" t="s">
        <v>73</v>
      </c>
      <c r="I4" s="382" t="s">
        <v>95</v>
      </c>
      <c r="J4" s="366" t="s">
        <v>53</v>
      </c>
      <c r="K4" s="366" t="s">
        <v>74</v>
      </c>
      <c r="L4" s="366" t="s">
        <v>36</v>
      </c>
      <c r="M4" s="356" t="s">
        <v>72</v>
      </c>
      <c r="N4" s="386" t="s">
        <v>131</v>
      </c>
      <c r="O4" s="386" t="s">
        <v>130</v>
      </c>
      <c r="P4" s="356" t="s">
        <v>146</v>
      </c>
    </row>
    <row r="5" spans="1:16" ht="13.5" customHeight="1" hidden="1">
      <c r="A5" s="430"/>
      <c r="B5" s="432"/>
      <c r="C5" s="144" t="s">
        <v>95</v>
      </c>
      <c r="D5" s="144" t="s">
        <v>53</v>
      </c>
      <c r="E5" s="143" t="s">
        <v>74</v>
      </c>
      <c r="F5" s="143" t="s">
        <v>36</v>
      </c>
      <c r="G5" s="246" t="s">
        <v>72</v>
      </c>
      <c r="H5" s="315" t="s">
        <v>73</v>
      </c>
      <c r="I5" s="316"/>
      <c r="J5" s="314"/>
      <c r="K5" s="314"/>
      <c r="L5" s="314"/>
      <c r="M5" s="314"/>
      <c r="N5" s="317"/>
      <c r="O5" s="317"/>
      <c r="P5" s="77"/>
    </row>
    <row r="6" spans="1:16" ht="13.5" customHeight="1">
      <c r="A6" s="318">
        <v>1</v>
      </c>
      <c r="B6" s="247">
        <v>2</v>
      </c>
      <c r="C6" s="247">
        <v>3</v>
      </c>
      <c r="D6" s="247">
        <v>4</v>
      </c>
      <c r="E6" s="247">
        <v>5</v>
      </c>
      <c r="F6" s="247">
        <v>6</v>
      </c>
      <c r="G6" s="247">
        <v>7</v>
      </c>
      <c r="H6" s="318">
        <v>8</v>
      </c>
      <c r="I6" s="318">
        <v>9</v>
      </c>
      <c r="J6" s="319">
        <v>10</v>
      </c>
      <c r="K6" s="319">
        <v>11</v>
      </c>
      <c r="L6" s="319">
        <v>12</v>
      </c>
      <c r="M6" s="320">
        <v>13</v>
      </c>
      <c r="N6" s="319">
        <v>14</v>
      </c>
      <c r="O6" s="319">
        <v>15</v>
      </c>
      <c r="P6" s="319">
        <v>16</v>
      </c>
    </row>
    <row r="7" spans="1:16" ht="18" customHeight="1">
      <c r="A7" s="321">
        <v>1</v>
      </c>
      <c r="B7" s="322" t="s">
        <v>3</v>
      </c>
      <c r="C7" s="323">
        <v>1</v>
      </c>
      <c r="D7" s="323">
        <v>1</v>
      </c>
      <c r="E7" s="323">
        <v>1</v>
      </c>
      <c r="F7" s="324">
        <v>130000</v>
      </c>
      <c r="G7" s="325">
        <f>D7*F7</f>
        <v>130000</v>
      </c>
      <c r="H7" s="324">
        <f aca="true" t="shared" si="0" ref="H7:H18">G7*12</f>
        <v>1560000</v>
      </c>
      <c r="I7" s="323">
        <v>1</v>
      </c>
      <c r="J7" s="323">
        <v>1</v>
      </c>
      <c r="K7" s="317"/>
      <c r="L7" s="317"/>
      <c r="M7" s="317"/>
      <c r="N7" s="317"/>
      <c r="O7" s="317"/>
      <c r="P7" s="317">
        <f>O7+H7</f>
        <v>1560000</v>
      </c>
    </row>
    <row r="8" spans="1:16" ht="30" customHeight="1">
      <c r="A8" s="326">
        <v>2</v>
      </c>
      <c r="B8" s="249" t="s">
        <v>22</v>
      </c>
      <c r="C8" s="247">
        <v>1</v>
      </c>
      <c r="D8" s="247">
        <v>1</v>
      </c>
      <c r="E8" s="247">
        <v>1</v>
      </c>
      <c r="F8" s="327">
        <v>96000</v>
      </c>
      <c r="G8" s="328">
        <f aca="true" t="shared" si="1" ref="G8:G18">D8*F8</f>
        <v>96000</v>
      </c>
      <c r="H8" s="327">
        <f t="shared" si="0"/>
        <v>1152000</v>
      </c>
      <c r="I8" s="247">
        <v>1</v>
      </c>
      <c r="J8" s="247">
        <v>1</v>
      </c>
      <c r="K8" s="317"/>
      <c r="L8" s="317"/>
      <c r="M8" s="317"/>
      <c r="N8" s="317"/>
      <c r="O8" s="317"/>
      <c r="P8" s="317">
        <f aca="true" t="shared" si="2" ref="P8:P19">O8+H8</f>
        <v>1152000</v>
      </c>
    </row>
    <row r="9" spans="1:16" ht="16.5" customHeight="1">
      <c r="A9" s="321">
        <v>3</v>
      </c>
      <c r="B9" s="249" t="s">
        <v>7</v>
      </c>
      <c r="C9" s="247">
        <v>1</v>
      </c>
      <c r="D9" s="247">
        <v>0.75</v>
      </c>
      <c r="E9" s="247">
        <v>1</v>
      </c>
      <c r="F9" s="327">
        <v>96000</v>
      </c>
      <c r="G9" s="328">
        <f t="shared" si="1"/>
        <v>72000</v>
      </c>
      <c r="H9" s="327">
        <f t="shared" si="0"/>
        <v>864000</v>
      </c>
      <c r="I9" s="247">
        <v>1</v>
      </c>
      <c r="J9" s="247">
        <v>0.75</v>
      </c>
      <c r="K9" s="317"/>
      <c r="L9" s="317"/>
      <c r="M9" s="317"/>
      <c r="N9" s="317"/>
      <c r="O9" s="317"/>
      <c r="P9" s="317">
        <f t="shared" si="2"/>
        <v>864000</v>
      </c>
    </row>
    <row r="10" spans="1:16" ht="16.5" customHeight="1">
      <c r="A10" s="326">
        <v>4</v>
      </c>
      <c r="B10" s="249" t="s">
        <v>5</v>
      </c>
      <c r="C10" s="247">
        <v>1</v>
      </c>
      <c r="D10" s="247">
        <v>0.5</v>
      </c>
      <c r="E10" s="247">
        <v>1</v>
      </c>
      <c r="F10" s="327">
        <v>100000</v>
      </c>
      <c r="G10" s="328">
        <f t="shared" si="1"/>
        <v>50000</v>
      </c>
      <c r="H10" s="327">
        <f t="shared" si="0"/>
        <v>600000</v>
      </c>
      <c r="I10" s="247">
        <v>1</v>
      </c>
      <c r="J10" s="247">
        <v>0.5</v>
      </c>
      <c r="K10" s="317"/>
      <c r="L10" s="317"/>
      <c r="M10" s="317"/>
      <c r="N10" s="317"/>
      <c r="O10" s="327"/>
      <c r="P10" s="317">
        <f t="shared" si="2"/>
        <v>600000</v>
      </c>
    </row>
    <row r="11" spans="1:16" ht="16.5" customHeight="1">
      <c r="A11" s="321">
        <v>5</v>
      </c>
      <c r="B11" s="249" t="s">
        <v>12</v>
      </c>
      <c r="C11" s="247">
        <v>4</v>
      </c>
      <c r="D11" s="247">
        <v>4</v>
      </c>
      <c r="E11" s="247">
        <v>1</v>
      </c>
      <c r="F11" s="327">
        <v>106000</v>
      </c>
      <c r="G11" s="328">
        <f t="shared" si="1"/>
        <v>424000</v>
      </c>
      <c r="H11" s="327">
        <f>G11*13</f>
        <v>5512000</v>
      </c>
      <c r="I11" s="247">
        <v>4</v>
      </c>
      <c r="J11" s="327">
        <v>4.48</v>
      </c>
      <c r="K11" s="327">
        <v>1.12</v>
      </c>
      <c r="L11" s="327">
        <v>118720</v>
      </c>
      <c r="M11" s="327">
        <v>474880</v>
      </c>
      <c r="N11" s="327">
        <f>M11-G11</f>
        <v>50880</v>
      </c>
      <c r="O11" s="327">
        <f>N11*4</f>
        <v>203520</v>
      </c>
      <c r="P11" s="317">
        <f t="shared" si="2"/>
        <v>5715520</v>
      </c>
    </row>
    <row r="12" spans="1:16" ht="27" customHeight="1">
      <c r="A12" s="326">
        <v>6</v>
      </c>
      <c r="B12" s="249" t="s">
        <v>13</v>
      </c>
      <c r="C12" s="247">
        <v>4</v>
      </c>
      <c r="D12" s="247">
        <v>4</v>
      </c>
      <c r="E12" s="247">
        <v>1</v>
      </c>
      <c r="F12" s="327">
        <v>96000</v>
      </c>
      <c r="G12" s="328">
        <f t="shared" si="1"/>
        <v>384000</v>
      </c>
      <c r="H12" s="327">
        <f>G12*13</f>
        <v>4992000</v>
      </c>
      <c r="I12" s="247">
        <v>4</v>
      </c>
      <c r="J12" s="247">
        <v>4</v>
      </c>
      <c r="K12" s="317"/>
      <c r="L12" s="317"/>
      <c r="M12" s="317"/>
      <c r="N12" s="327"/>
      <c r="O12" s="327"/>
      <c r="P12" s="317">
        <f t="shared" si="2"/>
        <v>4992000</v>
      </c>
    </row>
    <row r="13" spans="1:16" ht="16.5" customHeight="1">
      <c r="A13" s="321">
        <v>7</v>
      </c>
      <c r="B13" s="249" t="s">
        <v>21</v>
      </c>
      <c r="C13" s="247">
        <v>1</v>
      </c>
      <c r="D13" s="247">
        <v>1</v>
      </c>
      <c r="E13" s="247">
        <v>1</v>
      </c>
      <c r="F13" s="327">
        <v>96000</v>
      </c>
      <c r="G13" s="328">
        <f t="shared" si="1"/>
        <v>96000</v>
      </c>
      <c r="H13" s="327">
        <f t="shared" si="0"/>
        <v>1152000</v>
      </c>
      <c r="I13" s="247">
        <v>1</v>
      </c>
      <c r="J13" s="247">
        <v>1</v>
      </c>
      <c r="K13" s="317"/>
      <c r="L13" s="317"/>
      <c r="M13" s="317"/>
      <c r="N13" s="327"/>
      <c r="O13" s="327"/>
      <c r="P13" s="317">
        <f t="shared" si="2"/>
        <v>1152000</v>
      </c>
    </row>
    <row r="14" spans="1:16" ht="16.5" customHeight="1">
      <c r="A14" s="326">
        <v>8</v>
      </c>
      <c r="B14" s="249" t="s">
        <v>8</v>
      </c>
      <c r="C14" s="247">
        <v>1</v>
      </c>
      <c r="D14" s="247">
        <v>0.5</v>
      </c>
      <c r="E14" s="247">
        <v>1</v>
      </c>
      <c r="F14" s="327">
        <v>96000</v>
      </c>
      <c r="G14" s="328">
        <f t="shared" si="1"/>
        <v>48000</v>
      </c>
      <c r="H14" s="327">
        <f t="shared" si="0"/>
        <v>576000</v>
      </c>
      <c r="I14" s="247">
        <v>1</v>
      </c>
      <c r="J14" s="247">
        <v>0.5</v>
      </c>
      <c r="K14" s="317"/>
      <c r="L14" s="317"/>
      <c r="M14" s="317"/>
      <c r="N14" s="327"/>
      <c r="O14" s="327"/>
      <c r="P14" s="317">
        <f t="shared" si="2"/>
        <v>576000</v>
      </c>
    </row>
    <row r="15" spans="1:16" ht="30" customHeight="1">
      <c r="A15" s="321">
        <v>9</v>
      </c>
      <c r="B15" s="249" t="s">
        <v>14</v>
      </c>
      <c r="C15" s="247">
        <v>1</v>
      </c>
      <c r="D15" s="247">
        <v>1</v>
      </c>
      <c r="E15" s="247">
        <v>1</v>
      </c>
      <c r="F15" s="327">
        <v>96000</v>
      </c>
      <c r="G15" s="328">
        <f t="shared" si="1"/>
        <v>96000</v>
      </c>
      <c r="H15" s="327">
        <f t="shared" si="0"/>
        <v>1152000</v>
      </c>
      <c r="I15" s="247">
        <v>1</v>
      </c>
      <c r="J15" s="247">
        <v>1</v>
      </c>
      <c r="K15" s="317"/>
      <c r="L15" s="317"/>
      <c r="M15" s="317"/>
      <c r="N15" s="327"/>
      <c r="O15" s="327"/>
      <c r="P15" s="317">
        <f t="shared" si="2"/>
        <v>1152000</v>
      </c>
    </row>
    <row r="16" spans="1:16" ht="30" customHeight="1">
      <c r="A16" s="326">
        <v>10</v>
      </c>
      <c r="B16" s="249" t="s">
        <v>123</v>
      </c>
      <c r="C16" s="247"/>
      <c r="D16" s="247"/>
      <c r="E16" s="247"/>
      <c r="F16" s="327"/>
      <c r="G16" s="328">
        <f t="shared" si="1"/>
        <v>0</v>
      </c>
      <c r="H16" s="327"/>
      <c r="I16" s="327">
        <v>1</v>
      </c>
      <c r="J16" s="247">
        <v>0.5</v>
      </c>
      <c r="K16" s="247">
        <v>1</v>
      </c>
      <c r="L16" s="327">
        <v>96000</v>
      </c>
      <c r="M16" s="327">
        <f>J16*L16</f>
        <v>48000</v>
      </c>
      <c r="N16" s="327">
        <f>M16-G16</f>
        <v>48000</v>
      </c>
      <c r="O16" s="327">
        <f>N16*4</f>
        <v>192000</v>
      </c>
      <c r="P16" s="317">
        <f t="shared" si="2"/>
        <v>192000</v>
      </c>
    </row>
    <row r="17" spans="1:16" ht="16.5" customHeight="1">
      <c r="A17" s="321">
        <v>11</v>
      </c>
      <c r="B17" s="249" t="s">
        <v>10</v>
      </c>
      <c r="C17" s="247">
        <v>1</v>
      </c>
      <c r="D17" s="247">
        <v>1</v>
      </c>
      <c r="E17" s="247">
        <v>1</v>
      </c>
      <c r="F17" s="327">
        <v>96000</v>
      </c>
      <c r="G17" s="328">
        <f t="shared" si="1"/>
        <v>96000</v>
      </c>
      <c r="H17" s="327">
        <f t="shared" si="0"/>
        <v>1152000</v>
      </c>
      <c r="I17" s="327">
        <v>1</v>
      </c>
      <c r="J17" s="247">
        <v>1</v>
      </c>
      <c r="K17" s="317"/>
      <c r="L17" s="317"/>
      <c r="M17" s="317"/>
      <c r="N17" s="327"/>
      <c r="O17" s="327"/>
      <c r="P17" s="317">
        <f t="shared" si="2"/>
        <v>1152000</v>
      </c>
    </row>
    <row r="18" spans="1:16" ht="16.5" customHeight="1">
      <c r="A18" s="326">
        <v>12</v>
      </c>
      <c r="B18" s="249" t="s">
        <v>9</v>
      </c>
      <c r="C18" s="327">
        <v>1</v>
      </c>
      <c r="D18" s="327">
        <v>0.5</v>
      </c>
      <c r="E18" s="247">
        <v>1</v>
      </c>
      <c r="F18" s="327">
        <v>96000</v>
      </c>
      <c r="G18" s="328">
        <f t="shared" si="1"/>
        <v>48000</v>
      </c>
      <c r="H18" s="327">
        <f t="shared" si="0"/>
        <v>576000</v>
      </c>
      <c r="I18" s="327">
        <v>1</v>
      </c>
      <c r="J18" s="327">
        <v>0.5</v>
      </c>
      <c r="K18" s="317"/>
      <c r="L18" s="317"/>
      <c r="M18" s="317"/>
      <c r="N18" s="327"/>
      <c r="O18" s="327"/>
      <c r="P18" s="317">
        <f t="shared" si="2"/>
        <v>576000</v>
      </c>
    </row>
    <row r="19" spans="1:16" ht="18" customHeight="1" thickBot="1">
      <c r="A19" s="329"/>
      <c r="B19" s="330" t="s">
        <v>11</v>
      </c>
      <c r="C19" s="331">
        <f>SUM(C7:C18)</f>
        <v>17</v>
      </c>
      <c r="D19" s="331">
        <f>SUM(D7:D18)</f>
        <v>15.25</v>
      </c>
      <c r="E19" s="331"/>
      <c r="F19" s="332"/>
      <c r="G19" s="333">
        <f>SUM(G7:G18)</f>
        <v>1540000</v>
      </c>
      <c r="H19" s="327">
        <f>SUM(H7:H18)</f>
        <v>19288000</v>
      </c>
      <c r="I19" s="327">
        <f>SUM(I7:I18)</f>
        <v>18</v>
      </c>
      <c r="J19" s="327">
        <f>SUM(J7:J18)</f>
        <v>16.23</v>
      </c>
      <c r="K19" s="317"/>
      <c r="L19" s="317"/>
      <c r="M19" s="317"/>
      <c r="N19" s="327">
        <f>SUM(N11:N18)</f>
        <v>98880</v>
      </c>
      <c r="O19" s="327">
        <f>SUM(O11:O18)</f>
        <v>395520</v>
      </c>
      <c r="P19" s="317">
        <f t="shared" si="2"/>
        <v>19683520</v>
      </c>
    </row>
    <row r="20" ht="30" customHeight="1"/>
    <row r="22" spans="1:6" ht="50.25" customHeight="1">
      <c r="A22" s="433" t="s">
        <v>67</v>
      </c>
      <c r="B22" s="433"/>
      <c r="C22" s="433"/>
      <c r="D22" s="433"/>
      <c r="E22" s="433"/>
      <c r="F22" s="433"/>
    </row>
  </sheetData>
  <sheetProtection/>
  <mergeCells count="8">
    <mergeCell ref="K1:O1"/>
    <mergeCell ref="I3:O3"/>
    <mergeCell ref="B3:H3"/>
    <mergeCell ref="A4:A5"/>
    <mergeCell ref="B4:B5"/>
    <mergeCell ref="A22:F22"/>
    <mergeCell ref="C2:H2"/>
    <mergeCell ref="I2:P2"/>
  </mergeCells>
  <printOptions/>
  <pageMargins left="0.2362204724409449" right="0.31496062992125984" top="0.1968503937007874" bottom="0.2362204724409449" header="0.1968503937007874" footer="0.1968503937007874"/>
  <pageSetup horizontalDpi="600" verticalDpi="600" orientation="landscape" paperSize="9" r:id="rId1"/>
  <ignoredErrors>
    <ignoredError sqref="I19:J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6.125" style="59" customWidth="1"/>
    <col min="2" max="2" width="27.625" style="60" customWidth="1"/>
    <col min="3" max="3" width="4.00390625" style="61" customWidth="1"/>
    <col min="4" max="4" width="7.625" style="61" customWidth="1"/>
    <col min="5" max="5" width="3.875" style="61" customWidth="1"/>
    <col min="6" max="6" width="8.125" style="61" customWidth="1"/>
    <col min="7" max="7" width="9.25390625" style="59" customWidth="1"/>
    <col min="8" max="8" width="11.625" style="61" customWidth="1"/>
    <col min="9" max="9" width="4.375" style="61" customWidth="1"/>
    <col min="10" max="10" width="8.125" style="61" customWidth="1"/>
    <col min="11" max="11" width="6.75390625" style="61" customWidth="1"/>
    <col min="12" max="12" width="7.75390625" style="61" customWidth="1"/>
    <col min="13" max="13" width="8.125" style="61" customWidth="1"/>
    <col min="14" max="14" width="9.25390625" style="61" customWidth="1"/>
    <col min="15" max="15" width="9.00390625" style="61" customWidth="1"/>
    <col min="16" max="16" width="10.125" style="61" customWidth="1"/>
    <col min="17" max="16384" width="9.125" style="61" customWidth="1"/>
  </cols>
  <sheetData>
    <row r="1" spans="10:16" ht="15">
      <c r="J1" s="435" t="s">
        <v>147</v>
      </c>
      <c r="K1" s="435"/>
      <c r="L1" s="435"/>
      <c r="M1" s="435"/>
      <c r="N1" s="435"/>
      <c r="O1" s="435"/>
      <c r="P1" s="435"/>
    </row>
    <row r="2" spans="1:16" ht="82.5" customHeight="1">
      <c r="A2" s="250"/>
      <c r="B2" s="277"/>
      <c r="C2" s="437" t="s">
        <v>134</v>
      </c>
      <c r="D2" s="437"/>
      <c r="E2" s="437"/>
      <c r="F2" s="437"/>
      <c r="G2" s="437"/>
      <c r="H2" s="437"/>
      <c r="I2" s="417" t="s">
        <v>150</v>
      </c>
      <c r="J2" s="417"/>
      <c r="K2" s="417"/>
      <c r="L2" s="417"/>
      <c r="M2" s="417"/>
      <c r="N2" s="417"/>
      <c r="O2" s="417"/>
      <c r="P2" s="417"/>
    </row>
    <row r="3" spans="1:15" ht="54.75" customHeight="1" thickBot="1">
      <c r="A3" s="250"/>
      <c r="B3" s="436" t="s">
        <v>89</v>
      </c>
      <c r="C3" s="436"/>
      <c r="D3" s="436"/>
      <c r="E3" s="436"/>
      <c r="F3" s="436"/>
      <c r="G3" s="436"/>
      <c r="H3" s="436"/>
      <c r="I3" s="278"/>
      <c r="J3" s="278"/>
      <c r="K3" s="278"/>
      <c r="L3" s="278"/>
      <c r="M3" s="278"/>
      <c r="N3" s="278"/>
      <c r="O3" s="278"/>
    </row>
    <row r="4" spans="1:16" ht="170.25" customHeight="1" thickBot="1">
      <c r="A4" s="335" t="s">
        <v>0</v>
      </c>
      <c r="B4" s="334" t="s">
        <v>1</v>
      </c>
      <c r="C4" s="358" t="s">
        <v>95</v>
      </c>
      <c r="D4" s="358" t="s">
        <v>53</v>
      </c>
      <c r="E4" s="359" t="s">
        <v>74</v>
      </c>
      <c r="F4" s="360" t="s">
        <v>36</v>
      </c>
      <c r="G4" s="361" t="s">
        <v>72</v>
      </c>
      <c r="H4" s="357" t="s">
        <v>73</v>
      </c>
      <c r="I4" s="358" t="s">
        <v>95</v>
      </c>
      <c r="J4" s="357" t="s">
        <v>53</v>
      </c>
      <c r="K4" s="357" t="s">
        <v>74</v>
      </c>
      <c r="L4" s="357" t="s">
        <v>36</v>
      </c>
      <c r="M4" s="362" t="s">
        <v>72</v>
      </c>
      <c r="N4" s="363" t="s">
        <v>131</v>
      </c>
      <c r="O4" s="363" t="s">
        <v>130</v>
      </c>
      <c r="P4" s="364" t="s">
        <v>146</v>
      </c>
    </row>
    <row r="5" spans="1:16" s="252" customFormat="1" ht="13.5" customHeight="1">
      <c r="A5" s="248">
        <v>1</v>
      </c>
      <c r="B5" s="248">
        <v>2</v>
      </c>
      <c r="C5" s="248">
        <v>3</v>
      </c>
      <c r="D5" s="248">
        <v>4</v>
      </c>
      <c r="E5" s="248">
        <v>5</v>
      </c>
      <c r="F5" s="248">
        <v>6</v>
      </c>
      <c r="G5" s="248">
        <v>7</v>
      </c>
      <c r="H5" s="248">
        <v>8</v>
      </c>
      <c r="I5" s="248">
        <v>9</v>
      </c>
      <c r="J5" s="283">
        <v>10</v>
      </c>
      <c r="K5" s="283">
        <v>11</v>
      </c>
      <c r="L5" s="283">
        <v>12</v>
      </c>
      <c r="M5" s="284">
        <v>13</v>
      </c>
      <c r="N5" s="283">
        <v>14</v>
      </c>
      <c r="O5" s="283">
        <v>15</v>
      </c>
      <c r="P5" s="327">
        <v>16</v>
      </c>
    </row>
    <row r="6" spans="1:16" ht="17.25" customHeight="1">
      <c r="A6" s="283">
        <v>1</v>
      </c>
      <c r="B6" s="308" t="s">
        <v>3</v>
      </c>
      <c r="C6" s="248">
        <v>1</v>
      </c>
      <c r="D6" s="248">
        <v>1</v>
      </c>
      <c r="E6" s="248">
        <v>1</v>
      </c>
      <c r="F6" s="283">
        <v>130000</v>
      </c>
      <c r="G6" s="283">
        <f>D6*F6</f>
        <v>130000</v>
      </c>
      <c r="H6" s="283">
        <f aca="true" t="shared" si="0" ref="H6:H17">G6*12</f>
        <v>1560000</v>
      </c>
      <c r="I6" s="248">
        <v>1</v>
      </c>
      <c r="J6" s="248">
        <v>1</v>
      </c>
      <c r="K6" s="296"/>
      <c r="L6" s="296"/>
      <c r="M6" s="296"/>
      <c r="N6" s="296"/>
      <c r="O6" s="296"/>
      <c r="P6" s="327">
        <f>O6+H6</f>
        <v>1560000</v>
      </c>
    </row>
    <row r="7" spans="1:16" ht="20.25" customHeight="1">
      <c r="A7" s="283">
        <v>2</v>
      </c>
      <c r="B7" s="308" t="s">
        <v>22</v>
      </c>
      <c r="C7" s="248">
        <v>1</v>
      </c>
      <c r="D7" s="248">
        <v>1</v>
      </c>
      <c r="E7" s="248">
        <v>1</v>
      </c>
      <c r="F7" s="283">
        <v>96000</v>
      </c>
      <c r="G7" s="283">
        <f aca="true" t="shared" si="1" ref="G7:G17">D7*F7</f>
        <v>96000</v>
      </c>
      <c r="H7" s="283">
        <f t="shared" si="0"/>
        <v>1152000</v>
      </c>
      <c r="I7" s="248">
        <v>1</v>
      </c>
      <c r="J7" s="248">
        <v>1</v>
      </c>
      <c r="K7" s="296"/>
      <c r="L7" s="296"/>
      <c r="M7" s="296"/>
      <c r="N7" s="296"/>
      <c r="O7" s="296"/>
      <c r="P7" s="327">
        <f aca="true" t="shared" si="2" ref="P7:P18">O7+H7</f>
        <v>1152000</v>
      </c>
    </row>
    <row r="8" spans="1:16" ht="18" customHeight="1">
      <c r="A8" s="283">
        <v>3</v>
      </c>
      <c r="B8" s="308" t="s">
        <v>7</v>
      </c>
      <c r="C8" s="248">
        <v>1</v>
      </c>
      <c r="D8" s="248">
        <v>0.75</v>
      </c>
      <c r="E8" s="248">
        <v>1</v>
      </c>
      <c r="F8" s="283">
        <v>96000</v>
      </c>
      <c r="G8" s="283">
        <f t="shared" si="1"/>
        <v>72000</v>
      </c>
      <c r="H8" s="283">
        <f t="shared" si="0"/>
        <v>864000</v>
      </c>
      <c r="I8" s="248">
        <v>1</v>
      </c>
      <c r="J8" s="248">
        <v>0.75</v>
      </c>
      <c r="K8" s="296"/>
      <c r="L8" s="296"/>
      <c r="M8" s="296"/>
      <c r="N8" s="296"/>
      <c r="O8" s="296"/>
      <c r="P8" s="327">
        <f t="shared" si="2"/>
        <v>864000</v>
      </c>
    </row>
    <row r="9" spans="1:16" ht="15.75" customHeight="1">
      <c r="A9" s="283">
        <v>4</v>
      </c>
      <c r="B9" s="308" t="s">
        <v>5</v>
      </c>
      <c r="C9" s="248">
        <v>1</v>
      </c>
      <c r="D9" s="248">
        <v>0.5</v>
      </c>
      <c r="E9" s="248">
        <v>1</v>
      </c>
      <c r="F9" s="283">
        <v>100000</v>
      </c>
      <c r="G9" s="283">
        <f t="shared" si="1"/>
        <v>50000</v>
      </c>
      <c r="H9" s="283">
        <f t="shared" si="0"/>
        <v>600000</v>
      </c>
      <c r="I9" s="248">
        <v>1</v>
      </c>
      <c r="J9" s="248">
        <v>0.5</v>
      </c>
      <c r="K9" s="296"/>
      <c r="L9" s="296"/>
      <c r="M9" s="296"/>
      <c r="N9" s="296"/>
      <c r="O9" s="296"/>
      <c r="P9" s="327">
        <f t="shared" si="2"/>
        <v>600000</v>
      </c>
    </row>
    <row r="10" spans="1:16" ht="16.5" customHeight="1">
      <c r="A10" s="283">
        <v>5</v>
      </c>
      <c r="B10" s="308" t="s">
        <v>12</v>
      </c>
      <c r="C10" s="248">
        <v>4</v>
      </c>
      <c r="D10" s="248">
        <v>4</v>
      </c>
      <c r="E10" s="248">
        <v>1</v>
      </c>
      <c r="F10" s="283">
        <v>106000</v>
      </c>
      <c r="G10" s="283">
        <f t="shared" si="1"/>
        <v>424000</v>
      </c>
      <c r="H10" s="283">
        <f>G10*13</f>
        <v>5512000</v>
      </c>
      <c r="I10" s="248">
        <v>4</v>
      </c>
      <c r="J10" s="248">
        <v>4.48</v>
      </c>
      <c r="K10" s="283">
        <v>1.12</v>
      </c>
      <c r="L10" s="283">
        <v>118720</v>
      </c>
      <c r="M10" s="283">
        <v>474880</v>
      </c>
      <c r="N10" s="283">
        <f>M10-G10</f>
        <v>50880</v>
      </c>
      <c r="O10" s="283">
        <f>N10*4</f>
        <v>203520</v>
      </c>
      <c r="P10" s="327">
        <f t="shared" si="2"/>
        <v>5715520</v>
      </c>
    </row>
    <row r="11" spans="1:16" ht="14.25" customHeight="1">
      <c r="A11" s="283">
        <v>6</v>
      </c>
      <c r="B11" s="308" t="s">
        <v>13</v>
      </c>
      <c r="C11" s="248">
        <v>4</v>
      </c>
      <c r="D11" s="248">
        <v>4</v>
      </c>
      <c r="E11" s="248">
        <v>1</v>
      </c>
      <c r="F11" s="283">
        <v>96000</v>
      </c>
      <c r="G11" s="283">
        <f t="shared" si="1"/>
        <v>384000</v>
      </c>
      <c r="H11" s="283">
        <f>G11*13</f>
        <v>4992000</v>
      </c>
      <c r="I11" s="248">
        <v>4</v>
      </c>
      <c r="J11" s="248">
        <v>4</v>
      </c>
      <c r="K11" s="296"/>
      <c r="L11" s="296"/>
      <c r="M11" s="296"/>
      <c r="N11" s="283"/>
      <c r="O11" s="283"/>
      <c r="P11" s="327">
        <f t="shared" si="2"/>
        <v>4992000</v>
      </c>
    </row>
    <row r="12" spans="1:16" ht="18" customHeight="1">
      <c r="A12" s="283">
        <v>7</v>
      </c>
      <c r="B12" s="308" t="s">
        <v>21</v>
      </c>
      <c r="C12" s="248">
        <v>1</v>
      </c>
      <c r="D12" s="248">
        <v>1</v>
      </c>
      <c r="E12" s="248">
        <v>1</v>
      </c>
      <c r="F12" s="283">
        <v>96000</v>
      </c>
      <c r="G12" s="283">
        <f t="shared" si="1"/>
        <v>96000</v>
      </c>
      <c r="H12" s="283">
        <f t="shared" si="0"/>
        <v>1152000</v>
      </c>
      <c r="I12" s="248">
        <v>1</v>
      </c>
      <c r="J12" s="248">
        <v>1</v>
      </c>
      <c r="K12" s="296"/>
      <c r="L12" s="296"/>
      <c r="M12" s="296"/>
      <c r="N12" s="283"/>
      <c r="O12" s="283"/>
      <c r="P12" s="327">
        <f t="shared" si="2"/>
        <v>1152000</v>
      </c>
    </row>
    <row r="13" spans="1:16" ht="18" customHeight="1">
      <c r="A13" s="283">
        <v>8</v>
      </c>
      <c r="B13" s="308" t="s">
        <v>8</v>
      </c>
      <c r="C13" s="248">
        <v>1</v>
      </c>
      <c r="D13" s="248">
        <v>0.5</v>
      </c>
      <c r="E13" s="248">
        <v>1</v>
      </c>
      <c r="F13" s="283">
        <v>96000</v>
      </c>
      <c r="G13" s="283">
        <f t="shared" si="1"/>
        <v>48000</v>
      </c>
      <c r="H13" s="283">
        <f t="shared" si="0"/>
        <v>576000</v>
      </c>
      <c r="I13" s="248">
        <v>1</v>
      </c>
      <c r="J13" s="248">
        <v>0.5</v>
      </c>
      <c r="K13" s="296"/>
      <c r="L13" s="296"/>
      <c r="M13" s="296"/>
      <c r="N13" s="283"/>
      <c r="O13" s="283"/>
      <c r="P13" s="327">
        <f t="shared" si="2"/>
        <v>576000</v>
      </c>
    </row>
    <row r="14" spans="1:36" ht="15" customHeight="1">
      <c r="A14" s="283">
        <v>9</v>
      </c>
      <c r="B14" s="308" t="s">
        <v>14</v>
      </c>
      <c r="C14" s="248">
        <v>1</v>
      </c>
      <c r="D14" s="248">
        <v>1</v>
      </c>
      <c r="E14" s="248">
        <v>1</v>
      </c>
      <c r="F14" s="283">
        <v>96000</v>
      </c>
      <c r="G14" s="283">
        <f t="shared" si="1"/>
        <v>96000</v>
      </c>
      <c r="H14" s="283">
        <f t="shared" si="0"/>
        <v>1152000</v>
      </c>
      <c r="I14" s="248">
        <v>1</v>
      </c>
      <c r="J14" s="248">
        <v>1</v>
      </c>
      <c r="K14" s="296"/>
      <c r="L14" s="296"/>
      <c r="M14" s="296"/>
      <c r="N14" s="283"/>
      <c r="O14" s="283"/>
      <c r="P14" s="327">
        <f t="shared" si="2"/>
        <v>1152000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</row>
    <row r="15" spans="1:36" ht="24.75" customHeight="1">
      <c r="A15" s="297">
        <v>10</v>
      </c>
      <c r="B15" s="251" t="s">
        <v>123</v>
      </c>
      <c r="C15" s="248">
        <v>0</v>
      </c>
      <c r="D15" s="248"/>
      <c r="E15" s="248"/>
      <c r="F15" s="283"/>
      <c r="G15" s="284">
        <f t="shared" si="1"/>
        <v>0</v>
      </c>
      <c r="H15" s="283"/>
      <c r="I15" s="283">
        <v>1</v>
      </c>
      <c r="J15" s="248">
        <v>0.5</v>
      </c>
      <c r="K15" s="248">
        <v>1</v>
      </c>
      <c r="L15" s="283">
        <v>96000</v>
      </c>
      <c r="M15" s="283">
        <f>J15*L15</f>
        <v>48000</v>
      </c>
      <c r="N15" s="283">
        <f>M15-G15</f>
        <v>48000</v>
      </c>
      <c r="O15" s="283">
        <f>N15*4</f>
        <v>192000</v>
      </c>
      <c r="P15" s="327">
        <f t="shared" si="2"/>
        <v>192000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1:37" ht="18" customHeight="1">
      <c r="A16" s="283">
        <v>11</v>
      </c>
      <c r="B16" s="308" t="s">
        <v>10</v>
      </c>
      <c r="C16" s="248">
        <v>1</v>
      </c>
      <c r="D16" s="248">
        <v>1</v>
      </c>
      <c r="E16" s="248">
        <v>1</v>
      </c>
      <c r="F16" s="283">
        <v>96000</v>
      </c>
      <c r="G16" s="283">
        <f t="shared" si="1"/>
        <v>96000</v>
      </c>
      <c r="H16" s="283">
        <f t="shared" si="0"/>
        <v>1152000</v>
      </c>
      <c r="I16" s="248">
        <v>1</v>
      </c>
      <c r="J16" s="248">
        <v>1</v>
      </c>
      <c r="K16" s="296"/>
      <c r="L16" s="296"/>
      <c r="M16" s="296"/>
      <c r="N16" s="283"/>
      <c r="O16" s="283"/>
      <c r="P16" s="327">
        <f t="shared" si="2"/>
        <v>1152000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</row>
    <row r="17" spans="1:37" s="67" customFormat="1" ht="18" customHeight="1" thickBot="1">
      <c r="A17" s="283">
        <v>12</v>
      </c>
      <c r="B17" s="308" t="s">
        <v>9</v>
      </c>
      <c r="C17" s="283">
        <v>1</v>
      </c>
      <c r="D17" s="283">
        <v>0.5</v>
      </c>
      <c r="E17" s="248">
        <v>1</v>
      </c>
      <c r="F17" s="283">
        <v>96000</v>
      </c>
      <c r="G17" s="283">
        <f t="shared" si="1"/>
        <v>48000</v>
      </c>
      <c r="H17" s="283">
        <f t="shared" si="0"/>
        <v>576000</v>
      </c>
      <c r="I17" s="283">
        <v>1</v>
      </c>
      <c r="J17" s="283">
        <v>0.5</v>
      </c>
      <c r="K17" s="296"/>
      <c r="L17" s="296"/>
      <c r="M17" s="296"/>
      <c r="N17" s="283"/>
      <c r="O17" s="283"/>
      <c r="P17" s="327">
        <f t="shared" si="2"/>
        <v>576000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</row>
    <row r="18" spans="1:37" ht="24" customHeight="1" thickBot="1">
      <c r="A18" s="309"/>
      <c r="B18" s="310" t="s">
        <v>11</v>
      </c>
      <c r="C18" s="311">
        <f>SUM(C6:C17)</f>
        <v>17</v>
      </c>
      <c r="D18" s="311">
        <f>SUM(D6:D17)</f>
        <v>15.25</v>
      </c>
      <c r="E18" s="311"/>
      <c r="F18" s="309"/>
      <c r="G18" s="309">
        <f>SUM(G6:G17)</f>
        <v>1540000</v>
      </c>
      <c r="H18" s="283">
        <f>SUM(H6:H17)</f>
        <v>19288000</v>
      </c>
      <c r="I18" s="283">
        <v>18</v>
      </c>
      <c r="J18" s="311">
        <f>SUM(J6:J17)</f>
        <v>16.23</v>
      </c>
      <c r="K18" s="296"/>
      <c r="L18" s="296"/>
      <c r="M18" s="296"/>
      <c r="N18" s="283">
        <f>SUM(N10:N17)</f>
        <v>98880</v>
      </c>
      <c r="O18" s="283">
        <f>SUM(O10:O17)</f>
        <v>395520</v>
      </c>
      <c r="P18" s="327">
        <f t="shared" si="2"/>
        <v>19683520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</row>
    <row r="19" ht="30" customHeight="1"/>
    <row r="20" spans="1:7" ht="53.25" customHeight="1">
      <c r="A20" s="421" t="s">
        <v>68</v>
      </c>
      <c r="B20" s="421"/>
      <c r="C20" s="421"/>
      <c r="D20" s="421"/>
      <c r="E20" s="421"/>
      <c r="F20" s="421"/>
      <c r="G20" s="421"/>
    </row>
    <row r="21" ht="30" customHeight="1">
      <c r="O21" s="61">
        <v>395520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5">
    <mergeCell ref="J1:P1"/>
    <mergeCell ref="I2:P2"/>
    <mergeCell ref="B3:H3"/>
    <mergeCell ref="A20:G20"/>
    <mergeCell ref="C2:H2"/>
  </mergeCells>
  <printOptions/>
  <pageMargins left="0.2362204724409449" right="0.2362204724409449" top="0.1968503937007874" bottom="0.2362204724409449" header="0.1968503937007874" footer="0.1968503937007874"/>
  <pageSetup horizontalDpi="600" verticalDpi="600" orientation="landscape" paperSize="9" r:id="rId1"/>
  <ignoredErrors>
    <ignoredError sqref="C18:D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6.125" style="59" customWidth="1"/>
    <col min="2" max="2" width="22.875" style="60" customWidth="1"/>
    <col min="3" max="3" width="6.125" style="61" customWidth="1"/>
    <col min="4" max="4" width="7.875" style="61" customWidth="1"/>
    <col min="5" max="5" width="5.625" style="61" customWidth="1"/>
    <col min="6" max="6" width="8.375" style="61" customWidth="1"/>
    <col min="7" max="7" width="9.375" style="61" customWidth="1"/>
    <col min="8" max="8" width="11.25390625" style="61" customWidth="1"/>
    <col min="9" max="9" width="6.75390625" style="61" customWidth="1"/>
    <col min="10" max="10" width="7.75390625" style="61" customWidth="1"/>
    <col min="11" max="11" width="9.125" style="61" customWidth="1"/>
    <col min="12" max="12" width="8.375" style="61" customWidth="1"/>
    <col min="13" max="13" width="8.125" style="61" customWidth="1"/>
    <col min="14" max="14" width="8.25390625" style="61" customWidth="1"/>
    <col min="15" max="15" width="9.625" style="61" customWidth="1"/>
    <col min="16" max="16" width="9.875" style="61" customWidth="1"/>
    <col min="17" max="16384" width="9.125" style="61" customWidth="1"/>
  </cols>
  <sheetData>
    <row r="1" spans="10:16" ht="15">
      <c r="J1" s="435" t="s">
        <v>147</v>
      </c>
      <c r="K1" s="435"/>
      <c r="L1" s="435"/>
      <c r="M1" s="435"/>
      <c r="N1" s="435"/>
      <c r="O1" s="435"/>
      <c r="P1" s="435"/>
    </row>
    <row r="2" spans="1:16" ht="75" customHeight="1">
      <c r="A2" s="250"/>
      <c r="B2" s="277"/>
      <c r="C2" s="278"/>
      <c r="D2" s="419" t="s">
        <v>132</v>
      </c>
      <c r="E2" s="419"/>
      <c r="F2" s="419"/>
      <c r="G2" s="419"/>
      <c r="H2" s="419"/>
      <c r="I2" s="417" t="s">
        <v>149</v>
      </c>
      <c r="J2" s="417"/>
      <c r="K2" s="417"/>
      <c r="L2" s="417"/>
      <c r="M2" s="417"/>
      <c r="N2" s="417"/>
      <c r="O2" s="417"/>
      <c r="P2" s="417"/>
    </row>
    <row r="3" spans="1:15" ht="57.75" customHeight="1" thickBot="1">
      <c r="A3" s="250"/>
      <c r="B3" s="420" t="s">
        <v>114</v>
      </c>
      <c r="C3" s="420"/>
      <c r="D3" s="420"/>
      <c r="E3" s="420"/>
      <c r="F3" s="420"/>
      <c r="G3" s="420"/>
      <c r="H3" s="420"/>
      <c r="I3" s="278"/>
      <c r="J3" s="278"/>
      <c r="K3" s="278"/>
      <c r="L3" s="278"/>
      <c r="M3" s="278"/>
      <c r="N3" s="278"/>
      <c r="O3" s="278"/>
    </row>
    <row r="4" spans="1:16" ht="87.75" customHeight="1">
      <c r="A4" s="279" t="s">
        <v>0</v>
      </c>
      <c r="B4" s="78" t="s">
        <v>1</v>
      </c>
      <c r="C4" s="273" t="s">
        <v>95</v>
      </c>
      <c r="D4" s="273" t="s">
        <v>53</v>
      </c>
      <c r="E4" s="245" t="s">
        <v>74</v>
      </c>
      <c r="F4" s="245" t="s">
        <v>36</v>
      </c>
      <c r="G4" s="274" t="s">
        <v>72</v>
      </c>
      <c r="H4" s="280" t="s">
        <v>73</v>
      </c>
      <c r="I4" s="273" t="s">
        <v>95</v>
      </c>
      <c r="J4" s="244" t="s">
        <v>53</v>
      </c>
      <c r="K4" s="244" t="s">
        <v>74</v>
      </c>
      <c r="L4" s="244" t="s">
        <v>36</v>
      </c>
      <c r="M4" s="275" t="s">
        <v>72</v>
      </c>
      <c r="N4" s="251" t="s">
        <v>131</v>
      </c>
      <c r="O4" s="251" t="s">
        <v>130</v>
      </c>
      <c r="P4" s="365" t="s">
        <v>146</v>
      </c>
    </row>
    <row r="5" spans="1:16" ht="16.5" customHeight="1">
      <c r="A5" s="281">
        <v>1</v>
      </c>
      <c r="B5" s="251">
        <v>2</v>
      </c>
      <c r="C5" s="248">
        <v>3</v>
      </c>
      <c r="D5" s="248">
        <v>4</v>
      </c>
      <c r="E5" s="248">
        <v>5</v>
      </c>
      <c r="F5" s="248">
        <v>6</v>
      </c>
      <c r="G5" s="248">
        <v>7</v>
      </c>
      <c r="H5" s="248">
        <v>8</v>
      </c>
      <c r="I5" s="248">
        <v>9</v>
      </c>
      <c r="J5" s="283">
        <v>10</v>
      </c>
      <c r="K5" s="283">
        <v>11</v>
      </c>
      <c r="L5" s="283">
        <v>12</v>
      </c>
      <c r="M5" s="284">
        <v>13</v>
      </c>
      <c r="N5" s="283">
        <v>14</v>
      </c>
      <c r="O5" s="283">
        <v>15</v>
      </c>
      <c r="P5" s="319">
        <v>16</v>
      </c>
    </row>
    <row r="6" spans="1:16" ht="18" customHeight="1">
      <c r="A6" s="283">
        <v>1</v>
      </c>
      <c r="B6" s="308" t="s">
        <v>3</v>
      </c>
      <c r="C6" s="248">
        <v>1</v>
      </c>
      <c r="D6" s="248">
        <v>1</v>
      </c>
      <c r="E6" s="336">
        <v>1</v>
      </c>
      <c r="F6" s="284">
        <v>130000</v>
      </c>
      <c r="G6" s="283">
        <f>D6*F6</f>
        <v>130000</v>
      </c>
      <c r="H6" s="283">
        <f>G6*12</f>
        <v>1560000</v>
      </c>
      <c r="I6" s="248">
        <v>1</v>
      </c>
      <c r="J6" s="248">
        <v>1</v>
      </c>
      <c r="K6" s="296"/>
      <c r="L6" s="296"/>
      <c r="M6" s="296"/>
      <c r="N6" s="296"/>
      <c r="O6" s="296"/>
      <c r="P6" s="319">
        <f>O6+H6</f>
        <v>1560000</v>
      </c>
    </row>
    <row r="7" spans="1:16" ht="33" customHeight="1">
      <c r="A7" s="283">
        <v>2</v>
      </c>
      <c r="B7" s="308" t="s">
        <v>22</v>
      </c>
      <c r="C7" s="248">
        <v>1</v>
      </c>
      <c r="D7" s="248">
        <v>0.25</v>
      </c>
      <c r="E7" s="336">
        <v>1</v>
      </c>
      <c r="F7" s="284">
        <v>96000</v>
      </c>
      <c r="G7" s="283">
        <f aca="true" t="shared" si="0" ref="G7:G17">D7*F7</f>
        <v>24000</v>
      </c>
      <c r="H7" s="283">
        <f aca="true" t="shared" si="1" ref="H7:H17">G7*12</f>
        <v>288000</v>
      </c>
      <c r="I7" s="248">
        <v>1</v>
      </c>
      <c r="J7" s="248">
        <v>0.25</v>
      </c>
      <c r="K7" s="296"/>
      <c r="L7" s="296"/>
      <c r="M7" s="296"/>
      <c r="N7" s="296"/>
      <c r="O7" s="296"/>
      <c r="P7" s="319">
        <f aca="true" t="shared" si="2" ref="P7:P18">O7+H7</f>
        <v>288000</v>
      </c>
    </row>
    <row r="8" spans="1:16" ht="18" customHeight="1">
      <c r="A8" s="283">
        <v>3</v>
      </c>
      <c r="B8" s="308" t="s">
        <v>7</v>
      </c>
      <c r="C8" s="248">
        <v>1</v>
      </c>
      <c r="D8" s="248">
        <v>0.5</v>
      </c>
      <c r="E8" s="336">
        <v>1</v>
      </c>
      <c r="F8" s="284">
        <v>96000</v>
      </c>
      <c r="G8" s="283">
        <f t="shared" si="0"/>
        <v>48000</v>
      </c>
      <c r="H8" s="283">
        <f t="shared" si="1"/>
        <v>576000</v>
      </c>
      <c r="I8" s="248">
        <v>1</v>
      </c>
      <c r="J8" s="248">
        <v>0.5</v>
      </c>
      <c r="K8" s="296"/>
      <c r="L8" s="296"/>
      <c r="M8" s="296"/>
      <c r="N8" s="296"/>
      <c r="O8" s="296"/>
      <c r="P8" s="319">
        <f t="shared" si="2"/>
        <v>576000</v>
      </c>
    </row>
    <row r="9" spans="1:16" ht="18" customHeight="1">
      <c r="A9" s="283">
        <v>4</v>
      </c>
      <c r="B9" s="308" t="s">
        <v>5</v>
      </c>
      <c r="C9" s="248">
        <v>1</v>
      </c>
      <c r="D9" s="248">
        <v>0.5</v>
      </c>
      <c r="E9" s="336">
        <v>1</v>
      </c>
      <c r="F9" s="284">
        <v>100000</v>
      </c>
      <c r="G9" s="283">
        <f t="shared" si="0"/>
        <v>50000</v>
      </c>
      <c r="H9" s="283">
        <f t="shared" si="1"/>
        <v>600000</v>
      </c>
      <c r="I9" s="248">
        <v>1</v>
      </c>
      <c r="J9" s="248">
        <v>0.5</v>
      </c>
      <c r="K9" s="296"/>
      <c r="L9" s="296"/>
      <c r="M9" s="296"/>
      <c r="N9" s="296"/>
      <c r="O9" s="296"/>
      <c r="P9" s="319">
        <f t="shared" si="2"/>
        <v>600000</v>
      </c>
    </row>
    <row r="10" spans="1:16" ht="18" customHeight="1">
      <c r="A10" s="283">
        <v>5</v>
      </c>
      <c r="B10" s="308" t="s">
        <v>12</v>
      </c>
      <c r="C10" s="248">
        <v>2</v>
      </c>
      <c r="D10" s="248">
        <v>2</v>
      </c>
      <c r="E10" s="336">
        <v>1</v>
      </c>
      <c r="F10" s="284">
        <v>106000</v>
      </c>
      <c r="G10" s="283">
        <f t="shared" si="0"/>
        <v>212000</v>
      </c>
      <c r="H10" s="283">
        <f>G10*13</f>
        <v>2756000</v>
      </c>
      <c r="I10" s="248">
        <v>2</v>
      </c>
      <c r="J10" s="248">
        <v>2.24</v>
      </c>
      <c r="K10" s="283">
        <v>1.12</v>
      </c>
      <c r="L10" s="283">
        <v>118720</v>
      </c>
      <c r="M10" s="283">
        <v>237440</v>
      </c>
      <c r="N10" s="283">
        <f>M10-G10</f>
        <v>25440</v>
      </c>
      <c r="O10" s="283">
        <f>N10*4</f>
        <v>101760</v>
      </c>
      <c r="P10" s="319">
        <f t="shared" si="2"/>
        <v>2857760</v>
      </c>
    </row>
    <row r="11" spans="1:16" ht="24" customHeight="1">
      <c r="A11" s="283">
        <v>6</v>
      </c>
      <c r="B11" s="308" t="s">
        <v>13</v>
      </c>
      <c r="C11" s="248">
        <v>2</v>
      </c>
      <c r="D11" s="248">
        <v>2</v>
      </c>
      <c r="E11" s="336">
        <v>1</v>
      </c>
      <c r="F11" s="284">
        <v>96000</v>
      </c>
      <c r="G11" s="283">
        <f t="shared" si="0"/>
        <v>192000</v>
      </c>
      <c r="H11" s="283">
        <f>G11*13</f>
        <v>2496000</v>
      </c>
      <c r="I11" s="248">
        <v>2</v>
      </c>
      <c r="J11" s="248">
        <v>2</v>
      </c>
      <c r="K11" s="296"/>
      <c r="L11" s="296"/>
      <c r="M11" s="283"/>
      <c r="N11" s="283"/>
      <c r="O11" s="283"/>
      <c r="P11" s="319">
        <f t="shared" si="2"/>
        <v>2496000</v>
      </c>
    </row>
    <row r="12" spans="1:16" ht="18" customHeight="1">
      <c r="A12" s="283">
        <v>7</v>
      </c>
      <c r="B12" s="308" t="s">
        <v>21</v>
      </c>
      <c r="C12" s="248">
        <v>1</v>
      </c>
      <c r="D12" s="248">
        <v>1</v>
      </c>
      <c r="E12" s="336">
        <v>1</v>
      </c>
      <c r="F12" s="284">
        <v>96000</v>
      </c>
      <c r="G12" s="283">
        <f t="shared" si="0"/>
        <v>96000</v>
      </c>
      <c r="H12" s="283">
        <f t="shared" si="1"/>
        <v>1152000</v>
      </c>
      <c r="I12" s="248">
        <v>1</v>
      </c>
      <c r="J12" s="248">
        <v>1</v>
      </c>
      <c r="K12" s="296"/>
      <c r="L12" s="296"/>
      <c r="M12" s="296"/>
      <c r="N12" s="283"/>
      <c r="O12" s="283"/>
      <c r="P12" s="319">
        <f t="shared" si="2"/>
        <v>1152000</v>
      </c>
    </row>
    <row r="13" spans="1:16" ht="18" customHeight="1">
      <c r="A13" s="283">
        <v>8</v>
      </c>
      <c r="B13" s="308" t="s">
        <v>8</v>
      </c>
      <c r="C13" s="248">
        <v>1</v>
      </c>
      <c r="D13" s="248">
        <v>0.5</v>
      </c>
      <c r="E13" s="336">
        <v>1</v>
      </c>
      <c r="F13" s="284">
        <v>96000</v>
      </c>
      <c r="G13" s="283">
        <f t="shared" si="0"/>
        <v>48000</v>
      </c>
      <c r="H13" s="283">
        <f t="shared" si="1"/>
        <v>576000</v>
      </c>
      <c r="I13" s="248">
        <v>1</v>
      </c>
      <c r="J13" s="248">
        <v>0.5</v>
      </c>
      <c r="K13" s="296"/>
      <c r="L13" s="296"/>
      <c r="M13" s="296"/>
      <c r="N13" s="283"/>
      <c r="O13" s="283"/>
      <c r="P13" s="319">
        <f t="shared" si="2"/>
        <v>576000</v>
      </c>
    </row>
    <row r="14" spans="1:16" ht="25.5" customHeight="1">
      <c r="A14" s="283">
        <v>9</v>
      </c>
      <c r="B14" s="308" t="s">
        <v>14</v>
      </c>
      <c r="C14" s="248">
        <v>1</v>
      </c>
      <c r="D14" s="248">
        <v>0.5</v>
      </c>
      <c r="E14" s="336">
        <v>1</v>
      </c>
      <c r="F14" s="284">
        <v>96000</v>
      </c>
      <c r="G14" s="283">
        <f t="shared" si="0"/>
        <v>48000</v>
      </c>
      <c r="H14" s="283">
        <f t="shared" si="1"/>
        <v>576000</v>
      </c>
      <c r="I14" s="248">
        <v>1</v>
      </c>
      <c r="J14" s="248">
        <v>0.5</v>
      </c>
      <c r="K14" s="296"/>
      <c r="L14" s="296"/>
      <c r="M14" s="296"/>
      <c r="N14" s="283"/>
      <c r="O14" s="283"/>
      <c r="P14" s="319">
        <f t="shared" si="2"/>
        <v>576000</v>
      </c>
    </row>
    <row r="15" spans="1:16" ht="26.25" customHeight="1">
      <c r="A15" s="297">
        <v>10</v>
      </c>
      <c r="B15" s="251" t="s">
        <v>123</v>
      </c>
      <c r="C15" s="248"/>
      <c r="D15" s="248"/>
      <c r="E15" s="248"/>
      <c r="F15" s="283"/>
      <c r="G15" s="284">
        <f t="shared" si="0"/>
        <v>0</v>
      </c>
      <c r="H15" s="283"/>
      <c r="I15" s="248">
        <v>1</v>
      </c>
      <c r="J15" s="248">
        <v>0.25</v>
      </c>
      <c r="K15" s="248">
        <v>1</v>
      </c>
      <c r="L15" s="283">
        <v>96000</v>
      </c>
      <c r="M15" s="283">
        <f>J15*L15</f>
        <v>24000</v>
      </c>
      <c r="N15" s="283">
        <f>M15-G15</f>
        <v>24000</v>
      </c>
      <c r="O15" s="283">
        <f>N15*4</f>
        <v>96000</v>
      </c>
      <c r="P15" s="319">
        <f t="shared" si="2"/>
        <v>96000</v>
      </c>
    </row>
    <row r="16" spans="1:16" ht="18" customHeight="1">
      <c r="A16" s="283">
        <v>10</v>
      </c>
      <c r="B16" s="308" t="s">
        <v>10</v>
      </c>
      <c r="C16" s="248">
        <v>1</v>
      </c>
      <c r="D16" s="248">
        <v>1</v>
      </c>
      <c r="E16" s="336">
        <v>1</v>
      </c>
      <c r="F16" s="284">
        <v>96000</v>
      </c>
      <c r="G16" s="283">
        <f t="shared" si="0"/>
        <v>96000</v>
      </c>
      <c r="H16" s="283">
        <f t="shared" si="1"/>
        <v>1152000</v>
      </c>
      <c r="I16" s="248">
        <v>1</v>
      </c>
      <c r="J16" s="248">
        <v>1</v>
      </c>
      <c r="K16" s="296"/>
      <c r="L16" s="296"/>
      <c r="M16" s="296"/>
      <c r="N16" s="283"/>
      <c r="O16" s="283"/>
      <c r="P16" s="319">
        <f t="shared" si="2"/>
        <v>1152000</v>
      </c>
    </row>
    <row r="17" spans="1:16" ht="18" customHeight="1">
      <c r="A17" s="283">
        <v>11</v>
      </c>
      <c r="B17" s="308" t="s">
        <v>9</v>
      </c>
      <c r="C17" s="283">
        <v>1</v>
      </c>
      <c r="D17" s="283">
        <v>0.5</v>
      </c>
      <c r="E17" s="336">
        <v>1</v>
      </c>
      <c r="F17" s="284">
        <v>96000</v>
      </c>
      <c r="G17" s="283">
        <f t="shared" si="0"/>
        <v>48000</v>
      </c>
      <c r="H17" s="283">
        <f t="shared" si="1"/>
        <v>576000</v>
      </c>
      <c r="I17" s="283">
        <v>1</v>
      </c>
      <c r="J17" s="283">
        <v>0.5</v>
      </c>
      <c r="K17" s="296"/>
      <c r="L17" s="296"/>
      <c r="M17" s="296"/>
      <c r="N17" s="283"/>
      <c r="O17" s="283"/>
      <c r="P17" s="319">
        <f t="shared" si="2"/>
        <v>576000</v>
      </c>
    </row>
    <row r="18" spans="1:16" ht="18" customHeight="1" thickBot="1">
      <c r="A18" s="309"/>
      <c r="B18" s="337" t="s">
        <v>11</v>
      </c>
      <c r="C18" s="311">
        <f>SUM(C6:C17)</f>
        <v>13</v>
      </c>
      <c r="D18" s="311">
        <f>SUM(D6:D17)</f>
        <v>9.75</v>
      </c>
      <c r="E18" s="338"/>
      <c r="F18" s="339"/>
      <c r="G18" s="283">
        <f>SUM(G6:G17)</f>
        <v>992000</v>
      </c>
      <c r="H18" s="283">
        <f>SUM(H6:H17)</f>
        <v>12308000</v>
      </c>
      <c r="I18" s="283">
        <f>SUM(I6:I17)</f>
        <v>14</v>
      </c>
      <c r="J18" s="311">
        <f>SUM(J6:J17)</f>
        <v>10.24</v>
      </c>
      <c r="K18" s="296"/>
      <c r="L18" s="296"/>
      <c r="M18" s="296"/>
      <c r="N18" s="283">
        <f>SUM(N10:N17)</f>
        <v>49440</v>
      </c>
      <c r="O18" s="283">
        <f>SUM(O10:O17)</f>
        <v>197760</v>
      </c>
      <c r="P18" s="319">
        <f t="shared" si="2"/>
        <v>12505760</v>
      </c>
    </row>
    <row r="19" ht="25.5" customHeight="1"/>
    <row r="20" spans="1:7" ht="75.75" customHeight="1">
      <c r="A20" s="422" t="s">
        <v>69</v>
      </c>
      <c r="B20" s="422"/>
      <c r="C20" s="422"/>
      <c r="D20" s="422"/>
      <c r="E20" s="422"/>
      <c r="F20" s="422"/>
      <c r="G20" s="422"/>
    </row>
    <row r="21" ht="25.5" customHeight="1">
      <c r="O21" s="61">
        <v>197760</v>
      </c>
    </row>
  </sheetData>
  <sheetProtection/>
  <mergeCells count="5">
    <mergeCell ref="D2:H2"/>
    <mergeCell ref="B3:H3"/>
    <mergeCell ref="A20:G20"/>
    <mergeCell ref="J1:P1"/>
    <mergeCell ref="I2:P2"/>
  </mergeCells>
  <printOptions/>
  <pageMargins left="0.1968503937007874" right="0.1968503937007874" top="0.1968503937007874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Haykush</dc:creator>
  <cp:keywords/>
  <dc:description/>
  <cp:lastModifiedBy>User</cp:lastModifiedBy>
  <cp:lastPrinted>2021-08-24T19:49:35Z</cp:lastPrinted>
  <dcterms:created xsi:type="dcterms:W3CDTF">2017-12-12T12:41:53Z</dcterms:created>
  <dcterms:modified xsi:type="dcterms:W3CDTF">2021-08-25T08:04:20Z</dcterms:modified>
  <cp:category/>
  <cp:version/>
  <cp:contentType/>
  <cp:contentStatus/>
</cp:coreProperties>
</file>