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115" firstSheet="1" activeTab="6"/>
  </bookViews>
  <sheets>
    <sheet name="Grutyun-hamaynq" sheetId="1" r:id="rId1"/>
    <sheet name="Ekamutner" sheetId="2" r:id="rId2"/>
    <sheet name="Gorcarnakan caxs" sheetId="3" r:id="rId3"/>
    <sheet name="Tntesagitakan " sheetId="4" r:id="rId4"/>
    <sheet name="Dificit" sheetId="5" r:id="rId5"/>
    <sheet name="Dificiti caxs" sheetId="6" r:id="rId6"/>
    <sheet name="Gorcarnakan caxs.Tntesagitakan" sheetId="7" r:id="rId7"/>
    <sheet name="Aparq" sheetId="8" r:id="rId8"/>
  </sheets>
  <definedNames>
    <definedName name="_xlnm.Print_Area" localSheetId="4">'Dificit'!$A$2:$H$23</definedName>
    <definedName name="_xlnm.Print_Area" localSheetId="5">'Dificiti caxs'!$A$2:$I$90</definedName>
    <definedName name="_xlnm.Print_Area" localSheetId="2">'Gorcarnakan caxs'!$A$3:$H$320</definedName>
    <definedName name="_xlnm.Print_Area" localSheetId="6">'Gorcarnakan caxs.Tntesagitakan'!$A$1:$H$420</definedName>
  </definedNames>
  <calcPr fullCalcOnLoad="1"/>
</workbook>
</file>

<file path=xl/sharedStrings.xml><?xml version="1.0" encoding="utf-8"?>
<sst xmlns="http://schemas.openxmlformats.org/spreadsheetml/2006/main" count="2259" uniqueCount="879">
  <si>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</si>
  <si>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</si>
  <si>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</si>
  <si>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</si>
  <si>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</si>
  <si>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</si>
  <si>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</si>
  <si>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</si>
  <si>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</si>
  <si>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</si>
  <si>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</si>
  <si>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</si>
  <si>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</si>
  <si>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</si>
  <si>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</si>
  <si>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</si>
  <si>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</si>
  <si>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</si>
  <si>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</si>
  <si>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</si>
  <si>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</si>
  <si>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</si>
  <si>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</si>
  <si>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</si>
  <si>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</si>
  <si>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</si>
  <si>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</si>
  <si>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</si>
  <si>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</si>
  <si>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</si>
  <si>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</si>
  <si>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</si>
  <si>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</si>
  <si>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</si>
  <si>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</si>
  <si>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</si>
  <si>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</si>
  <si>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</si>
  <si>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</si>
  <si>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</si>
  <si>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</si>
  <si>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</si>
  <si>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</si>
  <si>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</si>
  <si>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</si>
  <si>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</si>
  <si>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</si>
  <si>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</si>
  <si>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</si>
  <si>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</si>
  <si>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</si>
  <si>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</si>
  <si>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</si>
  <si>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</si>
  <si>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</si>
  <si>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</si>
  <si>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</si>
  <si>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</si>
  <si>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</si>
  <si>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</si>
  <si>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</si>
  <si>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</si>
  <si>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</si>
  <si>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</si>
  <si>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</si>
  <si>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</si>
  <si>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</si>
  <si>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</si>
  <si>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</si>
  <si>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</si>
  <si>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</si>
  <si>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</si>
  <si>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</si>
  <si>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</si>
  <si>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</si>
  <si>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·) ä»ï³Ï³Ý µÛáõç»Çó ïñ³Ù³¹ñíáÕ Ýå³ï³Ï³ÛÇÝ Ñ³ïÏ³óáõÙÝ»ñ (ëáõµí»ÝóÇ³Ý»ñ)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</si>
  <si>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</si>
  <si>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</si>
  <si>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</si>
  <si>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</si>
  <si>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</si>
  <si>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</si>
  <si>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</si>
  <si>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</si>
  <si>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</si>
  <si>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</si>
  <si>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</si>
  <si>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</si>
  <si>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</si>
  <si>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</si>
  <si>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</si>
  <si>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</si>
  <si>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</si>
  <si>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</si>
  <si>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</si>
  <si>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</si>
  <si>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</si>
  <si>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</si>
  <si>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</si>
  <si>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</si>
  <si>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</si>
  <si>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</si>
  <si>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</si>
  <si>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</si>
  <si>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</si>
  <si>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</si>
  <si>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</si>
  <si>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</si>
  <si>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</si>
  <si>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</si>
  <si>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</si>
  <si>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</si>
  <si>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</si>
  <si>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</si>
  <si>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</si>
  <si>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</si>
  <si>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</si>
  <si>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</si>
  <si>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</si>
  <si>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</si>
  <si>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</si>
  <si>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</si>
  <si>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</si>
  <si>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</si>
  <si>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</si>
  <si>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</si>
  <si>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</si>
  <si>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</si>
  <si>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</si>
  <si>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</si>
  <si>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</si>
  <si>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</si>
  <si>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</si>
  <si>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</si>
  <si>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</si>
  <si>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</si>
  <si>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</si>
  <si>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</si>
  <si>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</si>
  <si>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</si>
  <si>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</si>
  <si>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</si>
  <si>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</si>
  <si>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</si>
  <si>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</si>
  <si>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</si>
  <si>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</si>
  <si>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</si>
  <si>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</si>
  <si>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</si>
  <si>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</si>
  <si>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</si>
  <si>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</si>
  <si>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</si>
  <si>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</si>
  <si>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</si>
  <si>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</si>
  <si>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</si>
  <si>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</si>
  <si>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</si>
  <si>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</si>
  <si>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1300</t>
  </si>
  <si>
    <t>ÊáõÙµ</t>
  </si>
  <si>
    <t>¸³ë</t>
  </si>
  <si>
    <t xml:space="preserve"> X</t>
  </si>
  <si>
    <t>X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</si>
  <si>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</si>
  <si>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</si>
  <si>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</si>
  <si>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(Ñ³½³ñ ¹ñ³ÙÝ»ñáí)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</si>
  <si>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</si>
  <si>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</si>
  <si>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</si>
  <si>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</si>
  <si>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</si>
  <si>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</si>
  <si>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</si>
  <si>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</si>
  <si>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</si>
  <si>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</si>
  <si>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</si>
  <si>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>Î³é³í³ñáõÃÛ³Ý ï³ñµ»ñ Ù³Ï³ñ¹³ÏÝ»ñÇ ÙÇç¨ Çñ³Ï³Ý³óíáÕ ÁÝ¹Ñ³Ýáõñ µÝáõÛÃÇ ïñ³Ýëý»ñïÝ»ñ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</si>
  <si>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</si>
  <si>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</si>
  <si>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</si>
  <si>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</si>
  <si>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</si>
  <si>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</si>
  <si>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</si>
  <si>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</si>
  <si>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àëïÇÏ³ÝáõÃÛáõÝ</t>
  </si>
  <si>
    <t xml:space="preserve">¸³ï³ñ³ÝÝ»ñ </t>
  </si>
  <si>
    <t>Î³É³Ý³í³Ûñ»ñ</t>
  </si>
  <si>
    <t xml:space="preserve">Î³É³Ý³í³Ûñ»ñ 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</si>
  <si>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</si>
  <si>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</si>
  <si>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</si>
  <si>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</si>
  <si>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</si>
  <si>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</si>
  <si>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</si>
  <si>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</si>
  <si>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</si>
  <si>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</si>
  <si>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</si>
  <si>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</si>
  <si>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</si>
  <si>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</si>
  <si>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</si>
  <si>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</si>
  <si>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</si>
  <si>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</si>
  <si>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</si>
  <si>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</si>
  <si>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</si>
  <si>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</si>
  <si>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</si>
  <si>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</si>
  <si>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</si>
  <si>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</si>
  <si>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</si>
  <si>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</si>
  <si>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</si>
  <si>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</si>
  <si>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</si>
  <si>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</si>
  <si>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</si>
  <si>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</si>
  <si>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</si>
  <si>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</si>
  <si>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</si>
  <si>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</si>
  <si>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</si>
  <si>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</si>
  <si>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</si>
  <si>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</si>
  <si>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</si>
  <si>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</si>
  <si>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</si>
  <si>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</si>
  <si>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</si>
  <si>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</si>
  <si>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</si>
  <si>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</si>
  <si>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</si>
  <si>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</si>
  <si>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</si>
  <si>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</si>
  <si>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</si>
  <si>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</si>
  <si>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</si>
  <si>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</si>
  <si>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</si>
  <si>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</si>
  <si>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</si>
  <si>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î³ñ»Ï³Ý Ñ³ëï³ïí³Í åÉ³Ý</t>
  </si>
  <si>
    <t>ÀÝ¹³Ù»ÝÁ</t>
  </si>
  <si>
    <t>³Û¹ ÃíáõÙ</t>
  </si>
  <si>
    <t>(ë.7 + ë8)</t>
  </si>
  <si>
    <t>(ë.4 + ë5)</t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</si>
  <si>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</si>
  <si>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</si>
  <si>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</si>
  <si>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</si>
  <si>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ÀÝ¹Ñ³Ýáõñ µÝáõÛÃÇ µÅßÏ³Ï³Ý Í³é³ÛáõÃÛáõÝÝ»ñ</t>
  </si>
  <si>
    <t>Ø³ëÝ³·Çï³óí³Í µÅßÏ³Ï³Ý Í³é³ÛáõÃÛáõÝÝ»ñ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</si>
  <si>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</si>
  <si>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</si>
  <si>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</si>
  <si>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</si>
  <si>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</si>
  <si>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</si>
  <si>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</si>
  <si>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</si>
  <si>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</si>
  <si>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Ð³Ý·ëïÇ ¨ ëåáñïÇ Í³é³ÛáõÃÛáõÝÝ»ñ</t>
  </si>
  <si>
    <t>Øß³ÏáõÃ³ÛÇÝ Í³é³ÛáõÃÛáõÝÝ»ñ</t>
  </si>
  <si>
    <t>è³¹Çá ¨ Ñ»éáõëï³Ñ³Õáñ¹áõÙÝ»ñÇ Ñ»é³ñÓ³ÏÙ³Ý ¨ Ññ³ï³ñ³Ïã³Ï³Ý Í³é³ÛáõÃÛáõÝÝ»ñ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</si>
  <si>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</si>
  <si>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</si>
  <si>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ºÏ³Ùï³ï»ë³ÏÝ»ñÁ</t>
  </si>
  <si>
    <t>ÐáÕÇ Ñ³ñÏ Ñ³Ù³ÛÝùÝ»ñÇ í³ñã³Ï³Ý ï³ñ³ÍùÝ»ñáõÙ ·ïÝíáÕ ÑáÕÇ Ñ³Ù³ñ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</si>
  <si>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</si>
  <si>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</si>
  <si>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</si>
  <si>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ì³ñã³Ï³Ý µÛáõç»Ç å³Ñáõëï³ÛÇÝ ýáÝ¹Çó ýáÝ¹³ÛÇÝ µÛáõç» Ï³ï³ñíáÕ Ñ³ïÏ³óáõÙÝ»ñÇó Ùáõïù»ñ</t>
  </si>
  <si>
    <t>1111</t>
  </si>
  <si>
    <t>1121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</si>
  <si>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</si>
  <si>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</si>
  <si>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</si>
  <si>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</si>
  <si>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</si>
  <si>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</si>
  <si>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</si>
  <si>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</si>
  <si>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</si>
  <si>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</si>
  <si>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</si>
  <si>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</si>
  <si>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</si>
  <si>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</si>
  <si>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</si>
  <si>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</si>
  <si>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</si>
  <si>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</si>
  <si>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 xml:space="preserve">Ü³Ë³¹åñáó³Ï³Ý ÏñÃáõÃÛáõÝ </t>
  </si>
  <si>
    <t>´³ñÓñ³·áõÛÝ ÏñÃáõÃÛáõÝ</t>
  </si>
  <si>
    <t xml:space="preserve">Àëï Ù³Ï³ñ¹³ÏÝ»ñÇ ã¹³ë³Ï³ñ·íáÕ ÏñÃáõÃÛáõÝ 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</si>
  <si>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</si>
  <si>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</si>
  <si>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</si>
  <si>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</si>
  <si>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</si>
  <si>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</si>
  <si>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</si>
  <si>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</si>
  <si>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</si>
  <si>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</si>
  <si>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</si>
  <si>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</si>
  <si>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</si>
  <si>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´³-ÅÇÝ</t>
  </si>
  <si>
    <t>Ð²îì²Ì  5</t>
  </si>
  <si>
    <t>Ð²îì²Ì  4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</si>
  <si>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</si>
  <si>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</si>
  <si>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</si>
  <si>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</si>
  <si>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</si>
  <si>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</si>
  <si>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</si>
  <si>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</si>
  <si>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</si>
  <si>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</si>
  <si>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</si>
  <si>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</si>
  <si>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</si>
  <si>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</si>
  <si>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</si>
  <si>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</si>
  <si>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</si>
  <si>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</si>
  <si>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</si>
  <si>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</si>
  <si>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</si>
  <si>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</si>
  <si>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</si>
  <si>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6420</t>
  </si>
  <si>
    <t>6430</t>
  </si>
  <si>
    <t>6440</t>
  </si>
  <si>
    <t xml:space="preserve"> - »ÝÃ³Ï³ ¿ áõÕÕÙ³Ý Ñ³Ù³ÛÝùÇ µÛáõç»Ç ýáÝ¹³ÛÇÝ  Ù³ë                         (ïáÕ 8191 - ïáÕ 8192)</t>
  </si>
  <si>
    <t>8199³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</si>
  <si>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</si>
  <si>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</si>
  <si>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</si>
  <si>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</si>
  <si>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</si>
  <si>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</si>
  <si>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</si>
  <si>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</si>
  <si>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</si>
  <si>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</si>
  <si>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</si>
  <si>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</si>
  <si>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</si>
  <si>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</si>
  <si>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</si>
  <si>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</si>
  <si>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</si>
  <si>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</si>
  <si>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</si>
  <si>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</si>
  <si>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</si>
  <si>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</si>
  <si>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</si>
  <si>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</si>
  <si>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</si>
  <si>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</si>
  <si>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</si>
  <si>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</si>
  <si>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</si>
  <si>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</si>
  <si>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</si>
  <si>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</si>
  <si>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</si>
  <si>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</si>
  <si>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</si>
  <si>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</si>
  <si>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</si>
  <si>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</si>
  <si>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</si>
  <si>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</si>
  <si>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</si>
  <si>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</si>
  <si>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</si>
  <si>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</si>
  <si>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</si>
  <si>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</si>
  <si>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</si>
  <si>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</si>
  <si>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</si>
  <si>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</si>
  <si>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</si>
  <si>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>Ð²îì²Ì   1</t>
  </si>
  <si>
    <t>Ð²îì²²Ì  2</t>
  </si>
  <si>
    <t>Ð²îì²²Ì  3</t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</si>
  <si>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</si>
  <si>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í³ñã³Ï³Ý Ù³ëÇ ÙÇçáóÝ»ñÇ ï³ñ»ëÏ½µÇ ³½³ï ÙÝ³óáñ¹Çó ýáÝ¹³ÛÇÝ  Ù³ë Ùáõïù³·ñÙ³Ý »ÝÃ³Ï³ ·áõÙ³ñÁ (ïáÕ 8193)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</si>
  <si>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</si>
  <si>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</si>
  <si>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1372</t>
  </si>
  <si>
    <t xml:space="preserve"> -êáõµëÇ¹Ç³Ý»ñ áã å»ï³Ï³Ý (áã h³Ù³ÛÝù³ÛÇÝ) áã ýÇÝ³Ýë³Ï³Ý Ï³½Ù³Ï»ñåáõÃÛáõÝÝ»ñÇÝ </t>
  </si>
  <si>
    <t xml:space="preserve"> ²ÚÈ ´Ü²Î²Ü Ì²¶àôØ àôÜºòàÔ ÐÆØÜ²Î²Ü ØÆæàòÜºðÆ Æð²òàôØÆò Øàôîøºð</t>
  </si>
  <si>
    <t xml:space="preserve">î º Ô º Î àô Â Ú àô Ü Ü º ð </t>
  </si>
  <si>
    <t>¶àÀÚø²Ð²ðÎÆ ºì ÐàÔÆ Ð²ðÎÆ§ ÐàÔºðÆ ºì ²ÚÈ ¶àôÚøÆ ì²ðÒ²Î²ÈàôÂÚ²Ü</t>
  </si>
  <si>
    <t>ì²ðÒ²ìÖ²ðÜºðÆ ¶Ìàì ²è²ÜÒÆÜ òàôò²ÜÆÞÜºðÆ  ìºð²´ºðÚ²È</t>
  </si>
  <si>
    <t>ºÏ³Ùï³ï»ë³ÏÝ»ñ</t>
  </si>
  <si>
    <t>²å³éùÁ ï³ñ»ëÏ½µÇ ¹ñáõÃÛ³Ùµ</t>
  </si>
  <si>
    <t>²å³éùÁ ï³ñ»í»ñçÇ ¹ñáõÃÛ³Ùµ</t>
  </si>
  <si>
    <t>îíÛ³É ï³ñí³ Ñ³ßí³ñÏ³ÛÇÝ ·áõÙ³ñÁ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</si>
  <si>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</si>
  <si>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ÑáÕ»ñÇ Ñ³Ù³ñ</t>
  </si>
  <si>
    <t>¶áõÛù³Ñ³ñÏ ÷áË³¹ñ³ÙÇçáóÝ»ñÇ  Ñ³Ù³ñ</t>
  </si>
  <si>
    <t>ÐáÕ»ñÇ í³ñÓ³Ï³ÉáõÃÛ³Ý í×³ñÝ»ñ</t>
  </si>
  <si>
    <t>*Ð³Ù³ÛÝùÝ»ñÇ µÛáõç»Ý»ñÇ Ï³½ÙÙ³Ý Å³Ù³Ý³Ï í³ñã³Ï³Ý µÛáõç»Ç å³Ñáõëï³ÛÇÝ ýáÝ¹Çó ýáÝ¹³ÛÇÝ µÛáõç» Ñ³ïÏ³óáõÙÝ»ñ Ý³Ë³ï»ë»ÉÇë 2000-ñ¹, 3100-ñ¹, 3110-ñ¹ ¨ 3112-ñ¹ ïáÕ»ñÇ 7-ñ¹ ¨ 8-ñ¹, 10-ñ¹ ¨ 11-ñ¹, 13-ñ¹ ¨ 14-ñ¹ ëÛáõÝÛ³ÏÝ»ñáõÙ Ý»ñ³éí³Í óáõó³ÝÇßÝ»ñÇ Ñ³Ýñ³·áõÙ³ñÝ»ñÁ å»ïù ¿ ·»ñ³½³Ýó»Ý Ñ³Ù³å³ï³ëË³Ý³µ³ñ Ýßí³Í ïáÕ»ñÇ 6-ñ¹, 9-ñ¹, 12-ñ¹ ëÛáõÝÛ³ÏáõÙ Ý»ñ³éí³Í óáõó³ÝÇßÝ»ñÇÝª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ëÛáõÝ³ÏÝ»ñÁ):</t>
  </si>
  <si>
    <t>4729</t>
  </si>
  <si>
    <t>* êáõÛÝ ³ÕÛáõë³ÏÇ 8000-ñ¹  ïáÕÇ 4-ñ¹ ,5-ñ¹, 7-ñ¹,8-ñ¹,10-ñ¹, ¨ 11-ñ¹ ëÛáõÝÛ³ÏÝ»ñáõÙ Éñ³óíáÕ óáõó³ÝÇßÁ Ñ³í³ë³ñ ¿ Ñ³Ù³å³ï³ëË³Ý  ëÛáõÝÛ³ÏÝ»ñÇ 1000-ñ¹ ïáÕáõÙ Ýßí³Í óáõó³ÝÇßÇ ¨ 2000-ñ¹ Ï³Ù (4000-ñ¹) ïáÕáõÙ Ýßí³Í óáõó³ÝÇßÇ ÙÇç¨ ï³ñµ»ñáõÃÛ³ÝÁ:</t>
  </si>
  <si>
    <t>deficit + hatvac5</t>
  </si>
  <si>
    <t>expend func - expend econom</t>
  </si>
  <si>
    <t>reserve fond</t>
  </si>
  <si>
    <t xml:space="preserve">ÐÐ Ï³é³í³ñáõÃÛ³Ý ¨ Ñ³Ù³ÛÝùÝ»ñÇ å³Ñáõëï³ÛÇÝ ýáÝ¹ </t>
  </si>
  <si>
    <t xml:space="preserve"> 2.3.2. Ð³Ù³ÛÝùÇ µÛáõç»Ç ýáÝ¹³ÛÇÝ Ù³ëÇ ÙÇçáóÝ»ñÇ ï³ñ»ëÏ½µÇ ÙÝ³óáñ¹  (ïáÕ 8195 + ïáÕ 8196)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</si>
  <si>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</si>
  <si>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</si>
  <si>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</si>
  <si>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</si>
  <si>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</si>
  <si>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</si>
  <si>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</si>
  <si>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</si>
  <si>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</si>
  <si>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</si>
  <si>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 xml:space="preserve"> -êáõµëÇ¹Ç³Ý»ñ ýÇÝ³Ýë³Ï³Ý å»ï³Ï³Ý (h³Ù³ÛÝù³ÛÇÝ) Ï³½Ù³Ï»ñåáõÃÛáõÝÝ»ñÇÝ 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</si>
  <si>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</si>
  <si>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</si>
  <si>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</si>
  <si>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</si>
  <si>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</si>
  <si>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</si>
  <si>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</si>
  <si>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</si>
  <si>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</si>
  <si>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2.2. öáË³ïíáõÃÛáõÝÝ»ñ 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</si>
  <si>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</si>
  <si>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</si>
  <si>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</si>
  <si>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</si>
  <si>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</si>
  <si>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</si>
  <si>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</si>
  <si>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</si>
  <si>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</si>
  <si>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</si>
  <si>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</si>
  <si>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</si>
  <si>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</si>
  <si>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</si>
  <si>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</si>
  <si>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</si>
  <si>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</si>
  <si>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</si>
  <si>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</si>
  <si>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</si>
  <si>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</si>
  <si>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</si>
  <si>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</si>
  <si>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</si>
  <si>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</si>
  <si>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</si>
  <si>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</si>
  <si>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</si>
  <si>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</si>
  <si>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</si>
  <si>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</si>
  <si>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</si>
  <si>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</si>
  <si>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</si>
  <si>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</si>
  <si>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</si>
  <si>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</si>
  <si>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</si>
  <si>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</si>
  <si>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</si>
  <si>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</si>
  <si>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</si>
  <si>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</si>
  <si>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</si>
  <si>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</si>
  <si>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</si>
  <si>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</si>
  <si>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</si>
  <si>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</si>
  <si>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</si>
  <si>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</si>
  <si>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</si>
  <si>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</si>
  <si>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</si>
  <si>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</si>
  <si>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</si>
  <si>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</si>
  <si>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</si>
  <si>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</si>
  <si>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</si>
  <si>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</si>
  <si>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</si>
  <si>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</si>
  <si>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</si>
  <si>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</si>
  <si>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</si>
  <si>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</si>
  <si>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</si>
  <si>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</si>
  <si>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</si>
  <si>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</si>
  <si>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</si>
  <si>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</si>
  <si>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</si>
  <si>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</si>
  <si>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</si>
  <si>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</si>
  <si>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</si>
  <si>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</si>
  <si>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</si>
  <si>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</si>
  <si>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</si>
  <si>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</si>
  <si>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</si>
  <si>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</si>
  <si>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</si>
  <si>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</si>
  <si>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</si>
  <si>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</si>
  <si>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</si>
  <si>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</si>
  <si>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</si>
  <si>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</si>
  <si>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</si>
  <si>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</si>
  <si>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</si>
  <si>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</si>
  <si>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</si>
  <si>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</si>
  <si>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>8411</t>
  </si>
  <si>
    <t>8412</t>
  </si>
  <si>
    <t>8413</t>
  </si>
  <si>
    <t>8414</t>
  </si>
  <si>
    <t>01</t>
  </si>
  <si>
    <t>02</t>
  </si>
  <si>
    <t>03</t>
  </si>
  <si>
    <t>îáõÛÅ</t>
  </si>
  <si>
    <t>ýÇ½ÇÏ³Ï³Ý ·áõÛù ßÇÝ</t>
  </si>
  <si>
    <t>Çñ³í³µ³Ý³Ï³Ý ·áõÛù ßÇÝ</t>
  </si>
  <si>
    <t>ýÇ½ÇÏ³Ï³Ý ÑáÕ</t>
  </si>
  <si>
    <t>Çñ³í³µ³Ý³Ï³Ý ÑáÕ</t>
  </si>
  <si>
    <t>ýÇ½ÇÏ³Ï³Ý ·áõÛù ÷áË</t>
  </si>
  <si>
    <t>Çñ³í³µ³Ý³Ï³Ý ·áõÛù ÷áË</t>
  </si>
  <si>
    <t>Բյուջեում ներառած ապառքը</t>
  </si>
  <si>
    <t>հազար դրամով</t>
  </si>
  <si>
    <t>Համայնքի վարչական տարածքում թանկարժեք մետաղներից պատրաստված իրերի որոշակի վայրում մանրածախ առք ու վաճառք իրականացնելու թույլտվության համար</t>
  </si>
  <si>
    <t xml:space="preserve"> Համայնքի վարչական տարածքում մասնավոր գերեզմանատան կազմակերպման և շահագործման թույլտվության համար</t>
  </si>
  <si>
    <t xml:space="preserve">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</si>
  <si>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Ճարտարապետաշինարարական նախագծային փաստաթղթերով նախատեսված շին. թույլտվություն պահանջող, բոլոր շին.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</si>
  <si>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</si>
  <si>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ներքո գտնվող հողերը հատկացնելու, հետ վերցնելու և վարձակալության տրամադրելու դեպքերում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</si>
  <si>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</si>
  <si>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</si>
  <si>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Ջրմուղ-կոյուղու համար այն համայնքներում, որոնք ներառված չեն ջրմուղ-կոյուղու ծառայություններ մատուցող օպերատոր կազմակերպությունների սպասարկման տարածքներում, մասնավորապես ջրամատակարարման և ջրահեռացման վճարներ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</si>
  <si>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</si>
  <si>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</si>
  <si>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</si>
  <si>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Համայնքի արխիվից փաստաթղթերի պատճեններ տրամադրելու համար</t>
  </si>
  <si>
    <t>Համայնքի վարչական տարածքում ինքնակամ կառուցված շենքերի, շինությունների օրինականացման համար վճարներ</t>
  </si>
  <si>
    <t>1353</t>
  </si>
  <si>
    <t>Այլ տեղական վճարներ</t>
  </si>
  <si>
    <t>Համայնքի վարչական տարածքում տեխնիկական և հատուկ նշանակության հրավառություն իրականացնելու թույլտվության համար</t>
  </si>
  <si>
    <r>
      <t> </t>
    </r>
    <r>
      <rPr>
        <sz val="9"/>
        <color indexed="8"/>
        <rFont val="GHEA Grapalat"/>
        <family val="3"/>
      </rPr>
      <t>  (մարզի անվանումը)</t>
    </r>
  </si>
  <si>
    <t>(քաղաքային, գյուղական, թաղային համայնքի անվանումը)</t>
  </si>
  <si>
    <t xml:space="preserve">                      (քաղաքային, գյուղական, թաղային համայնքի անվանումը)</t>
  </si>
  <si>
    <t xml:space="preserve">                                                                      (ամիսը, ամսաթիվը)</t>
  </si>
  <si>
    <t xml:space="preserve">                                                                     (անունը, հայրանունը, ազգանունը)</t>
  </si>
  <si>
    <t>2 0 21  Թ Վ Ա Կ Ա Ն Ի  Բ Յ ՈՒ Ջ Ե</t>
  </si>
  <si>
    <t>1.1 ¶áõÛù³ÛÇÝ Ñ³ñÏ»ñ ³Ýß³ñÅ ·áõÛùÇó        (ïáÕ 1111 + ïáÕ 1112), ³Û¹ ÃíáõÙ`</t>
  </si>
  <si>
    <t xml:space="preserve"> 1.2 ¶áõÛù³ÛÇÝ Ñ³ñÏ»ñ ³ÛÉ ·áõÛùÇó, ³Û¹ ÃíáõÙ`</t>
  </si>
  <si>
    <t>¶áõÛù³Ñ³ñÏ ÷áË³¹ñ³ÙÇçáóÝ»ñÇ Ñ³Ù³ñ</t>
  </si>
  <si>
    <t>11301</t>
  </si>
  <si>
    <t>Համայնքի վարչական տարածքում նոր շենքերի, շինությունների և ոչ հիմնական շինությունների շինարարության (տեղադրման) թույլտվության համար</t>
  </si>
  <si>
    <t>11302</t>
  </si>
  <si>
    <t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
թույլտվության համար</t>
  </si>
  <si>
    <t>11303</t>
  </si>
  <si>
    <t>Համայնքի վարչական տարածքում շենքերի, շինությունների և քաղաքաշինական այլ օբյեկտների քանդման թույլտվության համար</t>
  </si>
  <si>
    <t>11304</t>
  </si>
  <si>
    <t>Համայնքի վարչական տարածքում, սահմանամերձ և բարձրլեռնային համայնքների վարչական տարածքում, բացառությամբ միջպետական և հանրապետական նշանակության ավտոմոբիլային ճանապարհների կողեզրում, խանութներում և կրպակներում հեղուկ վառելիքի, սեղմված բնական կամ հեղուկացված նավթային գազերի վաճառքի թույլտվության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</si>
  <si>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</si>
  <si>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ոգելից և ալկոհոլային խմիչքների կամ օրենքով սահմանված սահմանափակումներին համապատասխան ծխախոտային արտադրատեսակների կամ ծխախոտային արտադրատեսակների փոխարինիչների կամ ծխախոտային արտադրատեսակների նմանակների վաճառքի թույլտվության համար</t>
  </si>
  <si>
    <t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(սաունաներին), ժամը 24.00-ից հետո աշխատելու թույլտվության համար</t>
  </si>
  <si>
    <t>Համայնքի վարչական տարածքում համայնքային կանոններին համապատասխան հանրային սննդի կազմակերպման և իրացման թույլտվության համար</t>
  </si>
  <si>
    <t>Քաղաքային բնակավայրերում ավագանու որոշմամբ, սահմանված կարգին համապատասխան, տնային կենդանիներ պահելու թույլտվության համար</t>
  </si>
  <si>
    <t>Ավագանու սահմանած կարգին ու պայմաններին համապատասխան՝ համայնքի վարչական տարածքում արտաքին գովազդ տեղադրելու թույլտվության համար, բացառությամբ միջպետական ու հանրապետական նշանակության ավտոմոբիլային ճանապարհների օտարման շերտերում և պաշտպանական գոտիներում տեղադրվող գովազդների թույլտվությունների (բացառությամբ Երևան քաղաքի)</t>
  </si>
  <si>
    <t xml:space="preserve"> 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</si>
  <si>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>Համայնքի վարչական տարածքում մարդատար տաքսու (բացառությամբ երթուղային տաքսիների` միկրոավտոբուսների) ծառայություն իրականացնելու թույլտվության համար</t>
  </si>
  <si>
    <t>Համայնքի վարչական տարածքում քաղաքացիական հոգեհանգստի (հրաժեշտի) ծիսակատարության ծառայությունների իրականացման և (կամ) մատուցման թույլտվության համար</t>
  </si>
  <si>
    <t>Համայնքի տարածքում սահմանափակման ենթակա ծառայության օբյեկտի գործունեության թույլտվության համար</t>
  </si>
  <si>
    <t xml:space="preserve"> Այլ տեղական տուրքեր</t>
  </si>
  <si>
    <t>Իրավաբանական անձանց և անհատ ձեռնարկատերերին համայնքի վարչական տարածքում &lt;&lt;Առևտրի և ծառայությունների մասին&gt;&gt; Հայաստանի Հանրապետության օրենքով սահմանված՝ բացօթյա առևտուր կազմակերպելու թույլտվության համար</t>
  </si>
  <si>
    <t>1.4 Համայնքի բյուջե վճարվող պետական տուրքեր (տող 1141 + տող 1142)
այդ թվում`</t>
  </si>
  <si>
    <t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</si>
  <si>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</si>
  <si>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 xml:space="preserve"> 1.5 Այլ հարկային եկամուտներ
(տող 1151 + տող 1155)
այդ թվում`</t>
  </si>
  <si>
    <t>Օրենքով պետական բյուջե ամրագրվող հարկերից և այլ պարտադիր վճարներից մասհանումներ համայնքների բյուջեներ (տող 1152 + տող 1153 + տող 1154)
որից`</t>
  </si>
  <si>
    <t>ա) Եկամտային հարկ</t>
  </si>
  <si>
    <t>բ) Շահութահարկ</t>
  </si>
  <si>
    <t>գ) 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</si>
  <si>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տուգանքներ, որոնք չեն հաշվարկվում այդ հարկերի գումարների նկատմամբ</t>
  </si>
  <si>
    <t>2.1  ÀÝÃ³óÇÏ ³ñï³ùÇÝ å³ßïáÝ³Ï³Ý ¹ñ³Ù³ßÝáñÑÝ»ñ` ëï³óí³Í ³ÛÉ å»ïáõÃÛáõÝÝ»ñÇó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</si>
  <si>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</si>
  <si>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2.2 Î³åÇï³É ³ñï³ùÇÝ å³ßïáÝ³Ï³Ý ¹ñ³Ù³ßÝáñÑÝ»ñ` ëï³óí³Í ³ÛÉ å»ïáõÃÛáõÝÝ»ñÇó, այդ թվում`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</si>
  <si>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</si>
  <si>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2.3 ÀÝÃ³óÇÏ ³ñï³ùÇÝ å³ßïáÝ³Ï³Ý ¹ñ³Ù³ßÝáñÑÝ»ñ`  ëï³óí³Í ÙÇç³½·³ÛÇÝ Ï³½Ù³Ï»ñåáõÃÛáõÝÝ»ñÇó, այդ թվում՝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</si>
  <si>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</si>
  <si>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Ï³½Ù³Ï»ñåáõÃÛáõÝÝ»ñÇó, ³Û¹ ÃíáõÙ`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</si>
  <si>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</si>
  <si>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</si>
  <si>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 xml:space="preserve">µ) ä»ï³Ï³Ý µÛáõç»Çó ïñ³Ù³¹ñíáÕ ³ÛÉ ¹áï³óÇ³Ý»ñ (ïáÕ 1253 + ïáÕ 1254) ³Û¹ ÃíáõÙ` 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</si>
  <si>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</si>
  <si>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>µµ)  ԱÛÉ ¹áï³óÇ³Ý»ñ</t>
  </si>
  <si>
    <t xml:space="preserve"> 2.6 Î³åÇï³É Ý»ñùÇÝ å³ßïáÝ³Ï³Ý ¹ñ³Ù³ßÝáñÑÝ»ñ` ëï³óí³Í Ï³é³í³ñÙ³Ý ³ÛÉ Ù³Ï³ñ¹³ÏÝ»ñÇó   (ïáÕ 1261 + ïáÕ 1262) ³Û¹ ÃíáõÙ`</t>
  </si>
  <si>
    <t>³) ä»ï³Ï³Ý µÛáõç»Çó Ï³åÇï³É Í³Ëë»ñÇ ýÇÝ³Ýë³íáñÙ³Ý Ýå³ï³Ï³ÛÇÝ Ñ³ïÏ³óáõÙÝ»ñ (ëáõµí»ÝóÇ³Ý»ñ)</t>
  </si>
  <si>
    <t>3.1 îáÏáëÝ»ñ, ³Û¹ ÃíáõÙ`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</si>
  <si>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</si>
  <si>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3.2 Þ³Ñ³µ³ÅÇÝÝ»ñ, ³Û¹ ÃíáõÙ`</t>
  </si>
  <si>
    <t>´³ÅÝ»ïÇñ³Ï³Ý ÁÝÏ»ñáõÃÛáõÝÝ»ñáõÙ Ñ³Ù³ÛÝùÇ Ù³ëÝ³ÏóáõÃÛ³Ý ¹ÇÙ³ó Ñ³Ù³ÛÝùÇ µÛáõç» Ï³ï³ñíáÕ Ù³ëÑ³ÝáõÙÝ»ñ (ß³Ñ³µ³ÅÇÝÝ»ñ)</t>
  </si>
  <si>
    <t xml:space="preserve">Ð³Ù³ÛÝùÇ ë»÷³Ï³ÝáõÃÛáõÝ Ñ³Ù³ñíáÕ ÑáÕ»ñÇ í³ñÓ³Ï³ÉáõÃÛ³Ý í³ñÓ³í×³ñÝ»ñ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</si>
  <si>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</si>
  <si>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13501</t>
  </si>
  <si>
    <t>13502</t>
  </si>
  <si>
    <t>13503</t>
  </si>
  <si>
    <t>13504</t>
  </si>
  <si>
    <t>13505</t>
  </si>
  <si>
    <t>13506</t>
  </si>
  <si>
    <t>13507</t>
  </si>
  <si>
    <t>Համայնքի կողմից աղբահանության վճար վճարողների համար աղբահանության աշխատանքները կազմակերպելու համար</t>
  </si>
  <si>
    <t>13508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</si>
  <si>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և խոշոր եզրաչափի աղբի ինքնուրույն հավաքման և փոխադրման թույլտվության համար</t>
  </si>
  <si>
    <t>13509</t>
  </si>
  <si>
    <t>Կենտրոնացված ջեռուցման համար</t>
  </si>
  <si>
    <t>13510</t>
  </si>
  <si>
    <t>13511</t>
  </si>
  <si>
    <t>Ոռոգման ջրի մատակարարման համար այն համայնքներում, որոնք ներառված չեն &lt;&lt;Ջրօգտագործողների ընկերությունների և ջրօգտագործողների ընկերությունների միությունների մասին&gt;&gt; Հայաստանի Հանրապետության օրենքի համաձայն ստեղծված ջրօգտագործողների ընկերությունների սպասարկման տարածքներում</t>
  </si>
  <si>
    <t>13512</t>
  </si>
  <si>
    <t>13513</t>
  </si>
  <si>
    <t>Համայնքային ենթակայության մանկապարտեզի ծառայությունից օգտվողների համար</t>
  </si>
  <si>
    <t>13514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</si>
  <si>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</si>
  <si>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13515</t>
  </si>
  <si>
    <t>13516</t>
  </si>
  <si>
    <t>13517</t>
  </si>
  <si>
    <t>Համայնքային սեփականություն հանդիսացող ընդհանուր օգտագործման փողոցներում և հրապարակներում (բացառությամբ բակային տարածքների, ուսումնական, կրթական, մշակութային և առողջապահական հաստատությունների, պետական կառավարման և տեղական ինքնակառավարման մարմինների վարչական շենքերի հարակից տարածքների) ավտոտրանսպորտային միջոցն ավտոկայանատեղում կայանելու համար</t>
  </si>
  <si>
    <t>13518</t>
  </si>
  <si>
    <t>13519</t>
  </si>
  <si>
    <t>Համայնքն սպասարկող անասնաբույժի ծառայությունների դիմաց</t>
  </si>
  <si>
    <t>13520</t>
  </si>
  <si>
    <t>Համայնքի բյուջե մուտքագրվող այլ վարչական գանձումներ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</si>
  <si>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</si>
  <si>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3.7 Համայնքի բյուջե մուտքագրվող այլ կատեգորիաներում չդասակարգված ընթացիկ տրանսֆերտներ
(տող 1371 + տող 1372), այդ թվում`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</si>
  <si>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</si>
  <si>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3.8 Համայնքի բյուջե մուտքագրվող այլ կատեգորիաներում չդասակարգված կապիտալ տրանսֆերտներ
(տող 1381 + տող 1382), այդ թվում`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</si>
  <si>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</si>
  <si>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Ð³Ù³ÛÝùÇ ·áõÛùÇÝ å³ï×³é³Í íÝ³ëÝ»ñÇ ÷áËÑ³ïáõóáõÙÇó Ùáõïù»ñ </t>
  </si>
  <si>
    <t>Այլ գույքի վարձակալության վարձավճարներ</t>
  </si>
  <si>
    <t>Հ/Հ</t>
  </si>
  <si>
    <t>Tntesagitakan - Gorc.Tntes.</t>
  </si>
  <si>
    <t>ՀԱՏՎԱԾ  6</t>
  </si>
  <si>
    <t>ԾԱԽՍԵՐԻ ԳՈՐԾԱՌՆԱԿԱՆ  ԵՎ ՏՆՏԵՍԱԳԻՏԱԿԱՆ  ԴԱՍԱԿԱՐԳՄԱՆ</t>
  </si>
  <si>
    <t>ԱԽՈՒՐՅԱՆ Ð²Ø²ÚÜøÆ 2021ԹՎԱԿԱՆԻ  ´ÚàôæºÆ  ºÎ²ØàôîÜºðÀ</t>
  </si>
  <si>
    <t>ԱԽՈՒՐՅԱՆ Ð²Ø²ÚÜøÆ 2021ԹՎԱԿԱՆԻ ´ÚàôæºÆ Ì²ÊêºðÀ  Àêî  ´Úàôæºî²ÚÆÜ Ì²ÊêºðÆ  ¶àðÌ²èÜ²Î²Ü ¸²ê²Î²ð¶Ø²Ü</t>
  </si>
  <si>
    <t>ԱԽՈՒՐՅԱՆ Ð²Ø²ÚÜøÆ  2021ԹՎԱԿԱՆԻ  ´ÚàôæºÆ Ì²ÊêºðÀ  Àêî  ´Úàôæºî²ÚÆÜ Ì²ÊêºðÆ  îÜîºê²¶Æî²Î²Ü  ¸²ê²Î²ð¶Ø²Ü</t>
  </si>
  <si>
    <t>ԱԽՈՒՐՅԱՆ Ð²Ø²ÚÜøÆ 2021ԹՎԱԿԱՆԻ ´ÚàôæºÆ  Ð²ìºÈàôð¸Æ Î²Ø ä²Î²êàôð¸Æ (¸ºüÆòÆîÆ)   Î²î²ðØ²Ü ìºð²´ºðÚ²È</t>
  </si>
  <si>
    <t xml:space="preserve">ԱԽՈՒՐՅԱՆ ՀԱՄԱՅՆՔԻ 2021ԹՎԱԿԱՆԻ ԲՅՈՒՋԵԻ ԾԱԽՍԵՐԸ` ԸՍՏ ԲՅՈՒՋԵՏԱՅԻՆ </t>
  </si>
  <si>
    <t xml:space="preserve"> ²ßË³ïáÕÝ»ñÇ ³ßË³ï³í³ñÓ»ñ ¨ Ñ³í»É³í×³ñÝ»ñ 4111</t>
  </si>
  <si>
    <t xml:space="preserve"> ä³ñ·¨³ïñáõÙÝ»ñ, ¹ñ³Ù³Ï³Ý Ëñ³ËáõëáõÙÝ»ñ ¨ Ñ³ïáõÏ í×³ñÝ»ñ 4112</t>
  </si>
  <si>
    <t>¾Ý»ñ·»ïÇÏ  Í³é³ÛáõÃÛáõÝÝ»ñ 4212</t>
  </si>
  <si>
    <t>ÎáÙáõÝ³É Í³é³ÛáõÃÛáõÝÝ»ñ 4213</t>
  </si>
  <si>
    <t>Î³åÇ Í³é³ÛáõÃÛáõÝÝ»ñ 4214</t>
  </si>
  <si>
    <t xml:space="preserve"> ²å³Ñáí³·ñ³Ï³Ý Í³Ëë»ñ 4215</t>
  </si>
  <si>
    <t>Ü»ñùÇÝ ·áñÍáõÕáõÙÝ»ñ 4221</t>
  </si>
  <si>
    <t>Ð³Ù³Ï³ñ·ã³ÛÇÝ Í³é³ÛáõÃÛáõÝÝ»ñ 4232</t>
  </si>
  <si>
    <t xml:space="preserve"> î»Õ³Ï³ïí³Ï³Ý Í³é³ÛáõÃÛáõÝÝ»ñ 4234</t>
  </si>
  <si>
    <t>Ü»ñÏ³Û³óáõóã³Ï³Ý Í³Ëë»ñ 4237</t>
  </si>
  <si>
    <t>ÀÝ¹Ñ³Ýáõñ µÝáõÛÃÇ ³ÛÉ Í³é³ÛáõÃÛáõÝÝ»ñ 4239</t>
  </si>
  <si>
    <t>Ø³ëÝ³·Çï³Ï³Ý Í³é³ÛáõÃÛáõÝÝ»ñ 4241</t>
  </si>
  <si>
    <t>Þ»Ýù»ñÇ ¨ Ï³éáõÛóÝ»ñÇ ÁÝÃ³óÇÏ Ýáñá·áõÙ ¨ å³Ñå³ÝáõÙ 4251</t>
  </si>
  <si>
    <t>Ø»ù»Ý³Ý»ñÇ ¨ ë³ñù³íáñáõÙÝ»ñÇ ÁÝÃ³óÇÏ Ýáñá·áõÙ ¨ å³Ñå³ÝáõÙ 4252</t>
  </si>
  <si>
    <t>¶ñ³ë»ÝÛ³Ï³ÛÇÝ ÝÛáõÃ»ñ ¨ Ñ³·áõëï  4261</t>
  </si>
  <si>
    <t>îñ³Ýëåáñï³ÛÇÝ ÝÛáõÃ»ñ4264</t>
  </si>
  <si>
    <t>Ð³ïáõÏ Ýå³ï³Ï³ÛÇÝ ³ÛÉ ÝÛáõÃ»ñ 4269</t>
  </si>
  <si>
    <t>Î»Ýó³Õ³ÛÇÝ ¨ Ñ³Ýñ³ÛÇÝ ëÝÝ¹Ç ÝÛáõÃ»ñ 4267</t>
  </si>
  <si>
    <t>²ÛÉ Ñ³ñÏ»ñ 4822</t>
  </si>
  <si>
    <t>ä³ñï³¹Çñ í×³ñÝ»ñ 4823</t>
  </si>
  <si>
    <t>²ßË³ïáÕÝ»ñÇ ³ßË³ï³í³ñÓ»ñ ¨ Ñ³í»É³í×³ñÝ»ñ 4111</t>
  </si>
  <si>
    <t xml:space="preserve"> Ø»ù»Ý³Ý»ñÇ ¨ ë³ñù³íáñáõÙÝ»ñÇ ÁÝÃ³óÇÏ Ýáñá·áõÙ ¨ å³Ñå³ÝáõÙ 4252</t>
  </si>
  <si>
    <t xml:space="preserve"> Ð³Ù³Ï³ñ·ã³ÛÇÝ Í³é³ÛáõÃÛáõÝÝ»ñ4232 </t>
  </si>
  <si>
    <t xml:space="preserve"> Î³åÇ Í³é³ÛáõÃÛáõÝÝ»ñ 4214</t>
  </si>
  <si>
    <t>î»Õ³Ï³ïí³Ï³Ý Í³é³ÛáõÃÛáõÝÝ»ñ 4234</t>
  </si>
  <si>
    <t>Ð³ïáõÏ Ýå³ï³Ï³ÛÇÝ ³ÛÉ ÝÛáõÃ»ñ  4269</t>
  </si>
  <si>
    <t>ÀÝÃ³óÇÏ ¹ñ³Ù³ßÝáñÑÝ»ñ å»ï³Ï³Ý ¨ Ñ³Ù³ÛÝùÝ»ñÇ áã ³é¨ïñ³ÛÇÝ Ï³½Ù³Ï»ñåáõÃÛáõÝÝ»ñÇÝ 4637</t>
  </si>
  <si>
    <t xml:space="preserve">²ÛÉ Ï³åÇï³É ¹ñ³Ù³ßÝáñÑÝ»ñ  4657                                          </t>
  </si>
  <si>
    <t>²ÛÉ Ýå³ëïÝ»ñ µÛáõç»Çó 4729</t>
  </si>
  <si>
    <t>ÜíÇñ³ïíáõÃÛáõÝÝ»ñ ³ÛÉ ß³ÑáõÛÃ ãÑ»ï³åÝ¹áÕ Ï³½Ù³Ï»ñåáõÃÛáõÝÝ»ñÇÝ 4819</t>
  </si>
  <si>
    <t xml:space="preserve"> Ð³ïáõÏ Ýå³ï³Ï³ÛÇÝ ³ÛÉ ÝÛáõÃ»ñ  4269</t>
  </si>
  <si>
    <t xml:space="preserve">²ÛÉ Ï³åÇï³É ¹ñ³Ù³ßÝáñÑÝ»ñ  4657                                </t>
  </si>
  <si>
    <t xml:space="preserve"> ÀÝ¹Ñ³Ýáõñ µÝáõÛÃÇ ³ÛÉ Í³é³ÛáõÃÛáõÝÝ»ñ 4239</t>
  </si>
  <si>
    <t>այդ թվում</t>
  </si>
  <si>
    <t xml:space="preserve"> ÐáõÕ³ñÏ³íáñáõÃÛ³Ý Ýå³ëïÝ»ñ µÛáõç»Çó 4726</t>
  </si>
  <si>
    <t>²ñ¨ÇÏÇ »ñ³Åßï³Ï³Ý ¹åñáó Ðà²Î</t>
  </si>
  <si>
    <t>²ËáõñÛ³ÝÇ ü»ñÙ³ï³ ³ñí»ëïÇ ¹åñáó Ðà²Î</t>
  </si>
  <si>
    <t>²ËáõñÛ³ÝÇ Ñ³Ù³ÉÇñ Ù³ñ½³¹åñáó Ðà²Î</t>
  </si>
  <si>
    <t>²ñ¨ÇÏÇ Ù³ÝÏ³å³ñï»½ Ðà²Î</t>
  </si>
  <si>
    <t>²Û·³µ³óÇ  Ù³ÝÏ³å³ñï»½ Ðà²Î</t>
  </si>
  <si>
    <t>´³ë»ÝÇ Ù³ÝÏ³å³ñï»½ Ðà²Î</t>
  </si>
  <si>
    <t>Î³ÙáÛÇ  Ù³ÝÏ³å³ñï»½ Ðà²Î</t>
  </si>
  <si>
    <t>æñ³é³ïÇ  Ù³ÝÏ³å³ñï»½ Ðà²Î</t>
  </si>
  <si>
    <t>Ð³Ï³Ï³ñÏï³ÛÇÝ Ï³Û³ÝÝ»ñÇ å³Ñå³ÝáõÙ,ëå³ë³ñÏáõÙ</t>
  </si>
  <si>
    <t>²Ý³ëÝ³µáõÅ³Ï³Ý Í³é³ÛáõÃÛáõÝÝ»ñ</t>
  </si>
  <si>
    <t xml:space="preserve">²ÛÉ ÁÝÃ³óÇÏ ¹ñ³Ù³ßÝáñÑÝ»ñ 4639                                                         </t>
  </si>
  <si>
    <t>²Ý³ëÝ³µáõÅ³Ï³Ý Í³é³ÛáõÃÛáõÝ</t>
  </si>
  <si>
    <t xml:space="preserve">Ð³Ï³Ï³ñÏï³ÛÇÝ Ï³Û³ÝÝ»ñ </t>
  </si>
  <si>
    <r>
      <t xml:space="preserve"> </t>
    </r>
    <r>
      <rPr>
        <b/>
        <sz val="14"/>
        <color indexed="8"/>
        <rFont val="GHEA Grapalat"/>
        <family val="3"/>
      </rPr>
      <t>ԱԽՈՒՐՅԱՆ</t>
    </r>
    <r>
      <rPr>
        <sz val="14"/>
        <color indexed="8"/>
        <rFont val="GHEA Grapalat"/>
        <family val="3"/>
      </rPr>
      <t xml:space="preserve">     </t>
    </r>
    <r>
      <rPr>
        <b/>
        <sz val="14"/>
        <color indexed="8"/>
        <rFont val="GHEA Grapalat"/>
        <family val="3"/>
      </rPr>
      <t>ՀԱՄԱՅՆՔԻ</t>
    </r>
  </si>
  <si>
    <r>
      <rPr>
        <b/>
        <sz val="14"/>
        <color indexed="8"/>
        <rFont val="GHEA Grapalat"/>
        <family val="3"/>
      </rPr>
      <t>ՇԻՐԱԿԻ</t>
    </r>
    <r>
      <rPr>
        <sz val="14"/>
        <color indexed="8"/>
        <rFont val="GHEA Grapalat"/>
        <family val="3"/>
      </rPr>
      <t> </t>
    </r>
    <r>
      <rPr>
        <b/>
        <sz val="14"/>
        <color indexed="8"/>
        <rFont val="GHEA Grapalat"/>
        <family val="3"/>
      </rPr>
      <t>ՄԱՐԶԻ (ԵՐԵՎԱՆ ՔԱՂԱՔԻ)</t>
    </r>
  </si>
  <si>
    <r>
      <t>Հաստատված է</t>
    </r>
    <r>
      <rPr>
        <sz val="14"/>
        <color indexed="8"/>
        <rFont val="GHEA Grapalat"/>
        <family val="3"/>
      </rPr>
      <t xml:space="preserve">  </t>
    </r>
    <r>
      <rPr>
        <b/>
        <sz val="14"/>
        <color indexed="8"/>
        <rFont val="GHEA Grapalat"/>
        <family val="3"/>
      </rPr>
      <t>Ախուրյան</t>
    </r>
    <r>
      <rPr>
        <sz val="14"/>
        <color indexed="8"/>
        <rFont val="GHEA Grapalat"/>
        <family val="3"/>
      </rPr>
      <t xml:space="preserve">   </t>
    </r>
    <r>
      <rPr>
        <b/>
        <sz val="14"/>
        <color indexed="8"/>
        <rFont val="GHEA Grapalat"/>
        <family val="3"/>
      </rPr>
      <t>համայնքի</t>
    </r>
  </si>
  <si>
    <t xml:space="preserve"> -ä³ñï³¹Çñ í×³ñÝ»ñ  4823</t>
  </si>
  <si>
    <t>²ËáõñÛ³ÝÇ Þáõß³Ý  Ù³ÝÏ³å³ñï»½ Ðà²Î</t>
  </si>
  <si>
    <t>²ËáõñÛ³ÝÇ È»áÛÇ ³Ýí³Ý Ù³ÝÏ³å³ñ.Ðà²Î</t>
  </si>
  <si>
    <t>²ËáõñÛ³ÝÇ Ð»ùÇ³Ã  Ù³ÝÏ³å³ñï»½ Ðà²Î</t>
  </si>
  <si>
    <t>´³ÅÇÝ</t>
  </si>
  <si>
    <r>
      <t>ՀԱՄԱՅՆՔԻ ՂԵԿԱՎԱՐ՝</t>
    </r>
    <r>
      <rPr>
        <sz val="10"/>
        <color indexed="8"/>
        <rFont val="GHEA Grapalat"/>
        <family val="3"/>
      </rPr>
      <t xml:space="preserve">                       </t>
    </r>
    <r>
      <rPr>
        <b/>
        <sz val="10"/>
        <color indexed="8"/>
        <rFont val="GHEA Grapalat"/>
        <family val="3"/>
      </rPr>
      <t>Արծրունի Ներսեսի Իգիթյան</t>
    </r>
  </si>
  <si>
    <t>Տեխնիկայի կայանատեղի կառուցում 5112</t>
  </si>
  <si>
    <t>Ջրառատ գյուղում մանկապարտեզի  կառուցում 5112</t>
  </si>
  <si>
    <t>Þ»Ýù»ñÇ ¨ ßÇÝáõÃÛáõÝÝ»ñÇ Ï³éáõóáõÙ 5112                   այդ թվում</t>
  </si>
  <si>
    <t>²ÛÉ Ù»ù»Ý³Ý»ñ ¨ ë³ñù³íáñáõÙÝ»ñ 5129              այդ թվում</t>
  </si>
  <si>
    <t xml:space="preserve">Համայնքապետարանի ենթակա ՀՈԱԿ-ների տարածքներում տեսանկարահանող սարքերի տեղադրում </t>
  </si>
  <si>
    <t xml:space="preserve"> Ü³Ë³·Í³Ñ»ï³½áï³Ï³Ý Í³Ëë»ñ 5134</t>
  </si>
  <si>
    <t xml:space="preserve">Ախուրյան համայնքի Արևիկ գյուղի կենտրոնական ճանապարհի կապիտալ նորոգում </t>
  </si>
  <si>
    <t xml:space="preserve"> Þ»Ýù»ñÇ ¨ ßÇÝáõÃÛáõÝÝ»ñÇ Ï³åÇï³É í»ñ³Ýáñá·áõÙ  5113                                            այդ  թվում</t>
  </si>
  <si>
    <t>²×»óíáÕ ³ÏïÇíÝ»ñ    5131</t>
  </si>
  <si>
    <t xml:space="preserve"> Þ»Ýù»ñÇ ¨ ßÇÝáõÃÛáõÝÝ»ñÇ Ï³åÇï³É í»ñ³Ýáñá·áõÙ     5113                                                                      այդ թվում</t>
  </si>
  <si>
    <t>Բազմաբնակարան շենքերի տանիքների կապիտալ նորոգում</t>
  </si>
  <si>
    <t xml:space="preserve"> ²ÛÉ Ù»ù»Ý³Ý»ñ ¨ ë³ñù³íáñáõÙÝ»ñ   5129                             այդ թվում</t>
  </si>
  <si>
    <t>Հակակարկտային կայանների ձեռք բերում տեղակայում</t>
  </si>
  <si>
    <t xml:space="preserve"> ì³ñã³Ï³Ý ë³ñù³íáñáõÙÝ»ñ       5122</t>
  </si>
  <si>
    <r>
      <t xml:space="preserve">                         ÀÜ¸²ØºÜÀ`                                </t>
    </r>
    <r>
      <rPr>
        <sz val="9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</si>
  <si>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LatArm"/>
        <family val="2"/>
      </rPr>
      <t>(ïáÕ 8110+ïáÕ 8160)</t>
    </r>
  </si>
  <si>
    <t>աԽՈՒՐՅԱՆ Ð²Ø²ÚÜøÆ 2021ԹՎԱԿԱՆԻ  ´ÚàôæºÆ Ð²ìºÈàôð¸Æ ú¶î²¶àðÌØ²Ü àôÔÔàôÂÚàôÜÜºðÀ  Î²Ø ¸ºüÆòÆîÆ (ä²Î²êàôð¸Æ)</t>
  </si>
  <si>
    <r>
      <t xml:space="preserve"> 1.1. ²ñÅ»ÃÕÃ»ñ (µ³ó³éáõÃÛ³Ùµ µ³ÅÝ»ïáÙë»ñÇ ¨ Ï³åÇï³ÉáõÙ ³ÛÉ Ù³ëÝ³ÏóáõÃÛ³Ý) </t>
    </r>
    <r>
      <rPr>
        <sz val="9"/>
        <rFont val="Arial LatArm"/>
        <family val="2"/>
      </rPr>
      <t>(ïáÕ 8112+ïáÕ 8113)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</si>
  <si>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</si>
  <si>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1.2.1. ì³ñÏ»ñ </t>
    </r>
    <r>
      <rPr>
        <sz val="9"/>
        <rFont val="Arial LatArm"/>
        <family val="2"/>
      </rPr>
      <t>(ïáÕ 8122+ïáÕ 8130)</t>
    </r>
  </si>
  <si>
    <r>
      <t xml:space="preserve">  - í³ñÏ»ñÇ ëï³óáõÙ </t>
    </r>
    <r>
      <rPr>
        <i/>
        <sz val="9"/>
        <rFont val="Arial LatArm"/>
        <family val="2"/>
      </rPr>
      <t>(ïáÕ 8123+ïáÕ 8124)</t>
    </r>
  </si>
  <si>
    <r>
      <t xml:space="preserve">  - ëï³óí³Í í³ñÏ»ñÇ ÑÇÙÝ³Ï³Ý  ·áõÙ³ñÇ Ù³ñáõÙ  </t>
    </r>
    <r>
      <rPr>
        <i/>
        <sz val="9"/>
        <rFont val="Arial LatArm"/>
        <family val="2"/>
      </rPr>
      <t>(ïáÕ 8131+ïáÕ 8132)</t>
    </r>
  </si>
  <si>
    <r>
      <t xml:space="preserve">1.2.2. öáË³ïíáõÃÛáõÝÝ»ñ </t>
    </r>
    <r>
      <rPr>
        <i/>
        <sz val="9"/>
        <rFont val="Arial LatArm"/>
        <family val="2"/>
      </rPr>
      <t>(ïáÕ 8141+ïáÕ 8150)</t>
    </r>
  </si>
  <si>
    <r>
      <t xml:space="preserve">  - µÛáõç»ï³ÛÇÝ ÷áË³ïíáõÃÛáõÝÝ»ñÇ ëï³óáõÙ  </t>
    </r>
    <r>
      <rPr>
        <i/>
        <sz val="9"/>
        <rFont val="Arial LatArm"/>
        <family val="2"/>
      </rPr>
      <t>(ïáÕ 8142+ïáÕ 8143)</t>
    </r>
  </si>
  <si>
    <r>
      <t xml:space="preserve">  - ëï³óí³Í ÷áË³ïíáõÃÛáõÝÝ»ñÇ ·áõÙ³ñÇ Ù³ñáõÙ </t>
    </r>
    <r>
      <rPr>
        <i/>
        <sz val="9"/>
        <rFont val="Arial LatArm"/>
        <family val="2"/>
      </rPr>
      <t>(ïáÕ 8151+ïáÕ 8152)</t>
    </r>
  </si>
  <si>
    <r>
      <t xml:space="preserve">2. üÆÜ²Üê²Î²Ü ²ÎîÆìÜºð                                                     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</si>
  <si>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2.1. ´³ÅÝ»ïáÙë»ñ ¨ Ï³åÇï³ÉáõÙ ³ÛÉ Ù³ëÝ³ÏóáõÃÛáõÝ </t>
    </r>
    <r>
      <rPr>
        <sz val="9"/>
        <rFont val="Arial LatArm"/>
        <family val="2"/>
      </rPr>
      <t>(ïáÕ 8162+ïáÕ 8163 + ïáÕ 8164)</t>
    </r>
  </si>
  <si>
    <r>
      <t xml:space="preserve">2.3. Ð³Ù³ÛÝùÇ µÛáõç»Ç ÙÇçáóÝ»ñÇ ï³ñ»ëÏ½µÇ ³½³ï  ÙÝ³óáñ¹Á` </t>
    </r>
    <r>
      <rPr>
        <sz val="9"/>
        <rFont val="Arial LatArm"/>
        <family val="2"/>
      </rPr>
      <t>(ïáÕ 8191+ïáÕ 8194-ïáÕ 8193)</t>
    </r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</si>
  <si>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</si>
  <si>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</si>
  <si>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LatArm"/>
        <family val="2"/>
      </rPr>
      <t>(ïáÕ 8211+ïáÕ 8220)</t>
    </r>
  </si>
  <si>
    <r>
      <t xml:space="preserve"> 1.1. ²ñÅ»ÃÕÃ»ñ (µ³ó³éáõÃÛ³Ùµ µ³ÅÝ»ïáÙë»ñÇ ¨ Ï³åÇï³ÉáõÙ ³ÛÉ Ù³ëÝ³ÏóáõÃÛ³Ý) </t>
    </r>
    <r>
      <rPr>
        <sz val="9"/>
        <rFont val="Arial LatArm"/>
        <family val="2"/>
      </rPr>
      <t>(ïáÕ 8212+ïáÕ 8213)</t>
    </r>
  </si>
  <si>
    <r>
      <t xml:space="preserve">1.2. ì³ñÏ»ñ ¨ ÷áË³ïíáõÃÛáõÝÝ»ñ (ëï³óáõÙ ¨ Ù³ñáõÙ)                          </t>
    </r>
    <r>
      <rPr>
        <sz val="9"/>
        <rFont val="Arial LatArm"/>
        <family val="2"/>
      </rPr>
      <t>ïáÕ 8221+ïáÕ 8240</t>
    </r>
  </si>
  <si>
    <r>
      <t xml:space="preserve">1.2.1. ì³ñÏ»ñ </t>
    </r>
    <r>
      <rPr>
        <sz val="9"/>
        <rFont val="Arial LatArm"/>
        <family val="2"/>
      </rPr>
      <t>(ïáÕ 8222+ïáÕ 8230)</t>
    </r>
  </si>
  <si>
    <r>
      <t xml:space="preserve">1.2.2. öáË³ïíáõÃÛáõÝÝ»ñ </t>
    </r>
    <r>
      <rPr>
        <sz val="9"/>
        <rFont val="Arial LatArm"/>
        <family val="2"/>
      </rPr>
      <t>(ïáÕ 8241+ïáÕ 8250)</t>
    </r>
  </si>
  <si>
    <r>
      <t>*</t>
    </r>
    <r>
      <rPr>
        <sz val="10"/>
        <rFont val="Arial LatArm"/>
        <family val="2"/>
      </rPr>
      <t>8010-ñ¹ ïáÕÇ ëÛáõÝ³ÏÝ»ñáõÙ Éñ³óíáÕ óáõó³ÝÇßÝ»ñÁ å»ïù ¿ Ñ³í³ë³ñ ÉÇÝ»Ý Ð³Ù³ÛÝùÇ µÛáõç»Ç Ñ³í»Éáõñ¹Ç Ï³Ù å³Ï³ëáõñ¹Ç (¹»ýÇóÇïÇ) Ï³ï³ñÙ³Ý í»ñ³µ»ñÛ³É Ñ³ßí»ïíáõÃÛ³Ý 8000-ñ¹ ïáÕÇ Ñ³Ù³å³ï³ëË³Ý ëÛáõÝ³ÏÝ»ñáõÙ ³ñï³óáÉí³Í óáõó³ÝÇßÇÝ` Ñ³Ï³é³Ï Ýß³Ýáí.</t>
    </r>
  </si>
  <si>
    <r>
      <t>**</t>
    </r>
    <r>
      <rPr>
        <sz val="10"/>
        <rFont val="Arial LatArm"/>
        <family val="2"/>
      </rPr>
      <t xml:space="preserve"> 8199-ñ¹ ïáÕÁ ëï³óíáõÙ ¿, áñå»ë 8010 ïáÕÇ   ¨ 8110, 8161, 8170, 8190, 8197, 8198 ¨ 8210 ïáÕ»ñÇ Ñ³Ù³å³ï³ëË³Ý ëÛáõÝÛ³ÏÝ»ñÇ óáõó³ÝÇßÝ»ñÇ Ñ³Ýñ³·áõÙ³ñÇ ï³ñµ»ñáõÃÛáõÝ ¨ å»ïù ¿ Ý»ñÏ³Û³óíÇ í»ñÍ³Ýí³Í Áëï Ñëï³Ï Ý»ñÏ³Û³óí³Í µ³Õ³¹ñÇãÝ»ñÇ:</t>
    </r>
  </si>
  <si>
    <r>
      <t>***</t>
    </r>
    <r>
      <rPr>
        <sz val="10"/>
        <rFont val="Arial LatArm"/>
        <family val="2"/>
      </rPr>
      <t>8199-ñ¹ ïáÕáõÙ µÛáõç»Ç Ñ³ßíáõÙ ¹ñ³Ù³Ï³Ý ÙÇçáóÝ»ñÇ ÙÝ³óáñ¹Ý»ñÇ ³í»É³óáõÙÁ å»ïù ¿ Ý»ñÏ³Û³óíÇ µ³ó³ë³Ï³Ý Ýß³Ýáí, ÇëÏ å³Ï³ë»óáõÙÁ (û·ï³·áñÍáõÙÁ)ª ¹ñ³Ï³Ý Ýß³Ýáí.</t>
    </r>
  </si>
  <si>
    <r>
      <t>****</t>
    </r>
    <r>
      <rPr>
        <sz val="10"/>
        <rFont val="Arial LatArm"/>
        <family val="2"/>
      </rPr>
      <t>8113-ñ¹, 8130-ñ¹, 8131-ñ¹, 8132-ñ¹, 8150-ñ¹, 8151-ñ¹, 8152-ñ¹, 8164-ñ¹, 8172-ñ¹,8197-ñ¹  (12-ñ¹ ëÛáõÝ³ÏáõÙ) 8198-ñ¹  (11-ñ¹ ëÛáõÝ³ÏáõÙ), 8213-ñ¹, 8230-ñ¹ ¨ 8250-ñ¹ ïáÕ»ñáõÙ óáõó³ÝÇßÝ»ñÁ Ý»ñÏ³Û³óíáõÙ »Ý µ³ó³ë³Ï³Ý Ýß³Ýáí:</t>
    </r>
  </si>
  <si>
    <t>փոփոխվել է</t>
  </si>
  <si>
    <r>
      <t>(</t>
    </r>
    <r>
      <rPr>
        <sz val="8"/>
        <rFont val="Arial LatArm"/>
        <family val="2"/>
      </rPr>
      <t>Ñ³½³ñ ¹ñ³ÙÝ»ñáí</t>
    </r>
    <r>
      <rPr>
        <sz val="12"/>
        <rFont val="Arial LatArm"/>
        <family val="2"/>
      </rPr>
      <t>)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</si>
  <si>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b/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</si>
  <si>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b/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</si>
  <si>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b/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</si>
  <si>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b/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</si>
  <si>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b/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</si>
  <si>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b/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</si>
  <si>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b/>
        <sz val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</si>
  <si>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b/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</si>
  <si>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b/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</si>
  <si>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b/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</si>
  <si>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b/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</si>
  <si>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b/>
        <sz val="8"/>
        <rFont val="Arial LatArm"/>
        <family val="2"/>
      </rPr>
      <t>(ïáÕ3110)</t>
    </r>
  </si>
  <si>
    <r>
      <t xml:space="preserve">** </t>
    </r>
    <r>
      <rPr>
        <sz val="10"/>
        <rFont val="Arial LatArm"/>
        <family val="2"/>
      </rPr>
      <t>Ü»ñÏ³Û³óíáõÙ ¿ ¹ñ³Ù³ñÏÕ³ÛÇÝ Í³ËëÁ:</t>
    </r>
  </si>
  <si>
    <r>
      <t xml:space="preserve">ÀÜ¸²ØºÜÀ   ºÎ²ØàôîÜºð                       </t>
    </r>
    <r>
      <rPr>
        <sz val="10"/>
        <rFont val="Arial LatArm"/>
        <family val="2"/>
      </rPr>
      <t xml:space="preserve">(ïáÕ 1100 + ïáÕ 1200+ïáÕ 1300), ³Û¹ ÃíáõÙª  </t>
    </r>
  </si>
  <si>
    <r>
      <t xml:space="preserve">1. Ð²ðÎºð ºì îàôðøºð                             </t>
    </r>
    <r>
      <rPr>
        <sz val="10"/>
        <rFont val="Arial LatArm"/>
        <family val="2"/>
      </rPr>
      <t xml:space="preserve">(ïáÕ 1110 + ïáÕ 1120 + ïáÕ 1130 + ïáÕ 1140 + ïáÕ 1150), ³Û¹ ÃíáõÙ`  </t>
    </r>
  </si>
  <si>
    <r>
      <t xml:space="preserve">1.3 Տեղական տուրքեր </t>
    </r>
    <r>
      <rPr>
        <sz val="10"/>
        <rFont val="Arial LatArm"/>
        <family val="2"/>
      </rPr>
      <t>(տող 11301 + տող 11302 + տող 11303 + տող 11304 + տող 11305 + տող 11306+ տող 11307 + տող 11308 + տող 11309 + տող 11310+ տող 11311 + տող 11312 + տող 11313 + տող 11314 + տող 11315 + տող 11316 + տող 11317 + տող 11318 + տող 11319)
այդ թվում`</t>
    </r>
  </si>
  <si>
    <r>
      <t xml:space="preserve">    2. ä²ÞîàÜ²Î²Ü ¸ð²Ø²ÞÜàðÐÜºð              </t>
    </r>
    <r>
      <rPr>
        <sz val="10"/>
        <rFont val="Arial LatArm"/>
        <family val="2"/>
      </rPr>
      <t xml:space="preserve">(ïáÕ 1210 + ïáÕ 1220 + ïáÕ 1230 + ïáÕ 1240 + ïáÕ 1250 + ïáÕ 1260), ³Û¹ ÃíáõÙ` </t>
    </r>
  </si>
  <si>
    <r>
      <t xml:space="preserve">2.5 ÀÝÃ³óÇÏ Ý»ñùÇÝ å³ßïáÝ³Ï³Ý ¹ñ³Ù³ßÝáñÑÝ»ñ` ëï³óí³Í Ï³é³í³ñÙ³Ý ³ÛÉ Ù³Ï³ñ¹³ÏÝ»ñÇó                                       </t>
    </r>
    <r>
      <rPr>
        <sz val="10"/>
        <rFont val="Arial LatArm"/>
        <family val="2"/>
      </rPr>
      <t>(տող 1251 + տող 1252 + տող 1255 + տող 1256) որից`</t>
    </r>
  </si>
  <si>
    <r>
      <t xml:space="preserve">  3. ԱՅԼ ԵԿԱՄՈՒՏՆԵՐ
</t>
    </r>
    <r>
      <rPr>
        <sz val="10"/>
        <rFont val="Arial LatArm"/>
        <family val="2"/>
      </rPr>
      <t>(տող 1310 + տող 1320 + տող 1330 + տող 1340 + տող 1350 + տող 1360 + տող 1370 + տող 1380 + տող 1390), այդ թվում`</t>
    </r>
  </si>
  <si>
    <r>
      <t xml:space="preserve">3.3 ¶áõÛùÇ í³ñÓ³Ï³ÉáõÃÛáõÝÇó »Ï³ÙáõïÝ»ñ  </t>
    </r>
    <r>
      <rPr>
        <sz val="10"/>
        <rFont val="Arial LatArm"/>
        <family val="2"/>
      </rPr>
      <t>(ïáÕ 1331 + ïáÕ 1332 + ïáÕ 1333 +  ïáÕ 1334), ³Û¹ ÃíáõÙ`</t>
    </r>
  </si>
  <si>
    <r>
      <t xml:space="preserve">3.4 Ð³Ù³ÛÝùÇ µÛáõç»Ç »Ï³ÙáõïÝ»ñ ³åñ³ÝùÝ»ñÇ Ù³ï³Ï³ñ³ñáõÙÇó ¨ Í³é³ÛáõÃÛáõÝÝ»ñÇ Ù³ïáõóáõÙÇó                  </t>
    </r>
    <r>
      <rPr>
        <sz val="10"/>
        <rFont val="Arial LatArm"/>
        <family val="2"/>
      </rPr>
      <t>(ïáÕ 1341 + ïáÕ 1342 + ïáÕ 1343), ³Û¹ ÃíáõÙ`</t>
    </r>
  </si>
  <si>
    <r>
      <t xml:space="preserve">3.5 ì³ñã³Ï³Ý ·³ÝÓáõÙÝ»ñ                        </t>
    </r>
    <r>
      <rPr>
        <sz val="10"/>
        <rFont val="Arial LatArm"/>
        <family val="2"/>
      </rPr>
      <t>(տող 1351 + տող 1352 + տող 1353)
այդ թվում՝</t>
    </r>
  </si>
  <si>
    <r>
      <rPr>
        <b/>
        <sz val="10"/>
        <rFont val="Arial LatArm"/>
        <family val="2"/>
      </rPr>
      <t>Տեղական վճարներ</t>
    </r>
    <r>
      <rPr>
        <sz val="10"/>
        <rFont val="Arial LatArm"/>
        <family val="2"/>
      </rPr>
      <t xml:space="preserve">
(տող 13501 + տող 13502 + տող 13503 + տող 13504 + տող 13505 + տող 13506 + տող 13507 + տող 13508 + տող 13509 + տող 13510 + տող 13511 + տող 13512 + տող 13513 + տող 13514 + տող 13515 + տող 13516 + տող 13517 + տող 13518 + տող 13519+ տող 13520)
այդ թվում`</t>
    </r>
  </si>
  <si>
    <r>
      <t xml:space="preserve">3.6 Øáõïù»ñ ïáõÛÅ»ñÇó, ïáõ·³ÝùÝ»ñÇó      </t>
    </r>
    <r>
      <rPr>
        <sz val="10"/>
        <rFont val="Arial LatArm"/>
        <family val="2"/>
      </rPr>
      <t>(ïáÕ 1361 + ïáÕ 1362) ³Û¹ ÃíáõÙ`</t>
    </r>
  </si>
  <si>
    <r>
      <t xml:space="preserve">3.9 ²ÛÉ »Ï³ÙáõïÝ»ñ                                   </t>
    </r>
    <r>
      <rPr>
        <sz val="10"/>
        <rFont val="Arial LatArm"/>
        <family val="2"/>
      </rPr>
      <t xml:space="preserve">(ïáÕ 1391 + ïáÕ 1392 + ïáÕ 1393) ³Û¹ ÃíáõÙ` </t>
    </r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</si>
  <si>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</si>
  <si>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</si>
  <si>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</si>
  <si>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</si>
  <si>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</si>
  <si>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</si>
  <si>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</si>
  <si>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</si>
  <si>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</si>
  <si>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</si>
  <si>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7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</si>
  <si>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</si>
  <si>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</si>
  <si>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</si>
  <si>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rFont val="Arial LatArm"/>
        <family val="2"/>
      </rPr>
      <t xml:space="preserve">1.3 îàÎàê²ìÖ²ðÜºð </t>
    </r>
    <r>
      <rPr>
        <sz val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</si>
  <si>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</si>
  <si>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</si>
  <si>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rFont val="Arial LatArm"/>
        <family val="2"/>
      </rPr>
      <t xml:space="preserve">(ïáÕ4331+ïáÕ4332+ïáÕ4333) </t>
    </r>
  </si>
  <si>
    <r>
      <t>1.4 êàô´êÆ¸Æ²Üºð</t>
    </r>
    <r>
      <rPr>
        <b/>
        <sz val="8"/>
        <rFont val="Arial LatArm"/>
        <family val="2"/>
      </rPr>
      <t xml:space="preserve"> </t>
    </r>
    <r>
      <rPr>
        <sz val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</si>
  <si>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</si>
  <si>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(ïáÕ4421+ïáÕ4422)</t>
    </r>
  </si>
  <si>
    <r>
      <t xml:space="preserve">1.5 ¸ð²Ø²ÞÜàðÐÜºð </t>
    </r>
    <r>
      <rPr>
        <sz val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</si>
  <si>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</si>
  <si>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</si>
  <si>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</si>
  <si>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</si>
  <si>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</si>
  <si>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</si>
  <si>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</si>
  <si>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</si>
  <si>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</si>
  <si>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</si>
  <si>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</si>
  <si>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</si>
  <si>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</si>
  <si>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rFont val="Arial LatArm"/>
        <family val="2"/>
      </rPr>
      <t>(ïáÕ4731)</t>
    </r>
  </si>
  <si>
    <r>
      <t xml:space="preserve"> -</t>
    </r>
    <r>
      <rPr>
        <b/>
        <sz val="9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</si>
  <si>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</si>
  <si>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LatArm"/>
        <family val="2"/>
      </rPr>
      <t xml:space="preserve"> </t>
    </r>
    <r>
      <rPr>
        <b/>
        <i/>
        <sz val="9"/>
        <rFont val="Arial LatArm"/>
        <family val="2"/>
      </rPr>
      <t xml:space="preserve">ìºð²Î²Ü¶ÜàôØ </t>
    </r>
    <r>
      <rPr>
        <sz val="8"/>
        <rFont val="Arial LatArm"/>
        <family val="2"/>
      </rPr>
      <t>(ïáÕ4751)</t>
    </r>
  </si>
  <si>
    <r>
      <t xml:space="preserve"> </t>
    </r>
    <r>
      <rPr>
        <b/>
        <i/>
        <sz val="9"/>
        <rFont val="Arial LatArm"/>
        <family val="2"/>
      </rPr>
      <t xml:space="preserve">²ÚÈ Ì²Êêºð </t>
    </r>
    <r>
      <rPr>
        <sz val="9"/>
        <rFont val="Arial LatArm"/>
        <family val="2"/>
      </rPr>
      <t>(ïáÕ4761)</t>
    </r>
  </si>
  <si>
    <r>
      <t xml:space="preserve">ä²Ðàôêî²ÚÆÜ ØÆæàòÜºð </t>
    </r>
    <r>
      <rPr>
        <sz val="9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</si>
  <si>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</si>
  <si>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</si>
  <si>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</si>
  <si>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</si>
  <si>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rFont val="Arial LatArm"/>
        <family val="2"/>
      </rPr>
      <t>(ïáÕ 5131+ïáÕ 5132+ïáÕ 5133+ ïáÕ5134)</t>
    </r>
  </si>
  <si>
    <r>
      <t xml:space="preserve">1.2 ä²Þ²ðÜºð </t>
    </r>
    <r>
      <rPr>
        <sz val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</si>
  <si>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</si>
  <si>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</si>
  <si>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</si>
  <si>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</si>
  <si>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</si>
  <si>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</si>
  <si>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</si>
  <si>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</t>
    </r>
  </si>
  <si>
    <r>
      <rPr>
        <b/>
        <sz val="9"/>
        <rFont val="Arial LatArm"/>
        <family val="2"/>
      </rPr>
      <t xml:space="preserve">²ÛÉ Ýå³ëïÝ»ñ µÛáõç»ÛÇó </t>
    </r>
    <r>
      <rPr>
        <sz val="9"/>
        <rFont val="Arial LatArm"/>
        <family val="2"/>
      </rPr>
      <t xml:space="preserve">       4729</t>
    </r>
  </si>
  <si>
    <t>Համայնքի բյուջե մուտքագրվող անշարժ գույքի հարկ</t>
  </si>
  <si>
    <t xml:space="preserve">Ախուրյան համայնքի Ախուրյան գյուղի կենտրոնական ճանապարհի հիմնական նորոգում                 </t>
  </si>
  <si>
    <t>Համալիր մարզադպրոց ՀՈԱԿ - ի համար ծանրաձողի ձեռք բերում</t>
  </si>
  <si>
    <t>Աղբարկղների ձեռք բերում</t>
  </si>
  <si>
    <t>ԱԽՈՒՐՅԱՆ Ð²Ø²ÚÜøÆ 2021ԹՎԱԿԱՆԻ  ´ÚàôæºÆ Ð²ìºÈàôð¸Æ ú¶î²¶àðÌØ²Ü àôÔÔàôÂÚàôÜÜºðÀ  Î²Ø ¸ºüÆòÆîÆ (ä²Î²êàôð¸Æ)  üÆÜ²Üê²ìàðØ²Ü  ²Ô´ÚàôðÜºðÀ</t>
  </si>
  <si>
    <t>ՆԱԽԱԳԻԾ</t>
  </si>
  <si>
    <t>Þ»Ýù»ñÇ ¨ ßÇÝáõÃÛáõÝÝ»ñÇ ձեռք բերում  5111                   այդ թվում</t>
  </si>
  <si>
    <t>Արցախի երկրորդ պատերազմոմ զոհվածների հիշատակին նվիրված, Բասեն գյուղում կառուցվող հուշակոթողի ձեռք բերման և տեղադրման   աշխատանքների կատարման համար</t>
  </si>
  <si>
    <r>
      <t>ավագանու 2020 թվականի</t>
    </r>
    <r>
      <rPr>
        <sz val="12"/>
        <color indexed="8"/>
        <rFont val="GHEA Grapalat"/>
        <family val="3"/>
      </rPr>
      <t xml:space="preserve"> </t>
    </r>
    <r>
      <rPr>
        <b/>
        <sz val="12"/>
        <color indexed="8"/>
        <rFont val="GHEA Grapalat"/>
        <family val="3"/>
      </rPr>
      <t>դեկտեմբերի  25</t>
    </r>
    <r>
      <rPr>
        <sz val="12"/>
        <color indexed="8"/>
        <rFont val="GHEA Grapalat"/>
        <family val="3"/>
      </rPr>
      <t xml:space="preserve"> </t>
    </r>
    <r>
      <rPr>
        <b/>
        <sz val="12"/>
        <color indexed="8"/>
        <rFont val="GHEA Grapalat"/>
        <family val="3"/>
      </rPr>
      <t>-ի  N</t>
    </r>
    <r>
      <rPr>
        <sz val="12"/>
        <color indexed="8"/>
        <rFont val="GHEA Grapalat"/>
        <family val="3"/>
      </rPr>
      <t xml:space="preserve"> </t>
    </r>
    <r>
      <rPr>
        <b/>
        <sz val="12"/>
        <color indexed="8"/>
        <rFont val="GHEA Grapalat"/>
        <family val="3"/>
      </rPr>
      <t>147</t>
    </r>
    <r>
      <rPr>
        <sz val="12"/>
        <color indexed="8"/>
        <rFont val="GHEA Grapalat"/>
        <family val="3"/>
      </rPr>
      <t>-</t>
    </r>
    <r>
      <rPr>
        <b/>
        <sz val="12"/>
        <color indexed="8"/>
        <rFont val="GHEA Grapalat"/>
        <family val="3"/>
      </rPr>
      <t>Ն</t>
    </r>
    <r>
      <rPr>
        <sz val="12"/>
        <color indexed="8"/>
        <rFont val="GHEA Grapalat"/>
        <family val="3"/>
      </rPr>
      <t> </t>
    </r>
    <r>
      <rPr>
        <b/>
        <sz val="12"/>
        <color indexed="8"/>
        <rFont val="GHEA Grapalat"/>
        <family val="3"/>
      </rPr>
      <t>որոշում</t>
    </r>
  </si>
  <si>
    <r>
      <t>ավագանու 2021 թվականի</t>
    </r>
    <r>
      <rPr>
        <b/>
        <sz val="12"/>
        <color indexed="8"/>
        <rFont val="GHEA Grapalat"/>
        <family val="3"/>
      </rPr>
      <t xml:space="preserve"> փետրվարի  12 -ի  N 3-Ն որոշում</t>
    </r>
  </si>
  <si>
    <r>
      <t>ավագանու 2021 թվականի</t>
    </r>
    <r>
      <rPr>
        <b/>
        <sz val="12"/>
        <color indexed="8"/>
        <rFont val="GHEA Grapalat"/>
        <family val="3"/>
      </rPr>
      <t xml:space="preserve">  ապրիլի  15 -ի  N 27-Ն որոշում</t>
    </r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</si>
</sst>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#,##0&quot; &quot;;\-#,##0&quot; &quot;"/>
    <numFmt numFmtId="197" formatCode="#,##0&quot; &quot;;[Red]\-#,##0&quot; &quot;"/>
    <numFmt numFmtId="198" formatCode="#,##0.00&quot; &quot;;\-#,##0.00&quot; &quot;"/>
    <numFmt numFmtId="199" formatCode="#,##0.00&quot; &quot;;[Red]\-#,##0.00&quot; &quot;"/>
    <numFmt numFmtId="200" formatCode="_-* #,##0&quot; &quot;_-;\-* #,##0&quot; &quot;_-;_-* &quot;-&quot;&quot; &quot;_-;_-@_-"/>
    <numFmt numFmtId="201" formatCode="_-* #,##0_ _-;\-* #,##0_ _-;_-* &quot;-&quot;_ _-;_-@_-"/>
    <numFmt numFmtId="202" formatCode="_-* #,##0.00&quot; &quot;_-;\-* #,##0.00&quot; &quot;_-;_-* &quot;-&quot;??&quot; &quot;_-;_-@_-"/>
    <numFmt numFmtId="203" formatCode="_-* #,##0.00_ _-;\-* #,##0.00_ _-;_-* &quot;-&quot;??_ _-;_-@_-"/>
    <numFmt numFmtId="204" formatCode="&quot; &quot;#,##0_);\(&quot; &quot;#,##0\)"/>
    <numFmt numFmtId="205" formatCode="&quot; &quot;#,##0_);[Red]\(&quot; &quot;#,##0\)"/>
    <numFmt numFmtId="206" formatCode="&quot; &quot;#,##0.00_);\(&quot; &quot;#,##0.00\)"/>
    <numFmt numFmtId="207" formatCode="&quot; &quot;#,##0.00_);[Red]\(&quot; &quot;#,##0.00\)"/>
    <numFmt numFmtId="208" formatCode="_(&quot; &quot;* #,##0_);_(&quot; &quot;* \(#,##0\);_(&quot; &quot;* &quot;-&quot;_);_(@_)"/>
    <numFmt numFmtId="209" formatCode="_(&quot; &quot;* #,##0.00_);_(&quot; &quot;* \(#,##0.00\);_(&quot; &quot;* &quot;-&quot;??_);_(@_)"/>
    <numFmt numFmtId="210" formatCode="0000"/>
    <numFmt numFmtId="211" formatCode="000"/>
    <numFmt numFmtId="212" formatCode="000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"/>
    <numFmt numFmtId="218" formatCode="[$-FC19]d\ mmmm\ yyyy\ &quot;г.&quot;"/>
    <numFmt numFmtId="219" formatCode="0.0"/>
    <numFmt numFmtId="220" formatCode="0.000"/>
  </numFmts>
  <fonts count="87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"/>
      <family val="2"/>
    </font>
    <font>
      <b/>
      <i/>
      <sz val="10"/>
      <name val="Arial Armenian"/>
      <family val="2"/>
    </font>
    <font>
      <sz val="12"/>
      <name val="Arial Armenian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GHEA Grapalat"/>
      <family val="3"/>
    </font>
    <font>
      <sz val="9"/>
      <color indexed="8"/>
      <name val="GHEA Grapalat"/>
      <family val="3"/>
    </font>
    <font>
      <sz val="14"/>
      <color indexed="8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name val="Arial LatArm"/>
      <family val="2"/>
    </font>
    <font>
      <b/>
      <sz val="10"/>
      <name val="Arial LatArm"/>
      <family val="2"/>
    </font>
    <font>
      <b/>
      <sz val="12"/>
      <name val="Arial LatArm"/>
      <family val="2"/>
    </font>
    <font>
      <b/>
      <sz val="8"/>
      <name val="Arial LatArm"/>
      <family val="2"/>
    </font>
    <font>
      <b/>
      <sz val="11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9"/>
      <name val="Arial LatArm"/>
      <family val="2"/>
    </font>
    <font>
      <b/>
      <i/>
      <sz val="9"/>
      <name val="Arial LatArm"/>
      <family val="2"/>
    </font>
    <font>
      <i/>
      <sz val="9"/>
      <name val="Arial LatArm"/>
      <family val="2"/>
    </font>
    <font>
      <sz val="10"/>
      <color indexed="10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b/>
      <i/>
      <sz val="12"/>
      <name val="Arial LatArm"/>
      <family val="2"/>
    </font>
    <font>
      <sz val="11"/>
      <name val="Arial LatArm"/>
      <family val="2"/>
    </font>
    <font>
      <b/>
      <i/>
      <sz val="8"/>
      <name val="Arial LatArm"/>
      <family val="2"/>
    </font>
    <font>
      <sz val="14"/>
      <name val="Arial LatArm"/>
      <family val="2"/>
    </font>
    <font>
      <b/>
      <sz val="10.5"/>
      <name val="Arial LatArm"/>
      <family val="2"/>
    </font>
    <font>
      <sz val="7"/>
      <name val="Arial LatArm"/>
      <family val="2"/>
    </font>
    <font>
      <b/>
      <i/>
      <sz val="11"/>
      <name val="Arial LatArm"/>
      <family val="2"/>
    </font>
    <font>
      <i/>
      <sz val="10"/>
      <name val="Arial LatArm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sz val="7.5"/>
      <color indexed="8"/>
      <name val="GHEA Grapalat"/>
      <family val="3"/>
    </font>
    <font>
      <b/>
      <sz val="16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4"/>
      <color theme="1"/>
      <name val="GHEA Grapalat"/>
      <family val="3"/>
    </font>
    <font>
      <sz val="9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  <font>
      <sz val="7.5"/>
      <color theme="1"/>
      <name val="GHEA Grapalat"/>
      <family val="3"/>
    </font>
    <font>
      <b/>
      <sz val="16"/>
      <color theme="1"/>
      <name val="GHEA Grapalat"/>
      <family val="3"/>
    </font>
    <font>
      <b/>
      <sz val="14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8" fillId="0" borderId="1" applyNumberFormat="0" applyFill="0" applyProtection="0">
      <alignment horizontal="left" vertical="center" wrapText="1"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2" applyNumberFormat="0" applyAlignment="0" applyProtection="0"/>
    <xf numFmtId="0" fontId="64" fillId="27" borderId="3" applyNumberFormat="0" applyAlignment="0" applyProtection="0"/>
    <xf numFmtId="0" fontId="65" fillId="27" borderId="2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70" fillId="28" borderId="8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75" fillId="0" borderId="10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1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19" fontId="3" fillId="0" borderId="11" xfId="0" applyNumberFormat="1" applyFont="1" applyBorder="1" applyAlignment="1">
      <alignment horizontal="center" vertical="center"/>
    </xf>
    <xf numFmtId="219" fontId="1" fillId="0" borderId="0" xfId="0" applyNumberFormat="1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78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78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49" fontId="18" fillId="0" borderId="0" xfId="0" applyNumberFormat="1" applyFont="1" applyFill="1" applyAlignment="1">
      <alignment horizontal="centerContinuous"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18" fillId="33" borderId="0" xfId="0" applyFont="1" applyFill="1" applyAlignment="1">
      <alignment wrapText="1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15" xfId="0" applyFont="1" applyFill="1" applyBorder="1" applyAlignment="1">
      <alignment horizontal="centerContinuous" wrapText="1"/>
    </xf>
    <xf numFmtId="0" fontId="19" fillId="0" borderId="16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 wrapText="1"/>
    </xf>
    <xf numFmtId="0" fontId="23" fillId="0" borderId="17" xfId="0" applyFont="1" applyFill="1" applyBorder="1" applyAlignment="1">
      <alignment/>
    </xf>
    <xf numFmtId="0" fontId="19" fillId="0" borderId="19" xfId="0" applyFont="1" applyFill="1" applyBorder="1" applyAlignment="1">
      <alignment horizontal="center" wrapText="1"/>
    </xf>
    <xf numFmtId="217" fontId="19" fillId="0" borderId="16" xfId="0" applyNumberFormat="1" applyFont="1" applyFill="1" applyBorder="1" applyAlignment="1">
      <alignment horizontal="center" vertical="center" wrapText="1"/>
    </xf>
    <xf numFmtId="217" fontId="24" fillId="0" borderId="11" xfId="0" applyNumberFormat="1" applyFont="1" applyFill="1" applyBorder="1" applyAlignment="1">
      <alignment horizontal="right" wrapText="1"/>
    </xf>
    <xf numFmtId="219" fontId="24" fillId="0" borderId="11" xfId="0" applyNumberFormat="1" applyFont="1" applyFill="1" applyBorder="1" applyAlignment="1">
      <alignment horizontal="center" vertical="center" wrapText="1"/>
    </xf>
    <xf numFmtId="217" fontId="24" fillId="0" borderId="11" xfId="0" applyNumberFormat="1" applyFont="1" applyFill="1" applyBorder="1" applyAlignment="1">
      <alignment wrapText="1"/>
    </xf>
    <xf numFmtId="219" fontId="24" fillId="0" borderId="11" xfId="0" applyNumberFormat="1" applyFont="1" applyFill="1" applyBorder="1" applyAlignment="1">
      <alignment wrapText="1"/>
    </xf>
    <xf numFmtId="217" fontId="18" fillId="33" borderId="0" xfId="0" applyNumberFormat="1" applyFont="1" applyFill="1" applyAlignment="1">
      <alignment wrapText="1"/>
    </xf>
    <xf numFmtId="0" fontId="23" fillId="0" borderId="0" xfId="0" applyFont="1" applyAlignment="1">
      <alignment/>
    </xf>
    <xf numFmtId="49" fontId="25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19" fillId="0" borderId="2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Continuous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/>
    </xf>
    <xf numFmtId="0" fontId="25" fillId="0" borderId="24" xfId="0" applyFont="1" applyFill="1" applyBorder="1" applyAlignment="1">
      <alignment horizontal="center" wrapText="1"/>
    </xf>
    <xf numFmtId="0" fontId="19" fillId="0" borderId="25" xfId="0" applyFont="1" applyFill="1" applyBorder="1" applyAlignment="1">
      <alignment/>
    </xf>
    <xf numFmtId="217" fontId="19" fillId="0" borderId="2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3" fillId="0" borderId="26" xfId="0" applyFont="1" applyFill="1" applyBorder="1" applyAlignment="1">
      <alignment/>
    </xf>
    <xf numFmtId="0" fontId="24" fillId="0" borderId="27" xfId="0" applyFont="1" applyFill="1" applyBorder="1" applyAlignment="1">
      <alignment horizontal="center" wrapText="1"/>
    </xf>
    <xf numFmtId="0" fontId="19" fillId="0" borderId="28" xfId="0" applyFont="1" applyFill="1" applyBorder="1" applyAlignment="1">
      <alignment/>
    </xf>
    <xf numFmtId="217" fontId="19" fillId="0" borderId="27" xfId="0" applyNumberFormat="1" applyFont="1" applyFill="1" applyBorder="1" applyAlignment="1">
      <alignment horizontal="center" vertical="center"/>
    </xf>
    <xf numFmtId="217" fontId="19" fillId="0" borderId="29" xfId="0" applyNumberFormat="1" applyFont="1" applyFill="1" applyBorder="1" applyAlignment="1">
      <alignment horizontal="center" vertical="center"/>
    </xf>
    <xf numFmtId="217" fontId="19" fillId="0" borderId="30" xfId="0" applyNumberFormat="1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/>
    </xf>
    <xf numFmtId="0" fontId="25" fillId="0" borderId="32" xfId="0" applyFont="1" applyFill="1" applyBorder="1" applyAlignment="1">
      <alignment horizontal="center" wrapText="1"/>
    </xf>
    <xf numFmtId="0" fontId="18" fillId="0" borderId="33" xfId="0" applyFont="1" applyFill="1" applyBorder="1" applyAlignment="1">
      <alignment/>
    </xf>
    <xf numFmtId="217" fontId="18" fillId="0" borderId="32" xfId="0" applyNumberFormat="1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/>
    </xf>
    <xf numFmtId="0" fontId="23" fillId="0" borderId="31" xfId="0" applyFont="1" applyFill="1" applyBorder="1" applyAlignment="1">
      <alignment vertical="center"/>
    </xf>
    <xf numFmtId="0" fontId="26" fillId="0" borderId="32" xfId="0" applyFont="1" applyFill="1" applyBorder="1" applyAlignment="1">
      <alignment wrapText="1"/>
    </xf>
    <xf numFmtId="0" fontId="24" fillId="0" borderId="27" xfId="0" applyFont="1" applyFill="1" applyBorder="1" applyAlignment="1">
      <alignment horizontal="left" wrapText="1"/>
    </xf>
    <xf numFmtId="217" fontId="18" fillId="0" borderId="32" xfId="0" applyNumberFormat="1" applyFont="1" applyFill="1" applyBorder="1" applyAlignment="1">
      <alignment horizontal="center" vertical="center" wrapText="1"/>
    </xf>
    <xf numFmtId="217" fontId="18" fillId="0" borderId="34" xfId="0" applyNumberFormat="1" applyFont="1" applyFill="1" applyBorder="1" applyAlignment="1">
      <alignment horizontal="center" vertical="center"/>
    </xf>
    <xf numFmtId="217" fontId="18" fillId="0" borderId="35" xfId="0" applyNumberFormat="1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wrapText="1"/>
    </xf>
    <xf numFmtId="217" fontId="18" fillId="0" borderId="34" xfId="0" applyNumberFormat="1" applyFont="1" applyFill="1" applyBorder="1" applyAlignment="1">
      <alignment horizontal="center" vertical="center" wrapText="1"/>
    </xf>
    <xf numFmtId="217" fontId="18" fillId="0" borderId="0" xfId="0" applyNumberFormat="1" applyFont="1" applyFill="1" applyBorder="1" applyAlignment="1">
      <alignment vertical="center"/>
    </xf>
    <xf numFmtId="0" fontId="24" fillId="0" borderId="32" xfId="0" applyFont="1" applyFill="1" applyBorder="1" applyAlignment="1">
      <alignment wrapText="1"/>
    </xf>
    <xf numFmtId="217" fontId="18" fillId="0" borderId="35" xfId="0" applyNumberFormat="1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/>
    </xf>
    <xf numFmtId="49" fontId="24" fillId="0" borderId="33" xfId="0" applyNumberFormat="1" applyFont="1" applyFill="1" applyBorder="1" applyAlignment="1">
      <alignment horizontal="center" vertical="center" wrapText="1"/>
    </xf>
    <xf numFmtId="217" fontId="18" fillId="0" borderId="36" xfId="0" applyNumberFormat="1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wrapText="1"/>
    </xf>
    <xf numFmtId="0" fontId="28" fillId="0" borderId="0" xfId="0" applyFont="1" applyAlignment="1">
      <alignment/>
    </xf>
    <xf numFmtId="217" fontId="18" fillId="0" borderId="24" xfId="0" applyNumberFormat="1" applyFont="1" applyFill="1" applyBorder="1" applyAlignment="1">
      <alignment horizontal="center" vertical="center"/>
    </xf>
    <xf numFmtId="49" fontId="25" fillId="0" borderId="33" xfId="0" applyNumberFormat="1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wrapText="1"/>
    </xf>
    <xf numFmtId="49" fontId="25" fillId="0" borderId="25" xfId="0" applyNumberFormat="1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/>
    </xf>
    <xf numFmtId="0" fontId="27" fillId="0" borderId="36" xfId="0" applyFont="1" applyFill="1" applyBorder="1" applyAlignment="1">
      <alignment wrapText="1"/>
    </xf>
    <xf numFmtId="49" fontId="25" fillId="0" borderId="38" xfId="0" applyNumberFormat="1" applyFont="1" applyFill="1" applyBorder="1" applyAlignment="1">
      <alignment horizontal="center" vertical="center" wrapText="1"/>
    </xf>
    <xf numFmtId="217" fontId="18" fillId="0" borderId="39" xfId="0" applyNumberFormat="1" applyFont="1" applyFill="1" applyBorder="1" applyAlignment="1">
      <alignment horizontal="center" vertical="center" wrapText="1"/>
    </xf>
    <xf numFmtId="217" fontId="18" fillId="0" borderId="40" xfId="0" applyNumberFormat="1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wrapText="1"/>
    </xf>
    <xf numFmtId="49" fontId="23" fillId="0" borderId="25" xfId="0" applyNumberFormat="1" applyFont="1" applyFill="1" applyBorder="1" applyAlignment="1">
      <alignment horizontal="center" vertical="center" wrapText="1"/>
    </xf>
    <xf numFmtId="49" fontId="23" fillId="0" borderId="33" xfId="0" applyNumberFormat="1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/>
    </xf>
    <xf numFmtId="0" fontId="27" fillId="0" borderId="42" xfId="0" applyFont="1" applyFill="1" applyBorder="1" applyAlignment="1">
      <alignment wrapText="1"/>
    </xf>
    <xf numFmtId="49" fontId="23" fillId="0" borderId="43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/>
    </xf>
    <xf numFmtId="0" fontId="26" fillId="0" borderId="16" xfId="0" applyFon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 vertical="center" wrapText="1"/>
    </xf>
    <xf numFmtId="217" fontId="18" fillId="0" borderId="16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/>
    </xf>
    <xf numFmtId="0" fontId="24" fillId="0" borderId="14" xfId="0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center" vertical="center" wrapText="1"/>
    </xf>
    <xf numFmtId="217" fontId="18" fillId="0" borderId="14" xfId="0" applyNumberFormat="1" applyFont="1" applyFill="1" applyBorder="1" applyAlignment="1">
      <alignment horizontal="center" vertical="center"/>
    </xf>
    <xf numFmtId="217" fontId="18" fillId="0" borderId="44" xfId="0" applyNumberFormat="1" applyFont="1" applyFill="1" applyBorder="1" applyAlignment="1">
      <alignment horizontal="center" vertical="center" wrapText="1"/>
    </xf>
    <xf numFmtId="217" fontId="18" fillId="0" borderId="45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wrapText="1"/>
    </xf>
    <xf numFmtId="217" fontId="19" fillId="0" borderId="16" xfId="0" applyNumberFormat="1" applyFont="1" applyFill="1" applyBorder="1" applyAlignment="1">
      <alignment horizontal="center" vertical="center"/>
    </xf>
    <xf numFmtId="217" fontId="19" fillId="0" borderId="46" xfId="0" applyNumberFormat="1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wrapText="1"/>
    </xf>
    <xf numFmtId="49" fontId="23" fillId="0" borderId="28" xfId="0" applyNumberFormat="1" applyFont="1" applyFill="1" applyBorder="1" applyAlignment="1">
      <alignment horizontal="center" vertical="center" wrapText="1"/>
    </xf>
    <xf numFmtId="217" fontId="19" fillId="0" borderId="29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217" fontId="19" fillId="0" borderId="47" xfId="0" applyNumberFormat="1" applyFont="1" applyFill="1" applyBorder="1" applyAlignment="1">
      <alignment horizontal="center" vertical="center"/>
    </xf>
    <xf numFmtId="217" fontId="19" fillId="0" borderId="27" xfId="0" applyNumberFormat="1" applyFont="1" applyFill="1" applyBorder="1" applyAlignment="1">
      <alignment horizontal="center" vertical="center" wrapText="1"/>
    </xf>
    <xf numFmtId="217" fontId="19" fillId="0" borderId="3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217" fontId="18" fillId="0" borderId="21" xfId="0" applyNumberFormat="1" applyFont="1" applyFill="1" applyBorder="1" applyAlignment="1">
      <alignment horizontal="center" vertical="center" wrapText="1"/>
    </xf>
    <xf numFmtId="217" fontId="18" fillId="0" borderId="48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/>
    </xf>
    <xf numFmtId="217" fontId="19" fillId="0" borderId="11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217" fontId="19" fillId="0" borderId="14" xfId="0" applyNumberFormat="1" applyFont="1" applyFill="1" applyBorder="1" applyAlignment="1">
      <alignment horizontal="center" vertical="center"/>
    </xf>
    <xf numFmtId="217" fontId="19" fillId="0" borderId="44" xfId="0" applyNumberFormat="1" applyFont="1" applyFill="1" applyBorder="1" applyAlignment="1">
      <alignment horizontal="center" vertical="center"/>
    </xf>
    <xf numFmtId="217" fontId="19" fillId="0" borderId="45" xfId="0" applyNumberFormat="1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/>
    </xf>
    <xf numFmtId="217" fontId="18" fillId="0" borderId="27" xfId="0" applyNumberFormat="1" applyFont="1" applyFill="1" applyBorder="1" applyAlignment="1">
      <alignment horizontal="center" vertical="center"/>
    </xf>
    <xf numFmtId="217" fontId="18" fillId="0" borderId="29" xfId="0" applyNumberFormat="1" applyFont="1" applyFill="1" applyBorder="1" applyAlignment="1">
      <alignment horizontal="center" vertical="center"/>
    </xf>
    <xf numFmtId="217" fontId="18" fillId="0" borderId="30" xfId="0" applyNumberFormat="1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/>
    </xf>
    <xf numFmtId="0" fontId="24" fillId="0" borderId="14" xfId="0" applyFont="1" applyFill="1" applyBorder="1" applyAlignment="1">
      <alignment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 wrapText="1"/>
    </xf>
    <xf numFmtId="0" fontId="23" fillId="0" borderId="43" xfId="0" applyFont="1" applyFill="1" applyBorder="1" applyAlignment="1">
      <alignment vertical="center" wrapText="1"/>
    </xf>
    <xf numFmtId="217" fontId="18" fillId="0" borderId="49" xfId="0" applyNumberFormat="1" applyFont="1" applyFill="1" applyBorder="1" applyAlignment="1">
      <alignment horizontal="center" vertical="center" wrapText="1"/>
    </xf>
    <xf numFmtId="217" fontId="18" fillId="0" borderId="50" xfId="0" applyNumberFormat="1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vertical="center" wrapText="1"/>
    </xf>
    <xf numFmtId="0" fontId="23" fillId="0" borderId="33" xfId="0" applyFont="1" applyFill="1" applyBorder="1" applyAlignment="1">
      <alignment vertical="center" wrapText="1"/>
    </xf>
    <xf numFmtId="0" fontId="25" fillId="0" borderId="27" xfId="0" applyFont="1" applyFill="1" applyBorder="1" applyAlignment="1">
      <alignment vertical="center" wrapText="1"/>
    </xf>
    <xf numFmtId="0" fontId="27" fillId="0" borderId="32" xfId="0" applyFont="1" applyFill="1" applyBorder="1" applyAlignment="1">
      <alignment vertical="center" wrapText="1"/>
    </xf>
    <xf numFmtId="0" fontId="26" fillId="0" borderId="32" xfId="0" applyFont="1" applyFill="1" applyBorder="1" applyAlignment="1">
      <alignment vertical="center" wrapText="1"/>
    </xf>
    <xf numFmtId="49" fontId="23" fillId="0" borderId="38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210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right" vertical="top"/>
    </xf>
    <xf numFmtId="0" fontId="30" fillId="0" borderId="0" xfId="0" applyFont="1" applyFill="1" applyBorder="1" applyAlignment="1">
      <alignment/>
    </xf>
    <xf numFmtId="0" fontId="18" fillId="0" borderId="0" xfId="0" applyFont="1" applyFill="1" applyAlignment="1">
      <alignment vertical="center"/>
    </xf>
    <xf numFmtId="0" fontId="19" fillId="0" borderId="51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Continuous" wrapText="1"/>
    </xf>
    <xf numFmtId="0" fontId="30" fillId="0" borderId="0" xfId="0" applyFont="1" applyFill="1" applyBorder="1" applyAlignment="1">
      <alignment vertical="center"/>
    </xf>
    <xf numFmtId="0" fontId="18" fillId="0" borderId="53" xfId="0" applyFont="1" applyFill="1" applyBorder="1" applyAlignment="1">
      <alignment horizontal="center" wrapText="1"/>
    </xf>
    <xf numFmtId="0" fontId="19" fillId="0" borderId="54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vertical="center" wrapText="1"/>
    </xf>
    <xf numFmtId="49" fontId="21" fillId="0" borderId="55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49" fontId="21" fillId="0" borderId="56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wrapText="1"/>
    </xf>
    <xf numFmtId="0" fontId="19" fillId="0" borderId="22" xfId="0" applyFont="1" applyFill="1" applyBorder="1" applyAlignment="1">
      <alignment horizontal="center" wrapText="1"/>
    </xf>
    <xf numFmtId="0" fontId="19" fillId="0" borderId="57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vertical="center" wrapText="1"/>
    </xf>
    <xf numFmtId="0" fontId="23" fillId="0" borderId="58" xfId="0" applyFont="1" applyFill="1" applyBorder="1" applyAlignment="1">
      <alignment horizontal="center" vertical="center" wrapText="1"/>
    </xf>
    <xf numFmtId="49" fontId="23" fillId="0" borderId="59" xfId="0" applyNumberFormat="1" applyFont="1" applyFill="1" applyBorder="1" applyAlignment="1">
      <alignment horizontal="center" vertical="center" wrapText="1"/>
    </xf>
    <xf numFmtId="0" fontId="23" fillId="0" borderId="59" xfId="0" applyNumberFormat="1" applyFont="1" applyFill="1" applyBorder="1" applyAlignment="1">
      <alignment horizontal="center" vertical="center" wrapText="1"/>
    </xf>
    <xf numFmtId="0" fontId="24" fillId="0" borderId="6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/>
    </xf>
    <xf numFmtId="49" fontId="23" fillId="0" borderId="29" xfId="0" applyNumberFormat="1" applyFont="1" applyFill="1" applyBorder="1" applyAlignment="1">
      <alignment horizontal="center" vertical="center"/>
    </xf>
    <xf numFmtId="49" fontId="23" fillId="0" borderId="52" xfId="0" applyNumberFormat="1" applyFont="1" applyFill="1" applyBorder="1" applyAlignment="1">
      <alignment horizontal="center" vertical="center"/>
    </xf>
    <xf numFmtId="49" fontId="23" fillId="0" borderId="61" xfId="0" applyNumberFormat="1" applyFont="1" applyFill="1" applyBorder="1" applyAlignment="1">
      <alignment horizontal="center" vertical="center"/>
    </xf>
    <xf numFmtId="0" fontId="22" fillId="0" borderId="26" xfId="0" applyNumberFormat="1" applyFont="1" applyFill="1" applyBorder="1" applyAlignment="1">
      <alignment horizontal="center" vertical="center" wrapText="1" readingOrder="1"/>
    </xf>
    <xf numFmtId="0" fontId="30" fillId="0" borderId="0" xfId="0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>
      <alignment horizontal="center" vertical="center" wrapText="1" readingOrder="1"/>
    </xf>
    <xf numFmtId="0" fontId="23" fillId="0" borderId="49" xfId="0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23" fillId="0" borderId="62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23" fillId="0" borderId="63" xfId="0" applyFont="1" applyFill="1" applyBorder="1" applyAlignment="1">
      <alignment horizontal="center" vertical="center"/>
    </xf>
    <xf numFmtId="49" fontId="23" fillId="0" borderId="44" xfId="0" applyNumberFormat="1" applyFont="1" applyFill="1" applyBorder="1" applyAlignment="1">
      <alignment horizontal="center" vertical="center"/>
    </xf>
    <xf numFmtId="49" fontId="23" fillId="0" borderId="64" xfId="0" applyNumberFormat="1" applyFont="1" applyFill="1" applyBorder="1" applyAlignment="1">
      <alignment horizontal="center" vertical="center"/>
    </xf>
    <xf numFmtId="49" fontId="23" fillId="0" borderId="65" xfId="0" applyNumberFormat="1" applyFont="1" applyFill="1" applyBorder="1" applyAlignment="1">
      <alignment horizontal="center" vertical="center"/>
    </xf>
    <xf numFmtId="0" fontId="24" fillId="0" borderId="41" xfId="0" applyNumberFormat="1" applyFont="1" applyFill="1" applyBorder="1" applyAlignment="1">
      <alignment horizontal="center" vertical="center" wrapText="1" readingOrder="1"/>
    </xf>
    <xf numFmtId="217" fontId="18" fillId="0" borderId="42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4" fillId="0" borderId="62" xfId="0" applyNumberFormat="1" applyFont="1" applyFill="1" applyBorder="1" applyAlignment="1">
      <alignment horizontal="center" vertical="center" wrapText="1" readingOrder="1"/>
    </xf>
    <xf numFmtId="0" fontId="24" fillId="0" borderId="26" xfId="0" applyNumberFormat="1" applyFont="1" applyFill="1" applyBorder="1" applyAlignment="1">
      <alignment horizontal="center" vertical="center" wrapText="1" readingOrder="1"/>
    </xf>
    <xf numFmtId="217" fontId="18" fillId="0" borderId="17" xfId="0" applyNumberFormat="1" applyFont="1" applyFill="1" applyBorder="1" applyAlignment="1">
      <alignment horizontal="center" vertical="center"/>
    </xf>
    <xf numFmtId="217" fontId="19" fillId="0" borderId="32" xfId="0" applyNumberFormat="1" applyFont="1" applyFill="1" applyBorder="1" applyAlignment="1">
      <alignment horizontal="center" vertical="center"/>
    </xf>
    <xf numFmtId="217" fontId="18" fillId="0" borderId="31" xfId="0" applyNumberFormat="1" applyFont="1" applyFill="1" applyBorder="1" applyAlignment="1">
      <alignment horizontal="center" vertical="center"/>
    </xf>
    <xf numFmtId="217" fontId="18" fillId="0" borderId="37" xfId="0" applyNumberFormat="1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49" fontId="23" fillId="0" borderId="34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62" xfId="0" applyNumberFormat="1" applyFont="1" applyFill="1" applyBorder="1" applyAlignment="1">
      <alignment horizontal="center" vertical="center"/>
    </xf>
    <xf numFmtId="0" fontId="25" fillId="0" borderId="31" xfId="0" applyNumberFormat="1" applyFont="1" applyFill="1" applyBorder="1" applyAlignment="1">
      <alignment horizontal="center" vertical="center" wrapText="1" readingOrder="1"/>
    </xf>
    <xf numFmtId="217" fontId="18" fillId="0" borderId="11" xfId="0" applyNumberFormat="1" applyFont="1" applyFill="1" applyBorder="1" applyAlignment="1">
      <alignment horizontal="center" vertical="center"/>
    </xf>
    <xf numFmtId="217" fontId="19" fillId="0" borderId="36" xfId="0" applyNumberFormat="1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/>
    </xf>
    <xf numFmtId="49" fontId="21" fillId="0" borderId="34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5" fillId="0" borderId="62" xfId="0" applyNumberFormat="1" applyFont="1" applyFill="1" applyBorder="1" applyAlignment="1">
      <alignment horizontal="center" vertical="center" wrapText="1" readingOrder="1"/>
    </xf>
    <xf numFmtId="0" fontId="21" fillId="0" borderId="63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top"/>
    </xf>
    <xf numFmtId="211" fontId="34" fillId="0" borderId="0" xfId="0" applyNumberFormat="1" applyFont="1" applyFill="1" applyBorder="1" applyAlignment="1">
      <alignment horizontal="center" vertical="top"/>
    </xf>
    <xf numFmtId="211" fontId="23" fillId="0" borderId="0" xfId="0" applyNumberFormat="1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left" vertical="top" wrapText="1"/>
    </xf>
    <xf numFmtId="217" fontId="19" fillId="0" borderId="0" xfId="0" applyNumberFormat="1" applyFont="1" applyFill="1" applyAlignment="1">
      <alignment/>
    </xf>
    <xf numFmtId="217" fontId="18" fillId="0" borderId="0" xfId="0" applyNumberFormat="1" applyFont="1" applyFill="1" applyAlignment="1">
      <alignment horizontal="left"/>
    </xf>
    <xf numFmtId="217" fontId="18" fillId="0" borderId="0" xfId="0" applyNumberFormat="1" applyFont="1" applyFill="1" applyAlignment="1">
      <alignment wrapText="1"/>
    </xf>
    <xf numFmtId="217" fontId="18" fillId="0" borderId="0" xfId="0" applyNumberFormat="1" applyFont="1" applyFill="1" applyAlignment="1">
      <alignment/>
    </xf>
    <xf numFmtId="210" fontId="24" fillId="0" borderId="0" xfId="0" applyNumberFormat="1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18" fillId="0" borderId="66" xfId="0" applyFont="1" applyFill="1" applyBorder="1" applyAlignment="1">
      <alignment horizontal="center" vertical="center"/>
    </xf>
    <xf numFmtId="49" fontId="18" fillId="0" borderId="52" xfId="0" applyNumberFormat="1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/>
    </xf>
    <xf numFmtId="217" fontId="19" fillId="0" borderId="39" xfId="0" applyNumberFormat="1" applyFont="1" applyFill="1" applyBorder="1" applyAlignment="1">
      <alignment horizontal="center" vertical="center" wrapText="1"/>
    </xf>
    <xf numFmtId="0" fontId="19" fillId="0" borderId="64" xfId="0" applyFont="1" applyFill="1" applyBorder="1" applyAlignment="1" quotePrefix="1">
      <alignment horizontal="center" vertical="center"/>
    </xf>
    <xf numFmtId="0" fontId="19" fillId="0" borderId="65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/>
    </xf>
    <xf numFmtId="217" fontId="19" fillId="0" borderId="64" xfId="0" applyNumberFormat="1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217" fontId="19" fillId="0" borderId="64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 quotePrefix="1">
      <alignment horizontal="center" vertical="center"/>
    </xf>
    <xf numFmtId="0" fontId="18" fillId="0" borderId="11" xfId="0" applyNumberFormat="1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 quotePrefix="1">
      <alignment horizontal="center" vertical="center"/>
    </xf>
    <xf numFmtId="0" fontId="19" fillId="0" borderId="64" xfId="0" applyNumberFormat="1" applyFont="1" applyFill="1" applyBorder="1" applyAlignment="1" quotePrefix="1">
      <alignment horizontal="center" vertical="center"/>
    </xf>
    <xf numFmtId="49" fontId="19" fillId="0" borderId="64" xfId="0" applyNumberFormat="1" applyFont="1" applyFill="1" applyBorder="1" applyAlignment="1">
      <alignment horizontal="center" vertical="center"/>
    </xf>
    <xf numFmtId="0" fontId="19" fillId="0" borderId="64" xfId="0" applyNumberFormat="1" applyFont="1" applyFill="1" applyBorder="1" applyAlignment="1">
      <alignment vertical="center" wrapText="1"/>
    </xf>
    <xf numFmtId="49" fontId="18" fillId="0" borderId="64" xfId="0" applyNumberFormat="1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217" fontId="18" fillId="0" borderId="64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0" fontId="18" fillId="0" borderId="64" xfId="0" applyNumberFormat="1" applyFont="1" applyFill="1" applyBorder="1" applyAlignment="1" quotePrefix="1">
      <alignment horizontal="center" vertical="center"/>
    </xf>
    <xf numFmtId="0" fontId="18" fillId="0" borderId="64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 quotePrefix="1">
      <alignment horizontal="center" vertical="center"/>
    </xf>
    <xf numFmtId="217" fontId="19" fillId="0" borderId="11" xfId="0" applyNumberFormat="1" applyFont="1" applyFill="1" applyBorder="1" applyAlignment="1">
      <alignment horizontal="center" vertical="center" wrapText="1"/>
    </xf>
    <xf numFmtId="217" fontId="18" fillId="0" borderId="52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/>
    </xf>
    <xf numFmtId="0" fontId="18" fillId="0" borderId="64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Continuous" vertical="center"/>
    </xf>
    <xf numFmtId="0" fontId="18" fillId="0" borderId="11" xfId="0" applyFont="1" applyFill="1" applyBorder="1" applyAlignment="1">
      <alignment vertical="center" wrapText="1"/>
    </xf>
    <xf numFmtId="217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vertical="top" wrapText="1"/>
    </xf>
    <xf numFmtId="1" fontId="18" fillId="0" borderId="11" xfId="0" applyNumberFormat="1" applyFont="1" applyFill="1" applyBorder="1" applyAlignment="1">
      <alignment horizontal="center" vertical="center" wrapText="1"/>
    </xf>
    <xf numFmtId="1" fontId="19" fillId="0" borderId="64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 quotePrefix="1">
      <alignment horizontal="center" vertical="center"/>
    </xf>
    <xf numFmtId="0" fontId="18" fillId="0" borderId="11" xfId="0" applyNumberFormat="1" applyFont="1" applyFill="1" applyBorder="1" applyAlignment="1">
      <alignment horizontal="left" vertical="center" wrapText="1" indent="1"/>
    </xf>
    <xf numFmtId="0" fontId="19" fillId="0" borderId="67" xfId="0" applyFont="1" applyFill="1" applyBorder="1" applyAlignment="1">
      <alignment vertical="center" wrapText="1"/>
    </xf>
    <xf numFmtId="49" fontId="18" fillId="0" borderId="67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left" vertical="center" wrapText="1"/>
    </xf>
    <xf numFmtId="49" fontId="18" fillId="0" borderId="64" xfId="0" applyNumberFormat="1" applyFont="1" applyFill="1" applyBorder="1" applyAlignment="1" quotePrefix="1">
      <alignment vertical="center"/>
    </xf>
    <xf numFmtId="217" fontId="18" fillId="0" borderId="11" xfId="45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wrapText="1"/>
    </xf>
    <xf numFmtId="0" fontId="18" fillId="0" borderId="14" xfId="0" applyFont="1" applyFill="1" applyBorder="1" applyAlignment="1">
      <alignment horizontal="centerContinuous" vertical="center" wrapText="1"/>
    </xf>
    <xf numFmtId="0" fontId="18" fillId="0" borderId="13" xfId="0" applyFont="1" applyFill="1" applyBorder="1" applyAlignment="1">
      <alignment horizontal="centerContinuous" vertical="center" wrapText="1"/>
    </xf>
    <xf numFmtId="0" fontId="19" fillId="0" borderId="12" xfId="0" applyFont="1" applyFill="1" applyBorder="1" applyAlignment="1">
      <alignment horizontal="center" vertical="center" wrapText="1"/>
    </xf>
    <xf numFmtId="49" fontId="19" fillId="0" borderId="68" xfId="0" applyNumberFormat="1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69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/>
    </xf>
    <xf numFmtId="0" fontId="21" fillId="0" borderId="62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9" fontId="25" fillId="0" borderId="62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left" vertical="top" wrapText="1"/>
    </xf>
    <xf numFmtId="217" fontId="18" fillId="0" borderId="50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49" fontId="24" fillId="0" borderId="62" xfId="0" applyNumberFormat="1" applyFont="1" applyFill="1" applyBorder="1" applyAlignment="1">
      <alignment horizontal="center" vertical="center"/>
    </xf>
    <xf numFmtId="49" fontId="24" fillId="0" borderId="62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217" fontId="19" fillId="0" borderId="50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vertical="top" wrapText="1"/>
    </xf>
    <xf numFmtId="49" fontId="25" fillId="0" borderId="6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49" fontId="26" fillId="0" borderId="11" xfId="0" applyNumberFormat="1" applyFont="1" applyFill="1" applyBorder="1" applyAlignment="1">
      <alignment vertical="top" wrapText="1"/>
    </xf>
    <xf numFmtId="0" fontId="25" fillId="0" borderId="62" xfId="0" applyFont="1" applyFill="1" applyBorder="1" applyAlignment="1">
      <alignment horizontal="center"/>
    </xf>
    <xf numFmtId="49" fontId="34" fillId="0" borderId="11" xfId="0" applyNumberFormat="1" applyFont="1" applyFill="1" applyBorder="1" applyAlignment="1">
      <alignment vertical="top" wrapText="1"/>
    </xf>
    <xf numFmtId="0" fontId="25" fillId="0" borderId="11" xfId="0" applyFont="1" applyFill="1" applyBorder="1" applyAlignment="1">
      <alignment vertical="top" wrapText="1"/>
    </xf>
    <xf numFmtId="0" fontId="25" fillId="0" borderId="62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vertical="center" wrapText="1"/>
    </xf>
    <xf numFmtId="49" fontId="26" fillId="0" borderId="11" xfId="0" applyNumberFormat="1" applyFont="1" applyFill="1" applyBorder="1" applyAlignment="1">
      <alignment vertical="center" wrapText="1"/>
    </xf>
    <xf numFmtId="49" fontId="24" fillId="0" borderId="11" xfId="0" applyNumberFormat="1" applyFont="1" applyFill="1" applyBorder="1" applyAlignment="1">
      <alignment vertical="top" wrapText="1"/>
    </xf>
    <xf numFmtId="0" fontId="24" fillId="0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 horizontal="left" vertical="top" wrapText="1"/>
    </xf>
    <xf numFmtId="49" fontId="19" fillId="0" borderId="11" xfId="0" applyNumberFormat="1" applyFont="1" applyFill="1" applyBorder="1" applyAlignment="1">
      <alignment vertical="top" wrapText="1"/>
    </xf>
    <xf numFmtId="49" fontId="27" fillId="0" borderId="11" xfId="0" applyNumberFormat="1" applyFont="1" applyFill="1" applyBorder="1" applyAlignment="1">
      <alignment vertical="top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5" fillId="0" borderId="62" xfId="0" applyNumberFormat="1" applyFont="1" applyFill="1" applyBorder="1" applyAlignment="1">
      <alignment horizontal="center" vertical="top" wrapText="1"/>
    </xf>
    <xf numFmtId="49" fontId="24" fillId="0" borderId="11" xfId="0" applyNumberFormat="1" applyFont="1" applyFill="1" applyBorder="1" applyAlignment="1">
      <alignment wrapText="1"/>
    </xf>
    <xf numFmtId="0" fontId="25" fillId="0" borderId="11" xfId="0" applyFont="1" applyFill="1" applyBorder="1" applyAlignment="1">
      <alignment horizontal="left" vertical="top" wrapText="1"/>
    </xf>
    <xf numFmtId="49" fontId="18" fillId="0" borderId="11" xfId="0" applyNumberFormat="1" applyFont="1" applyFill="1" applyBorder="1" applyAlignment="1">
      <alignment horizontal="center" wrapText="1"/>
    </xf>
    <xf numFmtId="49" fontId="20" fillId="0" borderId="11" xfId="0" applyNumberFormat="1" applyFont="1" applyFill="1" applyBorder="1" applyAlignment="1">
      <alignment wrapText="1"/>
    </xf>
    <xf numFmtId="49" fontId="18" fillId="0" borderId="62" xfId="0" applyNumberFormat="1" applyFont="1" applyFill="1" applyBorder="1" applyAlignment="1">
      <alignment horizontal="center" wrapText="1"/>
    </xf>
    <xf numFmtId="49" fontId="18" fillId="0" borderId="11" xfId="0" applyNumberFormat="1" applyFont="1" applyFill="1" applyBorder="1" applyAlignment="1">
      <alignment wrapText="1"/>
    </xf>
    <xf numFmtId="49" fontId="18" fillId="0" borderId="11" xfId="0" applyNumberFormat="1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wrapText="1"/>
    </xf>
    <xf numFmtId="49" fontId="18" fillId="0" borderId="62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wrapText="1"/>
    </xf>
    <xf numFmtId="49" fontId="18" fillId="0" borderId="62" xfId="0" applyNumberFormat="1" applyFont="1" applyFill="1" applyBorder="1" applyAlignment="1">
      <alignment horizontal="center" vertical="top" wrapText="1"/>
    </xf>
    <xf numFmtId="217" fontId="31" fillId="0" borderId="50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wrapText="1"/>
    </xf>
    <xf numFmtId="0" fontId="25" fillId="0" borderId="41" xfId="0" applyNumberFormat="1" applyFont="1" applyFill="1" applyBorder="1" applyAlignment="1">
      <alignment horizontal="center" vertical="center" wrapText="1" readingOrder="1"/>
    </xf>
    <xf numFmtId="217" fontId="18" fillId="0" borderId="62" xfId="0" applyNumberFormat="1" applyFont="1" applyFill="1" applyBorder="1" applyAlignment="1">
      <alignment horizontal="right" vertical="center"/>
    </xf>
    <xf numFmtId="217" fontId="18" fillId="0" borderId="0" xfId="0" applyNumberFormat="1" applyFont="1" applyFill="1" applyBorder="1" applyAlignment="1">
      <alignment horizontal="center" vertical="center"/>
    </xf>
    <xf numFmtId="217" fontId="18" fillId="0" borderId="69" xfId="0" applyNumberFormat="1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19" fillId="0" borderId="31" xfId="0" applyNumberFormat="1" applyFont="1" applyFill="1" applyBorder="1" applyAlignment="1">
      <alignment horizontal="left" vertical="center" wrapText="1" readingOrder="1"/>
    </xf>
    <xf numFmtId="217" fontId="18" fillId="0" borderId="70" xfId="0" applyNumberFormat="1" applyFont="1" applyFill="1" applyBorder="1" applyAlignment="1">
      <alignment horizontal="center" vertical="center"/>
    </xf>
    <xf numFmtId="0" fontId="25" fillId="0" borderId="31" xfId="0" applyNumberFormat="1" applyFont="1" applyFill="1" applyBorder="1" applyAlignment="1">
      <alignment horizontal="left" vertical="center" wrapText="1" readingOrder="1"/>
    </xf>
    <xf numFmtId="0" fontId="25" fillId="0" borderId="62" xfId="0" applyNumberFormat="1" applyFont="1" applyFill="1" applyBorder="1" applyAlignment="1">
      <alignment horizontal="left" vertical="center" wrapText="1" readingOrder="1"/>
    </xf>
    <xf numFmtId="0" fontId="24" fillId="0" borderId="62" xfId="0" applyNumberFormat="1" applyFont="1" applyFill="1" applyBorder="1" applyAlignment="1">
      <alignment horizontal="right" vertical="center" wrapText="1" readingOrder="1"/>
    </xf>
    <xf numFmtId="217" fontId="18" fillId="0" borderId="0" xfId="0" applyNumberFormat="1" applyFont="1" applyFill="1" applyAlignment="1">
      <alignment/>
    </xf>
    <xf numFmtId="219" fontId="30" fillId="0" borderId="0" xfId="0" applyNumberFormat="1" applyFont="1" applyFill="1" applyBorder="1" applyAlignment="1">
      <alignment/>
    </xf>
    <xf numFmtId="219" fontId="19" fillId="0" borderId="0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217" fontId="19" fillId="0" borderId="0" xfId="0" applyNumberFormat="1" applyFont="1" applyFill="1" applyBorder="1" applyAlignment="1">
      <alignment wrapText="1"/>
    </xf>
    <xf numFmtId="219" fontId="30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18" fillId="0" borderId="48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Continuous" wrapText="1"/>
    </xf>
    <xf numFmtId="0" fontId="19" fillId="0" borderId="48" xfId="0" applyFont="1" applyFill="1" applyBorder="1" applyAlignment="1">
      <alignment horizontal="center" vertical="top" wrapText="1"/>
    </xf>
    <xf numFmtId="217" fontId="19" fillId="0" borderId="71" xfId="0" applyNumberFormat="1" applyFont="1" applyFill="1" applyBorder="1" applyAlignment="1">
      <alignment horizontal="center" vertical="center"/>
    </xf>
    <xf numFmtId="217" fontId="18" fillId="0" borderId="72" xfId="0" applyNumberFormat="1" applyFont="1" applyFill="1" applyBorder="1" applyAlignment="1">
      <alignment horizontal="center" vertical="center"/>
    </xf>
    <xf numFmtId="217" fontId="18" fillId="0" borderId="71" xfId="0" applyNumberFormat="1" applyFont="1" applyFill="1" applyBorder="1" applyAlignment="1">
      <alignment horizontal="center" vertical="center"/>
    </xf>
    <xf numFmtId="217" fontId="18" fillId="0" borderId="73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vertical="center" wrapText="1"/>
    </xf>
    <xf numFmtId="0" fontId="20" fillId="0" borderId="0" xfId="0" applyFont="1" applyFill="1" applyBorder="1" applyAlignment="1">
      <alignment/>
    </xf>
    <xf numFmtId="49" fontId="21" fillId="0" borderId="20" xfId="0" applyNumberFormat="1" applyFont="1" applyFill="1" applyBorder="1" applyAlignment="1">
      <alignment horizontal="center" vertical="center" wrapText="1"/>
    </xf>
    <xf numFmtId="49" fontId="25" fillId="0" borderId="62" xfId="0" applyNumberFormat="1" applyFont="1" applyFill="1" applyBorder="1" applyAlignment="1">
      <alignment vertical="top" wrapText="1"/>
    </xf>
    <xf numFmtId="49" fontId="25" fillId="0" borderId="62" xfId="0" applyNumberFormat="1" applyFont="1" applyFill="1" applyBorder="1" applyAlignment="1">
      <alignment vertical="center" wrapText="1"/>
    </xf>
    <xf numFmtId="49" fontId="19" fillId="0" borderId="62" xfId="0" applyNumberFormat="1" applyFont="1" applyFill="1" applyBorder="1" applyAlignment="1">
      <alignment vertical="center" wrapText="1"/>
    </xf>
    <xf numFmtId="0" fontId="19" fillId="0" borderId="62" xfId="0" applyFont="1" applyFill="1" applyBorder="1" applyAlignment="1">
      <alignment vertical="top" wrapText="1"/>
    </xf>
    <xf numFmtId="0" fontId="19" fillId="0" borderId="62" xfId="0" applyFont="1" applyFill="1" applyBorder="1" applyAlignment="1">
      <alignment vertical="center" wrapText="1"/>
    </xf>
    <xf numFmtId="49" fontId="19" fillId="0" borderId="62" xfId="0" applyNumberFormat="1" applyFont="1" applyFill="1" applyBorder="1" applyAlignment="1">
      <alignment horizontal="center" vertical="top" wrapText="1"/>
    </xf>
    <xf numFmtId="49" fontId="19" fillId="0" borderId="62" xfId="0" applyNumberFormat="1" applyFont="1" applyFill="1" applyBorder="1" applyAlignment="1">
      <alignment vertical="top" wrapText="1"/>
    </xf>
    <xf numFmtId="49" fontId="25" fillId="0" borderId="65" xfId="0" applyNumberFormat="1" applyFont="1" applyFill="1" applyBorder="1" applyAlignment="1">
      <alignment vertical="center" wrapText="1"/>
    </xf>
    <xf numFmtId="0" fontId="25" fillId="0" borderId="62" xfId="0" applyFont="1" applyFill="1" applyBorder="1" applyAlignment="1">
      <alignment vertical="top" wrapText="1"/>
    </xf>
    <xf numFmtId="0" fontId="25" fillId="0" borderId="62" xfId="0" applyFont="1" applyFill="1" applyBorder="1" applyAlignment="1">
      <alignment vertical="center" wrapText="1"/>
    </xf>
    <xf numFmtId="0" fontId="25" fillId="0" borderId="37" xfId="0" applyFont="1" applyFill="1" applyBorder="1" applyAlignment="1">
      <alignment vertical="top" wrapText="1"/>
    </xf>
    <xf numFmtId="49" fontId="25" fillId="0" borderId="62" xfId="0" applyNumberFormat="1" applyFont="1" applyFill="1" applyBorder="1" applyAlignment="1">
      <alignment horizontal="left" vertical="top" wrapText="1"/>
    </xf>
    <xf numFmtId="0" fontId="19" fillId="0" borderId="66" xfId="0" applyFont="1" applyFill="1" applyBorder="1" applyAlignment="1">
      <alignment horizontal="center" vertical="top" wrapText="1"/>
    </xf>
    <xf numFmtId="0" fontId="18" fillId="0" borderId="73" xfId="0" applyFont="1" applyFill="1" applyBorder="1" applyAlignment="1">
      <alignment horizontal="centerContinuous" wrapText="1"/>
    </xf>
    <xf numFmtId="49" fontId="19" fillId="0" borderId="15" xfId="0" applyNumberFormat="1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 wrapText="1"/>
    </xf>
    <xf numFmtId="217" fontId="19" fillId="0" borderId="4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219" fontId="19" fillId="0" borderId="0" xfId="0" applyNumberFormat="1" applyFont="1" applyFill="1" applyBorder="1" applyAlignment="1">
      <alignment horizontal="center" wrapText="1"/>
    </xf>
    <xf numFmtId="0" fontId="81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81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74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19" fillId="0" borderId="15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horizontal="center" wrapText="1"/>
    </xf>
    <xf numFmtId="0" fontId="19" fillId="0" borderId="73" xfId="0" applyFont="1" applyFill="1" applyBorder="1" applyAlignment="1">
      <alignment horizontal="center" wrapText="1"/>
    </xf>
    <xf numFmtId="0" fontId="19" fillId="0" borderId="75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217" fontId="18" fillId="0" borderId="0" xfId="0" applyNumberFormat="1" applyFont="1" applyFill="1" applyAlignment="1">
      <alignment horizontal="left" vertical="center" wrapText="1"/>
    </xf>
    <xf numFmtId="0" fontId="31" fillId="0" borderId="76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horizontal="center" vertical="center" wrapText="1"/>
    </xf>
    <xf numFmtId="211" fontId="31" fillId="0" borderId="76" xfId="0" applyNumberFormat="1" applyFont="1" applyFill="1" applyBorder="1" applyAlignment="1">
      <alignment horizontal="center" vertical="center" wrapText="1"/>
    </xf>
    <xf numFmtId="211" fontId="31" fillId="0" borderId="11" xfId="0" applyNumberFormat="1" applyFont="1" applyFill="1" applyBorder="1" applyAlignment="1">
      <alignment horizontal="center" vertical="center" wrapText="1"/>
    </xf>
    <xf numFmtId="211" fontId="31" fillId="0" borderId="54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7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19" fillId="0" borderId="76" xfId="0" applyNumberFormat="1" applyFont="1" applyFill="1" applyBorder="1" applyAlignment="1">
      <alignment horizontal="center" vertical="center" wrapText="1" readingOrder="1"/>
    </xf>
    <xf numFmtId="0" fontId="19" fillId="0" borderId="11" xfId="0" applyNumberFormat="1" applyFont="1" applyFill="1" applyBorder="1" applyAlignment="1">
      <alignment horizontal="center" vertical="center" wrapText="1" readingOrder="1"/>
    </xf>
    <xf numFmtId="0" fontId="19" fillId="0" borderId="54" xfId="0" applyNumberFormat="1" applyFont="1" applyFill="1" applyBorder="1" applyAlignment="1">
      <alignment horizontal="center" vertical="center" wrapText="1" readingOrder="1"/>
    </xf>
    <xf numFmtId="49" fontId="19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9" fillId="0" borderId="66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center" wrapText="1"/>
    </xf>
    <xf numFmtId="0" fontId="19" fillId="0" borderId="77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217" fontId="18" fillId="0" borderId="0" xfId="0" applyNumberFormat="1" applyFont="1" applyFill="1" applyBorder="1" applyAlignment="1">
      <alignment horizontal="left" vertical="center" wrapText="1"/>
    </xf>
    <xf numFmtId="0" fontId="18" fillId="0" borderId="66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wrapText="1"/>
    </xf>
    <xf numFmtId="14" fontId="19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19" fillId="0" borderId="7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79" xfId="0" applyNumberFormat="1" applyFont="1" applyFill="1" applyBorder="1" applyAlignment="1">
      <alignment horizontal="center" vertical="center" wrapText="1" readingOrder="1"/>
    </xf>
    <xf numFmtId="0" fontId="19" fillId="0" borderId="62" xfId="0" applyNumberFormat="1" applyFont="1" applyFill="1" applyBorder="1" applyAlignment="1">
      <alignment horizontal="center" vertical="center" wrapText="1" readingOrder="1"/>
    </xf>
    <xf numFmtId="0" fontId="19" fillId="0" borderId="80" xfId="0" applyNumberFormat="1" applyFont="1" applyFill="1" applyBorder="1" applyAlignment="1">
      <alignment horizontal="center" vertical="center" wrapText="1" readingOrder="1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81" xfId="0" applyFont="1" applyFill="1" applyBorder="1" applyAlignment="1">
      <alignment horizontal="center" vertical="center" textRotation="90" wrapText="1"/>
    </xf>
    <xf numFmtId="0" fontId="19" fillId="0" borderId="74" xfId="0" applyFont="1" applyFill="1" applyBorder="1" applyAlignment="1">
      <alignment horizontal="center" vertical="center" textRotation="90" wrapText="1"/>
    </xf>
    <xf numFmtId="0" fontId="19" fillId="0" borderId="55" xfId="0" applyFont="1" applyFill="1" applyBorder="1" applyAlignment="1">
      <alignment horizontal="center" vertical="center" textRotation="90" wrapText="1"/>
    </xf>
    <xf numFmtId="0" fontId="31" fillId="0" borderId="82" xfId="0" applyFont="1" applyFill="1" applyBorder="1" applyAlignment="1">
      <alignment horizontal="center" vertical="center" textRotation="90" wrapText="1"/>
    </xf>
    <xf numFmtId="0" fontId="31" fillId="0" borderId="67" xfId="0" applyFont="1" applyFill="1" applyBorder="1" applyAlignment="1">
      <alignment horizontal="center" vertical="center" textRotation="90" wrapText="1"/>
    </xf>
    <xf numFmtId="0" fontId="31" fillId="0" borderId="22" xfId="0" applyFont="1" applyFill="1" applyBorder="1" applyAlignment="1">
      <alignment horizontal="center" vertical="center" textRotation="90" wrapText="1"/>
    </xf>
    <xf numFmtId="211" fontId="31" fillId="0" borderId="82" xfId="0" applyNumberFormat="1" applyFont="1" applyFill="1" applyBorder="1" applyAlignment="1">
      <alignment horizontal="center" vertical="center" textRotation="90" wrapText="1"/>
    </xf>
    <xf numFmtId="211" fontId="31" fillId="0" borderId="67" xfId="0" applyNumberFormat="1" applyFont="1" applyFill="1" applyBorder="1" applyAlignment="1">
      <alignment horizontal="center" vertical="center" textRotation="90" wrapText="1"/>
    </xf>
    <xf numFmtId="211" fontId="31" fillId="0" borderId="2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11" xfId="0" applyFont="1" applyFill="1" applyBorder="1" applyAlignment="1">
      <alignment horizontal="center" vertical="top" wrapText="1"/>
    </xf>
    <xf numFmtId="217" fontId="19" fillId="0" borderId="31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219" fontId="18" fillId="0" borderId="11" xfId="0" applyNumberFormat="1" applyFont="1" applyFill="1" applyBorder="1" applyAlignment="1">
      <alignment horizontal="center" vertical="center"/>
    </xf>
    <xf numFmtId="21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219" fontId="4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0" fillId="0" borderId="15" xfId="0" applyNumberFormat="1" applyFont="1" applyFill="1" applyBorder="1" applyAlignment="1">
      <alignment horizontal="center" vertical="center" wrapText="1" readingOrder="1"/>
    </xf>
    <xf numFmtId="217" fontId="22" fillId="0" borderId="16" xfId="0" applyNumberFormat="1" applyFont="1" applyFill="1" applyBorder="1" applyAlignment="1">
      <alignment horizontal="center" vertical="center"/>
    </xf>
    <xf numFmtId="217" fontId="22" fillId="0" borderId="73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top" wrapText="1"/>
    </xf>
    <xf numFmtId="0" fontId="24" fillId="0" borderId="41" xfId="0" applyFont="1" applyFill="1" applyBorder="1" applyAlignment="1">
      <alignment horizontal="center" vertical="center" wrapText="1"/>
    </xf>
    <xf numFmtId="217" fontId="18" fillId="0" borderId="41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30" fillId="0" borderId="35" xfId="0" applyFont="1" applyFill="1" applyBorder="1" applyAlignment="1">
      <alignment/>
    </xf>
    <xf numFmtId="0" fontId="18" fillId="0" borderId="65" xfId="0" applyFont="1" applyFill="1" applyBorder="1" applyAlignment="1">
      <alignment vertical="center"/>
    </xf>
    <xf numFmtId="0" fontId="18" fillId="0" borderId="83" xfId="0" applyFont="1" applyFill="1" applyBorder="1" applyAlignment="1">
      <alignment vertical="center"/>
    </xf>
    <xf numFmtId="219" fontId="18" fillId="0" borderId="83" xfId="0" applyNumberFormat="1" applyFont="1" applyFill="1" applyBorder="1" applyAlignment="1">
      <alignment vertical="center"/>
    </xf>
    <xf numFmtId="219" fontId="19" fillId="0" borderId="0" xfId="0" applyNumberFormat="1" applyFont="1" applyFill="1" applyAlignment="1">
      <alignment vertical="center"/>
    </xf>
    <xf numFmtId="219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36" fillId="0" borderId="64" xfId="0" applyFont="1" applyFill="1" applyBorder="1" applyAlignment="1" quotePrefix="1">
      <alignment horizontal="center" vertical="center"/>
    </xf>
    <xf numFmtId="49" fontId="20" fillId="0" borderId="83" xfId="0" applyNumberFormat="1" applyFont="1" applyFill="1" applyBorder="1" applyAlignment="1">
      <alignment horizontal="left" vertical="top" wrapText="1"/>
    </xf>
    <xf numFmtId="0" fontId="18" fillId="0" borderId="67" xfId="0" applyFont="1" applyFill="1" applyBorder="1" applyAlignment="1">
      <alignment horizontal="center" vertical="center" wrapText="1"/>
    </xf>
    <xf numFmtId="0" fontId="18" fillId="0" borderId="84" xfId="33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vertical="center"/>
    </xf>
    <xf numFmtId="0" fontId="18" fillId="0" borderId="64" xfId="0" applyFont="1" applyFill="1" applyBorder="1" applyAlignment="1">
      <alignment vertical="center" wrapText="1"/>
    </xf>
    <xf numFmtId="1" fontId="18" fillId="0" borderId="5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left_arm10_BordWW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1">
      <selection activeCell="A5" sqref="A5:I5"/>
    </sheetView>
  </sheetViews>
  <sheetFormatPr defaultColWidth="9.140625" defaultRowHeight="12.75"/>
  <cols>
    <col min="1" max="16384" width="9.140625" style="20" customWidth="1"/>
  </cols>
  <sheetData>
    <row r="2" spans="1:9" ht="16.5">
      <c r="A2" s="24"/>
      <c r="B2" s="24"/>
      <c r="C2" s="24"/>
      <c r="D2" s="24"/>
      <c r="E2" s="24"/>
      <c r="F2" s="24"/>
      <c r="G2" s="24"/>
      <c r="H2" s="24"/>
      <c r="I2" s="24"/>
    </row>
    <row r="3" spans="1:9" ht="20.25">
      <c r="A3" s="392" t="s">
        <v>738</v>
      </c>
      <c r="B3" s="392"/>
      <c r="C3" s="392"/>
      <c r="D3" s="392"/>
      <c r="E3" s="392"/>
      <c r="F3" s="392"/>
      <c r="G3" s="392"/>
      <c r="H3" s="392"/>
      <c r="I3" s="24"/>
    </row>
    <row r="4" spans="1:9" ht="16.5">
      <c r="A4" s="393" t="s">
        <v>586</v>
      </c>
      <c r="B4" s="393"/>
      <c r="C4" s="393"/>
      <c r="D4" s="393"/>
      <c r="E4" s="393"/>
      <c r="F4" s="24"/>
      <c r="G4" s="24"/>
      <c r="H4" s="24"/>
      <c r="I4" s="24"/>
    </row>
    <row r="5" spans="1:9" ht="20.25">
      <c r="A5" s="392" t="s">
        <v>737</v>
      </c>
      <c r="B5" s="392"/>
      <c r="C5" s="392"/>
      <c r="D5" s="392"/>
      <c r="E5" s="392"/>
      <c r="F5" s="392"/>
      <c r="G5" s="392"/>
      <c r="H5" s="392"/>
      <c r="I5" s="392"/>
    </row>
    <row r="6" spans="1:9" ht="16.5">
      <c r="A6" s="391" t="s">
        <v>587</v>
      </c>
      <c r="B6" s="394"/>
      <c r="C6" s="394"/>
      <c r="D6" s="394"/>
      <c r="E6" s="394"/>
      <c r="F6" s="394"/>
      <c r="G6" s="24"/>
      <c r="H6" s="24"/>
      <c r="I6" s="24"/>
    </row>
    <row r="7" spans="1:9" ht="16.5">
      <c r="A7" s="24"/>
      <c r="B7" s="24"/>
      <c r="C7" s="24"/>
      <c r="D7" s="24"/>
      <c r="E7" s="24"/>
      <c r="F7" s="24"/>
      <c r="G7" s="24"/>
      <c r="H7" s="24"/>
      <c r="I7" s="24"/>
    </row>
    <row r="8" spans="1:9" ht="22.5">
      <c r="A8" s="395" t="s">
        <v>591</v>
      </c>
      <c r="B8" s="395"/>
      <c r="C8" s="395"/>
      <c r="D8" s="395"/>
      <c r="E8" s="395"/>
      <c r="F8" s="395"/>
      <c r="G8" s="395"/>
      <c r="H8" s="395"/>
      <c r="I8" s="24"/>
    </row>
    <row r="9" spans="1:9" ht="20.25">
      <c r="A9" s="25"/>
      <c r="B9" s="25"/>
      <c r="C9" s="25"/>
      <c r="D9" s="25"/>
      <c r="E9" s="25"/>
      <c r="F9" s="25"/>
      <c r="G9" s="25"/>
      <c r="H9" s="25"/>
      <c r="I9" s="24"/>
    </row>
    <row r="10" spans="1:9" ht="20.25">
      <c r="A10" s="397" t="s">
        <v>739</v>
      </c>
      <c r="B10" s="397"/>
      <c r="C10" s="397"/>
      <c r="D10" s="397"/>
      <c r="E10" s="397"/>
      <c r="F10" s="397"/>
      <c r="G10" s="397"/>
      <c r="H10" s="397"/>
      <c r="I10" s="397"/>
    </row>
    <row r="11" spans="1:9" ht="16.5">
      <c r="A11" s="391" t="s">
        <v>588</v>
      </c>
      <c r="B11" s="391"/>
      <c r="C11" s="391"/>
      <c r="D11" s="391"/>
      <c r="E11" s="391"/>
      <c r="F11" s="391"/>
      <c r="G11" s="391"/>
      <c r="H11" s="391"/>
      <c r="I11" s="391"/>
    </row>
    <row r="12" spans="1:9" ht="16.5">
      <c r="A12" s="24"/>
      <c r="B12" s="24"/>
      <c r="C12" s="24"/>
      <c r="D12" s="24"/>
      <c r="E12" s="24"/>
      <c r="F12" s="24"/>
      <c r="G12" s="24"/>
      <c r="H12" s="24"/>
      <c r="I12" s="24"/>
    </row>
    <row r="13" spans="1:10" ht="17.25">
      <c r="A13" s="396" t="s">
        <v>876</v>
      </c>
      <c r="B13" s="396"/>
      <c r="C13" s="396"/>
      <c r="D13" s="396"/>
      <c r="E13" s="396"/>
      <c r="F13" s="396"/>
      <c r="G13" s="396"/>
      <c r="H13" s="396"/>
      <c r="I13" s="396"/>
      <c r="J13" s="21"/>
    </row>
    <row r="14" spans="1:9" ht="16.5">
      <c r="A14" s="391" t="s">
        <v>589</v>
      </c>
      <c r="B14" s="391"/>
      <c r="C14" s="391"/>
      <c r="D14" s="391"/>
      <c r="E14" s="391"/>
      <c r="F14" s="391"/>
      <c r="G14" s="391"/>
      <c r="H14" s="24"/>
      <c r="I14" s="24"/>
    </row>
    <row r="15" spans="1:9" ht="17.25">
      <c r="A15" s="29"/>
      <c r="B15" s="29"/>
      <c r="C15" s="396" t="s">
        <v>785</v>
      </c>
      <c r="D15" s="396"/>
      <c r="E15" s="396"/>
      <c r="F15" s="29"/>
      <c r="G15" s="29"/>
      <c r="H15" s="28"/>
      <c r="I15" s="28"/>
    </row>
    <row r="16" spans="1:9" ht="16.5">
      <c r="A16" s="26"/>
      <c r="B16" s="26"/>
      <c r="C16" s="26"/>
      <c r="D16" s="26"/>
      <c r="E16" s="26"/>
      <c r="F16" s="26"/>
      <c r="G16" s="26"/>
      <c r="H16" s="24"/>
      <c r="I16" s="24"/>
    </row>
    <row r="17" spans="1:9" ht="17.25">
      <c r="A17" s="396" t="s">
        <v>877</v>
      </c>
      <c r="B17" s="396"/>
      <c r="C17" s="396"/>
      <c r="D17" s="396"/>
      <c r="E17" s="396"/>
      <c r="F17" s="396"/>
      <c r="G17" s="396"/>
      <c r="H17" s="396"/>
      <c r="I17" s="396"/>
    </row>
    <row r="18" spans="1:9" ht="17.25">
      <c r="A18" s="388"/>
      <c r="B18" s="388"/>
      <c r="C18" s="388"/>
      <c r="D18" s="388"/>
      <c r="E18" s="388"/>
      <c r="F18" s="388"/>
      <c r="G18" s="388"/>
      <c r="H18" s="388"/>
      <c r="I18" s="388"/>
    </row>
    <row r="19" spans="1:9" ht="17.25">
      <c r="A19" s="387"/>
      <c r="B19" s="387"/>
      <c r="C19" s="396" t="s">
        <v>785</v>
      </c>
      <c r="D19" s="396"/>
      <c r="E19" s="396"/>
      <c r="F19" s="387"/>
      <c r="G19" s="387"/>
      <c r="H19" s="389"/>
      <c r="I19" s="389"/>
    </row>
    <row r="20" spans="1:9" ht="16.5">
      <c r="A20" s="387"/>
      <c r="B20" s="387"/>
      <c r="C20" s="387"/>
      <c r="D20" s="387"/>
      <c r="E20" s="387"/>
      <c r="F20" s="387"/>
      <c r="G20" s="387"/>
      <c r="H20" s="389"/>
      <c r="I20" s="389"/>
    </row>
    <row r="21" spans="1:9" ht="17.25">
      <c r="A21" s="396" t="s">
        <v>878</v>
      </c>
      <c r="B21" s="396"/>
      <c r="C21" s="396"/>
      <c r="D21" s="396"/>
      <c r="E21" s="396"/>
      <c r="F21" s="396"/>
      <c r="G21" s="396"/>
      <c r="H21" s="396"/>
      <c r="I21" s="396"/>
    </row>
    <row r="22" spans="1:9" ht="17.25">
      <c r="A22" s="388"/>
      <c r="B22" s="388"/>
      <c r="C22" s="388"/>
      <c r="D22" s="388"/>
      <c r="E22" s="388"/>
      <c r="F22" s="388"/>
      <c r="G22" s="388"/>
      <c r="H22" s="388"/>
      <c r="I22" s="388"/>
    </row>
    <row r="23" spans="1:9" ht="17.25">
      <c r="A23" s="388"/>
      <c r="B23" s="388"/>
      <c r="C23" s="388"/>
      <c r="D23" s="388"/>
      <c r="E23" s="388"/>
      <c r="F23" s="388"/>
      <c r="G23" s="388"/>
      <c r="H23" s="388"/>
      <c r="I23" s="388"/>
    </row>
    <row r="24" spans="1:9" ht="17.25">
      <c r="A24" s="388"/>
      <c r="B24" s="388"/>
      <c r="C24" s="388"/>
      <c r="D24" s="388"/>
      <c r="E24" s="388"/>
      <c r="F24" s="388"/>
      <c r="G24" s="388"/>
      <c r="H24" s="388"/>
      <c r="I24" s="388"/>
    </row>
    <row r="25" spans="1:9" ht="16.5">
      <c r="A25" s="390" t="s">
        <v>745</v>
      </c>
      <c r="B25" s="390"/>
      <c r="C25" s="390"/>
      <c r="D25" s="390"/>
      <c r="E25" s="390"/>
      <c r="F25" s="390"/>
      <c r="G25" s="390"/>
      <c r="H25" s="390"/>
      <c r="I25" s="390"/>
    </row>
    <row r="26" spans="1:9" ht="16.5">
      <c r="A26" s="391" t="s">
        <v>590</v>
      </c>
      <c r="B26" s="391"/>
      <c r="C26" s="391"/>
      <c r="D26" s="391"/>
      <c r="E26" s="391"/>
      <c r="F26" s="391"/>
      <c r="G26" s="391"/>
      <c r="H26" s="391"/>
      <c r="I26" s="391"/>
    </row>
    <row r="27" spans="1:9" ht="16.5">
      <c r="A27" s="24"/>
      <c r="B27" s="24"/>
      <c r="C27" s="24"/>
      <c r="D27" s="24"/>
      <c r="E27" s="24"/>
      <c r="F27" s="24"/>
      <c r="G27" s="24"/>
      <c r="H27" s="24"/>
      <c r="I27" s="24"/>
    </row>
    <row r="28" spans="1:9" ht="16.5">
      <c r="A28" s="24"/>
      <c r="B28" s="24"/>
      <c r="C28" s="24"/>
      <c r="D28" s="24"/>
      <c r="E28" s="24"/>
      <c r="F28" s="24"/>
      <c r="G28" s="24"/>
      <c r="H28" s="24"/>
      <c r="I28" s="24"/>
    </row>
    <row r="29" spans="1:9" ht="16.5">
      <c r="A29" s="24"/>
      <c r="B29" s="24"/>
      <c r="C29" s="24"/>
      <c r="D29" s="24"/>
      <c r="E29" s="24"/>
      <c r="F29" s="24"/>
      <c r="G29" s="24"/>
      <c r="H29" s="24"/>
      <c r="I29" s="24"/>
    </row>
    <row r="30" spans="1:9" ht="16.5">
      <c r="A30" s="24"/>
      <c r="B30" s="24"/>
      <c r="C30" s="24"/>
      <c r="D30" s="24"/>
      <c r="E30" s="24"/>
      <c r="F30" s="24"/>
      <c r="G30" s="24"/>
      <c r="H30" s="24"/>
      <c r="I30" s="24"/>
    </row>
  </sheetData>
  <sheetProtection/>
  <mergeCells count="15">
    <mergeCell ref="A10:I10"/>
    <mergeCell ref="A17:I17"/>
    <mergeCell ref="C15:E15"/>
    <mergeCell ref="C19:E19"/>
    <mergeCell ref="A21:I21"/>
    <mergeCell ref="A25:I25"/>
    <mergeCell ref="A26:I26"/>
    <mergeCell ref="A3:H3"/>
    <mergeCell ref="A4:E4"/>
    <mergeCell ref="A6:F6"/>
    <mergeCell ref="A8:H8"/>
    <mergeCell ref="A11:I11"/>
    <mergeCell ref="A14:G14"/>
    <mergeCell ref="A13:I13"/>
    <mergeCell ref="A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2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7.7109375" style="240" bestFit="1" customWidth="1"/>
    <col min="2" max="2" width="42.421875" style="241" customWidth="1"/>
    <col min="3" max="3" width="8.7109375" style="240" customWidth="1"/>
    <col min="4" max="4" width="13.8515625" style="170" customWidth="1"/>
    <col min="5" max="5" width="14.140625" style="240" customWidth="1"/>
    <col min="6" max="6" width="12.140625" style="240" customWidth="1"/>
    <col min="7" max="7" width="11.421875" style="170" customWidth="1"/>
    <col min="8" max="16384" width="9.140625" style="170" customWidth="1"/>
  </cols>
  <sheetData>
    <row r="1" ht="21.75" customHeight="1">
      <c r="E1" s="491"/>
    </row>
    <row r="2" spans="1:6" ht="27.75" customHeight="1">
      <c r="A2" s="170"/>
      <c r="B2" s="170"/>
      <c r="C2" s="356" t="s">
        <v>404</v>
      </c>
      <c r="D2" s="356"/>
      <c r="E2" s="356"/>
      <c r="F2" s="356"/>
    </row>
    <row r="3" spans="1:6" ht="34.5" customHeight="1">
      <c r="A3" s="170"/>
      <c r="B3" s="402" t="s">
        <v>684</v>
      </c>
      <c r="C3" s="402"/>
      <c r="D3" s="402"/>
      <c r="E3" s="402"/>
      <c r="F3" s="402"/>
    </row>
    <row r="4" spans="1:6" ht="13.5" thickBot="1">
      <c r="A4" s="170"/>
      <c r="B4" s="170"/>
      <c r="C4" s="170"/>
      <c r="E4" s="170"/>
      <c r="F4" s="170"/>
    </row>
    <row r="5" spans="1:6" ht="13.5" customHeight="1" thickBot="1">
      <c r="A5" s="242"/>
      <c r="B5" s="242"/>
      <c r="C5" s="242"/>
      <c r="D5" s="403" t="s">
        <v>255</v>
      </c>
      <c r="E5" s="404"/>
      <c r="F5" s="405"/>
    </row>
    <row r="6" spans="1:6" ht="12.75" customHeight="1">
      <c r="A6" s="398" t="s">
        <v>515</v>
      </c>
      <c r="B6" s="398" t="s">
        <v>280</v>
      </c>
      <c r="C6" s="398" t="s">
        <v>514</v>
      </c>
      <c r="D6" s="400" t="s">
        <v>521</v>
      </c>
      <c r="E6" s="60" t="s">
        <v>447</v>
      </c>
      <c r="F6" s="290"/>
    </row>
    <row r="7" spans="1:6" ht="26.25" thickBot="1">
      <c r="A7" s="399"/>
      <c r="B7" s="399"/>
      <c r="C7" s="399"/>
      <c r="D7" s="401"/>
      <c r="E7" s="61" t="s">
        <v>516</v>
      </c>
      <c r="F7" s="357" t="s">
        <v>517</v>
      </c>
    </row>
    <row r="8" spans="1:6" s="240" customFormat="1" ht="12.75">
      <c r="A8" s="243">
        <v>1</v>
      </c>
      <c r="B8" s="244">
        <v>2</v>
      </c>
      <c r="C8" s="245">
        <v>3</v>
      </c>
      <c r="D8" s="245">
        <v>4</v>
      </c>
      <c r="E8" s="245">
        <v>5</v>
      </c>
      <c r="F8" s="244">
        <v>6</v>
      </c>
    </row>
    <row r="9" spans="1:7" ht="36" customHeight="1">
      <c r="A9" s="492" t="s">
        <v>159</v>
      </c>
      <c r="B9" s="493" t="s">
        <v>800</v>
      </c>
      <c r="C9" s="494"/>
      <c r="D9" s="246">
        <f>SUM(D10,D46,D65)</f>
        <v>678353.3</v>
      </c>
      <c r="E9" s="246">
        <f>SUM(E10,E46,E65)</f>
        <v>675853.3</v>
      </c>
      <c r="F9" s="246">
        <f>SUM(F10,F46,F65)</f>
        <v>82600</v>
      </c>
      <c r="G9" s="385"/>
    </row>
    <row r="10" spans="1:6" s="385" customFormat="1" ht="42" customHeight="1">
      <c r="A10" s="247" t="s">
        <v>160</v>
      </c>
      <c r="B10" s="248" t="s">
        <v>801</v>
      </c>
      <c r="C10" s="249">
        <v>7100</v>
      </c>
      <c r="D10" s="246">
        <f>SUM(D11,D15,D17,D37,D40)</f>
        <v>146396.5</v>
      </c>
      <c r="E10" s="246">
        <f>SUM(E11,E15,E17,E37,E40)</f>
        <v>146396.5</v>
      </c>
      <c r="F10" s="250" t="s">
        <v>165</v>
      </c>
    </row>
    <row r="11" spans="1:6" s="385" customFormat="1" ht="41.25" customHeight="1">
      <c r="A11" s="247" t="s">
        <v>540</v>
      </c>
      <c r="B11" s="251" t="s">
        <v>592</v>
      </c>
      <c r="C11" s="252">
        <v>7131</v>
      </c>
      <c r="D11" s="253">
        <f>SUM(D12:D13:D14)</f>
        <v>62469.8</v>
      </c>
      <c r="E11" s="253">
        <f>SUM(E12:E13:E14)</f>
        <v>62469.8</v>
      </c>
      <c r="F11" s="250" t="s">
        <v>165</v>
      </c>
    </row>
    <row r="12" spans="1:6" ht="40.5" customHeight="1">
      <c r="A12" s="254" t="s">
        <v>286</v>
      </c>
      <c r="B12" s="255" t="s">
        <v>421</v>
      </c>
      <c r="C12" s="256"/>
      <c r="D12" s="219">
        <f>SUM(E12:F12)</f>
        <v>4533.1</v>
      </c>
      <c r="E12" s="219">
        <v>4533.1</v>
      </c>
      <c r="F12" s="219" t="s">
        <v>165</v>
      </c>
    </row>
    <row r="13" spans="1:6" ht="32.25" customHeight="1">
      <c r="A13" s="257">
        <v>1112</v>
      </c>
      <c r="B13" s="255" t="s">
        <v>281</v>
      </c>
      <c r="C13" s="256"/>
      <c r="D13" s="219">
        <f>SUM(E13:F13)</f>
        <v>51270.3</v>
      </c>
      <c r="E13" s="219">
        <v>51270.3</v>
      </c>
      <c r="F13" s="219" t="s">
        <v>165</v>
      </c>
    </row>
    <row r="14" spans="1:7" ht="32.25" customHeight="1">
      <c r="A14" s="257">
        <v>1113</v>
      </c>
      <c r="B14" s="495" t="s">
        <v>868</v>
      </c>
      <c r="C14" s="496"/>
      <c r="D14" s="219">
        <f>SUM(E14:F14)</f>
        <v>6666.4</v>
      </c>
      <c r="E14" s="263">
        <v>6666.4</v>
      </c>
      <c r="F14" s="263"/>
      <c r="G14" s="486"/>
    </row>
    <row r="15" spans="1:7" s="385" customFormat="1" ht="29.25" customHeight="1">
      <c r="A15" s="258">
        <v>1120</v>
      </c>
      <c r="B15" s="251" t="s">
        <v>593</v>
      </c>
      <c r="C15" s="252">
        <v>7136</v>
      </c>
      <c r="D15" s="253">
        <f>SUM(D16)</f>
        <v>78708.4</v>
      </c>
      <c r="E15" s="253">
        <f>SUM(E16)</f>
        <v>78708.4</v>
      </c>
      <c r="F15" s="250" t="s">
        <v>165</v>
      </c>
      <c r="G15" s="487"/>
    </row>
    <row r="16" spans="1:7" ht="36.75" customHeight="1">
      <c r="A16" s="254" t="s">
        <v>287</v>
      </c>
      <c r="B16" s="255" t="s">
        <v>594</v>
      </c>
      <c r="C16" s="256"/>
      <c r="D16" s="219">
        <f>SUM(E16:F16)</f>
        <v>78708.4</v>
      </c>
      <c r="E16" s="219">
        <v>78708.4</v>
      </c>
      <c r="F16" s="219" t="s">
        <v>165</v>
      </c>
      <c r="G16" s="488"/>
    </row>
    <row r="17" spans="1:6" ht="87.75" customHeight="1">
      <c r="A17" s="259" t="s">
        <v>543</v>
      </c>
      <c r="B17" s="260" t="s">
        <v>802</v>
      </c>
      <c r="C17" s="252">
        <v>7145</v>
      </c>
      <c r="D17" s="250">
        <f aca="true" t="shared" si="0" ref="D17:D22">E17</f>
        <v>2418.3</v>
      </c>
      <c r="E17" s="250">
        <f>SUM(E18,E19,E20,E21,E22,E23,E24,E25,E26,E27,E28,E29,E30,E31,E32,E33,E34,E35,E36)</f>
        <v>2418.3</v>
      </c>
      <c r="F17" s="250" t="s">
        <v>165</v>
      </c>
    </row>
    <row r="18" spans="1:6" ht="53.25" customHeight="1">
      <c r="A18" s="261" t="s">
        <v>595</v>
      </c>
      <c r="B18" s="497" t="s">
        <v>596</v>
      </c>
      <c r="C18" s="262"/>
      <c r="D18" s="263">
        <f t="shared" si="0"/>
        <v>0</v>
      </c>
      <c r="E18" s="263"/>
      <c r="F18" s="263" t="s">
        <v>165</v>
      </c>
    </row>
    <row r="19" spans="1:6" ht="42" customHeight="1">
      <c r="A19" s="264" t="s">
        <v>597</v>
      </c>
      <c r="B19" s="274" t="s">
        <v>598</v>
      </c>
      <c r="C19" s="256"/>
      <c r="D19" s="219">
        <f t="shared" si="0"/>
        <v>0</v>
      </c>
      <c r="E19" s="219"/>
      <c r="F19" s="219" t="s">
        <v>165</v>
      </c>
    </row>
    <row r="20" spans="1:6" ht="29.25" customHeight="1">
      <c r="A20" s="264" t="s">
        <v>599</v>
      </c>
      <c r="B20" s="274" t="s">
        <v>600</v>
      </c>
      <c r="C20" s="256"/>
      <c r="D20" s="219">
        <f t="shared" si="0"/>
        <v>0</v>
      </c>
      <c r="E20" s="219"/>
      <c r="F20" s="219" t="s">
        <v>165</v>
      </c>
    </row>
    <row r="21" spans="1:6" ht="118.5" customHeight="1">
      <c r="A21" s="264" t="s">
        <v>601</v>
      </c>
      <c r="B21" s="274" t="s">
        <v>602</v>
      </c>
      <c r="C21" s="256"/>
      <c r="D21" s="219">
        <f t="shared" si="0"/>
        <v>400</v>
      </c>
      <c r="E21" s="219">
        <v>400</v>
      </c>
      <c r="F21" s="219" t="s">
        <v>165</v>
      </c>
    </row>
    <row r="22" spans="1:6" ht="93" customHeight="1">
      <c r="A22" s="257">
        <v>11305</v>
      </c>
      <c r="B22" s="274" t="s">
        <v>603</v>
      </c>
      <c r="C22" s="256"/>
      <c r="D22" s="219">
        <f t="shared" si="0"/>
        <v>0</v>
      </c>
      <c r="E22" s="219"/>
      <c r="F22" s="219" t="s">
        <v>165</v>
      </c>
    </row>
    <row r="23" spans="1:6" ht="57.75" customHeight="1">
      <c r="A23" s="257">
        <v>11306</v>
      </c>
      <c r="B23" s="274" t="s">
        <v>569</v>
      </c>
      <c r="C23" s="256"/>
      <c r="D23" s="219">
        <f aca="true" t="shared" si="1" ref="D23:D36">E23</f>
        <v>0</v>
      </c>
      <c r="E23" s="219"/>
      <c r="F23" s="219" t="s">
        <v>165</v>
      </c>
    </row>
    <row r="24" spans="1:6" ht="105" customHeight="1">
      <c r="A24" s="257">
        <v>11307</v>
      </c>
      <c r="B24" s="274" t="s">
        <v>604</v>
      </c>
      <c r="C24" s="256"/>
      <c r="D24" s="219">
        <f t="shared" si="1"/>
        <v>1822</v>
      </c>
      <c r="E24" s="219">
        <v>1822</v>
      </c>
      <c r="F24" s="219" t="s">
        <v>165</v>
      </c>
    </row>
    <row r="25" spans="1:6" ht="81" customHeight="1">
      <c r="A25" s="265">
        <v>11308</v>
      </c>
      <c r="B25" s="274" t="s">
        <v>614</v>
      </c>
      <c r="C25" s="256"/>
      <c r="D25" s="219">
        <f t="shared" si="1"/>
        <v>0</v>
      </c>
      <c r="E25" s="219"/>
      <c r="F25" s="219" t="s">
        <v>165</v>
      </c>
    </row>
    <row r="26" spans="1:6" ht="80.25" customHeight="1">
      <c r="A26" s="265">
        <v>11309</v>
      </c>
      <c r="B26" s="274" t="s">
        <v>605</v>
      </c>
      <c r="C26" s="256"/>
      <c r="D26" s="219">
        <f t="shared" si="1"/>
        <v>0</v>
      </c>
      <c r="E26" s="219"/>
      <c r="F26" s="219" t="s">
        <v>165</v>
      </c>
    </row>
    <row r="27" spans="1:6" ht="55.5" customHeight="1">
      <c r="A27" s="265">
        <v>11310</v>
      </c>
      <c r="B27" s="497" t="s">
        <v>606</v>
      </c>
      <c r="C27" s="256"/>
      <c r="D27" s="219">
        <f t="shared" si="1"/>
        <v>139</v>
      </c>
      <c r="E27" s="219">
        <v>139</v>
      </c>
      <c r="F27" s="219" t="s">
        <v>165</v>
      </c>
    </row>
    <row r="28" spans="1:6" ht="58.5" customHeight="1">
      <c r="A28" s="265">
        <v>11311</v>
      </c>
      <c r="B28" s="274" t="s">
        <v>607</v>
      </c>
      <c r="C28" s="256"/>
      <c r="D28" s="219">
        <f t="shared" si="1"/>
        <v>0</v>
      </c>
      <c r="E28" s="219"/>
      <c r="F28" s="219" t="s">
        <v>165</v>
      </c>
    </row>
    <row r="29" spans="1:6" ht="130.5" customHeight="1">
      <c r="A29" s="265">
        <v>11312</v>
      </c>
      <c r="B29" s="274" t="s">
        <v>608</v>
      </c>
      <c r="C29" s="256"/>
      <c r="D29" s="219">
        <f t="shared" si="1"/>
        <v>57.3</v>
      </c>
      <c r="E29" s="219">
        <v>57.3</v>
      </c>
      <c r="F29" s="219" t="s">
        <v>165</v>
      </c>
    </row>
    <row r="30" spans="1:6" ht="102" customHeight="1">
      <c r="A30" s="265">
        <v>11313</v>
      </c>
      <c r="B30" s="497" t="s">
        <v>609</v>
      </c>
      <c r="C30" s="256"/>
      <c r="D30" s="219">
        <f t="shared" si="1"/>
        <v>0</v>
      </c>
      <c r="E30" s="219"/>
      <c r="F30" s="219" t="s">
        <v>165</v>
      </c>
    </row>
    <row r="31" spans="1:6" ht="40.5" customHeight="1">
      <c r="A31" s="265">
        <v>11314</v>
      </c>
      <c r="B31" s="497" t="s">
        <v>610</v>
      </c>
      <c r="C31" s="256"/>
      <c r="D31" s="219">
        <f t="shared" si="1"/>
        <v>0</v>
      </c>
      <c r="E31" s="219"/>
      <c r="F31" s="219" t="s">
        <v>165</v>
      </c>
    </row>
    <row r="32" spans="1:6" ht="63.75">
      <c r="A32" s="265">
        <v>11315</v>
      </c>
      <c r="B32" s="497" t="s">
        <v>611</v>
      </c>
      <c r="C32" s="256"/>
      <c r="D32" s="219">
        <f t="shared" si="1"/>
        <v>0</v>
      </c>
      <c r="E32" s="219"/>
      <c r="F32" s="219" t="s">
        <v>165</v>
      </c>
    </row>
    <row r="33" spans="1:6" ht="41.25" customHeight="1">
      <c r="A33" s="266">
        <v>11316</v>
      </c>
      <c r="B33" s="497" t="s">
        <v>570</v>
      </c>
      <c r="C33" s="256"/>
      <c r="D33" s="219">
        <f t="shared" si="1"/>
        <v>0</v>
      </c>
      <c r="E33" s="219"/>
      <c r="F33" s="219" t="s">
        <v>165</v>
      </c>
    </row>
    <row r="34" spans="1:6" ht="51.75" customHeight="1">
      <c r="A34" s="266">
        <v>11317</v>
      </c>
      <c r="B34" s="497" t="s">
        <v>585</v>
      </c>
      <c r="C34" s="256"/>
      <c r="D34" s="219">
        <f t="shared" si="1"/>
        <v>0</v>
      </c>
      <c r="E34" s="219"/>
      <c r="F34" s="219" t="s">
        <v>165</v>
      </c>
    </row>
    <row r="35" spans="1:6" ht="42.75" customHeight="1">
      <c r="A35" s="266">
        <v>11318</v>
      </c>
      <c r="B35" s="497" t="s">
        <v>612</v>
      </c>
      <c r="C35" s="256"/>
      <c r="D35" s="219">
        <f t="shared" si="1"/>
        <v>0</v>
      </c>
      <c r="E35" s="219"/>
      <c r="F35" s="219" t="s">
        <v>165</v>
      </c>
    </row>
    <row r="36" spans="1:6" ht="27" customHeight="1">
      <c r="A36" s="265">
        <v>11319</v>
      </c>
      <c r="B36" s="497" t="s">
        <v>613</v>
      </c>
      <c r="C36" s="256"/>
      <c r="D36" s="219">
        <f t="shared" si="1"/>
        <v>0</v>
      </c>
      <c r="E36" s="219"/>
      <c r="F36" s="219"/>
    </row>
    <row r="37" spans="1:6" s="385" customFormat="1" ht="37.5" customHeight="1">
      <c r="A37" s="267">
        <v>1140</v>
      </c>
      <c r="B37" s="279" t="s">
        <v>615</v>
      </c>
      <c r="C37" s="249">
        <v>7146</v>
      </c>
      <c r="D37" s="268">
        <f>E37</f>
        <v>2800</v>
      </c>
      <c r="E37" s="268">
        <f>SUM(E38,E39)</f>
        <v>2800</v>
      </c>
      <c r="F37" s="136" t="s">
        <v>165</v>
      </c>
    </row>
    <row r="38" spans="1:6" ht="93.75" customHeight="1">
      <c r="A38" s="257">
        <v>1141</v>
      </c>
      <c r="B38" s="274" t="s">
        <v>616</v>
      </c>
      <c r="C38" s="245"/>
      <c r="D38" s="269">
        <f>SUM(E38:F38)</f>
        <v>2000</v>
      </c>
      <c r="E38" s="269">
        <v>2000</v>
      </c>
      <c r="F38" s="269" t="s">
        <v>165</v>
      </c>
    </row>
    <row r="39" spans="1:6" ht="104.25" customHeight="1">
      <c r="A39" s="270">
        <v>1142</v>
      </c>
      <c r="B39" s="274" t="s">
        <v>617</v>
      </c>
      <c r="C39" s="256"/>
      <c r="D39" s="219">
        <f>SUM(E39:F39)</f>
        <v>800</v>
      </c>
      <c r="E39" s="219">
        <v>800</v>
      </c>
      <c r="F39" s="219" t="s">
        <v>165</v>
      </c>
    </row>
    <row r="40" spans="1:6" s="385" customFormat="1" ht="29.25" customHeight="1">
      <c r="A40" s="258">
        <v>1150</v>
      </c>
      <c r="B40" s="251" t="s">
        <v>618</v>
      </c>
      <c r="C40" s="249">
        <v>7161</v>
      </c>
      <c r="D40" s="253">
        <f>SUM(D41,D45)</f>
        <v>0</v>
      </c>
      <c r="E40" s="253">
        <f>SUM(E41,E45)</f>
        <v>0</v>
      </c>
      <c r="F40" s="250" t="s">
        <v>165</v>
      </c>
    </row>
    <row r="41" spans="1:6" ht="67.5" customHeight="1">
      <c r="A41" s="265">
        <v>1151</v>
      </c>
      <c r="B41" s="271" t="s">
        <v>619</v>
      </c>
      <c r="C41" s="272"/>
      <c r="D41" s="263">
        <f>SUM(D42:D44)</f>
        <v>0</v>
      </c>
      <c r="E41" s="263">
        <f>SUM(E42:E44)</f>
        <v>0</v>
      </c>
      <c r="F41" s="263" t="s">
        <v>165</v>
      </c>
    </row>
    <row r="42" spans="1:6" ht="16.5" customHeight="1">
      <c r="A42" s="273">
        <v>1152</v>
      </c>
      <c r="B42" s="274" t="s">
        <v>620</v>
      </c>
      <c r="C42" s="256"/>
      <c r="D42" s="219">
        <f>SUM(E42:F42)</f>
        <v>0</v>
      </c>
      <c r="E42" s="219"/>
      <c r="F42" s="219" t="s">
        <v>165</v>
      </c>
    </row>
    <row r="43" spans="1:6" ht="16.5" customHeight="1">
      <c r="A43" s="273">
        <v>1153</v>
      </c>
      <c r="B43" s="276" t="s">
        <v>621</v>
      </c>
      <c r="C43" s="256"/>
      <c r="D43" s="219">
        <f>SUM(E43:F43)</f>
        <v>0</v>
      </c>
      <c r="E43" s="275"/>
      <c r="F43" s="219" t="s">
        <v>165</v>
      </c>
    </row>
    <row r="44" spans="1:6" ht="25.5">
      <c r="A44" s="273">
        <v>1154</v>
      </c>
      <c r="B44" s="274" t="s">
        <v>622</v>
      </c>
      <c r="C44" s="256"/>
      <c r="D44" s="219">
        <f>SUM(E44:F44)</f>
        <v>0</v>
      </c>
      <c r="E44" s="275"/>
      <c r="F44" s="219" t="s">
        <v>165</v>
      </c>
    </row>
    <row r="45" spans="1:6" ht="89.25">
      <c r="A45" s="273">
        <v>1155</v>
      </c>
      <c r="B45" s="271" t="s">
        <v>623</v>
      </c>
      <c r="C45" s="256"/>
      <c r="D45" s="219">
        <f>SUM(E45:F45)</f>
        <v>0</v>
      </c>
      <c r="E45" s="275"/>
      <c r="F45" s="219" t="s">
        <v>165</v>
      </c>
    </row>
    <row r="46" spans="1:6" s="385" customFormat="1" ht="45" customHeight="1">
      <c r="A46" s="258">
        <v>1200</v>
      </c>
      <c r="B46" s="251" t="s">
        <v>803</v>
      </c>
      <c r="C46" s="249">
        <v>7300</v>
      </c>
      <c r="D46" s="253">
        <f>SUM(D47,D49,D51,D53,D55,D62)</f>
        <v>449309.4</v>
      </c>
      <c r="E46" s="253">
        <f>SUM(E47,E49,E51,E53,E55,E62)</f>
        <v>449309.4</v>
      </c>
      <c r="F46" s="253">
        <f>SUM(F47,F49,F51,F53,F55,F62)</f>
        <v>0</v>
      </c>
    </row>
    <row r="47" spans="1:6" s="385" customFormat="1" ht="50.25" customHeight="1">
      <c r="A47" s="258">
        <v>1210</v>
      </c>
      <c r="B47" s="251" t="s">
        <v>624</v>
      </c>
      <c r="C47" s="252">
        <v>7311</v>
      </c>
      <c r="D47" s="136">
        <f>SUM(D48)</f>
        <v>0</v>
      </c>
      <c r="E47" s="136">
        <f>SUM(E48)</f>
        <v>0</v>
      </c>
      <c r="F47" s="250" t="s">
        <v>165</v>
      </c>
    </row>
    <row r="48" spans="1:6" ht="65.25" customHeight="1">
      <c r="A48" s="257">
        <v>1211</v>
      </c>
      <c r="B48" s="271" t="s">
        <v>625</v>
      </c>
      <c r="C48" s="277"/>
      <c r="D48" s="219">
        <f>SUM(E48:F48)</f>
        <v>0</v>
      </c>
      <c r="E48" s="275"/>
      <c r="F48" s="219" t="s">
        <v>165</v>
      </c>
    </row>
    <row r="49" spans="1:6" s="385" customFormat="1" ht="38.25">
      <c r="A49" s="258">
        <v>1220</v>
      </c>
      <c r="B49" s="251" t="s">
        <v>626</v>
      </c>
      <c r="C49" s="278">
        <v>7312</v>
      </c>
      <c r="D49" s="136">
        <f>SUM(D50)</f>
        <v>0</v>
      </c>
      <c r="E49" s="250" t="s">
        <v>165</v>
      </c>
      <c r="F49" s="136">
        <f>SUM(F50)</f>
        <v>0</v>
      </c>
    </row>
    <row r="50" spans="1:6" ht="66.75" customHeight="1">
      <c r="A50" s="270">
        <v>1221</v>
      </c>
      <c r="B50" s="271" t="s">
        <v>627</v>
      </c>
      <c r="C50" s="277"/>
      <c r="D50" s="219">
        <f>SUM(E50:F50)</f>
        <v>0</v>
      </c>
      <c r="E50" s="219" t="s">
        <v>165</v>
      </c>
      <c r="F50" s="219">
        <v>0</v>
      </c>
    </row>
    <row r="51" spans="1:6" s="385" customFormat="1" ht="45.75" customHeight="1">
      <c r="A51" s="258">
        <v>1230</v>
      </c>
      <c r="B51" s="251" t="s">
        <v>628</v>
      </c>
      <c r="C51" s="278">
        <v>7321</v>
      </c>
      <c r="D51" s="136">
        <f>SUM(D52)</f>
        <v>0</v>
      </c>
      <c r="E51" s="136">
        <f>SUM(E52)</f>
        <v>0</v>
      </c>
      <c r="F51" s="250" t="s">
        <v>165</v>
      </c>
    </row>
    <row r="52" spans="1:6" ht="56.25" customHeight="1">
      <c r="A52" s="257">
        <v>1231</v>
      </c>
      <c r="B52" s="255" t="s">
        <v>629</v>
      </c>
      <c r="C52" s="277"/>
      <c r="D52" s="219">
        <f>SUM(E52:F52)</f>
        <v>0</v>
      </c>
      <c r="E52" s="275"/>
      <c r="F52" s="219" t="s">
        <v>165</v>
      </c>
    </row>
    <row r="53" spans="1:6" s="385" customFormat="1" ht="39" customHeight="1">
      <c r="A53" s="267">
        <v>1240</v>
      </c>
      <c r="B53" s="279" t="s">
        <v>630</v>
      </c>
      <c r="C53" s="280">
        <v>7322</v>
      </c>
      <c r="D53" s="136">
        <f>SUM(D54)</f>
        <v>0</v>
      </c>
      <c r="E53" s="136" t="s">
        <v>165</v>
      </c>
      <c r="F53" s="136">
        <f>SUM(F54)</f>
        <v>0</v>
      </c>
    </row>
    <row r="54" spans="1:6" ht="63" customHeight="1">
      <c r="A54" s="257">
        <v>1241</v>
      </c>
      <c r="B54" s="255" t="s">
        <v>631</v>
      </c>
      <c r="C54" s="277"/>
      <c r="D54" s="219">
        <f>SUM(E54:F54)</f>
        <v>0</v>
      </c>
      <c r="E54" s="219" t="s">
        <v>165</v>
      </c>
      <c r="F54" s="275">
        <v>0</v>
      </c>
    </row>
    <row r="55" spans="1:6" s="385" customFormat="1" ht="69" customHeight="1">
      <c r="A55" s="267">
        <v>1250</v>
      </c>
      <c r="B55" s="279" t="s">
        <v>804</v>
      </c>
      <c r="C55" s="249">
        <v>7331</v>
      </c>
      <c r="D55" s="268">
        <f>SUM(D56,D57,D60,D61)</f>
        <v>449309.4</v>
      </c>
      <c r="E55" s="268">
        <f>SUM(E56,E57,E60,E61)</f>
        <v>449309.4</v>
      </c>
      <c r="F55" s="136" t="s">
        <v>165</v>
      </c>
    </row>
    <row r="56" spans="1:6" ht="38.25">
      <c r="A56" s="257">
        <v>1251</v>
      </c>
      <c r="B56" s="255" t="s">
        <v>632</v>
      </c>
      <c r="C56" s="256"/>
      <c r="D56" s="219">
        <f>SUM(E56:F56)</f>
        <v>449309.4</v>
      </c>
      <c r="E56" s="219">
        <v>449309.4</v>
      </c>
      <c r="F56" s="219" t="s">
        <v>165</v>
      </c>
    </row>
    <row r="57" spans="1:6" ht="38.25">
      <c r="A57" s="257">
        <v>1252</v>
      </c>
      <c r="B57" s="255" t="s">
        <v>633</v>
      </c>
      <c r="C57" s="277"/>
      <c r="D57" s="219">
        <f>SUM(D58:D59)</f>
        <v>0</v>
      </c>
      <c r="E57" s="219">
        <f>SUM(E58:E59)</f>
        <v>0</v>
      </c>
      <c r="F57" s="219" t="s">
        <v>165</v>
      </c>
    </row>
    <row r="58" spans="1:6" ht="63.75">
      <c r="A58" s="257">
        <v>1253</v>
      </c>
      <c r="B58" s="274" t="s">
        <v>634</v>
      </c>
      <c r="C58" s="256"/>
      <c r="D58" s="219">
        <f>SUM(E58:F58)</f>
        <v>0</v>
      </c>
      <c r="E58" s="219"/>
      <c r="F58" s="219" t="s">
        <v>165</v>
      </c>
    </row>
    <row r="59" spans="1:6" ht="28.5" customHeight="1">
      <c r="A59" s="257">
        <v>1254</v>
      </c>
      <c r="B59" s="274" t="s">
        <v>635</v>
      </c>
      <c r="C59" s="256"/>
      <c r="D59" s="219">
        <f>SUM(E59:F59)</f>
        <v>0</v>
      </c>
      <c r="E59" s="275"/>
      <c r="F59" s="219" t="s">
        <v>165</v>
      </c>
    </row>
    <row r="60" spans="1:6" ht="36.75" customHeight="1">
      <c r="A60" s="257">
        <v>1255</v>
      </c>
      <c r="B60" s="255" t="s">
        <v>75</v>
      </c>
      <c r="C60" s="277"/>
      <c r="D60" s="219">
        <f>SUM(E60:F60)</f>
        <v>0</v>
      </c>
      <c r="E60" s="275"/>
      <c r="F60" s="219" t="s">
        <v>165</v>
      </c>
    </row>
    <row r="61" spans="1:6" ht="38.25">
      <c r="A61" s="257">
        <v>1256</v>
      </c>
      <c r="B61" s="255" t="s">
        <v>248</v>
      </c>
      <c r="C61" s="277"/>
      <c r="D61" s="219">
        <f>SUM(E61:F61)</f>
        <v>0</v>
      </c>
      <c r="E61" s="275"/>
      <c r="F61" s="219" t="s">
        <v>165</v>
      </c>
    </row>
    <row r="62" spans="1:6" s="385" customFormat="1" ht="51">
      <c r="A62" s="267">
        <v>1260</v>
      </c>
      <c r="B62" s="279" t="s">
        <v>636</v>
      </c>
      <c r="C62" s="249">
        <v>7332</v>
      </c>
      <c r="D62" s="253">
        <f>SUM(D63:D64)</f>
        <v>0</v>
      </c>
      <c r="E62" s="136" t="s">
        <v>165</v>
      </c>
      <c r="F62" s="253">
        <f>SUM(F63:F64)</f>
        <v>0</v>
      </c>
    </row>
    <row r="63" spans="1:6" ht="41.25" customHeight="1">
      <c r="A63" s="257">
        <v>1261</v>
      </c>
      <c r="B63" s="255" t="s">
        <v>637</v>
      </c>
      <c r="C63" s="277"/>
      <c r="D63" s="219">
        <f>SUM(E63:F63)</f>
        <v>0</v>
      </c>
      <c r="E63" s="219" t="s">
        <v>165</v>
      </c>
      <c r="F63" s="219">
        <v>0</v>
      </c>
    </row>
    <row r="64" spans="1:6" ht="40.5" customHeight="1">
      <c r="A64" s="257">
        <v>1262</v>
      </c>
      <c r="B64" s="255" t="s">
        <v>249</v>
      </c>
      <c r="C64" s="277"/>
      <c r="D64" s="219">
        <f>SUM(E64:F64)</f>
        <v>0</v>
      </c>
      <c r="E64" s="219" t="s">
        <v>165</v>
      </c>
      <c r="F64" s="219">
        <v>0</v>
      </c>
    </row>
    <row r="65" spans="1:6" s="385" customFormat="1" ht="51.75" customHeight="1">
      <c r="A65" s="281" t="s">
        <v>161</v>
      </c>
      <c r="B65" s="279" t="s">
        <v>805</v>
      </c>
      <c r="C65" s="249">
        <v>7400</v>
      </c>
      <c r="D65" s="253">
        <f>SUM(D66,D68,D70,D75,D79,D103,D106,D109,D112)</f>
        <v>82647.40000000002</v>
      </c>
      <c r="E65" s="253">
        <f>SUM(E66,E68,E70,E75,E79,E103,E106,E109,E112)</f>
        <v>80147.40000000002</v>
      </c>
      <c r="F65" s="253">
        <f>SUM(F66,F68,F70,F75,F79,F103,F106,F109,F112)</f>
        <v>82600</v>
      </c>
    </row>
    <row r="66" spans="1:6" s="385" customFormat="1" ht="24.75" customHeight="1">
      <c r="A66" s="281" t="s">
        <v>549</v>
      </c>
      <c r="B66" s="279" t="s">
        <v>638</v>
      </c>
      <c r="C66" s="249">
        <v>7411</v>
      </c>
      <c r="D66" s="253">
        <f>SUM(D67)</f>
        <v>0</v>
      </c>
      <c r="E66" s="136" t="s">
        <v>165</v>
      </c>
      <c r="F66" s="253">
        <f>SUM(F67)</f>
        <v>0</v>
      </c>
    </row>
    <row r="67" spans="1:6" ht="51.75" customHeight="1">
      <c r="A67" s="254" t="s">
        <v>288</v>
      </c>
      <c r="B67" s="255" t="s">
        <v>639</v>
      </c>
      <c r="C67" s="277"/>
      <c r="D67" s="219">
        <f aca="true" t="shared" si="2" ref="D67:D74">SUM(E67:F67)</f>
        <v>0</v>
      </c>
      <c r="E67" s="219" t="s">
        <v>165</v>
      </c>
      <c r="F67" s="219">
        <v>0</v>
      </c>
    </row>
    <row r="68" spans="1:6" s="385" customFormat="1" ht="12.75">
      <c r="A68" s="281" t="s">
        <v>289</v>
      </c>
      <c r="B68" s="279" t="s">
        <v>640</v>
      </c>
      <c r="C68" s="249">
        <v>7412</v>
      </c>
      <c r="D68" s="253">
        <f>SUM(D69)</f>
        <v>0</v>
      </c>
      <c r="E68" s="253">
        <f>SUM(E69)</f>
        <v>0</v>
      </c>
      <c r="F68" s="136" t="s">
        <v>165</v>
      </c>
    </row>
    <row r="69" spans="1:6" ht="42" customHeight="1">
      <c r="A69" s="254" t="s">
        <v>290</v>
      </c>
      <c r="B69" s="255" t="s">
        <v>641</v>
      </c>
      <c r="C69" s="277"/>
      <c r="D69" s="219">
        <f t="shared" si="2"/>
        <v>0</v>
      </c>
      <c r="E69" s="219"/>
      <c r="F69" s="219" t="s">
        <v>165</v>
      </c>
    </row>
    <row r="70" spans="1:6" s="385" customFormat="1" ht="38.25">
      <c r="A70" s="281" t="s">
        <v>291</v>
      </c>
      <c r="B70" s="279" t="s">
        <v>806</v>
      </c>
      <c r="C70" s="249">
        <v>7415</v>
      </c>
      <c r="D70" s="253">
        <f>SUM(D71:D74)</f>
        <v>35898.200000000004</v>
      </c>
      <c r="E70" s="253">
        <f>SUM(E71:E74)</f>
        <v>35898.200000000004</v>
      </c>
      <c r="F70" s="136" t="s">
        <v>165</v>
      </c>
    </row>
    <row r="71" spans="1:6" ht="39.75" customHeight="1">
      <c r="A71" s="254" t="s">
        <v>292</v>
      </c>
      <c r="B71" s="255" t="s">
        <v>642</v>
      </c>
      <c r="C71" s="277"/>
      <c r="D71" s="219">
        <f t="shared" si="2"/>
        <v>28633.8</v>
      </c>
      <c r="E71" s="219">
        <v>28633.8</v>
      </c>
      <c r="F71" s="219" t="s">
        <v>165</v>
      </c>
    </row>
    <row r="72" spans="1:6" ht="42" customHeight="1">
      <c r="A72" s="254" t="s">
        <v>293</v>
      </c>
      <c r="B72" s="255" t="s">
        <v>441</v>
      </c>
      <c r="C72" s="277"/>
      <c r="D72" s="219">
        <f t="shared" si="2"/>
        <v>5041</v>
      </c>
      <c r="E72" s="219">
        <v>5041</v>
      </c>
      <c r="F72" s="219" t="s">
        <v>165</v>
      </c>
    </row>
    <row r="73" spans="1:6" ht="55.5" customHeight="1">
      <c r="A73" s="254" t="s">
        <v>294</v>
      </c>
      <c r="B73" s="255" t="s">
        <v>282</v>
      </c>
      <c r="C73" s="277"/>
      <c r="D73" s="219">
        <f t="shared" si="2"/>
        <v>0</v>
      </c>
      <c r="E73" s="219"/>
      <c r="F73" s="219" t="s">
        <v>165</v>
      </c>
    </row>
    <row r="74" spans="1:6" ht="18" customHeight="1">
      <c r="A74" s="264" t="s">
        <v>251</v>
      </c>
      <c r="B74" s="255" t="s">
        <v>283</v>
      </c>
      <c r="C74" s="277"/>
      <c r="D74" s="219">
        <f t="shared" si="2"/>
        <v>2223.4</v>
      </c>
      <c r="E74" s="219">
        <v>2223.4</v>
      </c>
      <c r="F74" s="219" t="s">
        <v>165</v>
      </c>
    </row>
    <row r="75" spans="1:6" s="385" customFormat="1" ht="55.5" customHeight="1">
      <c r="A75" s="281" t="s">
        <v>252</v>
      </c>
      <c r="B75" s="279" t="s">
        <v>807</v>
      </c>
      <c r="C75" s="249">
        <v>7421</v>
      </c>
      <c r="D75" s="253">
        <f>SUM(D76:D78)</f>
        <v>5474.3</v>
      </c>
      <c r="E75" s="253">
        <f>SUM(E76:E78)</f>
        <v>5474.3</v>
      </c>
      <c r="F75" s="136" t="s">
        <v>165</v>
      </c>
    </row>
    <row r="76" spans="1:6" ht="102" customHeight="1">
      <c r="A76" s="254" t="s">
        <v>253</v>
      </c>
      <c r="B76" s="255" t="s">
        <v>643</v>
      </c>
      <c r="C76" s="277"/>
      <c r="D76" s="219">
        <f>SUM(E76:F76)</f>
        <v>0</v>
      </c>
      <c r="E76" s="219"/>
      <c r="F76" s="219" t="s">
        <v>165</v>
      </c>
    </row>
    <row r="77" spans="1:6" s="385" customFormat="1" ht="69.75" customHeight="1">
      <c r="A77" s="254" t="s">
        <v>76</v>
      </c>
      <c r="B77" s="255" t="s">
        <v>442</v>
      </c>
      <c r="C77" s="256"/>
      <c r="D77" s="219">
        <f>SUM(E77:F77)</f>
        <v>5474.3</v>
      </c>
      <c r="E77" s="275">
        <v>5474.3</v>
      </c>
      <c r="F77" s="219" t="s">
        <v>165</v>
      </c>
    </row>
    <row r="78" spans="1:6" s="385" customFormat="1" ht="76.5">
      <c r="A78" s="264" t="s">
        <v>409</v>
      </c>
      <c r="B78" s="282" t="s">
        <v>410</v>
      </c>
      <c r="C78" s="256"/>
      <c r="D78" s="219">
        <f>SUM(E78:F78)</f>
        <v>0</v>
      </c>
      <c r="E78" s="275"/>
      <c r="F78" s="219" t="s">
        <v>165</v>
      </c>
    </row>
    <row r="79" spans="1:6" s="385" customFormat="1" ht="26.25" customHeight="1">
      <c r="A79" s="281" t="s">
        <v>295</v>
      </c>
      <c r="B79" s="279" t="s">
        <v>808</v>
      </c>
      <c r="C79" s="249">
        <v>7422</v>
      </c>
      <c r="D79" s="253">
        <f>D80+D101+D102</f>
        <v>33465.8</v>
      </c>
      <c r="E79" s="253">
        <f>SUM(E80,E101,E102)</f>
        <v>33465.8</v>
      </c>
      <c r="F79" s="136" t="s">
        <v>165</v>
      </c>
    </row>
    <row r="80" spans="1:6" s="385" customFormat="1" ht="104.25" customHeight="1">
      <c r="A80" s="254" t="s">
        <v>296</v>
      </c>
      <c r="B80" s="255" t="s">
        <v>809</v>
      </c>
      <c r="C80" s="279"/>
      <c r="D80" s="136">
        <f>SUM(D81,D82,D83,D84,D85,D86,D87,D91,D92,D93,D94,D95,D96,D97,D98,D99,D100,D101)</f>
        <v>33465.8</v>
      </c>
      <c r="E80" s="136">
        <f>SUM(E81,E82,E83,E84,E85,E86,E87,E88,E89,E90,E91,E92,E93,E94,E95,E96,E97,E98,E99,E100)</f>
        <v>33465.8</v>
      </c>
      <c r="F80" s="136" t="s">
        <v>165</v>
      </c>
    </row>
    <row r="81" spans="1:6" s="385" customFormat="1" ht="66" customHeight="1">
      <c r="A81" s="264" t="s">
        <v>644</v>
      </c>
      <c r="B81" s="255" t="s">
        <v>571</v>
      </c>
      <c r="C81" s="256"/>
      <c r="D81" s="219">
        <f aca="true" t="shared" si="3" ref="D81:D86">E81</f>
        <v>0</v>
      </c>
      <c r="E81" s="219"/>
      <c r="F81" s="219" t="s">
        <v>165</v>
      </c>
    </row>
    <row r="82" spans="1:6" s="385" customFormat="1" ht="128.25" customHeight="1">
      <c r="A82" s="264" t="s">
        <v>645</v>
      </c>
      <c r="B82" s="255" t="s">
        <v>572</v>
      </c>
      <c r="C82" s="256"/>
      <c r="D82" s="219">
        <f t="shared" si="3"/>
        <v>0</v>
      </c>
      <c r="E82" s="219"/>
      <c r="F82" s="219" t="s">
        <v>165</v>
      </c>
    </row>
    <row r="83" spans="1:6" s="385" customFormat="1" ht="65.25" customHeight="1">
      <c r="A83" s="264" t="s">
        <v>646</v>
      </c>
      <c r="B83" s="255" t="s">
        <v>573</v>
      </c>
      <c r="C83" s="256"/>
      <c r="D83" s="219">
        <f t="shared" si="3"/>
        <v>0</v>
      </c>
      <c r="E83" s="219"/>
      <c r="F83" s="219" t="s">
        <v>165</v>
      </c>
    </row>
    <row r="84" spans="1:6" s="385" customFormat="1" ht="76.5" customHeight="1">
      <c r="A84" s="264" t="s">
        <v>647</v>
      </c>
      <c r="B84" s="255" t="s">
        <v>574</v>
      </c>
      <c r="C84" s="256"/>
      <c r="D84" s="219">
        <f t="shared" si="3"/>
        <v>0</v>
      </c>
      <c r="E84" s="219"/>
      <c r="F84" s="219" t="s">
        <v>165</v>
      </c>
    </row>
    <row r="85" spans="1:6" s="385" customFormat="1" ht="35.25" customHeight="1">
      <c r="A85" s="264" t="s">
        <v>648</v>
      </c>
      <c r="B85" s="255" t="s">
        <v>575</v>
      </c>
      <c r="C85" s="256"/>
      <c r="D85" s="219">
        <f t="shared" si="3"/>
        <v>0</v>
      </c>
      <c r="E85" s="219"/>
      <c r="F85" s="219" t="s">
        <v>165</v>
      </c>
    </row>
    <row r="86" spans="1:6" s="385" customFormat="1" ht="45.75" customHeight="1">
      <c r="A86" s="264" t="s">
        <v>649</v>
      </c>
      <c r="B86" s="255" t="s">
        <v>576</v>
      </c>
      <c r="C86" s="256"/>
      <c r="D86" s="219">
        <f t="shared" si="3"/>
        <v>0</v>
      </c>
      <c r="E86" s="219"/>
      <c r="F86" s="219" t="s">
        <v>165</v>
      </c>
    </row>
    <row r="87" spans="1:6" s="385" customFormat="1" ht="60.75" customHeight="1">
      <c r="A87" s="264" t="s">
        <v>650</v>
      </c>
      <c r="B87" s="255" t="s">
        <v>651</v>
      </c>
      <c r="C87" s="256"/>
      <c r="D87" s="219">
        <f>SUM(E87)</f>
        <v>12197.6</v>
      </c>
      <c r="E87" s="219">
        <v>12197.6</v>
      </c>
      <c r="F87" s="219" t="s">
        <v>165</v>
      </c>
    </row>
    <row r="88" spans="1:6" s="385" customFormat="1" ht="108" customHeight="1">
      <c r="A88" s="264" t="s">
        <v>652</v>
      </c>
      <c r="B88" s="255" t="s">
        <v>653</v>
      </c>
      <c r="C88" s="256"/>
      <c r="D88" s="219">
        <f aca="true" t="shared" si="4" ref="D88:D102">E88</f>
        <v>0</v>
      </c>
      <c r="E88" s="219"/>
      <c r="F88" s="219" t="s">
        <v>165</v>
      </c>
    </row>
    <row r="89" spans="1:6" s="385" customFormat="1" ht="27.75" customHeight="1">
      <c r="A89" s="264" t="s">
        <v>654</v>
      </c>
      <c r="B89" s="255" t="s">
        <v>655</v>
      </c>
      <c r="C89" s="256"/>
      <c r="D89" s="219">
        <f t="shared" si="4"/>
        <v>0</v>
      </c>
      <c r="E89" s="219"/>
      <c r="F89" s="219" t="s">
        <v>165</v>
      </c>
    </row>
    <row r="90" spans="1:6" s="385" customFormat="1" ht="89.25" customHeight="1">
      <c r="A90" s="264" t="s">
        <v>656</v>
      </c>
      <c r="B90" s="255" t="s">
        <v>577</v>
      </c>
      <c r="C90" s="256"/>
      <c r="D90" s="219">
        <f t="shared" si="4"/>
        <v>0</v>
      </c>
      <c r="E90" s="219"/>
      <c r="F90" s="219" t="s">
        <v>165</v>
      </c>
    </row>
    <row r="91" spans="1:6" s="385" customFormat="1" ht="117" customHeight="1">
      <c r="A91" s="264" t="s">
        <v>657</v>
      </c>
      <c r="B91" s="255" t="s">
        <v>658</v>
      </c>
      <c r="C91" s="256"/>
      <c r="D91" s="263">
        <f t="shared" si="4"/>
        <v>0</v>
      </c>
      <c r="E91" s="219"/>
      <c r="F91" s="219" t="s">
        <v>165</v>
      </c>
    </row>
    <row r="92" spans="1:6" s="385" customFormat="1" ht="55.5" customHeight="1">
      <c r="A92" s="264" t="s">
        <v>659</v>
      </c>
      <c r="B92" s="255" t="s">
        <v>578</v>
      </c>
      <c r="C92" s="256"/>
      <c r="D92" s="263">
        <f t="shared" si="4"/>
        <v>1459.7</v>
      </c>
      <c r="E92" s="219">
        <v>1459.7</v>
      </c>
      <c r="F92" s="219" t="s">
        <v>165</v>
      </c>
    </row>
    <row r="93" spans="1:6" s="385" customFormat="1" ht="39.75" customHeight="1">
      <c r="A93" s="264" t="s">
        <v>660</v>
      </c>
      <c r="B93" s="255" t="s">
        <v>661</v>
      </c>
      <c r="C93" s="256"/>
      <c r="D93" s="263">
        <f t="shared" si="4"/>
        <v>14949</v>
      </c>
      <c r="E93" s="219">
        <v>14949</v>
      </c>
      <c r="F93" s="219" t="s">
        <v>165</v>
      </c>
    </row>
    <row r="94" spans="1:6" s="385" customFormat="1" ht="72.75" customHeight="1">
      <c r="A94" s="264" t="s">
        <v>662</v>
      </c>
      <c r="B94" s="255" t="s">
        <v>663</v>
      </c>
      <c r="C94" s="256"/>
      <c r="D94" s="263">
        <f t="shared" si="4"/>
        <v>4859.5</v>
      </c>
      <c r="E94" s="219">
        <v>4859.5</v>
      </c>
      <c r="F94" s="219" t="s">
        <v>165</v>
      </c>
    </row>
    <row r="95" spans="1:6" s="385" customFormat="1" ht="106.5" customHeight="1">
      <c r="A95" s="264" t="s">
        <v>664</v>
      </c>
      <c r="B95" s="255" t="s">
        <v>579</v>
      </c>
      <c r="C95" s="256"/>
      <c r="D95" s="263">
        <f t="shared" si="4"/>
        <v>0</v>
      </c>
      <c r="E95" s="219"/>
      <c r="F95" s="219" t="s">
        <v>165</v>
      </c>
    </row>
    <row r="96" spans="1:6" s="385" customFormat="1" ht="63.75" customHeight="1">
      <c r="A96" s="264" t="s">
        <v>665</v>
      </c>
      <c r="B96" s="255" t="s">
        <v>580</v>
      </c>
      <c r="C96" s="256"/>
      <c r="D96" s="263">
        <f t="shared" si="4"/>
        <v>0</v>
      </c>
      <c r="E96" s="219"/>
      <c r="F96" s="219" t="s">
        <v>165</v>
      </c>
    </row>
    <row r="97" spans="1:6" s="385" customFormat="1" ht="147" customHeight="1">
      <c r="A97" s="264" t="s">
        <v>666</v>
      </c>
      <c r="B97" s="255" t="s">
        <v>667</v>
      </c>
      <c r="C97" s="256"/>
      <c r="D97" s="219">
        <f t="shared" si="4"/>
        <v>0</v>
      </c>
      <c r="E97" s="219"/>
      <c r="F97" s="219" t="s">
        <v>165</v>
      </c>
    </row>
    <row r="98" spans="1:6" s="385" customFormat="1" ht="37.5" customHeight="1">
      <c r="A98" s="264" t="s">
        <v>668</v>
      </c>
      <c r="B98" s="255" t="s">
        <v>581</v>
      </c>
      <c r="C98" s="256"/>
      <c r="D98" s="219">
        <f t="shared" si="4"/>
        <v>0</v>
      </c>
      <c r="E98" s="219"/>
      <c r="F98" s="219" t="s">
        <v>165</v>
      </c>
    </row>
    <row r="99" spans="1:6" s="385" customFormat="1" ht="36.75" customHeight="1">
      <c r="A99" s="264" t="s">
        <v>669</v>
      </c>
      <c r="B99" s="255" t="s">
        <v>670</v>
      </c>
      <c r="C99" s="256"/>
      <c r="D99" s="219">
        <f t="shared" si="4"/>
        <v>0</v>
      </c>
      <c r="E99" s="219"/>
      <c r="F99" s="219" t="s">
        <v>165</v>
      </c>
    </row>
    <row r="100" spans="1:6" s="385" customFormat="1" ht="28.5" customHeight="1">
      <c r="A100" s="264" t="s">
        <v>671</v>
      </c>
      <c r="B100" s="255" t="s">
        <v>584</v>
      </c>
      <c r="C100" s="256"/>
      <c r="D100" s="219">
        <f t="shared" si="4"/>
        <v>0</v>
      </c>
      <c r="E100" s="219"/>
      <c r="F100" s="219" t="s">
        <v>165</v>
      </c>
    </row>
    <row r="101" spans="1:6" s="385" customFormat="1" ht="42" customHeight="1">
      <c r="A101" s="254" t="s">
        <v>297</v>
      </c>
      <c r="B101" s="255" t="s">
        <v>582</v>
      </c>
      <c r="C101" s="256"/>
      <c r="D101" s="219">
        <f t="shared" si="4"/>
        <v>0</v>
      </c>
      <c r="E101" s="219"/>
      <c r="F101" s="219" t="s">
        <v>165</v>
      </c>
    </row>
    <row r="102" spans="1:6" ht="33.75" customHeight="1">
      <c r="A102" s="254" t="s">
        <v>583</v>
      </c>
      <c r="B102" s="255" t="s">
        <v>672</v>
      </c>
      <c r="C102" s="256"/>
      <c r="D102" s="219">
        <f t="shared" si="4"/>
        <v>0</v>
      </c>
      <c r="E102" s="219"/>
      <c r="F102" s="219" t="s">
        <v>165</v>
      </c>
    </row>
    <row r="103" spans="1:6" s="385" customFormat="1" ht="29.25" customHeight="1">
      <c r="A103" s="247" t="s">
        <v>298</v>
      </c>
      <c r="B103" s="283" t="s">
        <v>810</v>
      </c>
      <c r="C103" s="252">
        <v>7431</v>
      </c>
      <c r="D103" s="253">
        <f>SUM(D104:D105)</f>
        <v>0</v>
      </c>
      <c r="E103" s="253">
        <f>SUM(E104:E105)</f>
        <v>0</v>
      </c>
      <c r="F103" s="250" t="s">
        <v>165</v>
      </c>
    </row>
    <row r="104" spans="1:6" ht="54.75" customHeight="1">
      <c r="A104" s="254" t="s">
        <v>299</v>
      </c>
      <c r="B104" s="271" t="s">
        <v>673</v>
      </c>
      <c r="C104" s="277"/>
      <c r="D104" s="219">
        <f>SUM(E104:F104)</f>
        <v>0</v>
      </c>
      <c r="E104" s="219"/>
      <c r="F104" s="219" t="s">
        <v>165</v>
      </c>
    </row>
    <row r="105" spans="1:6" s="385" customFormat="1" ht="51">
      <c r="A105" s="254" t="s">
        <v>300</v>
      </c>
      <c r="B105" s="271" t="s">
        <v>77</v>
      </c>
      <c r="C105" s="277"/>
      <c r="D105" s="219">
        <f>SUM(E105:F105)</f>
        <v>0</v>
      </c>
      <c r="E105" s="219"/>
      <c r="F105" s="219" t="s">
        <v>165</v>
      </c>
    </row>
    <row r="106" spans="1:6" s="385" customFormat="1" ht="56.25" customHeight="1">
      <c r="A106" s="281" t="s">
        <v>301</v>
      </c>
      <c r="B106" s="251" t="s">
        <v>674</v>
      </c>
      <c r="C106" s="252">
        <v>7441</v>
      </c>
      <c r="D106" s="253">
        <f>SUM(D107:D108)</f>
        <v>4271.1</v>
      </c>
      <c r="E106" s="253">
        <f>SUM(E107:E108)</f>
        <v>4271.1</v>
      </c>
      <c r="F106" s="250" t="s">
        <v>165</v>
      </c>
    </row>
    <row r="107" spans="1:6" s="385" customFormat="1" ht="121.5" customHeight="1">
      <c r="A107" s="284" t="s">
        <v>302</v>
      </c>
      <c r="B107" s="255" t="s">
        <v>675</v>
      </c>
      <c r="C107" s="277"/>
      <c r="D107" s="219">
        <f>SUM(E107:F107)</f>
        <v>0</v>
      </c>
      <c r="E107" s="263"/>
      <c r="F107" s="219" t="s">
        <v>165</v>
      </c>
    </row>
    <row r="108" spans="1:6" s="385" customFormat="1" ht="121.5" customHeight="1">
      <c r="A108" s="264" t="s">
        <v>411</v>
      </c>
      <c r="B108" s="255" t="s">
        <v>0</v>
      </c>
      <c r="C108" s="498"/>
      <c r="D108" s="219">
        <f>SUM(E108:F108)</f>
        <v>4271.1</v>
      </c>
      <c r="E108" s="263">
        <v>4271.1</v>
      </c>
      <c r="F108" s="219" t="s">
        <v>165</v>
      </c>
    </row>
    <row r="109" spans="1:7" s="385" customFormat="1" ht="58.5" customHeight="1">
      <c r="A109" s="247" t="s">
        <v>303</v>
      </c>
      <c r="B109" s="251" t="s">
        <v>676</v>
      </c>
      <c r="C109" s="252">
        <v>7442</v>
      </c>
      <c r="D109" s="253">
        <f>SUM(D110:D111)</f>
        <v>2500</v>
      </c>
      <c r="E109" s="250" t="s">
        <v>165</v>
      </c>
      <c r="F109" s="253">
        <f>SUM(F110:F111)</f>
        <v>2500</v>
      </c>
      <c r="G109" s="489"/>
    </row>
    <row r="110" spans="1:6" ht="134.25" customHeight="1">
      <c r="A110" s="254" t="s">
        <v>304</v>
      </c>
      <c r="B110" s="285" t="s">
        <v>677</v>
      </c>
      <c r="C110" s="277"/>
      <c r="D110" s="219">
        <f>SUM(E110:F110)</f>
        <v>0</v>
      </c>
      <c r="E110" s="219" t="s">
        <v>165</v>
      </c>
      <c r="F110" s="219">
        <v>0</v>
      </c>
    </row>
    <row r="111" spans="1:6" s="385" customFormat="1" ht="127.5">
      <c r="A111" s="254" t="s">
        <v>305</v>
      </c>
      <c r="B111" s="271" t="s">
        <v>284</v>
      </c>
      <c r="C111" s="277"/>
      <c r="D111" s="219">
        <f>SUM(E111:F111)</f>
        <v>2500</v>
      </c>
      <c r="E111" s="219" t="s">
        <v>165</v>
      </c>
      <c r="F111" s="219">
        <v>2500</v>
      </c>
    </row>
    <row r="112" spans="1:6" s="385" customFormat="1" ht="25.5">
      <c r="A112" s="286" t="s">
        <v>78</v>
      </c>
      <c r="B112" s="251" t="s">
        <v>811</v>
      </c>
      <c r="C112" s="252">
        <v>7452</v>
      </c>
      <c r="D112" s="253">
        <f>SUM(D113,D115)</f>
        <v>1038</v>
      </c>
      <c r="E112" s="253">
        <f>SUM(E113:E115)</f>
        <v>1038</v>
      </c>
      <c r="F112" s="253">
        <f>SUM(F113:F115)</f>
        <v>80100</v>
      </c>
    </row>
    <row r="113" spans="1:6" ht="37.5" customHeight="1">
      <c r="A113" s="254" t="s">
        <v>79</v>
      </c>
      <c r="B113" s="271" t="s">
        <v>678</v>
      </c>
      <c r="C113" s="277"/>
      <c r="D113" s="219">
        <f>SUM(E113:F113)</f>
        <v>0</v>
      </c>
      <c r="E113" s="219" t="s">
        <v>165</v>
      </c>
      <c r="F113" s="219">
        <v>0</v>
      </c>
    </row>
    <row r="114" spans="1:8" ht="39.75" customHeight="1">
      <c r="A114" s="254" t="s">
        <v>80</v>
      </c>
      <c r="B114" s="271" t="s">
        <v>285</v>
      </c>
      <c r="C114" s="277"/>
      <c r="D114" s="219">
        <f>SUM(E114:F114)</f>
        <v>80100</v>
      </c>
      <c r="E114" s="219" t="s">
        <v>165</v>
      </c>
      <c r="F114" s="219">
        <v>80100</v>
      </c>
      <c r="G114" s="490"/>
      <c r="H114" s="490"/>
    </row>
    <row r="115" spans="1:7" ht="42.75" customHeight="1">
      <c r="A115" s="254" t="s">
        <v>81</v>
      </c>
      <c r="B115" s="255" t="s">
        <v>250</v>
      </c>
      <c r="C115" s="277"/>
      <c r="D115" s="219">
        <f>SUM(E115:F115)</f>
        <v>1038</v>
      </c>
      <c r="E115" s="287">
        <v>1038</v>
      </c>
      <c r="F115" s="219">
        <v>0</v>
      </c>
      <c r="G115" s="490"/>
    </row>
    <row r="116" spans="2:4" ht="12.75">
      <c r="B116" s="240"/>
      <c r="D116" s="240"/>
    </row>
    <row r="117" spans="2:4" ht="12.75">
      <c r="B117" s="240"/>
      <c r="D117" s="240"/>
    </row>
    <row r="118" spans="2:4" ht="12.75">
      <c r="B118" s="240"/>
      <c r="D118" s="240"/>
    </row>
    <row r="119" spans="2:4" ht="12.75">
      <c r="B119" s="240"/>
      <c r="D119" s="240"/>
    </row>
    <row r="120" spans="2:4" ht="12.75">
      <c r="B120" s="240"/>
      <c r="D120" s="240"/>
    </row>
    <row r="121" spans="2:4" ht="12.75">
      <c r="B121" s="240"/>
      <c r="D121" s="240"/>
    </row>
    <row r="122" spans="2:4" ht="12.75">
      <c r="B122" s="240"/>
      <c r="D122" s="240"/>
    </row>
    <row r="123" spans="2:4" ht="12.75">
      <c r="B123" s="240"/>
      <c r="D123" s="240"/>
    </row>
    <row r="124" spans="2:4" ht="12.75">
      <c r="B124" s="240"/>
      <c r="D124" s="240"/>
    </row>
    <row r="125" spans="2:4" ht="12.75">
      <c r="B125" s="240"/>
      <c r="D125" s="240"/>
    </row>
    <row r="126" spans="2:4" ht="12.75">
      <c r="B126" s="240"/>
      <c r="D126" s="240"/>
    </row>
    <row r="127" spans="2:4" ht="12.75">
      <c r="B127" s="240"/>
      <c r="D127" s="240"/>
    </row>
    <row r="128" spans="2:4" ht="12.75">
      <c r="B128" s="240"/>
      <c r="D128" s="240"/>
    </row>
    <row r="129" spans="2:4" ht="12.75">
      <c r="B129" s="240"/>
      <c r="D129" s="240"/>
    </row>
    <row r="130" spans="2:4" ht="12.75">
      <c r="B130" s="240"/>
      <c r="D130" s="240"/>
    </row>
    <row r="131" spans="2:4" ht="12.75">
      <c r="B131" s="240"/>
      <c r="D131" s="240"/>
    </row>
    <row r="132" spans="2:4" ht="12.75">
      <c r="B132" s="240"/>
      <c r="D132" s="240"/>
    </row>
    <row r="133" spans="2:4" ht="12.75">
      <c r="B133" s="240"/>
      <c r="D133" s="240"/>
    </row>
    <row r="134" spans="2:4" ht="12.75">
      <c r="B134" s="240"/>
      <c r="D134" s="240"/>
    </row>
    <row r="135" spans="2:4" ht="12.75">
      <c r="B135" s="240"/>
      <c r="D135" s="240"/>
    </row>
    <row r="136" spans="2:4" ht="12.75">
      <c r="B136" s="240"/>
      <c r="D136" s="240"/>
    </row>
    <row r="137" spans="2:4" ht="12.75">
      <c r="B137" s="240"/>
      <c r="D137" s="240"/>
    </row>
    <row r="138" spans="2:4" ht="12.75">
      <c r="B138" s="240"/>
      <c r="D138" s="240"/>
    </row>
    <row r="139" spans="2:4" ht="12.75">
      <c r="B139" s="240"/>
      <c r="D139" s="240"/>
    </row>
    <row r="140" spans="2:4" ht="12.75">
      <c r="B140" s="240"/>
      <c r="D140" s="240"/>
    </row>
    <row r="141" spans="2:4" ht="12.75">
      <c r="B141" s="240"/>
      <c r="D141" s="240"/>
    </row>
    <row r="142" spans="2:4" ht="12.75">
      <c r="B142" s="240"/>
      <c r="D142" s="240"/>
    </row>
    <row r="143" spans="2:4" ht="12.75">
      <c r="B143" s="240"/>
      <c r="D143" s="240"/>
    </row>
    <row r="144" spans="2:4" ht="12.75">
      <c r="B144" s="240"/>
      <c r="D144" s="240"/>
    </row>
    <row r="145" spans="2:4" ht="12.75">
      <c r="B145" s="240"/>
      <c r="D145" s="240"/>
    </row>
    <row r="146" spans="2:4" ht="12.75">
      <c r="B146" s="240"/>
      <c r="D146" s="240"/>
    </row>
    <row r="147" spans="2:4" ht="12.75">
      <c r="B147" s="240"/>
      <c r="D147" s="240"/>
    </row>
    <row r="148" spans="2:4" ht="12.75">
      <c r="B148" s="240"/>
      <c r="D148" s="240"/>
    </row>
    <row r="149" spans="2:4" ht="12.75">
      <c r="B149" s="240"/>
      <c r="D149" s="240"/>
    </row>
    <row r="150" spans="2:4" ht="12.75">
      <c r="B150" s="240"/>
      <c r="D150" s="240"/>
    </row>
    <row r="151" spans="2:4" ht="12.75">
      <c r="B151" s="240"/>
      <c r="D151" s="240"/>
    </row>
    <row r="152" spans="2:4" ht="12.75">
      <c r="B152" s="240"/>
      <c r="D152" s="240"/>
    </row>
  </sheetData>
  <sheetProtection/>
  <protectedRanges>
    <protectedRange sqref="E48" name="Range7"/>
    <protectedRange sqref="E104:E105 E107:E108 F110:F111 E115:F115 F113:F114" name="Range4"/>
    <protectedRange sqref="E38:E39 E42:E45 F50 E56 E52 F54" name="Range2"/>
    <protectedRange sqref="E12:E14 E16" name="Range1"/>
    <protectedRange sqref="E71:E74 E58:E61 E76:E78 F63:F64 F67 E69" name="Range3"/>
    <protectedRange sqref="C2 F2" name="Range8"/>
    <protectedRange sqref="E20" name="Range1_1"/>
    <protectedRange sqref="E19 E21:E36" name="Range3_1"/>
    <protectedRange sqref="E81:E86 E88:E102" name="Range3_2"/>
  </protectedRanges>
  <mergeCells count="6">
    <mergeCell ref="A6:A7"/>
    <mergeCell ref="B6:B7"/>
    <mergeCell ref="C6:C7"/>
    <mergeCell ref="D6:D7"/>
    <mergeCell ref="B3:F3"/>
    <mergeCell ref="D5:F5"/>
  </mergeCells>
  <printOptions/>
  <pageMargins left="0.15748031496062992" right="0.2362204724409449" top="0.1968503937007874" bottom="0.1968503937007874" header="0.15748031496062992" footer="0.15748031496062992"/>
  <pageSetup horizontalDpi="600" verticalDpi="600" orientation="portrait" paperSize="9" r:id="rId1"/>
  <ignoredErrors>
    <ignoredError sqref="D87 D112 D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K32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138" customWidth="1"/>
    <col min="2" max="2" width="5.421875" style="237" customWidth="1"/>
    <col min="3" max="3" width="4.421875" style="238" customWidth="1"/>
    <col min="4" max="4" width="5.7109375" style="239" customWidth="1"/>
    <col min="5" max="5" width="40.57421875" style="232" customWidth="1"/>
    <col min="6" max="6" width="13.00390625" style="169" customWidth="1"/>
    <col min="7" max="7" width="13.28125" style="169" customWidth="1"/>
    <col min="8" max="8" width="11.57421875" style="169" customWidth="1"/>
    <col min="9" max="9" width="15.7109375" style="169" customWidth="1"/>
    <col min="10" max="10" width="9.140625" style="169" customWidth="1"/>
    <col min="11" max="11" width="13.00390625" style="169" customWidth="1"/>
    <col min="12" max="16384" width="9.140625" style="169" customWidth="1"/>
  </cols>
  <sheetData>
    <row r="2" spans="7:8" ht="15.75">
      <c r="G2" s="410"/>
      <c r="H2" s="410"/>
    </row>
    <row r="3" s="37" customFormat="1" ht="12.75">
      <c r="F3" s="36"/>
    </row>
    <row r="4" spans="1:8" s="37" customFormat="1" ht="15" customHeight="1">
      <c r="A4" s="33"/>
      <c r="B4" s="33"/>
      <c r="C4" s="33"/>
      <c r="D4" s="33"/>
      <c r="E4" s="421" t="s">
        <v>405</v>
      </c>
      <c r="F4" s="421"/>
      <c r="G4" s="421"/>
      <c r="H4" s="421"/>
    </row>
    <row r="5" spans="1:8" s="37" customFormat="1" ht="36.75" customHeight="1">
      <c r="A5" s="164"/>
      <c r="B5" s="409" t="s">
        <v>685</v>
      </c>
      <c r="C5" s="409"/>
      <c r="D5" s="409"/>
      <c r="E5" s="409"/>
      <c r="F5" s="409"/>
      <c r="G5" s="409"/>
      <c r="H5" s="409"/>
    </row>
    <row r="6" spans="1:7" ht="15.75" customHeight="1" thickBot="1">
      <c r="A6" s="165"/>
      <c r="B6" s="166"/>
      <c r="C6" s="167"/>
      <c r="D6" s="167"/>
      <c r="E6" s="168"/>
      <c r="F6" s="165"/>
      <c r="G6" s="169" t="s">
        <v>786</v>
      </c>
    </row>
    <row r="7" spans="1:8" ht="23.25" customHeight="1" thickBot="1">
      <c r="A7" s="406" t="s">
        <v>518</v>
      </c>
      <c r="B7" s="412" t="s">
        <v>322</v>
      </c>
      <c r="C7" s="415" t="s">
        <v>162</v>
      </c>
      <c r="D7" s="415" t="s">
        <v>163</v>
      </c>
      <c r="E7" s="422" t="s">
        <v>519</v>
      </c>
      <c r="F7" s="418" t="s">
        <v>255</v>
      </c>
      <c r="G7" s="419"/>
      <c r="H7" s="420"/>
    </row>
    <row r="8" spans="1:8" s="173" customFormat="1" ht="26.25" customHeight="1">
      <c r="A8" s="407"/>
      <c r="B8" s="413"/>
      <c r="C8" s="416"/>
      <c r="D8" s="416"/>
      <c r="E8" s="423"/>
      <c r="F8" s="171" t="s">
        <v>256</v>
      </c>
      <c r="G8" s="172" t="s">
        <v>257</v>
      </c>
      <c r="H8" s="358"/>
    </row>
    <row r="9" spans="1:8" s="176" customFormat="1" ht="42.75" customHeight="1" thickBot="1">
      <c r="A9" s="408"/>
      <c r="B9" s="414"/>
      <c r="C9" s="417"/>
      <c r="D9" s="417"/>
      <c r="E9" s="424"/>
      <c r="F9" s="174" t="s">
        <v>258</v>
      </c>
      <c r="G9" s="175" t="s">
        <v>155</v>
      </c>
      <c r="H9" s="359" t="s">
        <v>156</v>
      </c>
    </row>
    <row r="10" spans="1:8" s="184" customFormat="1" ht="16.5" thickBot="1">
      <c r="A10" s="177">
        <v>1</v>
      </c>
      <c r="B10" s="178">
        <v>2</v>
      </c>
      <c r="C10" s="178">
        <v>3</v>
      </c>
      <c r="D10" s="179">
        <v>4</v>
      </c>
      <c r="E10" s="180">
        <v>5</v>
      </c>
      <c r="F10" s="181">
        <v>6</v>
      </c>
      <c r="G10" s="182">
        <v>7</v>
      </c>
      <c r="H10" s="183">
        <v>8</v>
      </c>
    </row>
    <row r="11" spans="1:8" s="189" customFormat="1" ht="65.25" customHeight="1" thickBot="1">
      <c r="A11" s="185">
        <v>2000</v>
      </c>
      <c r="B11" s="186" t="s">
        <v>164</v>
      </c>
      <c r="C11" s="187" t="s">
        <v>165</v>
      </c>
      <c r="D11" s="188" t="s">
        <v>165</v>
      </c>
      <c r="E11" s="478" t="s">
        <v>787</v>
      </c>
      <c r="F11" s="479">
        <f>SUM(F12,F48,F65,F91,F147,F167,F187,F216,F248,F279,F311)</f>
        <v>815849.8999999999</v>
      </c>
      <c r="G11" s="479">
        <f>SUM(G12,G48,G65,G91,G147,G167,G187,G216,G248,G279,G311)</f>
        <v>679893.7</v>
      </c>
      <c r="H11" s="480">
        <f>SUM(H12,H48,H65,H91,H147,H167,H187,H216,H248,H279,H311)</f>
        <v>216056.2</v>
      </c>
    </row>
    <row r="12" spans="1:8" s="195" customFormat="1" ht="76.5" customHeight="1">
      <c r="A12" s="190">
        <v>2100</v>
      </c>
      <c r="B12" s="191" t="s">
        <v>557</v>
      </c>
      <c r="C12" s="192" t="s">
        <v>504</v>
      </c>
      <c r="D12" s="193" t="s">
        <v>504</v>
      </c>
      <c r="E12" s="194" t="s">
        <v>788</v>
      </c>
      <c r="F12" s="71">
        <f>SUM(F14,F19,F23,F28,F31,F34,F37,F40)</f>
        <v>296995.6</v>
      </c>
      <c r="G12" s="71">
        <f>SUM(G14,G19,G23,G28,G31,G34,G37,G40)</f>
        <v>217976.7</v>
      </c>
      <c r="H12" s="360">
        <f>SUM(H14,H19,H23,H28,H31,H34,H37,H40)</f>
        <v>79018.9</v>
      </c>
    </row>
    <row r="13" spans="1:8" ht="11.25" customHeight="1">
      <c r="A13" s="190"/>
      <c r="B13" s="191"/>
      <c r="C13" s="192"/>
      <c r="D13" s="193"/>
      <c r="E13" s="196" t="s">
        <v>447</v>
      </c>
      <c r="F13" s="77"/>
      <c r="G13" s="77"/>
      <c r="H13" s="301"/>
    </row>
    <row r="14" spans="1:8" s="200" customFormat="1" ht="60" customHeight="1">
      <c r="A14" s="197">
        <v>2110</v>
      </c>
      <c r="B14" s="191" t="s">
        <v>557</v>
      </c>
      <c r="C14" s="198" t="s">
        <v>505</v>
      </c>
      <c r="D14" s="199" t="s">
        <v>504</v>
      </c>
      <c r="E14" s="196" t="s">
        <v>325</v>
      </c>
      <c r="F14" s="77">
        <f>SUM(F16)</f>
        <v>141263.1</v>
      </c>
      <c r="G14" s="77">
        <f>SUM(G16)</f>
        <v>140263.1</v>
      </c>
      <c r="H14" s="301">
        <f>SUM(H16)</f>
        <v>1000</v>
      </c>
    </row>
    <row r="15" spans="1:8" s="200" customFormat="1" ht="12" customHeight="1">
      <c r="A15" s="197"/>
      <c r="B15" s="191"/>
      <c r="C15" s="198"/>
      <c r="D15" s="199"/>
      <c r="E15" s="196" t="s">
        <v>448</v>
      </c>
      <c r="F15" s="77"/>
      <c r="G15" s="77"/>
      <c r="H15" s="301"/>
    </row>
    <row r="16" spans="1:8" ht="27.75" customHeight="1">
      <c r="A16" s="201">
        <v>2111</v>
      </c>
      <c r="B16" s="202" t="s">
        <v>557</v>
      </c>
      <c r="C16" s="203" t="s">
        <v>505</v>
      </c>
      <c r="D16" s="204" t="s">
        <v>505</v>
      </c>
      <c r="E16" s="205" t="s">
        <v>326</v>
      </c>
      <c r="F16" s="206">
        <f>SUM(G16:H16)</f>
        <v>141263.1</v>
      </c>
      <c r="G16" s="206">
        <v>140263.1</v>
      </c>
      <c r="H16" s="206">
        <v>1000</v>
      </c>
    </row>
    <row r="17" spans="1:8" ht="23.25" customHeight="1">
      <c r="A17" s="207">
        <v>2112</v>
      </c>
      <c r="B17" s="198" t="s">
        <v>557</v>
      </c>
      <c r="C17" s="198" t="s">
        <v>505</v>
      </c>
      <c r="D17" s="198" t="s">
        <v>506</v>
      </c>
      <c r="E17" s="208" t="s">
        <v>166</v>
      </c>
      <c r="F17" s="77">
        <f>SUM(G17:H17)</f>
        <v>0</v>
      </c>
      <c r="G17" s="77"/>
      <c r="H17" s="301"/>
    </row>
    <row r="18" spans="1:8" ht="18.75" customHeight="1" thickBot="1">
      <c r="A18" s="190">
        <v>2113</v>
      </c>
      <c r="B18" s="191" t="s">
        <v>557</v>
      </c>
      <c r="C18" s="192" t="s">
        <v>505</v>
      </c>
      <c r="D18" s="193" t="s">
        <v>367</v>
      </c>
      <c r="E18" s="209" t="s">
        <v>167</v>
      </c>
      <c r="F18" s="210">
        <f>SUM(G18:H18)</f>
        <v>0</v>
      </c>
      <c r="G18" s="210"/>
      <c r="H18" s="361"/>
    </row>
    <row r="19" spans="1:8" ht="18.75" customHeight="1">
      <c r="A19" s="197">
        <v>2120</v>
      </c>
      <c r="B19" s="191" t="s">
        <v>557</v>
      </c>
      <c r="C19" s="198" t="s">
        <v>506</v>
      </c>
      <c r="D19" s="199" t="s">
        <v>504</v>
      </c>
      <c r="E19" s="196" t="s">
        <v>168</v>
      </c>
      <c r="F19" s="77">
        <f>SUM(F21:F22)</f>
        <v>0</v>
      </c>
      <c r="G19" s="77">
        <f>SUM(G21:G22)</f>
        <v>0</v>
      </c>
      <c r="H19" s="301">
        <f>SUM(H21:H22)</f>
        <v>0</v>
      </c>
    </row>
    <row r="20" spans="1:8" s="200" customFormat="1" ht="18.75" customHeight="1">
      <c r="A20" s="197"/>
      <c r="B20" s="191"/>
      <c r="C20" s="198"/>
      <c r="D20" s="199"/>
      <c r="E20" s="196" t="s">
        <v>448</v>
      </c>
      <c r="F20" s="77"/>
      <c r="G20" s="77"/>
      <c r="H20" s="301"/>
    </row>
    <row r="21" spans="1:8" ht="20.25" customHeight="1" thickBot="1">
      <c r="A21" s="197">
        <v>2121</v>
      </c>
      <c r="B21" s="191" t="s">
        <v>557</v>
      </c>
      <c r="C21" s="198" t="s">
        <v>506</v>
      </c>
      <c r="D21" s="199" t="s">
        <v>505</v>
      </c>
      <c r="E21" s="196" t="s">
        <v>327</v>
      </c>
      <c r="F21" s="92">
        <f>SUM(G21:H21)</f>
        <v>0</v>
      </c>
      <c r="G21" s="92"/>
      <c r="H21" s="346"/>
    </row>
    <row r="22" spans="1:8" ht="35.25" customHeight="1" thickBot="1">
      <c r="A22" s="197">
        <v>2122</v>
      </c>
      <c r="B22" s="191" t="s">
        <v>557</v>
      </c>
      <c r="C22" s="198" t="s">
        <v>506</v>
      </c>
      <c r="D22" s="199" t="s">
        <v>506</v>
      </c>
      <c r="E22" s="196" t="s">
        <v>170</v>
      </c>
      <c r="F22" s="92">
        <f>SUM(G22:H22)</f>
        <v>0</v>
      </c>
      <c r="G22" s="92"/>
      <c r="H22" s="346"/>
    </row>
    <row r="23" spans="1:8" ht="18" customHeight="1">
      <c r="A23" s="197">
        <v>2130</v>
      </c>
      <c r="B23" s="191" t="s">
        <v>557</v>
      </c>
      <c r="C23" s="198" t="s">
        <v>367</v>
      </c>
      <c r="D23" s="199" t="s">
        <v>504</v>
      </c>
      <c r="E23" s="196" t="s">
        <v>171</v>
      </c>
      <c r="F23" s="211">
        <f>SUM(F27,F26)</f>
        <v>6074.3</v>
      </c>
      <c r="G23" s="211">
        <f>SUM(G27,G26)</f>
        <v>6074.3</v>
      </c>
      <c r="H23" s="211">
        <f>SUM(H27,H26)</f>
        <v>0</v>
      </c>
    </row>
    <row r="24" spans="1:8" s="200" customFormat="1" ht="10.5" customHeight="1">
      <c r="A24" s="197"/>
      <c r="B24" s="191"/>
      <c r="C24" s="198"/>
      <c r="D24" s="199"/>
      <c r="E24" s="196" t="s">
        <v>448</v>
      </c>
      <c r="F24" s="77"/>
      <c r="G24" s="77"/>
      <c r="H24" s="301"/>
    </row>
    <row r="25" spans="1:8" ht="31.5" customHeight="1" thickBot="1">
      <c r="A25" s="197">
        <v>2131</v>
      </c>
      <c r="B25" s="191" t="s">
        <v>557</v>
      </c>
      <c r="C25" s="198" t="s">
        <v>367</v>
      </c>
      <c r="D25" s="199" t="s">
        <v>505</v>
      </c>
      <c r="E25" s="196" t="s">
        <v>172</v>
      </c>
      <c r="F25" s="92">
        <f>SUM(G25:H25)</f>
        <v>0</v>
      </c>
      <c r="G25" s="92"/>
      <c r="H25" s="346"/>
    </row>
    <row r="26" spans="1:8" ht="27" customHeight="1" thickBot="1">
      <c r="A26" s="197">
        <v>2132</v>
      </c>
      <c r="B26" s="191" t="s">
        <v>557</v>
      </c>
      <c r="C26" s="198">
        <v>3</v>
      </c>
      <c r="D26" s="199">
        <v>2</v>
      </c>
      <c r="E26" s="196" t="s">
        <v>173</v>
      </c>
      <c r="F26" s="92">
        <f>SUM(G26:H26)</f>
        <v>0</v>
      </c>
      <c r="G26" s="92"/>
      <c r="H26" s="92"/>
    </row>
    <row r="27" spans="1:8" ht="24" customHeight="1" thickBot="1">
      <c r="A27" s="197">
        <v>2133</v>
      </c>
      <c r="B27" s="191" t="s">
        <v>557</v>
      </c>
      <c r="C27" s="198">
        <v>3</v>
      </c>
      <c r="D27" s="199">
        <v>3</v>
      </c>
      <c r="E27" s="196" t="s">
        <v>174</v>
      </c>
      <c r="F27" s="92">
        <f>SUM(G27:H27)</f>
        <v>6074.3</v>
      </c>
      <c r="G27" s="206">
        <v>6074.3</v>
      </c>
      <c r="H27" s="206"/>
    </row>
    <row r="28" spans="1:8" ht="27.75" customHeight="1">
      <c r="A28" s="197">
        <v>2140</v>
      </c>
      <c r="B28" s="191" t="s">
        <v>557</v>
      </c>
      <c r="C28" s="198">
        <v>4</v>
      </c>
      <c r="D28" s="199">
        <v>0</v>
      </c>
      <c r="E28" s="196" t="s">
        <v>175</v>
      </c>
      <c r="F28" s="77">
        <f>SUM(F30)</f>
        <v>0</v>
      </c>
      <c r="G28" s="77">
        <f>SUM(G30)</f>
        <v>0</v>
      </c>
      <c r="H28" s="301">
        <f>SUM(H30)</f>
        <v>0</v>
      </c>
    </row>
    <row r="29" spans="1:8" s="200" customFormat="1" ht="14.25" customHeight="1">
      <c r="A29" s="197"/>
      <c r="B29" s="191"/>
      <c r="C29" s="198"/>
      <c r="D29" s="199"/>
      <c r="E29" s="196" t="s">
        <v>448</v>
      </c>
      <c r="F29" s="77"/>
      <c r="G29" s="77"/>
      <c r="H29" s="301"/>
    </row>
    <row r="30" spans="1:8" ht="24.75" customHeight="1" thickBot="1">
      <c r="A30" s="197">
        <v>2141</v>
      </c>
      <c r="B30" s="191" t="s">
        <v>557</v>
      </c>
      <c r="C30" s="198">
        <v>4</v>
      </c>
      <c r="D30" s="199">
        <v>1</v>
      </c>
      <c r="E30" s="196" t="s">
        <v>176</v>
      </c>
      <c r="F30" s="92">
        <f>SUM(G30:H30)</f>
        <v>0</v>
      </c>
      <c r="G30" s="92"/>
      <c r="H30" s="346"/>
    </row>
    <row r="31" spans="1:8" ht="49.5" customHeight="1">
      <c r="A31" s="197">
        <v>2150</v>
      </c>
      <c r="B31" s="191" t="s">
        <v>557</v>
      </c>
      <c r="C31" s="198">
        <v>5</v>
      </c>
      <c r="D31" s="199">
        <v>0</v>
      </c>
      <c r="E31" s="196" t="s">
        <v>177</v>
      </c>
      <c r="F31" s="77">
        <f>SUM(F33)</f>
        <v>0</v>
      </c>
      <c r="G31" s="77">
        <f>SUM(G33)</f>
        <v>0</v>
      </c>
      <c r="H31" s="301">
        <f>SUM(H33)</f>
        <v>0</v>
      </c>
    </row>
    <row r="32" spans="1:8" s="200" customFormat="1" ht="16.5" customHeight="1">
      <c r="A32" s="197"/>
      <c r="B32" s="191"/>
      <c r="C32" s="198"/>
      <c r="D32" s="199"/>
      <c r="E32" s="196" t="s">
        <v>448</v>
      </c>
      <c r="F32" s="77"/>
      <c r="G32" s="77"/>
      <c r="H32" s="301"/>
    </row>
    <row r="33" spans="1:8" ht="52.5" customHeight="1" thickBot="1">
      <c r="A33" s="197">
        <v>2151</v>
      </c>
      <c r="B33" s="191" t="s">
        <v>557</v>
      </c>
      <c r="C33" s="198">
        <v>5</v>
      </c>
      <c r="D33" s="199">
        <v>1</v>
      </c>
      <c r="E33" s="196" t="s">
        <v>178</v>
      </c>
      <c r="F33" s="92">
        <f>SUM(G33:H33)</f>
        <v>0</v>
      </c>
      <c r="G33" s="92"/>
      <c r="H33" s="346"/>
    </row>
    <row r="34" spans="1:8" ht="37.5" customHeight="1">
      <c r="A34" s="197">
        <v>2160</v>
      </c>
      <c r="B34" s="191" t="s">
        <v>557</v>
      </c>
      <c r="C34" s="198">
        <v>6</v>
      </c>
      <c r="D34" s="199">
        <v>0</v>
      </c>
      <c r="E34" s="196" t="s">
        <v>179</v>
      </c>
      <c r="F34" s="212">
        <f>SUM(F36)</f>
        <v>149658.2</v>
      </c>
      <c r="G34" s="95">
        <f>SUM(G36)</f>
        <v>71639.3</v>
      </c>
      <c r="H34" s="301">
        <f>SUM(H36)</f>
        <v>78018.9</v>
      </c>
    </row>
    <row r="35" spans="1:8" s="200" customFormat="1" ht="10.5" customHeight="1" thickBot="1">
      <c r="A35" s="197"/>
      <c r="B35" s="191"/>
      <c r="C35" s="198"/>
      <c r="D35" s="199"/>
      <c r="E35" s="196" t="s">
        <v>448</v>
      </c>
      <c r="F35" s="212"/>
      <c r="G35" s="77"/>
      <c r="H35" s="343"/>
    </row>
    <row r="36" spans="1:11" ht="39" customHeight="1" thickBot="1">
      <c r="A36" s="201">
        <v>2161</v>
      </c>
      <c r="B36" s="202" t="s">
        <v>557</v>
      </c>
      <c r="C36" s="203">
        <v>6</v>
      </c>
      <c r="D36" s="204">
        <v>1</v>
      </c>
      <c r="E36" s="205" t="s">
        <v>180</v>
      </c>
      <c r="F36" s="483">
        <f>SUM(G36:H36)</f>
        <v>149658.2</v>
      </c>
      <c r="G36" s="214">
        <v>71639.3</v>
      </c>
      <c r="H36" s="484">
        <v>78018.9</v>
      </c>
      <c r="I36" s="355"/>
      <c r="J36" s="355"/>
      <c r="K36" s="195"/>
    </row>
    <row r="37" spans="1:8" ht="24">
      <c r="A37" s="197">
        <v>2170</v>
      </c>
      <c r="B37" s="191" t="s">
        <v>557</v>
      </c>
      <c r="C37" s="198">
        <v>7</v>
      </c>
      <c r="D37" s="199">
        <v>0</v>
      </c>
      <c r="E37" s="196" t="s">
        <v>44</v>
      </c>
      <c r="F37" s="212">
        <f>SUM(F39)</f>
        <v>0</v>
      </c>
      <c r="G37" s="77">
        <f>SUM(G39)</f>
        <v>0</v>
      </c>
      <c r="H37" s="362">
        <f>SUM(H39)</f>
        <v>0</v>
      </c>
    </row>
    <row r="38" spans="1:8" s="200" customFormat="1" ht="14.25" customHeight="1">
      <c r="A38" s="197"/>
      <c r="B38" s="191"/>
      <c r="C38" s="198"/>
      <c r="D38" s="199"/>
      <c r="E38" s="196" t="s">
        <v>448</v>
      </c>
      <c r="F38" s="212"/>
      <c r="G38" s="77"/>
      <c r="H38" s="301"/>
    </row>
    <row r="39" spans="1:8" ht="24.75" thickBot="1">
      <c r="A39" s="197">
        <v>2171</v>
      </c>
      <c r="B39" s="191" t="s">
        <v>557</v>
      </c>
      <c r="C39" s="198">
        <v>7</v>
      </c>
      <c r="D39" s="199">
        <v>1</v>
      </c>
      <c r="E39" s="196" t="s">
        <v>44</v>
      </c>
      <c r="F39" s="213">
        <f>SUM(G39:H39)</f>
        <v>0</v>
      </c>
      <c r="G39" s="92"/>
      <c r="H39" s="346"/>
    </row>
    <row r="40" spans="1:8" ht="38.25" customHeight="1">
      <c r="A40" s="197">
        <v>2180</v>
      </c>
      <c r="B40" s="191" t="s">
        <v>557</v>
      </c>
      <c r="C40" s="198">
        <v>8</v>
      </c>
      <c r="D40" s="199">
        <v>0</v>
      </c>
      <c r="E40" s="196" t="s">
        <v>181</v>
      </c>
      <c r="F40" s="77">
        <f>SUM(F42)</f>
        <v>0</v>
      </c>
      <c r="G40" s="77">
        <f>SUM(G42)</f>
        <v>0</v>
      </c>
      <c r="H40" s="301">
        <f>SUM(H42)</f>
        <v>0</v>
      </c>
    </row>
    <row r="41" spans="1:8" s="200" customFormat="1" ht="18.75" customHeight="1">
      <c r="A41" s="197"/>
      <c r="B41" s="191"/>
      <c r="C41" s="198"/>
      <c r="D41" s="199"/>
      <c r="E41" s="196" t="s">
        <v>448</v>
      </c>
      <c r="F41" s="77"/>
      <c r="G41" s="77"/>
      <c r="H41" s="301"/>
    </row>
    <row r="42" spans="1:8" ht="34.5" customHeight="1">
      <c r="A42" s="197">
        <v>2181</v>
      </c>
      <c r="B42" s="191" t="s">
        <v>557</v>
      </c>
      <c r="C42" s="198">
        <v>8</v>
      </c>
      <c r="D42" s="199">
        <v>1</v>
      </c>
      <c r="E42" s="196" t="s">
        <v>181</v>
      </c>
      <c r="F42" s="77">
        <f>SUM(F44:F45)</f>
        <v>0</v>
      </c>
      <c r="G42" s="77">
        <f>SUM(G44:G45)</f>
        <v>0</v>
      </c>
      <c r="H42" s="301">
        <f>SUM(H44:H45)</f>
        <v>0</v>
      </c>
    </row>
    <row r="43" spans="1:8" ht="15.75">
      <c r="A43" s="197"/>
      <c r="B43" s="191"/>
      <c r="C43" s="198"/>
      <c r="D43" s="199"/>
      <c r="E43" s="209" t="s">
        <v>448</v>
      </c>
      <c r="F43" s="77"/>
      <c r="G43" s="77"/>
      <c r="H43" s="301"/>
    </row>
    <row r="44" spans="1:8" ht="24.75" thickBot="1">
      <c r="A44" s="197">
        <v>2182</v>
      </c>
      <c r="B44" s="191" t="s">
        <v>557</v>
      </c>
      <c r="C44" s="198">
        <v>8</v>
      </c>
      <c r="D44" s="199">
        <v>1</v>
      </c>
      <c r="E44" s="209" t="s">
        <v>455</v>
      </c>
      <c r="F44" s="92">
        <f>SUM(G44:H44)</f>
        <v>0</v>
      </c>
      <c r="G44" s="92"/>
      <c r="H44" s="346"/>
    </row>
    <row r="45" spans="1:8" ht="24.75" thickBot="1">
      <c r="A45" s="197">
        <v>2183</v>
      </c>
      <c r="B45" s="191" t="s">
        <v>557</v>
      </c>
      <c r="C45" s="198">
        <v>8</v>
      </c>
      <c r="D45" s="199">
        <v>1</v>
      </c>
      <c r="E45" s="209" t="s">
        <v>456</v>
      </c>
      <c r="F45" s="92">
        <f>SUM(G45:H45)</f>
        <v>0</v>
      </c>
      <c r="G45" s="92">
        <f>G46</f>
        <v>0</v>
      </c>
      <c r="H45" s="346">
        <f>H46</f>
        <v>0</v>
      </c>
    </row>
    <row r="46" spans="1:8" ht="36.75" thickBot="1">
      <c r="A46" s="197">
        <v>2184</v>
      </c>
      <c r="B46" s="191" t="s">
        <v>557</v>
      </c>
      <c r="C46" s="198">
        <v>8</v>
      </c>
      <c r="D46" s="199">
        <v>1</v>
      </c>
      <c r="E46" s="209" t="s">
        <v>461</v>
      </c>
      <c r="F46" s="92">
        <f>SUM(G46:H46)</f>
        <v>0</v>
      </c>
      <c r="G46" s="92"/>
      <c r="H46" s="346"/>
    </row>
    <row r="47" spans="1:8" ht="15.75">
      <c r="A47" s="197">
        <v>2185</v>
      </c>
      <c r="B47" s="191" t="s">
        <v>557</v>
      </c>
      <c r="C47" s="198">
        <v>8</v>
      </c>
      <c r="D47" s="199">
        <v>1</v>
      </c>
      <c r="E47" s="209"/>
      <c r="F47" s="77"/>
      <c r="G47" s="77"/>
      <c r="H47" s="301"/>
    </row>
    <row r="48" spans="1:8" s="195" customFormat="1" ht="40.5" customHeight="1">
      <c r="A48" s="197">
        <v>2200</v>
      </c>
      <c r="B48" s="191" t="s">
        <v>558</v>
      </c>
      <c r="C48" s="198">
        <v>0</v>
      </c>
      <c r="D48" s="199">
        <v>0</v>
      </c>
      <c r="E48" s="194" t="s">
        <v>789</v>
      </c>
      <c r="F48" s="211">
        <f>SUM(F50,F53,F56,F59,F62)</f>
        <v>0</v>
      </c>
      <c r="G48" s="211">
        <f>SUM(G50,G53,G56,G59,G62)</f>
        <v>0</v>
      </c>
      <c r="H48" s="306">
        <f>SUM(H50,H53,H56,H59,H62)</f>
        <v>0</v>
      </c>
    </row>
    <row r="49" spans="1:8" ht="11.25" customHeight="1">
      <c r="A49" s="190"/>
      <c r="B49" s="191"/>
      <c r="C49" s="192"/>
      <c r="D49" s="193"/>
      <c r="E49" s="196" t="s">
        <v>447</v>
      </c>
      <c r="F49" s="144"/>
      <c r="G49" s="144"/>
      <c r="H49" s="362"/>
    </row>
    <row r="50" spans="1:8" ht="21" customHeight="1">
      <c r="A50" s="197">
        <v>2210</v>
      </c>
      <c r="B50" s="191" t="s">
        <v>558</v>
      </c>
      <c r="C50" s="198">
        <v>1</v>
      </c>
      <c r="D50" s="199">
        <v>0</v>
      </c>
      <c r="E50" s="196" t="s">
        <v>182</v>
      </c>
      <c r="F50" s="77">
        <f>SUM(F52)</f>
        <v>0</v>
      </c>
      <c r="G50" s="77">
        <f>SUM(G52)</f>
        <v>0</v>
      </c>
      <c r="H50" s="301">
        <f>SUM(H52)</f>
        <v>0</v>
      </c>
    </row>
    <row r="51" spans="1:8" s="200" customFormat="1" ht="10.5" customHeight="1">
      <c r="A51" s="197"/>
      <c r="B51" s="191"/>
      <c r="C51" s="198"/>
      <c r="D51" s="199"/>
      <c r="E51" s="196" t="s">
        <v>448</v>
      </c>
      <c r="F51" s="77"/>
      <c r="G51" s="77"/>
      <c r="H51" s="301"/>
    </row>
    <row r="52" spans="1:8" ht="19.5" customHeight="1" thickBot="1">
      <c r="A52" s="197">
        <v>2211</v>
      </c>
      <c r="B52" s="191" t="s">
        <v>558</v>
      </c>
      <c r="C52" s="198">
        <v>1</v>
      </c>
      <c r="D52" s="199">
        <v>1</v>
      </c>
      <c r="E52" s="196" t="s">
        <v>183</v>
      </c>
      <c r="F52" s="92">
        <f>SUM(G52:H52)</f>
        <v>0</v>
      </c>
      <c r="G52" s="92"/>
      <c r="H52" s="346"/>
    </row>
    <row r="53" spans="1:8" ht="17.25" customHeight="1">
      <c r="A53" s="197">
        <v>2220</v>
      </c>
      <c r="B53" s="191" t="s">
        <v>558</v>
      </c>
      <c r="C53" s="198">
        <v>2</v>
      </c>
      <c r="D53" s="199">
        <v>0</v>
      </c>
      <c r="E53" s="196" t="s">
        <v>184</v>
      </c>
      <c r="F53" s="77">
        <f>SUM(F55)</f>
        <v>0</v>
      </c>
      <c r="G53" s="77">
        <f>SUM(G55)</f>
        <v>0</v>
      </c>
      <c r="H53" s="301">
        <f>SUM(H55)</f>
        <v>0</v>
      </c>
    </row>
    <row r="54" spans="1:8" s="200" customFormat="1" ht="10.5" customHeight="1">
      <c r="A54" s="197"/>
      <c r="B54" s="191"/>
      <c r="C54" s="198"/>
      <c r="D54" s="199"/>
      <c r="E54" s="196" t="s">
        <v>448</v>
      </c>
      <c r="F54" s="77"/>
      <c r="G54" s="77"/>
      <c r="H54" s="301"/>
    </row>
    <row r="55" spans="1:8" ht="15.75" customHeight="1" thickBot="1">
      <c r="A55" s="197">
        <v>2221</v>
      </c>
      <c r="B55" s="191" t="s">
        <v>558</v>
      </c>
      <c r="C55" s="198">
        <v>2</v>
      </c>
      <c r="D55" s="199">
        <v>1</v>
      </c>
      <c r="E55" s="196" t="s">
        <v>185</v>
      </c>
      <c r="F55" s="92">
        <f>SUM(G55:H55)</f>
        <v>0</v>
      </c>
      <c r="G55" s="92"/>
      <c r="H55" s="346"/>
    </row>
    <row r="56" spans="1:8" ht="17.25" customHeight="1">
      <c r="A56" s="197">
        <v>2230</v>
      </c>
      <c r="B56" s="191" t="s">
        <v>558</v>
      </c>
      <c r="C56" s="198">
        <v>3</v>
      </c>
      <c r="D56" s="199">
        <v>0</v>
      </c>
      <c r="E56" s="196" t="s">
        <v>186</v>
      </c>
      <c r="F56" s="77">
        <f>SUM(F58)</f>
        <v>0</v>
      </c>
      <c r="G56" s="77">
        <f>SUM(G58)</f>
        <v>0</v>
      </c>
      <c r="H56" s="301">
        <f>SUM(H58)</f>
        <v>0</v>
      </c>
    </row>
    <row r="57" spans="1:8" s="200" customFormat="1" ht="14.25" customHeight="1">
      <c r="A57" s="197"/>
      <c r="B57" s="191"/>
      <c r="C57" s="198"/>
      <c r="D57" s="199"/>
      <c r="E57" s="196" t="s">
        <v>448</v>
      </c>
      <c r="F57" s="77"/>
      <c r="G57" s="77"/>
      <c r="H57" s="301"/>
    </row>
    <row r="58" spans="1:8" ht="19.5" customHeight="1" thickBot="1">
      <c r="A58" s="197">
        <v>2231</v>
      </c>
      <c r="B58" s="191" t="s">
        <v>558</v>
      </c>
      <c r="C58" s="198">
        <v>3</v>
      </c>
      <c r="D58" s="199">
        <v>1</v>
      </c>
      <c r="E58" s="196" t="s">
        <v>187</v>
      </c>
      <c r="F58" s="92">
        <f>SUM(G58:H58)</f>
        <v>0</v>
      </c>
      <c r="G58" s="92"/>
      <c r="H58" s="346"/>
    </row>
    <row r="59" spans="1:8" ht="38.25" customHeight="1">
      <c r="A59" s="197">
        <v>2240</v>
      </c>
      <c r="B59" s="191" t="s">
        <v>558</v>
      </c>
      <c r="C59" s="198">
        <v>4</v>
      </c>
      <c r="D59" s="199">
        <v>0</v>
      </c>
      <c r="E59" s="196" t="s">
        <v>188</v>
      </c>
      <c r="F59" s="77">
        <f>SUM(F61)</f>
        <v>0</v>
      </c>
      <c r="G59" s="77">
        <f>SUM(G61)</f>
        <v>0</v>
      </c>
      <c r="H59" s="301">
        <f>SUM(H61)</f>
        <v>0</v>
      </c>
    </row>
    <row r="60" spans="1:8" s="200" customFormat="1" ht="15.75" customHeight="1">
      <c r="A60" s="197"/>
      <c r="B60" s="198"/>
      <c r="C60" s="198"/>
      <c r="D60" s="199"/>
      <c r="E60" s="196" t="s">
        <v>448</v>
      </c>
      <c r="F60" s="77"/>
      <c r="G60" s="77"/>
      <c r="H60" s="301"/>
    </row>
    <row r="61" spans="1:8" ht="34.5" customHeight="1" thickBot="1">
      <c r="A61" s="197">
        <v>2241</v>
      </c>
      <c r="B61" s="191" t="s">
        <v>558</v>
      </c>
      <c r="C61" s="198">
        <v>4</v>
      </c>
      <c r="D61" s="199">
        <v>1</v>
      </c>
      <c r="E61" s="196" t="s">
        <v>188</v>
      </c>
      <c r="F61" s="92">
        <f>SUM(G61:H61)</f>
        <v>0</v>
      </c>
      <c r="G61" s="92"/>
      <c r="H61" s="346"/>
    </row>
    <row r="62" spans="1:8" ht="27.75" customHeight="1">
      <c r="A62" s="197">
        <v>2250</v>
      </c>
      <c r="B62" s="191" t="s">
        <v>558</v>
      </c>
      <c r="C62" s="198">
        <v>5</v>
      </c>
      <c r="D62" s="199">
        <v>0</v>
      </c>
      <c r="E62" s="196" t="s">
        <v>189</v>
      </c>
      <c r="F62" s="77">
        <f>SUM(F64)</f>
        <v>0</v>
      </c>
      <c r="G62" s="77">
        <f>SUM(G64)</f>
        <v>0</v>
      </c>
      <c r="H62" s="301">
        <f>SUM(H64)</f>
        <v>0</v>
      </c>
    </row>
    <row r="63" spans="1:8" s="200" customFormat="1" ht="13.5" customHeight="1">
      <c r="A63" s="197"/>
      <c r="B63" s="191"/>
      <c r="C63" s="198"/>
      <c r="D63" s="199"/>
      <c r="E63" s="196" t="s">
        <v>448</v>
      </c>
      <c r="F63" s="77"/>
      <c r="G63" s="77"/>
      <c r="H63" s="301"/>
    </row>
    <row r="64" spans="1:8" ht="25.5" customHeight="1" thickBot="1">
      <c r="A64" s="197">
        <v>2251</v>
      </c>
      <c r="B64" s="198" t="s">
        <v>558</v>
      </c>
      <c r="C64" s="198">
        <v>5</v>
      </c>
      <c r="D64" s="199">
        <v>1</v>
      </c>
      <c r="E64" s="196" t="s">
        <v>189</v>
      </c>
      <c r="F64" s="92">
        <f>SUM(G64:H64)</f>
        <v>0</v>
      </c>
      <c r="G64" s="92"/>
      <c r="H64" s="346"/>
    </row>
    <row r="65" spans="1:8" s="195" customFormat="1" ht="62.25" customHeight="1">
      <c r="A65" s="197">
        <v>2300</v>
      </c>
      <c r="B65" s="215" t="s">
        <v>559</v>
      </c>
      <c r="C65" s="216">
        <v>0</v>
      </c>
      <c r="D65" s="217">
        <v>0</v>
      </c>
      <c r="E65" s="218" t="s">
        <v>790</v>
      </c>
      <c r="F65" s="211">
        <f>SUM(F67,F72,F75,F79,F82,F85,F88)</f>
        <v>0</v>
      </c>
      <c r="G65" s="211">
        <f>SUM(G67,G72,G75,G79,G82,G85,G88)</f>
        <v>0</v>
      </c>
      <c r="H65" s="306">
        <f>SUM(H67,H72,H75,H79,H82,H85,H88)</f>
        <v>0</v>
      </c>
    </row>
    <row r="66" spans="1:8" ht="13.5" customHeight="1">
      <c r="A66" s="190"/>
      <c r="B66" s="191"/>
      <c r="C66" s="192"/>
      <c r="D66" s="193"/>
      <c r="E66" s="196" t="s">
        <v>447</v>
      </c>
      <c r="F66" s="144"/>
      <c r="G66" s="144"/>
      <c r="H66" s="362"/>
    </row>
    <row r="67" spans="1:8" ht="26.25" customHeight="1">
      <c r="A67" s="197">
        <v>2310</v>
      </c>
      <c r="B67" s="215" t="s">
        <v>559</v>
      </c>
      <c r="C67" s="198">
        <v>1</v>
      </c>
      <c r="D67" s="199">
        <v>0</v>
      </c>
      <c r="E67" s="196" t="s">
        <v>353</v>
      </c>
      <c r="F67" s="77">
        <f>SUM(F69:F71)</f>
        <v>0</v>
      </c>
      <c r="G67" s="77">
        <f>SUM(G69:G71)</f>
        <v>0</v>
      </c>
      <c r="H67" s="301">
        <f>SUM(H69:H71)</f>
        <v>0</v>
      </c>
    </row>
    <row r="68" spans="1:8" s="200" customFormat="1" ht="12.75" customHeight="1">
      <c r="A68" s="197"/>
      <c r="B68" s="191"/>
      <c r="C68" s="198"/>
      <c r="D68" s="199"/>
      <c r="E68" s="196" t="s">
        <v>448</v>
      </c>
      <c r="F68" s="77"/>
      <c r="G68" s="77"/>
      <c r="H68" s="301"/>
    </row>
    <row r="69" spans="1:8" ht="21.75" customHeight="1" thickBot="1">
      <c r="A69" s="197">
        <v>2311</v>
      </c>
      <c r="B69" s="215" t="s">
        <v>559</v>
      </c>
      <c r="C69" s="198">
        <v>1</v>
      </c>
      <c r="D69" s="199">
        <v>1</v>
      </c>
      <c r="E69" s="196" t="s">
        <v>190</v>
      </c>
      <c r="F69" s="92">
        <f>SUM(G69:H69)</f>
        <v>0</v>
      </c>
      <c r="G69" s="92"/>
      <c r="H69" s="346"/>
    </row>
    <row r="70" spans="1:8" ht="16.5" thickBot="1">
      <c r="A70" s="197">
        <v>2312</v>
      </c>
      <c r="B70" s="215" t="s">
        <v>559</v>
      </c>
      <c r="C70" s="198">
        <v>1</v>
      </c>
      <c r="D70" s="199">
        <v>2</v>
      </c>
      <c r="E70" s="196" t="s">
        <v>354</v>
      </c>
      <c r="F70" s="92">
        <f>SUM(G70:H70)</f>
        <v>0</v>
      </c>
      <c r="G70" s="92"/>
      <c r="H70" s="346"/>
    </row>
    <row r="71" spans="1:8" ht="16.5" thickBot="1">
      <c r="A71" s="197">
        <v>2313</v>
      </c>
      <c r="B71" s="215" t="s">
        <v>559</v>
      </c>
      <c r="C71" s="198">
        <v>1</v>
      </c>
      <c r="D71" s="199">
        <v>3</v>
      </c>
      <c r="E71" s="196" t="s">
        <v>355</v>
      </c>
      <c r="F71" s="92">
        <f>SUM(G71:H71)</f>
        <v>0</v>
      </c>
      <c r="G71" s="92"/>
      <c r="H71" s="346"/>
    </row>
    <row r="72" spans="1:8" ht="19.5" customHeight="1">
      <c r="A72" s="197">
        <v>2320</v>
      </c>
      <c r="B72" s="215" t="s">
        <v>559</v>
      </c>
      <c r="C72" s="198">
        <v>2</v>
      </c>
      <c r="D72" s="199">
        <v>0</v>
      </c>
      <c r="E72" s="196" t="s">
        <v>356</v>
      </c>
      <c r="F72" s="77">
        <f>SUM(F74)</f>
        <v>0</v>
      </c>
      <c r="G72" s="77">
        <f>SUM(G74)</f>
        <v>0</v>
      </c>
      <c r="H72" s="301">
        <f>SUM(H74)</f>
        <v>0</v>
      </c>
    </row>
    <row r="73" spans="1:8" s="200" customFormat="1" ht="14.25" customHeight="1">
      <c r="A73" s="197"/>
      <c r="B73" s="191"/>
      <c r="C73" s="198"/>
      <c r="D73" s="199"/>
      <c r="E73" s="196" t="s">
        <v>448</v>
      </c>
      <c r="F73" s="77"/>
      <c r="G73" s="77"/>
      <c r="H73" s="301"/>
    </row>
    <row r="74" spans="1:8" ht="15.75" customHeight="1" thickBot="1">
      <c r="A74" s="197">
        <v>2321</v>
      </c>
      <c r="B74" s="215" t="s">
        <v>559</v>
      </c>
      <c r="C74" s="198">
        <v>2</v>
      </c>
      <c r="D74" s="199">
        <v>1</v>
      </c>
      <c r="E74" s="196" t="s">
        <v>357</v>
      </c>
      <c r="F74" s="92">
        <f>SUM(G74:H74)</f>
        <v>0</v>
      </c>
      <c r="G74" s="92"/>
      <c r="H74" s="346"/>
    </row>
    <row r="75" spans="1:8" ht="26.25" customHeight="1">
      <c r="A75" s="197">
        <v>2330</v>
      </c>
      <c r="B75" s="215" t="s">
        <v>559</v>
      </c>
      <c r="C75" s="198">
        <v>3</v>
      </c>
      <c r="D75" s="199">
        <v>0</v>
      </c>
      <c r="E75" s="196" t="s">
        <v>358</v>
      </c>
      <c r="F75" s="77">
        <f>SUM(F77:F78)</f>
        <v>0</v>
      </c>
      <c r="G75" s="77">
        <f>SUM(G77:G78)</f>
        <v>0</v>
      </c>
      <c r="H75" s="301">
        <f>SUM(H77:H78)</f>
        <v>0</v>
      </c>
    </row>
    <row r="76" spans="1:8" s="200" customFormat="1" ht="16.5" customHeight="1">
      <c r="A76" s="197"/>
      <c r="B76" s="191"/>
      <c r="C76" s="198"/>
      <c r="D76" s="199"/>
      <c r="E76" s="196" t="s">
        <v>448</v>
      </c>
      <c r="F76" s="77"/>
      <c r="G76" s="77"/>
      <c r="H76" s="301"/>
    </row>
    <row r="77" spans="1:8" ht="20.25" customHeight="1" thickBot="1">
      <c r="A77" s="197">
        <v>2331</v>
      </c>
      <c r="B77" s="215" t="s">
        <v>559</v>
      </c>
      <c r="C77" s="198">
        <v>3</v>
      </c>
      <c r="D77" s="199">
        <v>1</v>
      </c>
      <c r="E77" s="196" t="s">
        <v>191</v>
      </c>
      <c r="F77" s="92">
        <f>SUM(G77:H77)</f>
        <v>0</v>
      </c>
      <c r="G77" s="92"/>
      <c r="H77" s="346"/>
    </row>
    <row r="78" spans="1:8" ht="16.5" thickBot="1">
      <c r="A78" s="197">
        <v>2332</v>
      </c>
      <c r="B78" s="215" t="s">
        <v>559</v>
      </c>
      <c r="C78" s="198">
        <v>3</v>
      </c>
      <c r="D78" s="199">
        <v>2</v>
      </c>
      <c r="E78" s="196" t="s">
        <v>359</v>
      </c>
      <c r="F78" s="92">
        <f>SUM(G78:H78)</f>
        <v>0</v>
      </c>
      <c r="G78" s="92"/>
      <c r="H78" s="346"/>
    </row>
    <row r="79" spans="1:8" ht="15.75">
      <c r="A79" s="197">
        <v>2340</v>
      </c>
      <c r="B79" s="215" t="s">
        <v>559</v>
      </c>
      <c r="C79" s="198">
        <v>4</v>
      </c>
      <c r="D79" s="199">
        <v>0</v>
      </c>
      <c r="E79" s="196" t="s">
        <v>360</v>
      </c>
      <c r="F79" s="77">
        <f>SUM(F81)</f>
        <v>0</v>
      </c>
      <c r="G79" s="77">
        <f>SUM(G81)</f>
        <v>0</v>
      </c>
      <c r="H79" s="301">
        <f>SUM(H81)</f>
        <v>0</v>
      </c>
    </row>
    <row r="80" spans="1:8" s="200" customFormat="1" ht="14.25" customHeight="1">
      <c r="A80" s="197"/>
      <c r="B80" s="191"/>
      <c r="C80" s="198"/>
      <c r="D80" s="199"/>
      <c r="E80" s="196" t="s">
        <v>448</v>
      </c>
      <c r="F80" s="77"/>
      <c r="G80" s="77"/>
      <c r="H80" s="301"/>
    </row>
    <row r="81" spans="1:8" ht="16.5" thickBot="1">
      <c r="A81" s="197">
        <v>2341</v>
      </c>
      <c r="B81" s="215" t="s">
        <v>559</v>
      </c>
      <c r="C81" s="198">
        <v>4</v>
      </c>
      <c r="D81" s="199">
        <v>1</v>
      </c>
      <c r="E81" s="196" t="s">
        <v>360</v>
      </c>
      <c r="F81" s="92">
        <f>SUM(G81:H81)</f>
        <v>0</v>
      </c>
      <c r="G81" s="92"/>
      <c r="H81" s="346"/>
    </row>
    <row r="82" spans="1:8" ht="14.25" customHeight="1">
      <c r="A82" s="197">
        <v>2350</v>
      </c>
      <c r="B82" s="215" t="s">
        <v>559</v>
      </c>
      <c r="C82" s="198">
        <v>5</v>
      </c>
      <c r="D82" s="199">
        <v>0</v>
      </c>
      <c r="E82" s="196" t="s">
        <v>192</v>
      </c>
      <c r="F82" s="77">
        <f>SUM(F84)</f>
        <v>0</v>
      </c>
      <c r="G82" s="77">
        <f>SUM(G84)</f>
        <v>0</v>
      </c>
      <c r="H82" s="301">
        <f>SUM(H84)</f>
        <v>0</v>
      </c>
    </row>
    <row r="83" spans="1:8" s="200" customFormat="1" ht="14.25" customHeight="1">
      <c r="A83" s="197"/>
      <c r="B83" s="191"/>
      <c r="C83" s="198"/>
      <c r="D83" s="199"/>
      <c r="E83" s="196" t="s">
        <v>448</v>
      </c>
      <c r="F83" s="77"/>
      <c r="G83" s="77"/>
      <c r="H83" s="301"/>
    </row>
    <row r="84" spans="1:8" ht="18" customHeight="1" thickBot="1">
      <c r="A84" s="197">
        <v>2351</v>
      </c>
      <c r="B84" s="215" t="s">
        <v>559</v>
      </c>
      <c r="C84" s="198">
        <v>5</v>
      </c>
      <c r="D84" s="199">
        <v>1</v>
      </c>
      <c r="E84" s="196" t="s">
        <v>193</v>
      </c>
      <c r="F84" s="92">
        <f>SUM(G84:H84)</f>
        <v>0</v>
      </c>
      <c r="G84" s="92"/>
      <c r="H84" s="346"/>
    </row>
    <row r="85" spans="1:8" ht="39" customHeight="1">
      <c r="A85" s="197">
        <v>2360</v>
      </c>
      <c r="B85" s="215" t="s">
        <v>559</v>
      </c>
      <c r="C85" s="198">
        <v>6</v>
      </c>
      <c r="D85" s="199">
        <v>0</v>
      </c>
      <c r="E85" s="196" t="s">
        <v>479</v>
      </c>
      <c r="F85" s="77">
        <f>SUM(F87)</f>
        <v>0</v>
      </c>
      <c r="G85" s="77">
        <f>SUM(G87)</f>
        <v>0</v>
      </c>
      <c r="H85" s="301">
        <f>SUM(H87)</f>
        <v>0</v>
      </c>
    </row>
    <row r="86" spans="1:8" s="200" customFormat="1" ht="13.5" customHeight="1">
      <c r="A86" s="197"/>
      <c r="B86" s="191"/>
      <c r="C86" s="198"/>
      <c r="D86" s="199"/>
      <c r="E86" s="196" t="s">
        <v>448</v>
      </c>
      <c r="F86" s="77"/>
      <c r="G86" s="77"/>
      <c r="H86" s="301"/>
    </row>
    <row r="87" spans="1:8" ht="42" customHeight="1" thickBot="1">
      <c r="A87" s="197">
        <v>2361</v>
      </c>
      <c r="B87" s="215" t="s">
        <v>559</v>
      </c>
      <c r="C87" s="198">
        <v>6</v>
      </c>
      <c r="D87" s="199">
        <v>1</v>
      </c>
      <c r="E87" s="196" t="s">
        <v>479</v>
      </c>
      <c r="F87" s="92">
        <f>SUM(G87:H87)</f>
        <v>0</v>
      </c>
      <c r="G87" s="92"/>
      <c r="H87" s="346"/>
    </row>
    <row r="88" spans="1:8" ht="34.5" customHeight="1">
      <c r="A88" s="197">
        <v>2370</v>
      </c>
      <c r="B88" s="215" t="s">
        <v>559</v>
      </c>
      <c r="C88" s="198">
        <v>7</v>
      </c>
      <c r="D88" s="199">
        <v>0</v>
      </c>
      <c r="E88" s="196" t="s">
        <v>480</v>
      </c>
      <c r="F88" s="77">
        <f>SUM(F90)</f>
        <v>0</v>
      </c>
      <c r="G88" s="77">
        <f>SUM(G90)</f>
        <v>0</v>
      </c>
      <c r="H88" s="301">
        <f>SUM(H90)</f>
        <v>0</v>
      </c>
    </row>
    <row r="89" spans="1:8" s="200" customFormat="1" ht="12" customHeight="1">
      <c r="A89" s="197"/>
      <c r="B89" s="191"/>
      <c r="C89" s="198"/>
      <c r="D89" s="199"/>
      <c r="E89" s="196" t="s">
        <v>448</v>
      </c>
      <c r="F89" s="77"/>
      <c r="G89" s="77"/>
      <c r="H89" s="301"/>
    </row>
    <row r="90" spans="1:8" ht="38.25" customHeight="1" thickBot="1">
      <c r="A90" s="197">
        <v>2371</v>
      </c>
      <c r="B90" s="215" t="s">
        <v>559</v>
      </c>
      <c r="C90" s="198">
        <v>7</v>
      </c>
      <c r="D90" s="199">
        <v>1</v>
      </c>
      <c r="E90" s="196" t="s">
        <v>481</v>
      </c>
      <c r="F90" s="92">
        <f>SUM(G90:H90)</f>
        <v>0</v>
      </c>
      <c r="G90" s="92"/>
      <c r="H90" s="346"/>
    </row>
    <row r="91" spans="1:8" s="195" customFormat="1" ht="48.75" customHeight="1">
      <c r="A91" s="197">
        <v>2400</v>
      </c>
      <c r="B91" s="215" t="s">
        <v>1</v>
      </c>
      <c r="C91" s="216">
        <v>0</v>
      </c>
      <c r="D91" s="217">
        <v>0</v>
      </c>
      <c r="E91" s="218" t="s">
        <v>791</v>
      </c>
      <c r="F91" s="211">
        <f>SUM(F93,F97,F106,F114,F119,F126,F129,F135,F144)</f>
        <v>142589.3</v>
      </c>
      <c r="G91" s="211">
        <f>SUM(G93,G97,G106,G114,G119,G126,G129,G135,G144)</f>
        <v>21552</v>
      </c>
      <c r="H91" s="211">
        <f>SUM(H93,H97,H106,H114,H119,H126,H129,H135,H144)</f>
        <v>121037.3</v>
      </c>
    </row>
    <row r="92" spans="1:8" ht="18" customHeight="1">
      <c r="A92" s="190"/>
      <c r="B92" s="191"/>
      <c r="C92" s="192"/>
      <c r="D92" s="193"/>
      <c r="E92" s="196" t="s">
        <v>447</v>
      </c>
      <c r="F92" s="144"/>
      <c r="G92" s="144"/>
      <c r="H92" s="362"/>
    </row>
    <row r="93" spans="1:8" ht="36.75" customHeight="1">
      <c r="A93" s="197">
        <v>2410</v>
      </c>
      <c r="B93" s="215" t="s">
        <v>1</v>
      </c>
      <c r="C93" s="198">
        <v>1</v>
      </c>
      <c r="D93" s="199">
        <v>0</v>
      </c>
      <c r="E93" s="196" t="s">
        <v>194</v>
      </c>
      <c r="F93" s="77">
        <f>SUM(F95:F96)</f>
        <v>0</v>
      </c>
      <c r="G93" s="77">
        <f>SUM(G95:G96)</f>
        <v>0</v>
      </c>
      <c r="H93" s="301">
        <f>SUM(H95:H96)</f>
        <v>0</v>
      </c>
    </row>
    <row r="94" spans="1:8" s="200" customFormat="1" ht="13.5" customHeight="1">
      <c r="A94" s="197"/>
      <c r="B94" s="191"/>
      <c r="C94" s="198"/>
      <c r="D94" s="199"/>
      <c r="E94" s="196" t="s">
        <v>448</v>
      </c>
      <c r="F94" s="77"/>
      <c r="G94" s="77"/>
      <c r="H94" s="301"/>
    </row>
    <row r="95" spans="1:8" ht="29.25" customHeight="1" thickBot="1">
      <c r="A95" s="197">
        <v>2411</v>
      </c>
      <c r="B95" s="215" t="s">
        <v>1</v>
      </c>
      <c r="C95" s="198">
        <v>1</v>
      </c>
      <c r="D95" s="199">
        <v>1</v>
      </c>
      <c r="E95" s="196" t="s">
        <v>195</v>
      </c>
      <c r="F95" s="92">
        <f>SUM(G95:H95)</f>
        <v>0</v>
      </c>
      <c r="G95" s="92"/>
      <c r="H95" s="346"/>
    </row>
    <row r="96" spans="1:8" ht="36.75" customHeight="1" thickBot="1">
      <c r="A96" s="197">
        <v>2412</v>
      </c>
      <c r="B96" s="215" t="s">
        <v>1</v>
      </c>
      <c r="C96" s="198">
        <v>1</v>
      </c>
      <c r="D96" s="199">
        <v>2</v>
      </c>
      <c r="E96" s="196" t="s">
        <v>196</v>
      </c>
      <c r="F96" s="92">
        <f>SUM(G96:H96)</f>
        <v>0</v>
      </c>
      <c r="G96" s="92"/>
      <c r="H96" s="346"/>
    </row>
    <row r="97" spans="1:8" ht="40.5" customHeight="1" thickBot="1">
      <c r="A97" s="197">
        <v>2420</v>
      </c>
      <c r="B97" s="215" t="s">
        <v>1</v>
      </c>
      <c r="C97" s="198">
        <v>2</v>
      </c>
      <c r="D97" s="199">
        <v>0</v>
      </c>
      <c r="E97" s="218" t="s">
        <v>197</v>
      </c>
      <c r="F97" s="92">
        <f>SUM(G97:H97)</f>
        <v>22550</v>
      </c>
      <c r="G97" s="77">
        <f>SUM(G99,G103,G104,G105)</f>
        <v>6800</v>
      </c>
      <c r="H97" s="77">
        <f>SUM(H99,H103,H104,H105)</f>
        <v>15750</v>
      </c>
    </row>
    <row r="98" spans="1:8" s="200" customFormat="1" ht="13.5" customHeight="1">
      <c r="A98" s="197"/>
      <c r="B98" s="191"/>
      <c r="C98" s="198"/>
      <c r="D98" s="199"/>
      <c r="E98" s="196" t="s">
        <v>448</v>
      </c>
      <c r="F98" s="77"/>
      <c r="G98" s="77"/>
      <c r="H98" s="301"/>
    </row>
    <row r="99" spans="1:8" ht="16.5" customHeight="1" thickBot="1">
      <c r="A99" s="197">
        <v>2421</v>
      </c>
      <c r="B99" s="215" t="s">
        <v>1</v>
      </c>
      <c r="C99" s="198">
        <v>2</v>
      </c>
      <c r="D99" s="199">
        <v>1</v>
      </c>
      <c r="E99" s="218" t="s">
        <v>198</v>
      </c>
      <c r="F99" s="92">
        <f>SUM(G99:H99)</f>
        <v>22550</v>
      </c>
      <c r="G99" s="92">
        <f>SUM(G101,G102)</f>
        <v>6800</v>
      </c>
      <c r="H99" s="92">
        <f>SUM(H101,H102)</f>
        <v>15750</v>
      </c>
    </row>
    <row r="100" spans="1:8" ht="16.5" customHeight="1" thickBot="1">
      <c r="A100" s="197"/>
      <c r="B100" s="215"/>
      <c r="C100" s="198"/>
      <c r="D100" s="199"/>
      <c r="E100" s="196" t="s">
        <v>257</v>
      </c>
      <c r="F100" s="92"/>
      <c r="G100" s="92"/>
      <c r="H100" s="346"/>
    </row>
    <row r="101" spans="1:8" ht="16.5" customHeight="1" thickBot="1">
      <c r="A101" s="197"/>
      <c r="B101" s="215" t="s">
        <v>1</v>
      </c>
      <c r="C101" s="198">
        <v>2</v>
      </c>
      <c r="D101" s="199">
        <v>1</v>
      </c>
      <c r="E101" s="218" t="s">
        <v>735</v>
      </c>
      <c r="F101" s="92">
        <f aca="true" t="shared" si="0" ref="F101:F106">SUM(G101:H101)</f>
        <v>5400</v>
      </c>
      <c r="G101" s="92">
        <v>5400</v>
      </c>
      <c r="H101" s="346"/>
    </row>
    <row r="102" spans="1:8" ht="16.5" customHeight="1" thickBot="1">
      <c r="A102" s="197"/>
      <c r="B102" s="215" t="s">
        <v>1</v>
      </c>
      <c r="C102" s="198">
        <v>2</v>
      </c>
      <c r="D102" s="199">
        <v>1</v>
      </c>
      <c r="E102" s="218" t="s">
        <v>736</v>
      </c>
      <c r="F102" s="92">
        <f t="shared" si="0"/>
        <v>17150</v>
      </c>
      <c r="G102" s="92">
        <v>1400</v>
      </c>
      <c r="H102" s="346">
        <v>15750</v>
      </c>
    </row>
    <row r="103" spans="1:8" ht="17.25" customHeight="1" thickBot="1">
      <c r="A103" s="197">
        <v>2422</v>
      </c>
      <c r="B103" s="215" t="s">
        <v>1</v>
      </c>
      <c r="C103" s="198">
        <v>2</v>
      </c>
      <c r="D103" s="199">
        <v>2</v>
      </c>
      <c r="E103" s="196" t="s">
        <v>199</v>
      </c>
      <c r="F103" s="92">
        <f t="shared" si="0"/>
        <v>0</v>
      </c>
      <c r="G103" s="92"/>
      <c r="H103" s="346"/>
    </row>
    <row r="104" spans="1:8" ht="21" customHeight="1" thickBot="1">
      <c r="A104" s="197">
        <v>2423</v>
      </c>
      <c r="B104" s="215" t="s">
        <v>1</v>
      </c>
      <c r="C104" s="198">
        <v>2</v>
      </c>
      <c r="D104" s="199">
        <v>3</v>
      </c>
      <c r="E104" s="196" t="s">
        <v>200</v>
      </c>
      <c r="F104" s="92">
        <f t="shared" si="0"/>
        <v>0</v>
      </c>
      <c r="G104" s="92"/>
      <c r="H104" s="346"/>
    </row>
    <row r="105" spans="1:8" ht="16.5" thickBot="1">
      <c r="A105" s="197">
        <v>2424</v>
      </c>
      <c r="B105" s="215" t="s">
        <v>1</v>
      </c>
      <c r="C105" s="198">
        <v>2</v>
      </c>
      <c r="D105" s="199">
        <v>4</v>
      </c>
      <c r="E105" s="196" t="s">
        <v>2</v>
      </c>
      <c r="F105" s="92">
        <f t="shared" si="0"/>
        <v>0</v>
      </c>
      <c r="G105" s="206"/>
      <c r="H105" s="206"/>
    </row>
    <row r="106" spans="1:8" ht="14.25" customHeight="1" thickBot="1">
      <c r="A106" s="197">
        <v>2430</v>
      </c>
      <c r="B106" s="215" t="s">
        <v>1</v>
      </c>
      <c r="C106" s="198">
        <v>3</v>
      </c>
      <c r="D106" s="199">
        <v>0</v>
      </c>
      <c r="E106" s="196" t="s">
        <v>201</v>
      </c>
      <c r="F106" s="92">
        <f t="shared" si="0"/>
        <v>0</v>
      </c>
      <c r="G106" s="77">
        <f>SUM(G108:G109)</f>
        <v>0</v>
      </c>
      <c r="H106" s="301">
        <f>SUM(H108:H109)</f>
        <v>0</v>
      </c>
    </row>
    <row r="107" spans="1:8" s="200" customFormat="1" ht="13.5" customHeight="1">
      <c r="A107" s="197"/>
      <c r="B107" s="191"/>
      <c r="C107" s="198"/>
      <c r="D107" s="199"/>
      <c r="E107" s="196" t="s">
        <v>448</v>
      </c>
      <c r="F107" s="77"/>
      <c r="G107" s="77"/>
      <c r="H107" s="301"/>
    </row>
    <row r="108" spans="1:8" ht="21.75" customHeight="1" thickBot="1">
      <c r="A108" s="197">
        <v>2431</v>
      </c>
      <c r="B108" s="215" t="s">
        <v>1</v>
      </c>
      <c r="C108" s="198">
        <v>3</v>
      </c>
      <c r="D108" s="199">
        <v>1</v>
      </c>
      <c r="E108" s="196" t="s">
        <v>202</v>
      </c>
      <c r="F108" s="92">
        <f aca="true" t="shared" si="1" ref="F108:F113">SUM(G108:H108)</f>
        <v>0</v>
      </c>
      <c r="G108" s="77"/>
      <c r="H108" s="301"/>
    </row>
    <row r="109" spans="1:8" ht="15" customHeight="1" thickBot="1">
      <c r="A109" s="197">
        <v>2432</v>
      </c>
      <c r="B109" s="215" t="s">
        <v>1</v>
      </c>
      <c r="C109" s="198">
        <v>3</v>
      </c>
      <c r="D109" s="199">
        <v>2</v>
      </c>
      <c r="E109" s="196" t="s">
        <v>203</v>
      </c>
      <c r="F109" s="92">
        <f>SUM(G109:H109)</f>
        <v>0</v>
      </c>
      <c r="G109" s="77"/>
      <c r="H109" s="77"/>
    </row>
    <row r="110" spans="1:8" ht="15" customHeight="1" thickBot="1">
      <c r="A110" s="197">
        <v>2433</v>
      </c>
      <c r="B110" s="215" t="s">
        <v>1</v>
      </c>
      <c r="C110" s="198">
        <v>3</v>
      </c>
      <c r="D110" s="199">
        <v>3</v>
      </c>
      <c r="E110" s="196" t="s">
        <v>204</v>
      </c>
      <c r="F110" s="92">
        <f t="shared" si="1"/>
        <v>0</v>
      </c>
      <c r="G110" s="77"/>
      <c r="H110" s="301"/>
    </row>
    <row r="111" spans="1:8" ht="21" customHeight="1" thickBot="1">
      <c r="A111" s="197">
        <v>2434</v>
      </c>
      <c r="B111" s="215" t="s">
        <v>1</v>
      </c>
      <c r="C111" s="198">
        <v>3</v>
      </c>
      <c r="D111" s="199">
        <v>4</v>
      </c>
      <c r="E111" s="196" t="s">
        <v>205</v>
      </c>
      <c r="F111" s="92">
        <f t="shared" si="1"/>
        <v>0</v>
      </c>
      <c r="G111" s="77"/>
      <c r="H111" s="301"/>
    </row>
    <row r="112" spans="1:8" ht="15" customHeight="1" thickBot="1">
      <c r="A112" s="197">
        <v>2435</v>
      </c>
      <c r="B112" s="215" t="s">
        <v>1</v>
      </c>
      <c r="C112" s="198">
        <v>3</v>
      </c>
      <c r="D112" s="199">
        <v>5</v>
      </c>
      <c r="E112" s="196" t="s">
        <v>206</v>
      </c>
      <c r="F112" s="92">
        <f t="shared" si="1"/>
        <v>0</v>
      </c>
      <c r="G112" s="77"/>
      <c r="H112" s="301"/>
    </row>
    <row r="113" spans="1:8" ht="16.5" customHeight="1" thickBot="1">
      <c r="A113" s="197">
        <v>2436</v>
      </c>
      <c r="B113" s="215" t="s">
        <v>1</v>
      </c>
      <c r="C113" s="198">
        <v>3</v>
      </c>
      <c r="D113" s="199">
        <v>6</v>
      </c>
      <c r="E113" s="196" t="s">
        <v>207</v>
      </c>
      <c r="F113" s="92">
        <f t="shared" si="1"/>
        <v>0</v>
      </c>
      <c r="G113" s="77"/>
      <c r="H113" s="301"/>
    </row>
    <row r="114" spans="1:8" ht="39" customHeight="1">
      <c r="A114" s="197">
        <v>2440</v>
      </c>
      <c r="B114" s="215" t="s">
        <v>1</v>
      </c>
      <c r="C114" s="198">
        <v>4</v>
      </c>
      <c r="D114" s="199">
        <v>0</v>
      </c>
      <c r="E114" s="196" t="s">
        <v>208</v>
      </c>
      <c r="F114" s="77">
        <f>SUM(F116:F118)</f>
        <v>0</v>
      </c>
      <c r="G114" s="77">
        <f>SUM(G116:G118)</f>
        <v>0</v>
      </c>
      <c r="H114" s="301">
        <f>SUM(H116:H118)</f>
        <v>0</v>
      </c>
    </row>
    <row r="115" spans="1:8" s="200" customFormat="1" ht="14.25" customHeight="1">
      <c r="A115" s="197"/>
      <c r="B115" s="191"/>
      <c r="C115" s="198"/>
      <c r="D115" s="199"/>
      <c r="E115" s="196" t="s">
        <v>448</v>
      </c>
      <c r="F115" s="77"/>
      <c r="G115" s="77"/>
      <c r="H115" s="301"/>
    </row>
    <row r="116" spans="1:8" ht="34.5" customHeight="1" thickBot="1">
      <c r="A116" s="197">
        <v>2441</v>
      </c>
      <c r="B116" s="215" t="s">
        <v>1</v>
      </c>
      <c r="C116" s="198">
        <v>4</v>
      </c>
      <c r="D116" s="199">
        <v>1</v>
      </c>
      <c r="E116" s="196" t="s">
        <v>209</v>
      </c>
      <c r="F116" s="92">
        <f>SUM(G116:H116)</f>
        <v>0</v>
      </c>
      <c r="G116" s="77"/>
      <c r="H116" s="301"/>
    </row>
    <row r="117" spans="1:8" ht="20.25" customHeight="1" thickBot="1">
      <c r="A117" s="197">
        <v>2442</v>
      </c>
      <c r="B117" s="215" t="s">
        <v>1</v>
      </c>
      <c r="C117" s="198">
        <v>4</v>
      </c>
      <c r="D117" s="199">
        <v>2</v>
      </c>
      <c r="E117" s="196" t="s">
        <v>210</v>
      </c>
      <c r="F117" s="92">
        <f>SUM(G117:H117)</f>
        <v>0</v>
      </c>
      <c r="G117" s="77"/>
      <c r="H117" s="301"/>
    </row>
    <row r="118" spans="1:8" ht="15" customHeight="1" thickBot="1">
      <c r="A118" s="197">
        <v>2443</v>
      </c>
      <c r="B118" s="215" t="s">
        <v>1</v>
      </c>
      <c r="C118" s="198">
        <v>4</v>
      </c>
      <c r="D118" s="199">
        <v>3</v>
      </c>
      <c r="E118" s="196" t="s">
        <v>211</v>
      </c>
      <c r="F118" s="92">
        <f>SUM(G118:H118)</f>
        <v>0</v>
      </c>
      <c r="G118" s="77"/>
      <c r="H118" s="301"/>
    </row>
    <row r="119" spans="1:8" ht="16.5" customHeight="1">
      <c r="A119" s="197">
        <v>2450</v>
      </c>
      <c r="B119" s="215" t="s">
        <v>1</v>
      </c>
      <c r="C119" s="198">
        <v>5</v>
      </c>
      <c r="D119" s="199">
        <v>0</v>
      </c>
      <c r="E119" s="218" t="s">
        <v>212</v>
      </c>
      <c r="F119" s="77">
        <f>SUM(F121)</f>
        <v>127539.3</v>
      </c>
      <c r="G119" s="77">
        <f>SUM(G121+G122+G123+G124+G125)</f>
        <v>14752</v>
      </c>
      <c r="H119" s="301">
        <f>SUM(H121)</f>
        <v>112787.3</v>
      </c>
    </row>
    <row r="120" spans="1:8" s="200" customFormat="1" ht="15" customHeight="1">
      <c r="A120" s="197"/>
      <c r="B120" s="191"/>
      <c r="C120" s="198"/>
      <c r="D120" s="199"/>
      <c r="E120" s="196" t="s">
        <v>448</v>
      </c>
      <c r="F120" s="77"/>
      <c r="G120" s="77"/>
      <c r="H120" s="301"/>
    </row>
    <row r="121" spans="1:9" ht="14.25" customHeight="1" thickBot="1">
      <c r="A121" s="197">
        <v>2451</v>
      </c>
      <c r="B121" s="215" t="s">
        <v>1</v>
      </c>
      <c r="C121" s="198">
        <v>5</v>
      </c>
      <c r="D121" s="199">
        <v>1</v>
      </c>
      <c r="E121" s="218" t="s">
        <v>213</v>
      </c>
      <c r="F121" s="92">
        <f>SUM(G121:H121)</f>
        <v>127539.3</v>
      </c>
      <c r="G121" s="92">
        <v>14752</v>
      </c>
      <c r="H121" s="485">
        <v>112787.3</v>
      </c>
      <c r="I121" s="351"/>
    </row>
    <row r="122" spans="1:8" ht="18" customHeight="1" thickBot="1">
      <c r="A122" s="197">
        <v>2452</v>
      </c>
      <c r="B122" s="215" t="s">
        <v>1</v>
      </c>
      <c r="C122" s="198">
        <v>5</v>
      </c>
      <c r="D122" s="199">
        <v>2</v>
      </c>
      <c r="E122" s="196" t="s">
        <v>214</v>
      </c>
      <c r="F122" s="92">
        <f>SUM(G122:H122)</f>
        <v>0</v>
      </c>
      <c r="G122" s="92"/>
      <c r="H122" s="346"/>
    </row>
    <row r="123" spans="1:8" ht="15" customHeight="1" thickBot="1">
      <c r="A123" s="197">
        <v>2453</v>
      </c>
      <c r="B123" s="215" t="s">
        <v>1</v>
      </c>
      <c r="C123" s="198">
        <v>5</v>
      </c>
      <c r="D123" s="199">
        <v>3</v>
      </c>
      <c r="E123" s="196" t="s">
        <v>215</v>
      </c>
      <c r="F123" s="92">
        <f>SUM(G123:H123)</f>
        <v>0</v>
      </c>
      <c r="G123" s="92"/>
      <c r="H123" s="346"/>
    </row>
    <row r="124" spans="1:8" ht="15" customHeight="1" thickBot="1">
      <c r="A124" s="197">
        <v>2454</v>
      </c>
      <c r="B124" s="215" t="s">
        <v>1</v>
      </c>
      <c r="C124" s="198">
        <v>5</v>
      </c>
      <c r="D124" s="199">
        <v>4</v>
      </c>
      <c r="E124" s="196" t="s">
        <v>216</v>
      </c>
      <c r="F124" s="92">
        <f>SUM(G124:H124)</f>
        <v>0</v>
      </c>
      <c r="G124" s="92"/>
      <c r="H124" s="346"/>
    </row>
    <row r="125" spans="1:8" ht="23.25" customHeight="1" thickBot="1">
      <c r="A125" s="197">
        <v>2455</v>
      </c>
      <c r="B125" s="215" t="s">
        <v>1</v>
      </c>
      <c r="C125" s="198">
        <v>5</v>
      </c>
      <c r="D125" s="199">
        <v>5</v>
      </c>
      <c r="E125" s="196" t="s">
        <v>217</v>
      </c>
      <c r="F125" s="92">
        <f>SUM(G125:H125)</f>
        <v>0</v>
      </c>
      <c r="G125" s="92"/>
      <c r="H125" s="346"/>
    </row>
    <row r="126" spans="1:8" ht="18" customHeight="1">
      <c r="A126" s="197">
        <v>2460</v>
      </c>
      <c r="B126" s="215" t="s">
        <v>1</v>
      </c>
      <c r="C126" s="198">
        <v>6</v>
      </c>
      <c r="D126" s="199">
        <v>0</v>
      </c>
      <c r="E126" s="196" t="s">
        <v>218</v>
      </c>
      <c r="F126" s="77">
        <f>SUM(F128)</f>
        <v>0</v>
      </c>
      <c r="G126" s="77">
        <f>SUM(G128)</f>
        <v>0</v>
      </c>
      <c r="H126" s="301">
        <f>SUM(H128)</f>
        <v>0</v>
      </c>
    </row>
    <row r="127" spans="1:8" s="200" customFormat="1" ht="15" customHeight="1">
      <c r="A127" s="197"/>
      <c r="B127" s="191"/>
      <c r="C127" s="198"/>
      <c r="D127" s="199"/>
      <c r="E127" s="196" t="s">
        <v>448</v>
      </c>
      <c r="F127" s="77"/>
      <c r="G127" s="77"/>
      <c r="H127" s="301"/>
    </row>
    <row r="128" spans="1:8" ht="18.75" customHeight="1" thickBot="1">
      <c r="A128" s="197">
        <v>2461</v>
      </c>
      <c r="B128" s="215" t="s">
        <v>1</v>
      </c>
      <c r="C128" s="198">
        <v>6</v>
      </c>
      <c r="D128" s="199">
        <v>1</v>
      </c>
      <c r="E128" s="196" t="s">
        <v>219</v>
      </c>
      <c r="F128" s="92">
        <f>SUM(G128:H128)</f>
        <v>0</v>
      </c>
      <c r="G128" s="92"/>
      <c r="H128" s="346"/>
    </row>
    <row r="129" spans="1:8" ht="14.25" customHeight="1">
      <c r="A129" s="197">
        <v>2470</v>
      </c>
      <c r="B129" s="215" t="s">
        <v>1</v>
      </c>
      <c r="C129" s="198">
        <v>7</v>
      </c>
      <c r="D129" s="199">
        <v>0</v>
      </c>
      <c r="E129" s="196" t="s">
        <v>220</v>
      </c>
      <c r="F129" s="77">
        <f>SUM(F131:F134)</f>
        <v>0</v>
      </c>
      <c r="G129" s="77">
        <f>SUM(G131:G134)</f>
        <v>0</v>
      </c>
      <c r="H129" s="301">
        <f>SUM(H131:H134)</f>
        <v>0</v>
      </c>
    </row>
    <row r="130" spans="1:8" s="200" customFormat="1" ht="14.25" customHeight="1">
      <c r="A130" s="197"/>
      <c r="B130" s="191"/>
      <c r="C130" s="198"/>
      <c r="D130" s="199"/>
      <c r="E130" s="196" t="s">
        <v>448</v>
      </c>
      <c r="F130" s="77"/>
      <c r="G130" s="77"/>
      <c r="H130" s="301"/>
    </row>
    <row r="131" spans="1:8" ht="41.25" customHeight="1" thickBot="1">
      <c r="A131" s="197">
        <v>2471</v>
      </c>
      <c r="B131" s="215" t="s">
        <v>1</v>
      </c>
      <c r="C131" s="198">
        <v>7</v>
      </c>
      <c r="D131" s="199">
        <v>1</v>
      </c>
      <c r="E131" s="196" t="s">
        <v>221</v>
      </c>
      <c r="F131" s="92">
        <f>SUM(G131:H131)</f>
        <v>0</v>
      </c>
      <c r="G131" s="92"/>
      <c r="H131" s="346"/>
    </row>
    <row r="132" spans="1:8" ht="21.75" customHeight="1" thickBot="1">
      <c r="A132" s="197">
        <v>2472</v>
      </c>
      <c r="B132" s="215" t="s">
        <v>1</v>
      </c>
      <c r="C132" s="198">
        <v>7</v>
      </c>
      <c r="D132" s="199">
        <v>2</v>
      </c>
      <c r="E132" s="196" t="s">
        <v>222</v>
      </c>
      <c r="F132" s="92">
        <f>SUM(G132:H132)</f>
        <v>0</v>
      </c>
      <c r="G132" s="92"/>
      <c r="H132" s="346"/>
    </row>
    <row r="133" spans="1:8" ht="21" customHeight="1" thickBot="1">
      <c r="A133" s="197">
        <v>2473</v>
      </c>
      <c r="B133" s="215" t="s">
        <v>1</v>
      </c>
      <c r="C133" s="198">
        <v>7</v>
      </c>
      <c r="D133" s="199">
        <v>3</v>
      </c>
      <c r="E133" s="196" t="s">
        <v>223</v>
      </c>
      <c r="F133" s="92">
        <f>SUM(G133:H133)</f>
        <v>0</v>
      </c>
      <c r="G133" s="92"/>
      <c r="H133" s="346"/>
    </row>
    <row r="134" spans="1:8" ht="22.5" customHeight="1" thickBot="1">
      <c r="A134" s="197">
        <v>2474</v>
      </c>
      <c r="B134" s="215" t="s">
        <v>1</v>
      </c>
      <c r="C134" s="198">
        <v>7</v>
      </c>
      <c r="D134" s="199">
        <v>4</v>
      </c>
      <c r="E134" s="196" t="s">
        <v>224</v>
      </c>
      <c r="F134" s="92">
        <f>SUM(G134:H134)</f>
        <v>0</v>
      </c>
      <c r="G134" s="92"/>
      <c r="H134" s="346"/>
    </row>
    <row r="135" spans="1:8" ht="39.75" customHeight="1">
      <c r="A135" s="197">
        <v>2480</v>
      </c>
      <c r="B135" s="215" t="s">
        <v>1</v>
      </c>
      <c r="C135" s="198">
        <v>8</v>
      </c>
      <c r="D135" s="199">
        <v>0</v>
      </c>
      <c r="E135" s="196" t="s">
        <v>225</v>
      </c>
      <c r="F135" s="77">
        <f>SUM(F137:F143)</f>
        <v>0</v>
      </c>
      <c r="G135" s="77">
        <f>SUM(G137:G143)</f>
        <v>0</v>
      </c>
      <c r="H135" s="301">
        <f>SUM(H137:H143)</f>
        <v>0</v>
      </c>
    </row>
    <row r="136" spans="1:8" s="200" customFormat="1" ht="16.5" customHeight="1">
      <c r="A136" s="197"/>
      <c r="B136" s="191"/>
      <c r="C136" s="198"/>
      <c r="D136" s="199"/>
      <c r="E136" s="196" t="s">
        <v>448</v>
      </c>
      <c r="F136" s="77"/>
      <c r="G136" s="77"/>
      <c r="H136" s="301"/>
    </row>
    <row r="137" spans="1:8" ht="48.75" customHeight="1" thickBot="1">
      <c r="A137" s="197">
        <v>2481</v>
      </c>
      <c r="B137" s="215" t="s">
        <v>1</v>
      </c>
      <c r="C137" s="198">
        <v>8</v>
      </c>
      <c r="D137" s="199">
        <v>1</v>
      </c>
      <c r="E137" s="196" t="s">
        <v>226</v>
      </c>
      <c r="F137" s="92">
        <f aca="true" t="shared" si="2" ref="F137:F143">SUM(G137:H137)</f>
        <v>0</v>
      </c>
      <c r="G137" s="92"/>
      <c r="H137" s="346"/>
    </row>
    <row r="138" spans="1:8" ht="51.75" customHeight="1" thickBot="1">
      <c r="A138" s="197">
        <v>2482</v>
      </c>
      <c r="B138" s="215" t="s">
        <v>1</v>
      </c>
      <c r="C138" s="198">
        <v>8</v>
      </c>
      <c r="D138" s="199">
        <v>2</v>
      </c>
      <c r="E138" s="196" t="s">
        <v>227</v>
      </c>
      <c r="F138" s="92">
        <f t="shared" si="2"/>
        <v>0</v>
      </c>
      <c r="G138" s="92"/>
      <c r="H138" s="346"/>
    </row>
    <row r="139" spans="1:8" ht="40.5" customHeight="1" thickBot="1">
      <c r="A139" s="197">
        <v>2483</v>
      </c>
      <c r="B139" s="215" t="s">
        <v>1</v>
      </c>
      <c r="C139" s="198">
        <v>8</v>
      </c>
      <c r="D139" s="199">
        <v>3</v>
      </c>
      <c r="E139" s="196" t="s">
        <v>228</v>
      </c>
      <c r="F139" s="92">
        <f t="shared" si="2"/>
        <v>0</v>
      </c>
      <c r="G139" s="92"/>
      <c r="H139" s="346"/>
    </row>
    <row r="140" spans="1:8" ht="52.5" customHeight="1" thickBot="1">
      <c r="A140" s="197">
        <v>2484</v>
      </c>
      <c r="B140" s="215" t="s">
        <v>1</v>
      </c>
      <c r="C140" s="198">
        <v>8</v>
      </c>
      <c r="D140" s="199">
        <v>4</v>
      </c>
      <c r="E140" s="196" t="s">
        <v>229</v>
      </c>
      <c r="F140" s="92">
        <f t="shared" si="2"/>
        <v>0</v>
      </c>
      <c r="G140" s="92"/>
      <c r="H140" s="346"/>
    </row>
    <row r="141" spans="1:8" ht="33.75" customHeight="1" thickBot="1">
      <c r="A141" s="197">
        <v>2485</v>
      </c>
      <c r="B141" s="215" t="s">
        <v>1</v>
      </c>
      <c r="C141" s="198">
        <v>8</v>
      </c>
      <c r="D141" s="199">
        <v>5</v>
      </c>
      <c r="E141" s="196" t="s">
        <v>230</v>
      </c>
      <c r="F141" s="92">
        <f t="shared" si="2"/>
        <v>0</v>
      </c>
      <c r="G141" s="92"/>
      <c r="H141" s="346"/>
    </row>
    <row r="142" spans="1:8" ht="27" customHeight="1" thickBot="1">
      <c r="A142" s="197">
        <v>2486</v>
      </c>
      <c r="B142" s="215" t="s">
        <v>1</v>
      </c>
      <c r="C142" s="198">
        <v>8</v>
      </c>
      <c r="D142" s="199">
        <v>6</v>
      </c>
      <c r="E142" s="196" t="s">
        <v>231</v>
      </c>
      <c r="F142" s="92">
        <f t="shared" si="2"/>
        <v>0</v>
      </c>
      <c r="G142" s="92"/>
      <c r="H142" s="346"/>
    </row>
    <row r="143" spans="1:8" ht="38.25" customHeight="1" thickBot="1">
      <c r="A143" s="197">
        <v>2487</v>
      </c>
      <c r="B143" s="215" t="s">
        <v>1</v>
      </c>
      <c r="C143" s="198">
        <v>8</v>
      </c>
      <c r="D143" s="199">
        <v>7</v>
      </c>
      <c r="E143" s="196" t="s">
        <v>232</v>
      </c>
      <c r="F143" s="92">
        <f t="shared" si="2"/>
        <v>0</v>
      </c>
      <c r="G143" s="92"/>
      <c r="H143" s="346"/>
    </row>
    <row r="144" spans="1:8" ht="27.75" customHeight="1">
      <c r="A144" s="197">
        <v>2490</v>
      </c>
      <c r="B144" s="215" t="s">
        <v>1</v>
      </c>
      <c r="C144" s="198">
        <v>9</v>
      </c>
      <c r="D144" s="199">
        <v>0</v>
      </c>
      <c r="E144" s="196" t="s">
        <v>233</v>
      </c>
      <c r="F144" s="77">
        <f>SUM(F146)</f>
        <v>-7500</v>
      </c>
      <c r="G144" s="77">
        <f>SUM(G146)</f>
        <v>0</v>
      </c>
      <c r="H144" s="301">
        <f>SUM(H146)</f>
        <v>-7500</v>
      </c>
    </row>
    <row r="145" spans="1:8" s="200" customFormat="1" ht="16.5" customHeight="1">
      <c r="A145" s="197"/>
      <c r="B145" s="191"/>
      <c r="C145" s="198"/>
      <c r="D145" s="199"/>
      <c r="E145" s="196" t="s">
        <v>448</v>
      </c>
      <c r="F145" s="77"/>
      <c r="G145" s="77"/>
      <c r="H145" s="301"/>
    </row>
    <row r="146" spans="1:9" ht="27.75" customHeight="1" thickBot="1">
      <c r="A146" s="197">
        <v>2491</v>
      </c>
      <c r="B146" s="215" t="s">
        <v>1</v>
      </c>
      <c r="C146" s="198">
        <v>9</v>
      </c>
      <c r="D146" s="199">
        <v>1</v>
      </c>
      <c r="E146" s="196" t="s">
        <v>233</v>
      </c>
      <c r="F146" s="92">
        <f>SUM(G146:H146)</f>
        <v>-7500</v>
      </c>
      <c r="G146" s="92"/>
      <c r="H146" s="346">
        <v>-7500</v>
      </c>
      <c r="I146" s="351"/>
    </row>
    <row r="147" spans="1:8" s="195" customFormat="1" ht="34.5" customHeight="1">
      <c r="A147" s="197">
        <v>2500</v>
      </c>
      <c r="B147" s="215" t="s">
        <v>3</v>
      </c>
      <c r="C147" s="216">
        <v>0</v>
      </c>
      <c r="D147" s="217">
        <v>0</v>
      </c>
      <c r="E147" s="218" t="s">
        <v>792</v>
      </c>
      <c r="F147" s="211">
        <f>SUM(F149,F152,F155,F158,F161,F164,)</f>
        <v>44152.6</v>
      </c>
      <c r="G147" s="211">
        <f>SUM(G149,G152,G155,G158,G161,G164,)</f>
        <v>43152.6</v>
      </c>
      <c r="H147" s="306">
        <f>SUM(H149,H152,H155,H158,H161,H164,)</f>
        <v>1000</v>
      </c>
    </row>
    <row r="148" spans="1:8" ht="11.25" customHeight="1">
      <c r="A148" s="190"/>
      <c r="B148" s="191"/>
      <c r="C148" s="192"/>
      <c r="D148" s="193"/>
      <c r="E148" s="196" t="s">
        <v>447</v>
      </c>
      <c r="F148" s="144"/>
      <c r="G148" s="144"/>
      <c r="H148" s="362"/>
    </row>
    <row r="149" spans="1:8" ht="17.25" customHeight="1">
      <c r="A149" s="197">
        <v>2510</v>
      </c>
      <c r="B149" s="215" t="s">
        <v>3</v>
      </c>
      <c r="C149" s="198">
        <v>1</v>
      </c>
      <c r="D149" s="199">
        <v>0</v>
      </c>
      <c r="E149" s="218" t="s">
        <v>234</v>
      </c>
      <c r="F149" s="77">
        <f>SUM(F151)</f>
        <v>41952.6</v>
      </c>
      <c r="G149" s="77">
        <f>SUM(G151)</f>
        <v>41952.6</v>
      </c>
      <c r="H149" s="301">
        <f>SUM(H151)</f>
        <v>0</v>
      </c>
    </row>
    <row r="150" spans="1:8" s="200" customFormat="1" ht="10.5" customHeight="1">
      <c r="A150" s="197"/>
      <c r="B150" s="191"/>
      <c r="C150" s="198"/>
      <c r="D150" s="199"/>
      <c r="E150" s="196" t="s">
        <v>448</v>
      </c>
      <c r="F150" s="77"/>
      <c r="G150" s="77"/>
      <c r="H150" s="301"/>
    </row>
    <row r="151" spans="1:8" ht="17.25" customHeight="1" thickBot="1">
      <c r="A151" s="197">
        <v>2511</v>
      </c>
      <c r="B151" s="215" t="s">
        <v>3</v>
      </c>
      <c r="C151" s="198">
        <v>1</v>
      </c>
      <c r="D151" s="199">
        <v>1</v>
      </c>
      <c r="E151" s="218" t="s">
        <v>234</v>
      </c>
      <c r="F151" s="92">
        <f>SUM(G151:H151)</f>
        <v>41952.6</v>
      </c>
      <c r="G151" s="92">
        <v>41952.6</v>
      </c>
      <c r="H151" s="92"/>
    </row>
    <row r="152" spans="1:8" ht="18.75" customHeight="1">
      <c r="A152" s="197">
        <v>2520</v>
      </c>
      <c r="B152" s="215" t="s">
        <v>3</v>
      </c>
      <c r="C152" s="198">
        <v>2</v>
      </c>
      <c r="D152" s="199">
        <v>0</v>
      </c>
      <c r="E152" s="196" t="s">
        <v>235</v>
      </c>
      <c r="F152" s="77">
        <f>SUM(F154)</f>
        <v>0</v>
      </c>
      <c r="G152" s="77">
        <f>SUM(G154)</f>
        <v>0</v>
      </c>
      <c r="H152" s="301">
        <f>SUM(H154)</f>
        <v>0</v>
      </c>
    </row>
    <row r="153" spans="1:8" s="200" customFormat="1" ht="10.5" customHeight="1">
      <c r="A153" s="197"/>
      <c r="B153" s="191"/>
      <c r="C153" s="198"/>
      <c r="D153" s="199"/>
      <c r="E153" s="196"/>
      <c r="F153" s="206"/>
      <c r="G153" s="206"/>
      <c r="H153" s="343"/>
    </row>
    <row r="154" spans="1:8" ht="16.5" customHeight="1" thickBot="1">
      <c r="A154" s="197">
        <v>2521</v>
      </c>
      <c r="B154" s="215" t="s">
        <v>3</v>
      </c>
      <c r="C154" s="198">
        <v>2</v>
      </c>
      <c r="D154" s="199">
        <v>1</v>
      </c>
      <c r="E154" s="196" t="s">
        <v>236</v>
      </c>
      <c r="F154" s="92">
        <f>SUM(G154:H154)</f>
        <v>0</v>
      </c>
      <c r="G154" s="206"/>
      <c r="H154" s="206"/>
    </row>
    <row r="155" spans="1:8" ht="24.75" customHeight="1">
      <c r="A155" s="197">
        <v>2530</v>
      </c>
      <c r="B155" s="215" t="s">
        <v>3</v>
      </c>
      <c r="C155" s="198">
        <v>3</v>
      </c>
      <c r="D155" s="199">
        <v>0</v>
      </c>
      <c r="E155" s="196" t="s">
        <v>237</v>
      </c>
      <c r="F155" s="77">
        <f>SUM(F157)</f>
        <v>0</v>
      </c>
      <c r="G155" s="77">
        <f>SUM(G157)</f>
        <v>0</v>
      </c>
      <c r="H155" s="301">
        <f>SUM(H157)</f>
        <v>0</v>
      </c>
    </row>
    <row r="156" spans="1:8" s="200" customFormat="1" ht="15.75" customHeight="1">
      <c r="A156" s="197"/>
      <c r="B156" s="191"/>
      <c r="C156" s="198"/>
      <c r="D156" s="199"/>
      <c r="E156" s="196" t="s">
        <v>448</v>
      </c>
      <c r="F156" s="77"/>
      <c r="G156" s="77"/>
      <c r="H156" s="301"/>
    </row>
    <row r="157" spans="1:8" ht="25.5" customHeight="1" thickBot="1">
      <c r="A157" s="197">
        <v>2531</v>
      </c>
      <c r="B157" s="215" t="s">
        <v>3</v>
      </c>
      <c r="C157" s="198">
        <v>3</v>
      </c>
      <c r="D157" s="199">
        <v>1</v>
      </c>
      <c r="E157" s="196" t="s">
        <v>237</v>
      </c>
      <c r="F157" s="92">
        <f>SUM(G157:H157)</f>
        <v>0</v>
      </c>
      <c r="G157" s="92"/>
      <c r="H157" s="92"/>
    </row>
    <row r="158" spans="1:8" ht="30" customHeight="1">
      <c r="A158" s="197">
        <v>2540</v>
      </c>
      <c r="B158" s="215" t="s">
        <v>3</v>
      </c>
      <c r="C158" s="198">
        <v>4</v>
      </c>
      <c r="D158" s="199">
        <v>0</v>
      </c>
      <c r="E158" s="196" t="s">
        <v>238</v>
      </c>
      <c r="F158" s="77">
        <f>SUM(F160)</f>
        <v>0</v>
      </c>
      <c r="G158" s="77">
        <f>SUM(G160)</f>
        <v>0</v>
      </c>
      <c r="H158" s="301">
        <f>SUM(H160)</f>
        <v>0</v>
      </c>
    </row>
    <row r="159" spans="1:8" s="200" customFormat="1" ht="16.5" customHeight="1">
      <c r="A159" s="197"/>
      <c r="B159" s="191"/>
      <c r="C159" s="198"/>
      <c r="D159" s="199"/>
      <c r="E159" s="196" t="s">
        <v>448</v>
      </c>
      <c r="F159" s="77"/>
      <c r="G159" s="77"/>
      <c r="H159" s="301"/>
    </row>
    <row r="160" spans="1:8" ht="24" customHeight="1" thickBot="1">
      <c r="A160" s="197">
        <v>2541</v>
      </c>
      <c r="B160" s="215" t="s">
        <v>3</v>
      </c>
      <c r="C160" s="198">
        <v>4</v>
      </c>
      <c r="D160" s="199">
        <v>1</v>
      </c>
      <c r="E160" s="196" t="s">
        <v>238</v>
      </c>
      <c r="F160" s="92">
        <f>SUM(G160:H160)</f>
        <v>0</v>
      </c>
      <c r="G160" s="206"/>
      <c r="H160" s="206"/>
    </row>
    <row r="161" spans="1:8" ht="48" customHeight="1">
      <c r="A161" s="197">
        <v>2550</v>
      </c>
      <c r="B161" s="215" t="s">
        <v>3</v>
      </c>
      <c r="C161" s="198">
        <v>5</v>
      </c>
      <c r="D161" s="199">
        <v>0</v>
      </c>
      <c r="E161" s="196" t="s">
        <v>239</v>
      </c>
      <c r="F161" s="77">
        <f>SUM(F163)</f>
        <v>0</v>
      </c>
      <c r="G161" s="77">
        <f>SUM(G163)</f>
        <v>0</v>
      </c>
      <c r="H161" s="301">
        <f>SUM(H163)</f>
        <v>0</v>
      </c>
    </row>
    <row r="162" spans="1:8" s="200" customFormat="1" ht="14.25" customHeight="1">
      <c r="A162" s="197"/>
      <c r="B162" s="191"/>
      <c r="C162" s="198"/>
      <c r="D162" s="199"/>
      <c r="E162" s="196" t="s">
        <v>448</v>
      </c>
      <c r="F162" s="77"/>
      <c r="G162" s="77"/>
      <c r="H162" s="301"/>
    </row>
    <row r="163" spans="1:8" ht="52.5" customHeight="1" thickBot="1">
      <c r="A163" s="197">
        <v>2551</v>
      </c>
      <c r="B163" s="215" t="s">
        <v>3</v>
      </c>
      <c r="C163" s="198">
        <v>5</v>
      </c>
      <c r="D163" s="199">
        <v>1</v>
      </c>
      <c r="E163" s="196" t="s">
        <v>239</v>
      </c>
      <c r="F163" s="92">
        <f>SUM(G163:H163)</f>
        <v>0</v>
      </c>
      <c r="G163" s="92"/>
      <c r="H163" s="346"/>
    </row>
    <row r="164" spans="1:8" ht="38.25" customHeight="1">
      <c r="A164" s="197">
        <v>2560</v>
      </c>
      <c r="B164" s="215" t="s">
        <v>3</v>
      </c>
      <c r="C164" s="198">
        <v>6</v>
      </c>
      <c r="D164" s="199">
        <v>0</v>
      </c>
      <c r="E164" s="218" t="s">
        <v>240</v>
      </c>
      <c r="F164" s="77">
        <f>SUM(F166)</f>
        <v>2200</v>
      </c>
      <c r="G164" s="77">
        <f>SUM(G166)</f>
        <v>1200</v>
      </c>
      <c r="H164" s="301">
        <f>SUM(H166)</f>
        <v>1000</v>
      </c>
    </row>
    <row r="165" spans="1:8" s="200" customFormat="1" ht="21" customHeight="1">
      <c r="A165" s="197"/>
      <c r="B165" s="191"/>
      <c r="C165" s="198"/>
      <c r="D165" s="199"/>
      <c r="E165" s="196" t="s">
        <v>448</v>
      </c>
      <c r="F165" s="77"/>
      <c r="G165" s="77"/>
      <c r="H165" s="301"/>
    </row>
    <row r="166" spans="1:8" ht="37.5" customHeight="1" thickBot="1">
      <c r="A166" s="197">
        <v>2561</v>
      </c>
      <c r="B166" s="215" t="s">
        <v>3</v>
      </c>
      <c r="C166" s="198">
        <v>6</v>
      </c>
      <c r="D166" s="199">
        <v>1</v>
      </c>
      <c r="E166" s="218" t="s">
        <v>240</v>
      </c>
      <c r="F166" s="92">
        <f>SUM(G166:H166)</f>
        <v>2200</v>
      </c>
      <c r="G166" s="206">
        <v>1200</v>
      </c>
      <c r="H166" s="206">
        <v>1000</v>
      </c>
    </row>
    <row r="167" spans="1:8" s="195" customFormat="1" ht="48" customHeight="1">
      <c r="A167" s="197">
        <v>2600</v>
      </c>
      <c r="B167" s="215" t="s">
        <v>4</v>
      </c>
      <c r="C167" s="216">
        <v>0</v>
      </c>
      <c r="D167" s="217">
        <v>0</v>
      </c>
      <c r="E167" s="218" t="s">
        <v>793</v>
      </c>
      <c r="F167" s="211">
        <f>SUM(F169,F172,F175,F178,F181,F184,)</f>
        <v>62150.6</v>
      </c>
      <c r="G167" s="211">
        <f>SUM(G169,G172,G175,G178,G181,G184,)</f>
        <v>47150.6</v>
      </c>
      <c r="H167" s="306">
        <f>SUM(H169,H172,H175,H178,H181,H184,)</f>
        <v>15000</v>
      </c>
    </row>
    <row r="168" spans="1:8" ht="17.25" customHeight="1">
      <c r="A168" s="190"/>
      <c r="B168" s="191"/>
      <c r="C168" s="192"/>
      <c r="D168" s="193"/>
      <c r="E168" s="196" t="s">
        <v>447</v>
      </c>
      <c r="F168" s="144"/>
      <c r="G168" s="144"/>
      <c r="H168" s="362"/>
    </row>
    <row r="169" spans="1:8" ht="16.5" customHeight="1">
      <c r="A169" s="197">
        <v>2610</v>
      </c>
      <c r="B169" s="215" t="s">
        <v>4</v>
      </c>
      <c r="C169" s="198">
        <v>1</v>
      </c>
      <c r="D169" s="199">
        <v>0</v>
      </c>
      <c r="E169" s="196" t="s">
        <v>241</v>
      </c>
      <c r="F169" s="77">
        <f>SUM(F171)</f>
        <v>0</v>
      </c>
      <c r="G169" s="77">
        <f>SUM(G171)</f>
        <v>0</v>
      </c>
      <c r="H169" s="301">
        <f>SUM(H171)</f>
        <v>0</v>
      </c>
    </row>
    <row r="170" spans="1:8" s="200" customFormat="1" ht="14.25" customHeight="1">
      <c r="A170" s="197"/>
      <c r="B170" s="191"/>
      <c r="C170" s="198"/>
      <c r="D170" s="199"/>
      <c r="E170" s="196" t="s">
        <v>448</v>
      </c>
      <c r="F170" s="77"/>
      <c r="G170" s="77"/>
      <c r="H170" s="301"/>
    </row>
    <row r="171" spans="1:8" ht="21" customHeight="1" thickBot="1">
      <c r="A171" s="197">
        <v>2611</v>
      </c>
      <c r="B171" s="215" t="s">
        <v>4</v>
      </c>
      <c r="C171" s="198">
        <v>1</v>
      </c>
      <c r="D171" s="199">
        <v>1</v>
      </c>
      <c r="E171" s="196" t="s">
        <v>242</v>
      </c>
      <c r="F171" s="92">
        <f>SUM(G171:H171)</f>
        <v>0</v>
      </c>
      <c r="G171" s="206"/>
      <c r="H171" s="206"/>
    </row>
    <row r="172" spans="1:8" ht="17.25" customHeight="1">
      <c r="A172" s="197">
        <v>2620</v>
      </c>
      <c r="B172" s="215" t="s">
        <v>4</v>
      </c>
      <c r="C172" s="198">
        <v>2</v>
      </c>
      <c r="D172" s="199">
        <v>0</v>
      </c>
      <c r="E172" s="196" t="s">
        <v>243</v>
      </c>
      <c r="F172" s="77">
        <f>SUM(F174)</f>
        <v>0</v>
      </c>
      <c r="G172" s="77">
        <f>SUM(G174)</f>
        <v>0</v>
      </c>
      <c r="H172" s="301">
        <f>SUM(H174)</f>
        <v>0</v>
      </c>
    </row>
    <row r="173" spans="1:8" s="200" customFormat="1" ht="10.5" customHeight="1">
      <c r="A173" s="197"/>
      <c r="B173" s="191"/>
      <c r="C173" s="198"/>
      <c r="D173" s="199"/>
      <c r="E173" s="196" t="s">
        <v>448</v>
      </c>
      <c r="F173" s="77"/>
      <c r="G173" s="77"/>
      <c r="H173" s="301"/>
    </row>
    <row r="174" spans="1:8" ht="13.5" customHeight="1" thickBot="1">
      <c r="A174" s="197">
        <v>2621</v>
      </c>
      <c r="B174" s="215" t="s">
        <v>4</v>
      </c>
      <c r="C174" s="198">
        <v>2</v>
      </c>
      <c r="D174" s="199">
        <v>1</v>
      </c>
      <c r="E174" s="196" t="s">
        <v>243</v>
      </c>
      <c r="F174" s="92">
        <f>SUM(G174:H174)</f>
        <v>0</v>
      </c>
      <c r="G174" s="92"/>
      <c r="H174" s="346"/>
    </row>
    <row r="175" spans="1:8" ht="18.75" customHeight="1">
      <c r="A175" s="197">
        <v>2630</v>
      </c>
      <c r="B175" s="215" t="s">
        <v>4</v>
      </c>
      <c r="C175" s="198">
        <v>3</v>
      </c>
      <c r="D175" s="199">
        <v>0</v>
      </c>
      <c r="E175" s="218" t="s">
        <v>244</v>
      </c>
      <c r="F175" s="77">
        <f>SUM(F177)</f>
        <v>18306</v>
      </c>
      <c r="G175" s="77">
        <f>SUM(G177)</f>
        <v>18306</v>
      </c>
      <c r="H175" s="301">
        <f>SUM(H177)</f>
        <v>0</v>
      </c>
    </row>
    <row r="176" spans="1:8" s="200" customFormat="1" ht="15.75" customHeight="1">
      <c r="A176" s="197"/>
      <c r="B176" s="191"/>
      <c r="C176" s="198"/>
      <c r="D176" s="199"/>
      <c r="E176" s="196" t="s">
        <v>448</v>
      </c>
      <c r="F176" s="77"/>
      <c r="G176" s="77"/>
      <c r="H176" s="301"/>
    </row>
    <row r="177" spans="1:8" ht="15" customHeight="1" thickBot="1">
      <c r="A177" s="197">
        <v>2631</v>
      </c>
      <c r="B177" s="215" t="s">
        <v>4</v>
      </c>
      <c r="C177" s="198">
        <v>3</v>
      </c>
      <c r="D177" s="199">
        <v>1</v>
      </c>
      <c r="E177" s="218" t="s">
        <v>245</v>
      </c>
      <c r="F177" s="92">
        <f>SUM(G177:H177)</f>
        <v>18306</v>
      </c>
      <c r="G177" s="206">
        <v>18306</v>
      </c>
      <c r="H177" s="206"/>
    </row>
    <row r="178" spans="1:8" ht="15.75" customHeight="1">
      <c r="A178" s="197">
        <v>2640</v>
      </c>
      <c r="B178" s="215" t="s">
        <v>4</v>
      </c>
      <c r="C178" s="198">
        <v>4</v>
      </c>
      <c r="D178" s="199">
        <v>0</v>
      </c>
      <c r="E178" s="218" t="s">
        <v>246</v>
      </c>
      <c r="F178" s="77">
        <f>SUM(F180)</f>
        <v>16867.2</v>
      </c>
      <c r="G178" s="77">
        <f>SUM(G180)</f>
        <v>16867.2</v>
      </c>
      <c r="H178" s="301">
        <f>SUM(H180)</f>
        <v>0</v>
      </c>
    </row>
    <row r="179" spans="1:8" s="200" customFormat="1" ht="14.25" customHeight="1">
      <c r="A179" s="197"/>
      <c r="B179" s="191"/>
      <c r="C179" s="198"/>
      <c r="D179" s="199"/>
      <c r="E179" s="196" t="s">
        <v>448</v>
      </c>
      <c r="F179" s="77"/>
      <c r="G179" s="77"/>
      <c r="H179" s="301"/>
    </row>
    <row r="180" spans="1:8" ht="13.5" customHeight="1" thickBot="1">
      <c r="A180" s="197">
        <v>2641</v>
      </c>
      <c r="B180" s="215" t="s">
        <v>4</v>
      </c>
      <c r="C180" s="198">
        <v>4</v>
      </c>
      <c r="D180" s="199">
        <v>1</v>
      </c>
      <c r="E180" s="218" t="s">
        <v>247</v>
      </c>
      <c r="F180" s="92">
        <f>SUM(G180:H180)</f>
        <v>16867.2</v>
      </c>
      <c r="G180" s="206">
        <v>16867.2</v>
      </c>
      <c r="H180" s="206"/>
    </row>
    <row r="181" spans="1:8" ht="48.75" customHeight="1">
      <c r="A181" s="197">
        <v>2650</v>
      </c>
      <c r="B181" s="215" t="s">
        <v>4</v>
      </c>
      <c r="C181" s="198">
        <v>5</v>
      </c>
      <c r="D181" s="199">
        <v>0</v>
      </c>
      <c r="E181" s="196" t="s">
        <v>254</v>
      </c>
      <c r="F181" s="77">
        <f>SUM(F183)</f>
        <v>0</v>
      </c>
      <c r="G181" s="77">
        <f>SUM(G183)</f>
        <v>0</v>
      </c>
      <c r="H181" s="301">
        <f>SUM(H183)</f>
        <v>0</v>
      </c>
    </row>
    <row r="182" spans="1:8" s="200" customFormat="1" ht="14.25" customHeight="1">
      <c r="A182" s="197"/>
      <c r="B182" s="191"/>
      <c r="C182" s="198"/>
      <c r="D182" s="199"/>
      <c r="E182" s="196" t="s">
        <v>448</v>
      </c>
      <c r="F182" s="77"/>
      <c r="G182" s="77"/>
      <c r="H182" s="301"/>
    </row>
    <row r="183" spans="1:8" ht="47.25" customHeight="1" thickBot="1">
      <c r="A183" s="197">
        <v>2651</v>
      </c>
      <c r="B183" s="215" t="s">
        <v>4</v>
      </c>
      <c r="C183" s="198">
        <v>5</v>
      </c>
      <c r="D183" s="199">
        <v>1</v>
      </c>
      <c r="E183" s="196" t="s">
        <v>254</v>
      </c>
      <c r="F183" s="92">
        <f>SUM(G183:H183)</f>
        <v>0</v>
      </c>
      <c r="G183" s="92"/>
      <c r="H183" s="346"/>
    </row>
    <row r="184" spans="1:8" ht="35.25" customHeight="1">
      <c r="A184" s="197">
        <v>2660</v>
      </c>
      <c r="B184" s="215" t="s">
        <v>4</v>
      </c>
      <c r="C184" s="198">
        <v>6</v>
      </c>
      <c r="D184" s="199">
        <v>0</v>
      </c>
      <c r="E184" s="218" t="s">
        <v>260</v>
      </c>
      <c r="F184" s="77">
        <f>SUM(F186)</f>
        <v>26977.4</v>
      </c>
      <c r="G184" s="77">
        <f>SUM(G186)</f>
        <v>11977.4</v>
      </c>
      <c r="H184" s="301">
        <f>SUM(H186)</f>
        <v>15000</v>
      </c>
    </row>
    <row r="185" spans="1:8" s="200" customFormat="1" ht="14.25" customHeight="1">
      <c r="A185" s="197"/>
      <c r="B185" s="191"/>
      <c r="C185" s="198"/>
      <c r="D185" s="199"/>
      <c r="E185" s="196" t="s">
        <v>448</v>
      </c>
      <c r="F185" s="77"/>
      <c r="G185" s="77"/>
      <c r="H185" s="301"/>
    </row>
    <row r="186" spans="1:8" ht="37.5" customHeight="1" thickBot="1">
      <c r="A186" s="197">
        <v>2661</v>
      </c>
      <c r="B186" s="215" t="s">
        <v>4</v>
      </c>
      <c r="C186" s="198">
        <v>6</v>
      </c>
      <c r="D186" s="199">
        <v>1</v>
      </c>
      <c r="E186" s="218" t="s">
        <v>260</v>
      </c>
      <c r="F186" s="92">
        <f>SUM(G186:H186)</f>
        <v>26977.4</v>
      </c>
      <c r="G186" s="206">
        <v>11977.4</v>
      </c>
      <c r="H186" s="206">
        <v>15000</v>
      </c>
    </row>
    <row r="187" spans="1:8" s="195" customFormat="1" ht="36" customHeight="1">
      <c r="A187" s="197">
        <v>2700</v>
      </c>
      <c r="B187" s="215" t="s">
        <v>5</v>
      </c>
      <c r="C187" s="216">
        <v>0</v>
      </c>
      <c r="D187" s="217">
        <v>0</v>
      </c>
      <c r="E187" s="218" t="s">
        <v>794</v>
      </c>
      <c r="F187" s="211">
        <f>SUM(F189,F194,F200,F206,F209,F212)</f>
        <v>0</v>
      </c>
      <c r="G187" s="211">
        <f>SUM(G189,G194,G200,G206,G209,G212)</f>
        <v>0</v>
      </c>
      <c r="H187" s="306">
        <f>SUM(H189,H194,H200,H206,H209,H212)</f>
        <v>0</v>
      </c>
    </row>
    <row r="188" spans="1:8" ht="11.25" customHeight="1">
      <c r="A188" s="190"/>
      <c r="B188" s="191"/>
      <c r="C188" s="192"/>
      <c r="D188" s="193"/>
      <c r="E188" s="196" t="s">
        <v>447</v>
      </c>
      <c r="F188" s="144"/>
      <c r="G188" s="144"/>
      <c r="H188" s="362"/>
    </row>
    <row r="189" spans="1:8" ht="30" customHeight="1">
      <c r="A189" s="197">
        <v>2710</v>
      </c>
      <c r="B189" s="215" t="s">
        <v>5</v>
      </c>
      <c r="C189" s="198">
        <v>1</v>
      </c>
      <c r="D189" s="199">
        <v>0</v>
      </c>
      <c r="E189" s="196" t="s">
        <v>261</v>
      </c>
      <c r="F189" s="77">
        <f>SUM(F191:F193)</f>
        <v>0</v>
      </c>
      <c r="G189" s="77">
        <f>SUM(G191:G193)</f>
        <v>0</v>
      </c>
      <c r="H189" s="301">
        <f>SUM(H191:H193)</f>
        <v>0</v>
      </c>
    </row>
    <row r="190" spans="1:8" s="200" customFormat="1" ht="14.25" customHeight="1">
      <c r="A190" s="197"/>
      <c r="B190" s="191"/>
      <c r="C190" s="198"/>
      <c r="D190" s="199"/>
      <c r="E190" s="196" t="s">
        <v>448</v>
      </c>
      <c r="F190" s="77"/>
      <c r="G190" s="77"/>
      <c r="H190" s="301"/>
    </row>
    <row r="191" spans="1:8" ht="18" customHeight="1" thickBot="1">
      <c r="A191" s="197">
        <v>2711</v>
      </c>
      <c r="B191" s="215" t="s">
        <v>5</v>
      </c>
      <c r="C191" s="198">
        <v>1</v>
      </c>
      <c r="D191" s="199">
        <v>1</v>
      </c>
      <c r="E191" s="196" t="s">
        <v>262</v>
      </c>
      <c r="F191" s="92">
        <f>SUM(G191:H191)</f>
        <v>0</v>
      </c>
      <c r="G191" s="77"/>
      <c r="H191" s="301"/>
    </row>
    <row r="192" spans="1:8" ht="21.75" customHeight="1" thickBot="1">
      <c r="A192" s="197">
        <v>2712</v>
      </c>
      <c r="B192" s="215" t="s">
        <v>5</v>
      </c>
      <c r="C192" s="198">
        <v>1</v>
      </c>
      <c r="D192" s="199">
        <v>2</v>
      </c>
      <c r="E192" s="196" t="s">
        <v>263</v>
      </c>
      <c r="F192" s="92">
        <f>SUM(G192:H192)</f>
        <v>0</v>
      </c>
      <c r="G192" s="77"/>
      <c r="H192" s="301"/>
    </row>
    <row r="193" spans="1:8" ht="23.25" customHeight="1" thickBot="1">
      <c r="A193" s="197">
        <v>2713</v>
      </c>
      <c r="B193" s="215" t="s">
        <v>5</v>
      </c>
      <c r="C193" s="198">
        <v>1</v>
      </c>
      <c r="D193" s="199">
        <v>3</v>
      </c>
      <c r="E193" s="196" t="s">
        <v>361</v>
      </c>
      <c r="F193" s="92">
        <f>SUM(G193:H193)</f>
        <v>0</v>
      </c>
      <c r="G193" s="77"/>
      <c r="H193" s="301"/>
    </row>
    <row r="194" spans="1:8" ht="24" customHeight="1">
      <c r="A194" s="197">
        <v>2720</v>
      </c>
      <c r="B194" s="215" t="s">
        <v>5</v>
      </c>
      <c r="C194" s="198">
        <v>2</v>
      </c>
      <c r="D194" s="199">
        <v>0</v>
      </c>
      <c r="E194" s="196" t="s">
        <v>6</v>
      </c>
      <c r="F194" s="77">
        <f>SUM(F196:F199)</f>
        <v>0</v>
      </c>
      <c r="G194" s="77">
        <f>SUM(G196:G199)</f>
        <v>0</v>
      </c>
      <c r="H194" s="301">
        <f>SUM(H196:H199)</f>
        <v>0</v>
      </c>
    </row>
    <row r="195" spans="1:8" s="200" customFormat="1" ht="14.25" customHeight="1">
      <c r="A195" s="197"/>
      <c r="B195" s="191"/>
      <c r="C195" s="198"/>
      <c r="D195" s="199"/>
      <c r="E195" s="196" t="s">
        <v>448</v>
      </c>
      <c r="F195" s="77"/>
      <c r="G195" s="77"/>
      <c r="H195" s="301"/>
    </row>
    <row r="196" spans="1:8" ht="24.75" customHeight="1" thickBot="1">
      <c r="A196" s="197">
        <v>2721</v>
      </c>
      <c r="B196" s="215" t="s">
        <v>5</v>
      </c>
      <c r="C196" s="198">
        <v>2</v>
      </c>
      <c r="D196" s="199">
        <v>1</v>
      </c>
      <c r="E196" s="196" t="s">
        <v>264</v>
      </c>
      <c r="F196" s="92">
        <f>SUM(G196:H196)</f>
        <v>0</v>
      </c>
      <c r="G196" s="92"/>
      <c r="H196" s="346"/>
    </row>
    <row r="197" spans="1:8" ht="24.75" customHeight="1" thickBot="1">
      <c r="A197" s="197">
        <v>2722</v>
      </c>
      <c r="B197" s="215" t="s">
        <v>5</v>
      </c>
      <c r="C197" s="198">
        <v>2</v>
      </c>
      <c r="D197" s="199">
        <v>2</v>
      </c>
      <c r="E197" s="196" t="s">
        <v>265</v>
      </c>
      <c r="F197" s="92">
        <f>SUM(G197:H197)</f>
        <v>0</v>
      </c>
      <c r="G197" s="92"/>
      <c r="H197" s="346"/>
    </row>
    <row r="198" spans="1:8" ht="19.5" customHeight="1" thickBot="1">
      <c r="A198" s="197">
        <v>2723</v>
      </c>
      <c r="B198" s="215" t="s">
        <v>5</v>
      </c>
      <c r="C198" s="198">
        <v>2</v>
      </c>
      <c r="D198" s="199">
        <v>3</v>
      </c>
      <c r="E198" s="196" t="s">
        <v>362</v>
      </c>
      <c r="F198" s="92">
        <f>SUM(G198:H198)</f>
        <v>0</v>
      </c>
      <c r="G198" s="92"/>
      <c r="H198" s="346"/>
    </row>
    <row r="199" spans="1:8" ht="15.75" customHeight="1" thickBot="1">
      <c r="A199" s="197">
        <v>2724</v>
      </c>
      <c r="B199" s="215" t="s">
        <v>5</v>
      </c>
      <c r="C199" s="198">
        <v>2</v>
      </c>
      <c r="D199" s="199">
        <v>4</v>
      </c>
      <c r="E199" s="196" t="s">
        <v>266</v>
      </c>
      <c r="F199" s="92">
        <f>SUM(G199:H199)</f>
        <v>0</v>
      </c>
      <c r="G199" s="92"/>
      <c r="H199" s="346"/>
    </row>
    <row r="200" spans="1:8" ht="19.5" customHeight="1">
      <c r="A200" s="197">
        <v>2730</v>
      </c>
      <c r="B200" s="215" t="s">
        <v>5</v>
      </c>
      <c r="C200" s="198">
        <v>3</v>
      </c>
      <c r="D200" s="199">
        <v>0</v>
      </c>
      <c r="E200" s="196" t="s">
        <v>267</v>
      </c>
      <c r="F200" s="77">
        <f>SUM(F202:F205)</f>
        <v>0</v>
      </c>
      <c r="G200" s="77">
        <f>SUM(G202:G205)</f>
        <v>0</v>
      </c>
      <c r="H200" s="301">
        <f>SUM(H202:H205)</f>
        <v>0</v>
      </c>
    </row>
    <row r="201" spans="1:8" s="200" customFormat="1" ht="10.5" customHeight="1">
      <c r="A201" s="197"/>
      <c r="B201" s="191"/>
      <c r="C201" s="198"/>
      <c r="D201" s="199"/>
      <c r="E201" s="196" t="s">
        <v>448</v>
      </c>
      <c r="F201" s="77"/>
      <c r="G201" s="77"/>
      <c r="H201" s="301"/>
    </row>
    <row r="202" spans="1:8" ht="24.75" customHeight="1" thickBot="1">
      <c r="A202" s="197">
        <v>2731</v>
      </c>
      <c r="B202" s="215" t="s">
        <v>5</v>
      </c>
      <c r="C202" s="198">
        <v>3</v>
      </c>
      <c r="D202" s="199">
        <v>1</v>
      </c>
      <c r="E202" s="196" t="s">
        <v>268</v>
      </c>
      <c r="F202" s="92">
        <f>SUM(G202:H202)</f>
        <v>0</v>
      </c>
      <c r="G202" s="92"/>
      <c r="H202" s="346"/>
    </row>
    <row r="203" spans="1:8" ht="23.25" customHeight="1" thickBot="1">
      <c r="A203" s="197">
        <v>2732</v>
      </c>
      <c r="B203" s="215" t="s">
        <v>5</v>
      </c>
      <c r="C203" s="198">
        <v>3</v>
      </c>
      <c r="D203" s="199">
        <v>2</v>
      </c>
      <c r="E203" s="196" t="s">
        <v>269</v>
      </c>
      <c r="F203" s="92">
        <f>SUM(G203:H203)</f>
        <v>0</v>
      </c>
      <c r="G203" s="92"/>
      <c r="H203" s="346"/>
    </row>
    <row r="204" spans="1:8" ht="26.25" customHeight="1" thickBot="1">
      <c r="A204" s="197">
        <v>2733</v>
      </c>
      <c r="B204" s="215" t="s">
        <v>5</v>
      </c>
      <c r="C204" s="198">
        <v>3</v>
      </c>
      <c r="D204" s="199">
        <v>3</v>
      </c>
      <c r="E204" s="196" t="s">
        <v>270</v>
      </c>
      <c r="F204" s="92">
        <f>SUM(G204:H204)</f>
        <v>0</v>
      </c>
      <c r="G204" s="92"/>
      <c r="H204" s="346"/>
    </row>
    <row r="205" spans="1:8" ht="39" customHeight="1" thickBot="1">
      <c r="A205" s="197">
        <v>2734</v>
      </c>
      <c r="B205" s="215" t="s">
        <v>5</v>
      </c>
      <c r="C205" s="198">
        <v>3</v>
      </c>
      <c r="D205" s="199">
        <v>4</v>
      </c>
      <c r="E205" s="196" t="s">
        <v>271</v>
      </c>
      <c r="F205" s="92">
        <f>SUM(G205:H205)</f>
        <v>0</v>
      </c>
      <c r="G205" s="92"/>
      <c r="H205" s="346"/>
    </row>
    <row r="206" spans="1:8" ht="26.25" customHeight="1">
      <c r="A206" s="197">
        <v>2740</v>
      </c>
      <c r="B206" s="215" t="s">
        <v>5</v>
      </c>
      <c r="C206" s="198">
        <v>4</v>
      </c>
      <c r="D206" s="199">
        <v>0</v>
      </c>
      <c r="E206" s="196" t="s">
        <v>272</v>
      </c>
      <c r="F206" s="77">
        <f>SUM(F208)</f>
        <v>0</v>
      </c>
      <c r="G206" s="77">
        <f>SUM(G208)</f>
        <v>0</v>
      </c>
      <c r="H206" s="301">
        <f>SUM(H208)</f>
        <v>0</v>
      </c>
    </row>
    <row r="207" spans="1:8" s="200" customFormat="1" ht="17.25" customHeight="1">
      <c r="A207" s="197"/>
      <c r="B207" s="191"/>
      <c r="C207" s="198"/>
      <c r="D207" s="199"/>
      <c r="E207" s="196" t="s">
        <v>448</v>
      </c>
      <c r="F207" s="77"/>
      <c r="G207" s="77"/>
      <c r="H207" s="301"/>
    </row>
    <row r="208" spans="1:8" ht="27.75" customHeight="1" thickBot="1">
      <c r="A208" s="197">
        <v>2741</v>
      </c>
      <c r="B208" s="215" t="s">
        <v>5</v>
      </c>
      <c r="C208" s="198">
        <v>4</v>
      </c>
      <c r="D208" s="199">
        <v>1</v>
      </c>
      <c r="E208" s="196" t="s">
        <v>272</v>
      </c>
      <c r="F208" s="92">
        <f>SUM(G208:H208)</f>
        <v>0</v>
      </c>
      <c r="G208" s="92"/>
      <c r="H208" s="346"/>
    </row>
    <row r="209" spans="1:8" ht="39.75" customHeight="1">
      <c r="A209" s="197">
        <v>2750</v>
      </c>
      <c r="B209" s="215" t="s">
        <v>5</v>
      </c>
      <c r="C209" s="198">
        <v>5</v>
      </c>
      <c r="D209" s="199">
        <v>0</v>
      </c>
      <c r="E209" s="196" t="s">
        <v>273</v>
      </c>
      <c r="F209" s="77">
        <f>SUM(F211)</f>
        <v>0</v>
      </c>
      <c r="G209" s="77">
        <f>SUM(G211)</f>
        <v>0</v>
      </c>
      <c r="H209" s="301">
        <f>SUM(H211)</f>
        <v>0</v>
      </c>
    </row>
    <row r="210" spans="1:8" s="200" customFormat="1" ht="15.75" customHeight="1">
      <c r="A210" s="197"/>
      <c r="B210" s="191"/>
      <c r="C210" s="198"/>
      <c r="D210" s="199"/>
      <c r="E210" s="196" t="s">
        <v>448</v>
      </c>
      <c r="F210" s="77"/>
      <c r="G210" s="77"/>
      <c r="H210" s="301"/>
    </row>
    <row r="211" spans="1:8" ht="37.5" customHeight="1" thickBot="1">
      <c r="A211" s="197">
        <v>2751</v>
      </c>
      <c r="B211" s="215" t="s">
        <v>5</v>
      </c>
      <c r="C211" s="198">
        <v>5</v>
      </c>
      <c r="D211" s="199">
        <v>1</v>
      </c>
      <c r="E211" s="196" t="s">
        <v>273</v>
      </c>
      <c r="F211" s="92">
        <f>SUM(G211:H211)</f>
        <v>0</v>
      </c>
      <c r="G211" s="92"/>
      <c r="H211" s="346"/>
    </row>
    <row r="212" spans="1:8" ht="26.25" customHeight="1">
      <c r="A212" s="197">
        <v>2760</v>
      </c>
      <c r="B212" s="215" t="s">
        <v>5</v>
      </c>
      <c r="C212" s="198">
        <v>6</v>
      </c>
      <c r="D212" s="199">
        <v>0</v>
      </c>
      <c r="E212" s="196" t="s">
        <v>274</v>
      </c>
      <c r="F212" s="77">
        <f>SUM(F214:F215)</f>
        <v>0</v>
      </c>
      <c r="G212" s="77">
        <f>SUM(G214:G215)</f>
        <v>0</v>
      </c>
      <c r="H212" s="301">
        <f>SUM(H214:H215)</f>
        <v>0</v>
      </c>
    </row>
    <row r="213" spans="1:8" s="200" customFormat="1" ht="16.5" customHeight="1">
      <c r="A213" s="197"/>
      <c r="B213" s="191"/>
      <c r="C213" s="198"/>
      <c r="D213" s="199"/>
      <c r="E213" s="196" t="s">
        <v>448</v>
      </c>
      <c r="F213" s="77"/>
      <c r="G213" s="77"/>
      <c r="H213" s="301"/>
    </row>
    <row r="214" spans="1:8" ht="24.75" thickBot="1">
      <c r="A214" s="197">
        <v>2761</v>
      </c>
      <c r="B214" s="215" t="s">
        <v>5</v>
      </c>
      <c r="C214" s="198">
        <v>6</v>
      </c>
      <c r="D214" s="199">
        <v>1</v>
      </c>
      <c r="E214" s="196" t="s">
        <v>7</v>
      </c>
      <c r="F214" s="92">
        <f>SUM(G214:H214)</f>
        <v>0</v>
      </c>
      <c r="G214" s="92"/>
      <c r="H214" s="346"/>
    </row>
    <row r="215" spans="1:8" ht="23.25" customHeight="1" thickBot="1">
      <c r="A215" s="197">
        <v>2762</v>
      </c>
      <c r="B215" s="215" t="s">
        <v>5</v>
      </c>
      <c r="C215" s="198">
        <v>6</v>
      </c>
      <c r="D215" s="199">
        <v>2</v>
      </c>
      <c r="E215" s="196" t="s">
        <v>274</v>
      </c>
      <c r="F215" s="92">
        <f>SUM(G215:H215)</f>
        <v>0</v>
      </c>
      <c r="G215" s="92"/>
      <c r="H215" s="346"/>
    </row>
    <row r="216" spans="1:8" s="195" customFormat="1" ht="37.5" customHeight="1">
      <c r="A216" s="197">
        <v>2800</v>
      </c>
      <c r="B216" s="215" t="s">
        <v>8</v>
      </c>
      <c r="C216" s="216">
        <v>0</v>
      </c>
      <c r="D216" s="217">
        <v>0</v>
      </c>
      <c r="E216" s="218" t="s">
        <v>795</v>
      </c>
      <c r="F216" s="211">
        <f>SUM(F218,F221,F230,F236,F241,F244)</f>
        <v>19103.6</v>
      </c>
      <c r="G216" s="211">
        <f>SUM(G218,G221,G230,G236,G241,G244)</f>
        <v>19103.6</v>
      </c>
      <c r="H216" s="306">
        <f>SUM(H218,H221,H230,H236,H241,H244)</f>
        <v>0</v>
      </c>
    </row>
    <row r="217" spans="1:8" ht="11.25" customHeight="1">
      <c r="A217" s="190"/>
      <c r="B217" s="191"/>
      <c r="C217" s="192"/>
      <c r="D217" s="193"/>
      <c r="E217" s="196" t="s">
        <v>447</v>
      </c>
      <c r="F217" s="144"/>
      <c r="G217" s="144"/>
      <c r="H217" s="362"/>
    </row>
    <row r="218" spans="1:8" ht="18.75" customHeight="1">
      <c r="A218" s="197">
        <v>2810</v>
      </c>
      <c r="B218" s="215" t="s">
        <v>8</v>
      </c>
      <c r="C218" s="198">
        <v>1</v>
      </c>
      <c r="D218" s="199">
        <v>0</v>
      </c>
      <c r="E218" s="196" t="s">
        <v>275</v>
      </c>
      <c r="F218" s="211">
        <f>SUM(F220)</f>
        <v>0</v>
      </c>
      <c r="G218" s="211">
        <f>SUM(G220)</f>
        <v>0</v>
      </c>
      <c r="H218" s="306">
        <f>SUM(H220)</f>
        <v>0</v>
      </c>
    </row>
    <row r="219" spans="1:8" s="200" customFormat="1" ht="12.75" customHeight="1">
      <c r="A219" s="197"/>
      <c r="B219" s="191"/>
      <c r="C219" s="198"/>
      <c r="D219" s="199"/>
      <c r="E219" s="196" t="s">
        <v>448</v>
      </c>
      <c r="F219" s="77"/>
      <c r="G219" s="77"/>
      <c r="H219" s="301"/>
    </row>
    <row r="220" spans="1:8" ht="16.5" customHeight="1" thickBot="1">
      <c r="A220" s="197">
        <v>2811</v>
      </c>
      <c r="B220" s="215" t="s">
        <v>8</v>
      </c>
      <c r="C220" s="198">
        <v>1</v>
      </c>
      <c r="D220" s="199">
        <v>1</v>
      </c>
      <c r="E220" s="196" t="s">
        <v>275</v>
      </c>
      <c r="F220" s="92">
        <f>SUM(G220:H220)</f>
        <v>0</v>
      </c>
      <c r="G220" s="92"/>
      <c r="H220" s="92"/>
    </row>
    <row r="221" spans="1:8" ht="17.25" customHeight="1">
      <c r="A221" s="197">
        <v>2820</v>
      </c>
      <c r="B221" s="215" t="s">
        <v>8</v>
      </c>
      <c r="C221" s="198">
        <v>2</v>
      </c>
      <c r="D221" s="199">
        <v>0</v>
      </c>
      <c r="E221" s="218" t="s">
        <v>276</v>
      </c>
      <c r="F221" s="211">
        <f>F223+F224+F225+F226</f>
        <v>19103.6</v>
      </c>
      <c r="G221" s="211">
        <f>SUM(G223,G224,G225,G226,G227,G228,G229)</f>
        <v>19103.6</v>
      </c>
      <c r="H221" s="211">
        <f>SUM(H223,H224,H225,H226,H227,H228,H229)</f>
        <v>0</v>
      </c>
    </row>
    <row r="222" spans="1:8" s="200" customFormat="1" ht="10.5" customHeight="1">
      <c r="A222" s="197"/>
      <c r="B222" s="191"/>
      <c r="C222" s="198"/>
      <c r="D222" s="199"/>
      <c r="E222" s="196" t="s">
        <v>448</v>
      </c>
      <c r="F222" s="77"/>
      <c r="G222" s="77"/>
      <c r="H222" s="301"/>
    </row>
    <row r="223" spans="1:8" ht="16.5" thickBot="1">
      <c r="A223" s="197">
        <v>2821</v>
      </c>
      <c r="B223" s="215" t="s">
        <v>8</v>
      </c>
      <c r="C223" s="198">
        <v>2</v>
      </c>
      <c r="D223" s="199">
        <v>1</v>
      </c>
      <c r="E223" s="218" t="s">
        <v>9</v>
      </c>
      <c r="F223" s="92">
        <f>SUM(G223:H223)</f>
        <v>17571</v>
      </c>
      <c r="G223" s="92">
        <v>17571</v>
      </c>
      <c r="H223" s="92"/>
    </row>
    <row r="224" spans="1:8" ht="16.5" thickBot="1">
      <c r="A224" s="197">
        <v>2822</v>
      </c>
      <c r="B224" s="215" t="s">
        <v>8</v>
      </c>
      <c r="C224" s="198">
        <v>2</v>
      </c>
      <c r="D224" s="199">
        <v>2</v>
      </c>
      <c r="E224" s="196" t="s">
        <v>10</v>
      </c>
      <c r="F224" s="92">
        <f aca="true" t="shared" si="3" ref="F224:F229">SUM(G224:H224)</f>
        <v>0</v>
      </c>
      <c r="G224" s="77"/>
      <c r="H224" s="77"/>
    </row>
    <row r="225" spans="1:8" ht="24" customHeight="1" thickBot="1">
      <c r="A225" s="197">
        <v>2823</v>
      </c>
      <c r="B225" s="215" t="s">
        <v>8</v>
      </c>
      <c r="C225" s="198">
        <v>2</v>
      </c>
      <c r="D225" s="199">
        <v>3</v>
      </c>
      <c r="E225" s="196" t="s">
        <v>45</v>
      </c>
      <c r="F225" s="92">
        <f>SUM(G225:H225)</f>
        <v>0</v>
      </c>
      <c r="G225" s="220"/>
      <c r="H225" s="220"/>
    </row>
    <row r="226" spans="1:8" ht="24.75" thickBot="1">
      <c r="A226" s="197">
        <v>2824</v>
      </c>
      <c r="B226" s="215" t="s">
        <v>8</v>
      </c>
      <c r="C226" s="198">
        <v>2</v>
      </c>
      <c r="D226" s="199">
        <v>4</v>
      </c>
      <c r="E226" s="218" t="s">
        <v>11</v>
      </c>
      <c r="F226" s="92">
        <f t="shared" si="3"/>
        <v>1532.6</v>
      </c>
      <c r="G226" s="77">
        <v>1532.6</v>
      </c>
      <c r="H226" s="211"/>
    </row>
    <row r="227" spans="1:8" ht="16.5" thickBot="1">
      <c r="A227" s="197">
        <v>2825</v>
      </c>
      <c r="B227" s="215" t="s">
        <v>8</v>
      </c>
      <c r="C227" s="198">
        <v>2</v>
      </c>
      <c r="D227" s="199">
        <v>5</v>
      </c>
      <c r="E227" s="196" t="s">
        <v>12</v>
      </c>
      <c r="F227" s="220">
        <f t="shared" si="3"/>
        <v>0</v>
      </c>
      <c r="G227" s="211"/>
      <c r="H227" s="211"/>
    </row>
    <row r="228" spans="1:8" ht="16.5" thickBot="1">
      <c r="A228" s="197">
        <v>2826</v>
      </c>
      <c r="B228" s="215" t="s">
        <v>8</v>
      </c>
      <c r="C228" s="198">
        <v>2</v>
      </c>
      <c r="D228" s="199">
        <v>6</v>
      </c>
      <c r="E228" s="196" t="s">
        <v>13</v>
      </c>
      <c r="F228" s="92">
        <f t="shared" si="3"/>
        <v>0</v>
      </c>
      <c r="G228" s="77"/>
      <c r="H228" s="301"/>
    </row>
    <row r="229" spans="1:8" ht="36.75" thickBot="1">
      <c r="A229" s="197">
        <v>2827</v>
      </c>
      <c r="B229" s="215" t="s">
        <v>8</v>
      </c>
      <c r="C229" s="198">
        <v>2</v>
      </c>
      <c r="D229" s="199">
        <v>7</v>
      </c>
      <c r="E229" s="196" t="s">
        <v>14</v>
      </c>
      <c r="F229" s="92">
        <f t="shared" si="3"/>
        <v>0</v>
      </c>
      <c r="G229" s="77"/>
      <c r="H229" s="77"/>
    </row>
    <row r="230" spans="1:8" ht="36.75" customHeight="1">
      <c r="A230" s="197">
        <v>2830</v>
      </c>
      <c r="B230" s="215" t="s">
        <v>8</v>
      </c>
      <c r="C230" s="198">
        <v>3</v>
      </c>
      <c r="D230" s="199">
        <v>0</v>
      </c>
      <c r="E230" s="196" t="s">
        <v>277</v>
      </c>
      <c r="F230" s="77">
        <f>SUM(F232:F233)</f>
        <v>0</v>
      </c>
      <c r="G230" s="77">
        <f>SUM(G232:G233)</f>
        <v>0</v>
      </c>
      <c r="H230" s="77">
        <f>SUM(H232:H233)</f>
        <v>0</v>
      </c>
    </row>
    <row r="231" spans="1:8" s="200" customFormat="1" ht="15" customHeight="1">
      <c r="A231" s="197"/>
      <c r="B231" s="191"/>
      <c r="C231" s="198"/>
      <c r="D231" s="199"/>
      <c r="E231" s="196" t="s">
        <v>448</v>
      </c>
      <c r="F231" s="77"/>
      <c r="G231" s="77"/>
      <c r="H231" s="301"/>
    </row>
    <row r="232" spans="1:8" ht="19.5" customHeight="1" thickBot="1">
      <c r="A232" s="197">
        <v>2831</v>
      </c>
      <c r="B232" s="215" t="s">
        <v>8</v>
      </c>
      <c r="C232" s="198">
        <v>3</v>
      </c>
      <c r="D232" s="199">
        <v>1</v>
      </c>
      <c r="E232" s="196" t="s">
        <v>46</v>
      </c>
      <c r="F232" s="92">
        <f>SUM(G232:H232)</f>
        <v>0</v>
      </c>
      <c r="G232" s="77"/>
      <c r="H232" s="301"/>
    </row>
    <row r="233" spans="1:8" ht="24.75" thickBot="1">
      <c r="A233" s="197">
        <v>2832</v>
      </c>
      <c r="B233" s="215" t="s">
        <v>8</v>
      </c>
      <c r="C233" s="198">
        <v>3</v>
      </c>
      <c r="D233" s="199">
        <v>2</v>
      </c>
      <c r="E233" s="196" t="s">
        <v>51</v>
      </c>
      <c r="F233" s="92">
        <f>SUM(G233:H233)</f>
        <v>0</v>
      </c>
      <c r="G233" s="77">
        <f>G234</f>
        <v>0</v>
      </c>
      <c r="H233" s="77">
        <f>H234</f>
        <v>0</v>
      </c>
    </row>
    <row r="234" spans="1:8" ht="16.5" thickBot="1">
      <c r="A234" s="197"/>
      <c r="B234" s="215"/>
      <c r="C234" s="198"/>
      <c r="D234" s="199"/>
      <c r="E234" s="196">
        <v>4819</v>
      </c>
      <c r="F234" s="92">
        <f>SUM(G234:H234)</f>
        <v>0</v>
      </c>
      <c r="G234" s="77"/>
      <c r="H234" s="301">
        <v>0</v>
      </c>
    </row>
    <row r="235" spans="1:8" ht="18.75" customHeight="1" thickBot="1">
      <c r="A235" s="197">
        <v>2833</v>
      </c>
      <c r="B235" s="215" t="s">
        <v>8</v>
      </c>
      <c r="C235" s="198">
        <v>3</v>
      </c>
      <c r="D235" s="199">
        <v>3</v>
      </c>
      <c r="E235" s="196" t="s">
        <v>52</v>
      </c>
      <c r="F235" s="92">
        <f>SUM(G235:H235)</f>
        <v>0</v>
      </c>
      <c r="G235" s="77"/>
      <c r="H235" s="301"/>
    </row>
    <row r="236" spans="1:8" ht="25.5" customHeight="1">
      <c r="A236" s="197">
        <v>2840</v>
      </c>
      <c r="B236" s="215" t="s">
        <v>8</v>
      </c>
      <c r="C236" s="198">
        <v>4</v>
      </c>
      <c r="D236" s="199">
        <v>0</v>
      </c>
      <c r="E236" s="196" t="s">
        <v>53</v>
      </c>
      <c r="F236" s="77">
        <f>SUM(F238:F240)</f>
        <v>0</v>
      </c>
      <c r="G236" s="77">
        <f>SUM(G238:G240)</f>
        <v>0</v>
      </c>
      <c r="H236" s="301">
        <f>SUM(H238:H240)</f>
        <v>0</v>
      </c>
    </row>
    <row r="237" spans="1:8" s="200" customFormat="1" ht="10.5" customHeight="1">
      <c r="A237" s="197"/>
      <c r="B237" s="191"/>
      <c r="C237" s="198"/>
      <c r="D237" s="199"/>
      <c r="E237" s="196" t="s">
        <v>448</v>
      </c>
      <c r="F237" s="77"/>
      <c r="G237" s="77"/>
      <c r="H237" s="301"/>
    </row>
    <row r="238" spans="1:8" ht="19.5" customHeight="1" thickBot="1">
      <c r="A238" s="197">
        <v>2841</v>
      </c>
      <c r="B238" s="215" t="s">
        <v>8</v>
      </c>
      <c r="C238" s="198">
        <v>4</v>
      </c>
      <c r="D238" s="199">
        <v>1</v>
      </c>
      <c r="E238" s="196" t="s">
        <v>54</v>
      </c>
      <c r="F238" s="92">
        <f>SUM(G238:H238)</f>
        <v>0</v>
      </c>
      <c r="G238" s="77"/>
      <c r="H238" s="301"/>
    </row>
    <row r="239" spans="1:8" ht="36" customHeight="1" thickBot="1">
      <c r="A239" s="197">
        <v>2842</v>
      </c>
      <c r="B239" s="215" t="s">
        <v>8</v>
      </c>
      <c r="C239" s="198">
        <v>4</v>
      </c>
      <c r="D239" s="199">
        <v>2</v>
      </c>
      <c r="E239" s="196" t="s">
        <v>55</v>
      </c>
      <c r="F239" s="92">
        <f>SUM(G239:H239)</f>
        <v>0</v>
      </c>
      <c r="G239" s="77"/>
      <c r="H239" s="301"/>
    </row>
    <row r="240" spans="1:8" ht="27" customHeight="1" thickBot="1">
      <c r="A240" s="197">
        <v>2843</v>
      </c>
      <c r="B240" s="215" t="s">
        <v>8</v>
      </c>
      <c r="C240" s="198">
        <v>4</v>
      </c>
      <c r="D240" s="199">
        <v>3</v>
      </c>
      <c r="E240" s="196" t="s">
        <v>53</v>
      </c>
      <c r="F240" s="92">
        <f>SUM(G240:H240)</f>
        <v>0</v>
      </c>
      <c r="G240" s="77"/>
      <c r="H240" s="301"/>
    </row>
    <row r="241" spans="1:8" ht="36.75" customHeight="1">
      <c r="A241" s="197">
        <v>2850</v>
      </c>
      <c r="B241" s="215" t="s">
        <v>8</v>
      </c>
      <c r="C241" s="198">
        <v>5</v>
      </c>
      <c r="D241" s="199">
        <v>0</v>
      </c>
      <c r="E241" s="221" t="s">
        <v>278</v>
      </c>
      <c r="F241" s="77">
        <f>SUM(F243)</f>
        <v>0</v>
      </c>
      <c r="G241" s="77">
        <f>SUM(G243)</f>
        <v>0</v>
      </c>
      <c r="H241" s="301">
        <f>SUM(H243)</f>
        <v>0</v>
      </c>
    </row>
    <row r="242" spans="1:8" s="200" customFormat="1" ht="10.5" customHeight="1">
      <c r="A242" s="197"/>
      <c r="B242" s="191"/>
      <c r="C242" s="198"/>
      <c r="D242" s="199"/>
      <c r="E242" s="196" t="s">
        <v>448</v>
      </c>
      <c r="F242" s="77"/>
      <c r="G242" s="77"/>
      <c r="H242" s="301"/>
    </row>
    <row r="243" spans="1:8" ht="24" customHeight="1" thickBot="1">
      <c r="A243" s="197">
        <v>2851</v>
      </c>
      <c r="B243" s="215" t="s">
        <v>8</v>
      </c>
      <c r="C243" s="198">
        <v>5</v>
      </c>
      <c r="D243" s="199">
        <v>1</v>
      </c>
      <c r="E243" s="221" t="s">
        <v>278</v>
      </c>
      <c r="F243" s="92">
        <f>SUM(G243:H243)</f>
        <v>0</v>
      </c>
      <c r="G243" s="92"/>
      <c r="H243" s="346"/>
    </row>
    <row r="244" spans="1:8" ht="27" customHeight="1" thickBot="1">
      <c r="A244" s="197">
        <v>2860</v>
      </c>
      <c r="B244" s="215" t="s">
        <v>8</v>
      </c>
      <c r="C244" s="198">
        <v>6</v>
      </c>
      <c r="D244" s="199">
        <v>0</v>
      </c>
      <c r="E244" s="221" t="s">
        <v>279</v>
      </c>
      <c r="F244" s="113">
        <f>SUM(F246)</f>
        <v>0</v>
      </c>
      <c r="G244" s="113">
        <f>SUM(G246)</f>
        <v>0</v>
      </c>
      <c r="H244" s="363">
        <f>SUM(H246)</f>
        <v>0</v>
      </c>
    </row>
    <row r="245" spans="1:8" s="200" customFormat="1" ht="10.5" customHeight="1">
      <c r="A245" s="197"/>
      <c r="B245" s="191"/>
      <c r="C245" s="198"/>
      <c r="D245" s="199"/>
      <c r="E245" s="196" t="s">
        <v>448</v>
      </c>
      <c r="F245" s="144"/>
      <c r="G245" s="144"/>
      <c r="H245" s="362"/>
    </row>
    <row r="246" spans="1:8" ht="24" customHeight="1" thickBot="1">
      <c r="A246" s="197">
        <v>2861</v>
      </c>
      <c r="B246" s="215" t="s">
        <v>8</v>
      </c>
      <c r="C246" s="198">
        <v>6</v>
      </c>
      <c r="D246" s="199">
        <v>1</v>
      </c>
      <c r="E246" s="221" t="s">
        <v>279</v>
      </c>
      <c r="F246" s="92">
        <f>F247</f>
        <v>0</v>
      </c>
      <c r="G246" s="92">
        <f>G247</f>
        <v>0</v>
      </c>
      <c r="H246" s="92">
        <f>H247</f>
        <v>0</v>
      </c>
    </row>
    <row r="247" spans="1:8" ht="24" customHeight="1" thickBot="1">
      <c r="A247" s="197"/>
      <c r="B247" s="215"/>
      <c r="C247" s="198"/>
      <c r="D247" s="199"/>
      <c r="E247" s="221">
        <v>4269</v>
      </c>
      <c r="F247" s="92">
        <f>SUM(G247:H247)</f>
        <v>0</v>
      </c>
      <c r="G247" s="206"/>
      <c r="H247" s="343"/>
    </row>
    <row r="248" spans="1:8" s="195" customFormat="1" ht="44.25" customHeight="1">
      <c r="A248" s="222">
        <v>2900</v>
      </c>
      <c r="B248" s="223" t="s">
        <v>15</v>
      </c>
      <c r="C248" s="216">
        <v>0</v>
      </c>
      <c r="D248" s="217">
        <v>0</v>
      </c>
      <c r="E248" s="218" t="s">
        <v>796</v>
      </c>
      <c r="F248" s="211">
        <f>SUM(F250,F254,F258,F262,F266,F270,F273,F276)</f>
        <v>212263.7</v>
      </c>
      <c r="G248" s="211">
        <f>SUM(G250,G254,G258,G262,G266,G270,G273,G276)</f>
        <v>212263.7</v>
      </c>
      <c r="H248" s="306">
        <f>SUM(H250,H254,H258,H262,H266,H270,H273,H276)</f>
        <v>0</v>
      </c>
    </row>
    <row r="249" spans="1:8" ht="11.25" customHeight="1">
      <c r="A249" s="190"/>
      <c r="B249" s="191"/>
      <c r="C249" s="192"/>
      <c r="D249" s="193"/>
      <c r="E249" s="196" t="s">
        <v>447</v>
      </c>
      <c r="F249" s="144"/>
      <c r="G249" s="144"/>
      <c r="H249" s="362"/>
    </row>
    <row r="250" spans="1:8" ht="24.75" customHeight="1">
      <c r="A250" s="197">
        <v>2910</v>
      </c>
      <c r="B250" s="215" t="s">
        <v>15</v>
      </c>
      <c r="C250" s="198">
        <v>1</v>
      </c>
      <c r="D250" s="199">
        <v>0</v>
      </c>
      <c r="E250" s="218" t="s">
        <v>47</v>
      </c>
      <c r="F250" s="77">
        <f>F252+F253</f>
        <v>141357.2</v>
      </c>
      <c r="G250" s="77">
        <f>G252+G253</f>
        <v>141357.2</v>
      </c>
      <c r="H250" s="77">
        <f>H252+H253</f>
        <v>0</v>
      </c>
    </row>
    <row r="251" spans="1:8" s="200" customFormat="1" ht="10.5" customHeight="1">
      <c r="A251" s="197"/>
      <c r="B251" s="191"/>
      <c r="C251" s="198"/>
      <c r="D251" s="199"/>
      <c r="E251" s="196" t="s">
        <v>448</v>
      </c>
      <c r="F251" s="77"/>
      <c r="G251" s="77"/>
      <c r="H251" s="301"/>
    </row>
    <row r="252" spans="1:8" ht="19.5" customHeight="1" thickBot="1">
      <c r="A252" s="197">
        <v>2911</v>
      </c>
      <c r="B252" s="215" t="s">
        <v>15</v>
      </c>
      <c r="C252" s="198">
        <v>1</v>
      </c>
      <c r="D252" s="199">
        <v>1</v>
      </c>
      <c r="E252" s="218" t="s">
        <v>306</v>
      </c>
      <c r="F252" s="92">
        <f>SUM(G252:H252)</f>
        <v>141357.2</v>
      </c>
      <c r="G252" s="92">
        <v>141357.2</v>
      </c>
      <c r="H252" s="92"/>
    </row>
    <row r="253" spans="1:8" ht="18" customHeight="1" thickBot="1">
      <c r="A253" s="197">
        <v>2912</v>
      </c>
      <c r="B253" s="215" t="s">
        <v>15</v>
      </c>
      <c r="C253" s="198">
        <v>1</v>
      </c>
      <c r="D253" s="199">
        <v>2</v>
      </c>
      <c r="E253" s="196" t="s">
        <v>16</v>
      </c>
      <c r="F253" s="92"/>
      <c r="G253" s="206"/>
      <c r="H253" s="343"/>
    </row>
    <row r="254" spans="1:8" ht="16.5" customHeight="1">
      <c r="A254" s="197">
        <v>2920</v>
      </c>
      <c r="B254" s="215" t="s">
        <v>15</v>
      </c>
      <c r="C254" s="198">
        <v>2</v>
      </c>
      <c r="D254" s="199">
        <v>0</v>
      </c>
      <c r="E254" s="196" t="s">
        <v>17</v>
      </c>
      <c r="F254" s="77">
        <f>F256+F257</f>
        <v>0</v>
      </c>
      <c r="G254" s="77">
        <f>G256+G257</f>
        <v>0</v>
      </c>
      <c r="H254" s="77">
        <f>H256+H257</f>
        <v>0</v>
      </c>
    </row>
    <row r="255" spans="1:8" s="200" customFormat="1" ht="10.5" customHeight="1">
      <c r="A255" s="197"/>
      <c r="B255" s="191"/>
      <c r="C255" s="198"/>
      <c r="D255" s="199"/>
      <c r="E255" s="196" t="s">
        <v>448</v>
      </c>
      <c r="F255" s="77"/>
      <c r="G255" s="77"/>
      <c r="H255" s="301"/>
    </row>
    <row r="256" spans="1:8" ht="17.25" customHeight="1" thickBot="1">
      <c r="A256" s="197">
        <v>2921</v>
      </c>
      <c r="B256" s="215" t="s">
        <v>15</v>
      </c>
      <c r="C256" s="198">
        <v>2</v>
      </c>
      <c r="D256" s="199">
        <v>1</v>
      </c>
      <c r="E256" s="196" t="s">
        <v>18</v>
      </c>
      <c r="F256" s="92">
        <f>SUM(G256:H256)</f>
        <v>0</v>
      </c>
      <c r="G256" s="92"/>
      <c r="H256" s="92"/>
    </row>
    <row r="257" spans="1:8" ht="19.5" customHeight="1" thickBot="1">
      <c r="A257" s="197">
        <v>2922</v>
      </c>
      <c r="B257" s="215" t="s">
        <v>15</v>
      </c>
      <c r="C257" s="198">
        <v>2</v>
      </c>
      <c r="D257" s="199">
        <v>2</v>
      </c>
      <c r="E257" s="196" t="s">
        <v>19</v>
      </c>
      <c r="F257" s="92">
        <f>SUM(G257:H257)</f>
        <v>0</v>
      </c>
      <c r="G257" s="206"/>
      <c r="H257" s="206"/>
    </row>
    <row r="258" spans="1:8" ht="36.75" customHeight="1">
      <c r="A258" s="197">
        <v>2930</v>
      </c>
      <c r="B258" s="215" t="s">
        <v>15</v>
      </c>
      <c r="C258" s="198">
        <v>3</v>
      </c>
      <c r="D258" s="199">
        <v>0</v>
      </c>
      <c r="E258" s="196" t="s">
        <v>20</v>
      </c>
      <c r="F258" s="77">
        <f>SUM(F260:F261)</f>
        <v>0</v>
      </c>
      <c r="G258" s="77">
        <f>SUM(G260:G261)</f>
        <v>0</v>
      </c>
      <c r="H258" s="301">
        <f>SUM(H260:H261)</f>
        <v>0</v>
      </c>
    </row>
    <row r="259" spans="1:8" s="200" customFormat="1" ht="10.5" customHeight="1">
      <c r="A259" s="197"/>
      <c r="B259" s="191"/>
      <c r="C259" s="198"/>
      <c r="D259" s="199"/>
      <c r="E259" s="196" t="s">
        <v>448</v>
      </c>
      <c r="F259" s="77"/>
      <c r="G259" s="77"/>
      <c r="H259" s="301"/>
    </row>
    <row r="260" spans="1:8" ht="25.5" customHeight="1" thickBot="1">
      <c r="A260" s="197">
        <v>2931</v>
      </c>
      <c r="B260" s="215" t="s">
        <v>15</v>
      </c>
      <c r="C260" s="198">
        <v>3</v>
      </c>
      <c r="D260" s="199">
        <v>1</v>
      </c>
      <c r="E260" s="196" t="s">
        <v>21</v>
      </c>
      <c r="F260" s="92">
        <f>SUM(G260:H260)</f>
        <v>0</v>
      </c>
      <c r="G260" s="92"/>
      <c r="H260" s="346"/>
    </row>
    <row r="261" spans="1:8" ht="18.75" customHeight="1" thickBot="1">
      <c r="A261" s="197">
        <v>2932</v>
      </c>
      <c r="B261" s="215" t="s">
        <v>15</v>
      </c>
      <c r="C261" s="198">
        <v>3</v>
      </c>
      <c r="D261" s="199">
        <v>2</v>
      </c>
      <c r="E261" s="196" t="s">
        <v>22</v>
      </c>
      <c r="F261" s="92">
        <f>SUM(G261:H261)</f>
        <v>0</v>
      </c>
      <c r="G261" s="206"/>
      <c r="H261" s="206"/>
    </row>
    <row r="262" spans="1:8" ht="16.5" customHeight="1">
      <c r="A262" s="197">
        <v>2940</v>
      </c>
      <c r="B262" s="215" t="s">
        <v>15</v>
      </c>
      <c r="C262" s="198">
        <v>4</v>
      </c>
      <c r="D262" s="199">
        <v>0</v>
      </c>
      <c r="E262" s="196" t="s">
        <v>307</v>
      </c>
      <c r="F262" s="77">
        <f>F264</f>
        <v>0</v>
      </c>
      <c r="G262" s="77">
        <f>G264</f>
        <v>0</v>
      </c>
      <c r="H262" s="77">
        <f>H264</f>
        <v>0</v>
      </c>
    </row>
    <row r="263" spans="1:8" s="200" customFormat="1" ht="12.75" customHeight="1">
      <c r="A263" s="197"/>
      <c r="B263" s="191"/>
      <c r="C263" s="198"/>
      <c r="D263" s="199"/>
      <c r="E263" s="196" t="s">
        <v>448</v>
      </c>
      <c r="F263" s="77"/>
      <c r="G263" s="77"/>
      <c r="H263" s="301"/>
    </row>
    <row r="264" spans="1:8" ht="24" customHeight="1" thickBot="1">
      <c r="A264" s="197">
        <v>2941</v>
      </c>
      <c r="B264" s="215" t="s">
        <v>15</v>
      </c>
      <c r="C264" s="198">
        <v>4</v>
      </c>
      <c r="D264" s="199">
        <v>1</v>
      </c>
      <c r="E264" s="196" t="s">
        <v>23</v>
      </c>
      <c r="F264" s="92">
        <f>SUM(G264:H264)</f>
        <v>0</v>
      </c>
      <c r="G264" s="92"/>
      <c r="H264" s="92"/>
    </row>
    <row r="265" spans="1:8" ht="24" customHeight="1" thickBot="1">
      <c r="A265" s="197">
        <v>2942</v>
      </c>
      <c r="B265" s="215" t="s">
        <v>15</v>
      </c>
      <c r="C265" s="198">
        <v>4</v>
      </c>
      <c r="D265" s="199">
        <v>2</v>
      </c>
      <c r="E265" s="196" t="s">
        <v>24</v>
      </c>
      <c r="F265" s="92">
        <f>SUM(G265:H265)</f>
        <v>0</v>
      </c>
      <c r="G265" s="92"/>
      <c r="H265" s="346"/>
    </row>
    <row r="266" spans="1:8" ht="27.75" customHeight="1">
      <c r="A266" s="197">
        <v>2950</v>
      </c>
      <c r="B266" s="215" t="s">
        <v>15</v>
      </c>
      <c r="C266" s="198">
        <v>5</v>
      </c>
      <c r="D266" s="199">
        <v>0</v>
      </c>
      <c r="E266" s="218" t="s">
        <v>308</v>
      </c>
      <c r="F266" s="77">
        <f>SUM(F268,F269)</f>
        <v>70906.5</v>
      </c>
      <c r="G266" s="77">
        <f>G268</f>
        <v>70906.5</v>
      </c>
      <c r="H266" s="77">
        <f>H268</f>
        <v>0</v>
      </c>
    </row>
    <row r="267" spans="1:8" s="200" customFormat="1" ht="10.5" customHeight="1">
      <c r="A267" s="197"/>
      <c r="B267" s="191"/>
      <c r="C267" s="198"/>
      <c r="D267" s="199"/>
      <c r="E267" s="196" t="s">
        <v>448</v>
      </c>
      <c r="F267" s="77"/>
      <c r="G267" s="77"/>
      <c r="H267" s="301"/>
    </row>
    <row r="268" spans="1:8" ht="24.75" thickBot="1">
      <c r="A268" s="197">
        <v>2951</v>
      </c>
      <c r="B268" s="215" t="s">
        <v>15</v>
      </c>
      <c r="C268" s="198">
        <v>5</v>
      </c>
      <c r="D268" s="199">
        <v>1</v>
      </c>
      <c r="E268" s="218" t="s">
        <v>25</v>
      </c>
      <c r="F268" s="92">
        <f>SUM(G268:H268)</f>
        <v>70906.5</v>
      </c>
      <c r="G268" s="92">
        <v>70906.5</v>
      </c>
      <c r="H268" s="92"/>
    </row>
    <row r="269" spans="1:8" ht="16.5" customHeight="1" thickBot="1">
      <c r="A269" s="197">
        <v>2952</v>
      </c>
      <c r="B269" s="215" t="s">
        <v>15</v>
      </c>
      <c r="C269" s="198">
        <v>5</v>
      </c>
      <c r="D269" s="199">
        <v>2</v>
      </c>
      <c r="E269" s="196" t="s">
        <v>26</v>
      </c>
      <c r="F269" s="92">
        <f>SUM(G269:H269)</f>
        <v>0</v>
      </c>
      <c r="G269" s="92"/>
      <c r="H269" s="346"/>
    </row>
    <row r="270" spans="1:8" ht="26.25" customHeight="1">
      <c r="A270" s="197">
        <v>2960</v>
      </c>
      <c r="B270" s="215" t="s">
        <v>15</v>
      </c>
      <c r="C270" s="198">
        <v>6</v>
      </c>
      <c r="D270" s="199">
        <v>0</v>
      </c>
      <c r="E270" s="196" t="s">
        <v>309</v>
      </c>
      <c r="F270" s="77">
        <f>SUM(F272)</f>
        <v>0</v>
      </c>
      <c r="G270" s="77">
        <f>SUM(G272)</f>
        <v>0</v>
      </c>
      <c r="H270" s="301">
        <f>SUM(H272)</f>
        <v>0</v>
      </c>
    </row>
    <row r="271" spans="1:8" s="200" customFormat="1" ht="14.25" customHeight="1">
      <c r="A271" s="197"/>
      <c r="B271" s="191"/>
      <c r="C271" s="198"/>
      <c r="D271" s="199"/>
      <c r="E271" s="196" t="s">
        <v>448</v>
      </c>
      <c r="F271" s="77"/>
      <c r="G271" s="77"/>
      <c r="H271" s="301"/>
    </row>
    <row r="272" spans="1:8" ht="24" customHeight="1" thickBot="1">
      <c r="A272" s="207">
        <v>2961</v>
      </c>
      <c r="B272" s="198" t="s">
        <v>15</v>
      </c>
      <c r="C272" s="198">
        <v>6</v>
      </c>
      <c r="D272" s="198">
        <v>1</v>
      </c>
      <c r="E272" s="208" t="s">
        <v>309</v>
      </c>
      <c r="F272" s="92">
        <f>SUM(G272:H272)</f>
        <v>0</v>
      </c>
      <c r="G272" s="92"/>
      <c r="H272" s="92"/>
    </row>
    <row r="273" spans="1:8" ht="26.25" customHeight="1">
      <c r="A273" s="207">
        <v>2970</v>
      </c>
      <c r="B273" s="198" t="s">
        <v>15</v>
      </c>
      <c r="C273" s="198">
        <v>7</v>
      </c>
      <c r="D273" s="198">
        <v>0</v>
      </c>
      <c r="E273" s="208" t="s">
        <v>310</v>
      </c>
      <c r="F273" s="77">
        <f>SUM(F275)</f>
        <v>0</v>
      </c>
      <c r="G273" s="77">
        <f>SUM(G275)</f>
        <v>0</v>
      </c>
      <c r="H273" s="301">
        <f>SUM(H275)</f>
        <v>0</v>
      </c>
    </row>
    <row r="274" spans="1:8" s="200" customFormat="1" ht="10.5" customHeight="1">
      <c r="A274" s="207"/>
      <c r="B274" s="198"/>
      <c r="C274" s="198"/>
      <c r="D274" s="198"/>
      <c r="E274" s="208" t="s">
        <v>448</v>
      </c>
      <c r="F274" s="77"/>
      <c r="G274" s="77"/>
      <c r="H274" s="301"/>
    </row>
    <row r="275" spans="1:8" ht="32.25" customHeight="1" thickBot="1">
      <c r="A275" s="207">
        <v>2971</v>
      </c>
      <c r="B275" s="198" t="s">
        <v>15</v>
      </c>
      <c r="C275" s="198">
        <v>7</v>
      </c>
      <c r="D275" s="198">
        <v>1</v>
      </c>
      <c r="E275" s="208" t="s">
        <v>310</v>
      </c>
      <c r="F275" s="92">
        <f>SUM(G275:H275)</f>
        <v>0</v>
      </c>
      <c r="G275" s="92"/>
      <c r="H275" s="346"/>
    </row>
    <row r="276" spans="1:8" ht="27.75" customHeight="1">
      <c r="A276" s="207">
        <v>2980</v>
      </c>
      <c r="B276" s="198" t="s">
        <v>15</v>
      </c>
      <c r="C276" s="198">
        <v>8</v>
      </c>
      <c r="D276" s="198">
        <v>0</v>
      </c>
      <c r="E276" s="208" t="s">
        <v>311</v>
      </c>
      <c r="F276" s="77">
        <f>SUM(F278)</f>
        <v>0</v>
      </c>
      <c r="G276" s="77">
        <f>SUM(G278)</f>
        <v>0</v>
      </c>
      <c r="H276" s="301">
        <f>SUM(H278)</f>
        <v>0</v>
      </c>
    </row>
    <row r="277" spans="1:8" s="200" customFormat="1" ht="10.5" customHeight="1">
      <c r="A277" s="207"/>
      <c r="B277" s="198"/>
      <c r="C277" s="198"/>
      <c r="D277" s="198"/>
      <c r="E277" s="208" t="s">
        <v>448</v>
      </c>
      <c r="F277" s="77"/>
      <c r="G277" s="77"/>
      <c r="H277" s="301"/>
    </row>
    <row r="278" spans="1:8" ht="23.25" customHeight="1" thickBot="1">
      <c r="A278" s="207">
        <v>2981</v>
      </c>
      <c r="B278" s="198" t="s">
        <v>15</v>
      </c>
      <c r="C278" s="198">
        <v>8</v>
      </c>
      <c r="D278" s="198">
        <v>1</v>
      </c>
      <c r="E278" s="208" t="s">
        <v>311</v>
      </c>
      <c r="F278" s="92">
        <f>SUM(G278:H278)</f>
        <v>0</v>
      </c>
      <c r="G278" s="92"/>
      <c r="H278" s="92"/>
    </row>
    <row r="279" spans="1:8" s="195" customFormat="1" ht="49.5" customHeight="1">
      <c r="A279" s="224">
        <v>3000</v>
      </c>
      <c r="B279" s="216" t="s">
        <v>28</v>
      </c>
      <c r="C279" s="216">
        <v>0</v>
      </c>
      <c r="D279" s="216">
        <v>0</v>
      </c>
      <c r="E279" s="225" t="s">
        <v>797</v>
      </c>
      <c r="F279" s="211">
        <f>SUM(F281,F285,F288,F291,F294,F297,F300,F303,F307)</f>
        <v>2000</v>
      </c>
      <c r="G279" s="211">
        <f>SUM(G281,G285,G288,G291,G294,G297,G300,G303,G307)</f>
        <v>2000</v>
      </c>
      <c r="H279" s="306">
        <v>0</v>
      </c>
    </row>
    <row r="280" spans="1:8" ht="15.75" customHeight="1">
      <c r="A280" s="207"/>
      <c r="B280" s="198"/>
      <c r="C280" s="198"/>
      <c r="D280" s="198"/>
      <c r="E280" s="208" t="s">
        <v>447</v>
      </c>
      <c r="F280" s="77"/>
      <c r="G280" s="77"/>
      <c r="H280" s="301"/>
    </row>
    <row r="281" spans="1:8" ht="24" customHeight="1">
      <c r="A281" s="207">
        <v>3010</v>
      </c>
      <c r="B281" s="198" t="s">
        <v>28</v>
      </c>
      <c r="C281" s="198">
        <v>1</v>
      </c>
      <c r="D281" s="198">
        <v>0</v>
      </c>
      <c r="E281" s="208" t="s">
        <v>27</v>
      </c>
      <c r="F281" s="77">
        <f>SUM(F283:F284)</f>
        <v>0</v>
      </c>
      <c r="G281" s="77">
        <f>SUM(G283:G284)</f>
        <v>0</v>
      </c>
      <c r="H281" s="301">
        <f>SUM(H283:H284)</f>
        <v>0</v>
      </c>
    </row>
    <row r="282" spans="1:8" s="200" customFormat="1" ht="16.5" customHeight="1">
      <c r="A282" s="207"/>
      <c r="B282" s="198"/>
      <c r="C282" s="198"/>
      <c r="D282" s="198"/>
      <c r="E282" s="208" t="s">
        <v>448</v>
      </c>
      <c r="F282" s="77"/>
      <c r="G282" s="77"/>
      <c r="H282" s="301"/>
    </row>
    <row r="283" spans="1:8" ht="18.75" customHeight="1" thickBot="1">
      <c r="A283" s="207">
        <v>3011</v>
      </c>
      <c r="B283" s="198" t="s">
        <v>28</v>
      </c>
      <c r="C283" s="198">
        <v>1</v>
      </c>
      <c r="D283" s="198">
        <v>1</v>
      </c>
      <c r="E283" s="208" t="s">
        <v>312</v>
      </c>
      <c r="F283" s="92">
        <f>SUM(G283:H283)</f>
        <v>0</v>
      </c>
      <c r="G283" s="92"/>
      <c r="H283" s="346"/>
    </row>
    <row r="284" spans="1:8" ht="17.25" customHeight="1" thickBot="1">
      <c r="A284" s="207">
        <v>3012</v>
      </c>
      <c r="B284" s="198" t="s">
        <v>28</v>
      </c>
      <c r="C284" s="198">
        <v>1</v>
      </c>
      <c r="D284" s="198">
        <v>2</v>
      </c>
      <c r="E284" s="208" t="s">
        <v>313</v>
      </c>
      <c r="F284" s="92">
        <f>SUM(G284:H284)</f>
        <v>0</v>
      </c>
      <c r="G284" s="92"/>
      <c r="H284" s="346"/>
    </row>
    <row r="285" spans="1:8" ht="15" customHeight="1">
      <c r="A285" s="207">
        <v>3020</v>
      </c>
      <c r="B285" s="198" t="s">
        <v>28</v>
      </c>
      <c r="C285" s="198">
        <v>2</v>
      </c>
      <c r="D285" s="198">
        <v>0</v>
      </c>
      <c r="E285" s="208" t="s">
        <v>314</v>
      </c>
      <c r="F285" s="77">
        <f>SUM(F287)</f>
        <v>0</v>
      </c>
      <c r="G285" s="77">
        <f>SUM(G287)</f>
        <v>0</v>
      </c>
      <c r="H285" s="301">
        <f>SUM(H287)</f>
        <v>0</v>
      </c>
    </row>
    <row r="286" spans="1:8" s="200" customFormat="1" ht="10.5" customHeight="1">
      <c r="A286" s="207"/>
      <c r="B286" s="198"/>
      <c r="C286" s="198"/>
      <c r="D286" s="198"/>
      <c r="E286" s="208" t="s">
        <v>448</v>
      </c>
      <c r="F286" s="77"/>
      <c r="G286" s="77"/>
      <c r="H286" s="301"/>
    </row>
    <row r="287" spans="1:8" ht="15.75" customHeight="1" thickBot="1">
      <c r="A287" s="207">
        <v>3021</v>
      </c>
      <c r="B287" s="198" t="s">
        <v>28</v>
      </c>
      <c r="C287" s="198">
        <v>2</v>
      </c>
      <c r="D287" s="198">
        <v>1</v>
      </c>
      <c r="E287" s="208" t="s">
        <v>314</v>
      </c>
      <c r="F287" s="92">
        <f>SUM(G287:H287)</f>
        <v>0</v>
      </c>
      <c r="G287" s="92"/>
      <c r="H287" s="346"/>
    </row>
    <row r="288" spans="1:8" ht="14.25" customHeight="1">
      <c r="A288" s="207">
        <v>3030</v>
      </c>
      <c r="B288" s="198" t="s">
        <v>28</v>
      </c>
      <c r="C288" s="198">
        <v>3</v>
      </c>
      <c r="D288" s="198">
        <v>0</v>
      </c>
      <c r="E288" s="225" t="s">
        <v>315</v>
      </c>
      <c r="F288" s="77">
        <f>SUM(F290)</f>
        <v>2000</v>
      </c>
      <c r="G288" s="77">
        <f>SUM(G290)</f>
        <v>2000</v>
      </c>
      <c r="H288" s="301">
        <f>SUM(H290)</f>
        <v>0</v>
      </c>
    </row>
    <row r="289" spans="1:8" s="200" customFormat="1" ht="15.75">
      <c r="A289" s="207"/>
      <c r="B289" s="198"/>
      <c r="C289" s="198"/>
      <c r="D289" s="198"/>
      <c r="E289" s="208" t="s">
        <v>448</v>
      </c>
      <c r="F289" s="77"/>
      <c r="G289" s="77"/>
      <c r="H289" s="301"/>
    </row>
    <row r="290" spans="1:8" s="200" customFormat="1" ht="16.5" thickBot="1">
      <c r="A290" s="207">
        <v>3031</v>
      </c>
      <c r="B290" s="198" t="s">
        <v>28</v>
      </c>
      <c r="C290" s="198">
        <v>3</v>
      </c>
      <c r="D290" s="198" t="s">
        <v>505</v>
      </c>
      <c r="E290" s="225" t="s">
        <v>315</v>
      </c>
      <c r="F290" s="92">
        <f>SUM(G290:H290)</f>
        <v>2000</v>
      </c>
      <c r="G290" s="206">
        <v>2000</v>
      </c>
      <c r="H290" s="206"/>
    </row>
    <row r="291" spans="1:8" ht="18" customHeight="1">
      <c r="A291" s="207">
        <v>3040</v>
      </c>
      <c r="B291" s="198" t="s">
        <v>28</v>
      </c>
      <c r="C291" s="198">
        <v>4</v>
      </c>
      <c r="D291" s="198">
        <v>0</v>
      </c>
      <c r="E291" s="208" t="s">
        <v>316</v>
      </c>
      <c r="F291" s="77">
        <f>SUM(F293)</f>
        <v>0</v>
      </c>
      <c r="G291" s="77">
        <f>SUM(G293)</f>
        <v>0</v>
      </c>
      <c r="H291" s="301">
        <f>SUM(H293)</f>
        <v>0</v>
      </c>
    </row>
    <row r="292" spans="1:8" s="200" customFormat="1" ht="10.5" customHeight="1">
      <c r="A292" s="207"/>
      <c r="B292" s="198"/>
      <c r="C292" s="198"/>
      <c r="D292" s="198"/>
      <c r="E292" s="208" t="s">
        <v>448</v>
      </c>
      <c r="F292" s="77"/>
      <c r="G292" s="77"/>
      <c r="H292" s="301"/>
    </row>
    <row r="293" spans="1:8" ht="16.5" customHeight="1" thickBot="1">
      <c r="A293" s="207">
        <v>3041</v>
      </c>
      <c r="B293" s="198" t="s">
        <v>28</v>
      </c>
      <c r="C293" s="198">
        <v>4</v>
      </c>
      <c r="D293" s="198">
        <v>1</v>
      </c>
      <c r="E293" s="208" t="s">
        <v>316</v>
      </c>
      <c r="F293" s="92">
        <f>SUM(G293:H293)</f>
        <v>0</v>
      </c>
      <c r="G293" s="206"/>
      <c r="H293" s="206"/>
    </row>
    <row r="294" spans="1:8" ht="12" customHeight="1">
      <c r="A294" s="207">
        <v>3050</v>
      </c>
      <c r="B294" s="198" t="s">
        <v>28</v>
      </c>
      <c r="C294" s="198">
        <v>5</v>
      </c>
      <c r="D294" s="198">
        <v>0</v>
      </c>
      <c r="E294" s="208" t="s">
        <v>317</v>
      </c>
      <c r="F294" s="77">
        <f>SUM(F296)</f>
        <v>0</v>
      </c>
      <c r="G294" s="77">
        <f>SUM(G296)</f>
        <v>0</v>
      </c>
      <c r="H294" s="301">
        <f>SUM(H296)</f>
        <v>0</v>
      </c>
    </row>
    <row r="295" spans="1:8" s="200" customFormat="1" ht="10.5" customHeight="1">
      <c r="A295" s="207"/>
      <c r="B295" s="198"/>
      <c r="C295" s="198"/>
      <c r="D295" s="198"/>
      <c r="E295" s="208" t="s">
        <v>448</v>
      </c>
      <c r="F295" s="77"/>
      <c r="G295" s="77"/>
      <c r="H295" s="301"/>
    </row>
    <row r="296" spans="1:8" ht="15.75" customHeight="1" thickBot="1">
      <c r="A296" s="207">
        <v>3051</v>
      </c>
      <c r="B296" s="198" t="s">
        <v>28</v>
      </c>
      <c r="C296" s="198">
        <v>5</v>
      </c>
      <c r="D296" s="198">
        <v>1</v>
      </c>
      <c r="E296" s="208" t="s">
        <v>317</v>
      </c>
      <c r="F296" s="92">
        <f>SUM(G296:H296)</f>
        <v>0</v>
      </c>
      <c r="G296" s="92"/>
      <c r="H296" s="346"/>
    </row>
    <row r="297" spans="1:8" ht="16.5" customHeight="1">
      <c r="A297" s="207">
        <v>3060</v>
      </c>
      <c r="B297" s="198" t="s">
        <v>28</v>
      </c>
      <c r="C297" s="198">
        <v>6</v>
      </c>
      <c r="D297" s="198">
        <v>0</v>
      </c>
      <c r="E297" s="208" t="s">
        <v>318</v>
      </c>
      <c r="F297" s="77">
        <f>SUM(F299)</f>
        <v>0</v>
      </c>
      <c r="G297" s="77">
        <f>SUM(G299)</f>
        <v>0</v>
      </c>
      <c r="H297" s="301">
        <f>SUM(H299)</f>
        <v>0</v>
      </c>
    </row>
    <row r="298" spans="1:8" s="200" customFormat="1" ht="10.5" customHeight="1">
      <c r="A298" s="207"/>
      <c r="B298" s="198"/>
      <c r="C298" s="198"/>
      <c r="D298" s="198"/>
      <c r="E298" s="208" t="s">
        <v>448</v>
      </c>
      <c r="F298" s="77"/>
      <c r="G298" s="77"/>
      <c r="H298" s="301"/>
    </row>
    <row r="299" spans="1:8" ht="15.75" customHeight="1" thickBot="1">
      <c r="A299" s="207">
        <v>3061</v>
      </c>
      <c r="B299" s="198" t="s">
        <v>28</v>
      </c>
      <c r="C299" s="198">
        <v>6</v>
      </c>
      <c r="D299" s="198">
        <v>1</v>
      </c>
      <c r="E299" s="208" t="s">
        <v>318</v>
      </c>
      <c r="F299" s="92">
        <f>SUM(G299:H299)</f>
        <v>0</v>
      </c>
      <c r="G299" s="92"/>
      <c r="H299" s="346"/>
    </row>
    <row r="300" spans="1:8" ht="34.5" customHeight="1">
      <c r="A300" s="207">
        <v>3070</v>
      </c>
      <c r="B300" s="198" t="s">
        <v>28</v>
      </c>
      <c r="C300" s="198">
        <v>7</v>
      </c>
      <c r="D300" s="198">
        <v>0</v>
      </c>
      <c r="E300" s="208" t="s">
        <v>319</v>
      </c>
      <c r="F300" s="77">
        <f>SUM(F302)</f>
        <v>0</v>
      </c>
      <c r="G300" s="77">
        <f>SUM(G302)</f>
        <v>0</v>
      </c>
      <c r="H300" s="301">
        <f>SUM(H302)</f>
        <v>0</v>
      </c>
    </row>
    <row r="301" spans="1:8" s="200" customFormat="1" ht="10.5" customHeight="1">
      <c r="A301" s="207"/>
      <c r="B301" s="198"/>
      <c r="C301" s="198"/>
      <c r="D301" s="198"/>
      <c r="E301" s="208" t="s">
        <v>448</v>
      </c>
      <c r="F301" s="77"/>
      <c r="G301" s="77"/>
      <c r="H301" s="301"/>
    </row>
    <row r="302" spans="1:8" ht="39" customHeight="1" thickBot="1">
      <c r="A302" s="207">
        <v>3071</v>
      </c>
      <c r="B302" s="198" t="s">
        <v>28</v>
      </c>
      <c r="C302" s="198">
        <v>7</v>
      </c>
      <c r="D302" s="198">
        <v>1</v>
      </c>
      <c r="E302" s="208" t="s">
        <v>319</v>
      </c>
      <c r="F302" s="92">
        <f>SUM(G302:H302)</f>
        <v>0</v>
      </c>
      <c r="G302" s="206"/>
      <c r="H302" s="206"/>
    </row>
    <row r="303" spans="1:8" ht="40.5" customHeight="1">
      <c r="A303" s="207">
        <v>3080</v>
      </c>
      <c r="B303" s="198" t="s">
        <v>28</v>
      </c>
      <c r="C303" s="198">
        <v>8</v>
      </c>
      <c r="D303" s="198">
        <v>0</v>
      </c>
      <c r="E303" s="208" t="s">
        <v>320</v>
      </c>
      <c r="F303" s="77">
        <f>SUM(F305)</f>
        <v>0</v>
      </c>
      <c r="G303" s="77">
        <f>SUM(G305)</f>
        <v>0</v>
      </c>
      <c r="H303" s="301">
        <f>SUM(H305)</f>
        <v>0</v>
      </c>
    </row>
    <row r="304" spans="1:8" s="200" customFormat="1" ht="18.75" customHeight="1">
      <c r="A304" s="207"/>
      <c r="B304" s="198"/>
      <c r="C304" s="198"/>
      <c r="D304" s="198"/>
      <c r="E304" s="208" t="s">
        <v>448</v>
      </c>
      <c r="F304" s="77"/>
      <c r="G304" s="77"/>
      <c r="H304" s="301"/>
    </row>
    <row r="305" spans="1:8" ht="40.5" customHeight="1" thickBot="1">
      <c r="A305" s="207">
        <v>3081</v>
      </c>
      <c r="B305" s="198" t="s">
        <v>28</v>
      </c>
      <c r="C305" s="198">
        <v>8</v>
      </c>
      <c r="D305" s="198">
        <v>1</v>
      </c>
      <c r="E305" s="208" t="s">
        <v>320</v>
      </c>
      <c r="F305" s="92">
        <f>SUM(G305:H305)</f>
        <v>0</v>
      </c>
      <c r="G305" s="92"/>
      <c r="H305" s="346"/>
    </row>
    <row r="306" spans="1:8" s="200" customFormat="1" ht="10.5" customHeight="1">
      <c r="A306" s="207"/>
      <c r="B306" s="198"/>
      <c r="C306" s="198"/>
      <c r="D306" s="198"/>
      <c r="E306" s="208" t="s">
        <v>448</v>
      </c>
      <c r="F306" s="77"/>
      <c r="G306" s="77"/>
      <c r="H306" s="301"/>
    </row>
    <row r="307" spans="1:8" ht="25.5" customHeight="1">
      <c r="A307" s="207">
        <v>3090</v>
      </c>
      <c r="B307" s="198" t="s">
        <v>28</v>
      </c>
      <c r="C307" s="198">
        <v>9</v>
      </c>
      <c r="D307" s="198">
        <v>0</v>
      </c>
      <c r="E307" s="208" t="s">
        <v>321</v>
      </c>
      <c r="F307" s="77">
        <f>SUM(F309:F310)</f>
        <v>0</v>
      </c>
      <c r="G307" s="77">
        <f>SUM(G309:G310)</f>
        <v>0</v>
      </c>
      <c r="H307" s="301">
        <f>SUM(H309:H310)</f>
        <v>0</v>
      </c>
    </row>
    <row r="308" spans="1:8" s="200" customFormat="1" ht="10.5" customHeight="1">
      <c r="A308" s="207"/>
      <c r="B308" s="198"/>
      <c r="C308" s="198"/>
      <c r="D308" s="198"/>
      <c r="E308" s="208" t="s">
        <v>448</v>
      </c>
      <c r="F308" s="77"/>
      <c r="G308" s="77"/>
      <c r="H308" s="301"/>
    </row>
    <row r="309" spans="1:8" ht="25.5" customHeight="1" thickBot="1">
      <c r="A309" s="207">
        <v>3091</v>
      </c>
      <c r="B309" s="198" t="s">
        <v>28</v>
      </c>
      <c r="C309" s="198">
        <v>9</v>
      </c>
      <c r="D309" s="198">
        <v>1</v>
      </c>
      <c r="E309" s="208" t="s">
        <v>321</v>
      </c>
      <c r="F309" s="92">
        <f>SUM(G309:H309)</f>
        <v>0</v>
      </c>
      <c r="G309" s="77"/>
      <c r="H309" s="77"/>
    </row>
    <row r="310" spans="1:8" ht="53.25" customHeight="1" thickBot="1">
      <c r="A310" s="207">
        <v>3092</v>
      </c>
      <c r="B310" s="198" t="s">
        <v>28</v>
      </c>
      <c r="C310" s="198">
        <v>9</v>
      </c>
      <c r="D310" s="198">
        <v>2</v>
      </c>
      <c r="E310" s="208" t="s">
        <v>48</v>
      </c>
      <c r="F310" s="92">
        <f>SUM(G310:H310)</f>
        <v>0</v>
      </c>
      <c r="G310" s="77"/>
      <c r="H310" s="77"/>
    </row>
    <row r="311" spans="1:8" s="195" customFormat="1" ht="37.5" customHeight="1">
      <c r="A311" s="226">
        <v>3100</v>
      </c>
      <c r="B311" s="216" t="s">
        <v>29</v>
      </c>
      <c r="C311" s="216">
        <v>0</v>
      </c>
      <c r="D311" s="217">
        <v>0</v>
      </c>
      <c r="E311" s="227" t="s">
        <v>798</v>
      </c>
      <c r="F311" s="211">
        <f>SUM(F313)</f>
        <v>36594.5</v>
      </c>
      <c r="G311" s="211">
        <f>SUM(G313)</f>
        <v>116694.5</v>
      </c>
      <c r="H311" s="306">
        <f>SUM(H313)</f>
        <v>0</v>
      </c>
    </row>
    <row r="312" spans="1:8" ht="11.25" customHeight="1">
      <c r="A312" s="201"/>
      <c r="B312" s="191"/>
      <c r="C312" s="192"/>
      <c r="D312" s="193"/>
      <c r="E312" s="196" t="s">
        <v>447</v>
      </c>
      <c r="F312" s="144"/>
      <c r="G312" s="144"/>
      <c r="H312" s="362"/>
    </row>
    <row r="313" spans="1:8" ht="29.25" customHeight="1">
      <c r="A313" s="201">
        <v>3110</v>
      </c>
      <c r="B313" s="198" t="s">
        <v>29</v>
      </c>
      <c r="C313" s="198">
        <v>1</v>
      </c>
      <c r="D313" s="199">
        <v>0</v>
      </c>
      <c r="E313" s="221" t="s">
        <v>431</v>
      </c>
      <c r="F313" s="77">
        <f>SUM(F315)</f>
        <v>36594.5</v>
      </c>
      <c r="G313" s="77">
        <f>SUM(G315)</f>
        <v>116694.5</v>
      </c>
      <c r="H313" s="301">
        <f>SUM(H315)</f>
        <v>0</v>
      </c>
    </row>
    <row r="314" spans="1:8" s="200" customFormat="1" ht="13.5" customHeight="1">
      <c r="A314" s="201"/>
      <c r="B314" s="191"/>
      <c r="C314" s="198"/>
      <c r="D314" s="199"/>
      <c r="E314" s="196" t="s">
        <v>448</v>
      </c>
      <c r="F314" s="77"/>
      <c r="G314" s="77"/>
      <c r="H314" s="301"/>
    </row>
    <row r="315" spans="1:9" ht="15.75">
      <c r="A315" s="201">
        <v>3112</v>
      </c>
      <c r="B315" s="203" t="s">
        <v>29</v>
      </c>
      <c r="C315" s="203">
        <v>1</v>
      </c>
      <c r="D315" s="204">
        <v>2</v>
      </c>
      <c r="E315" s="482" t="s">
        <v>363</v>
      </c>
      <c r="F315" s="77">
        <f>SUM(G315:H315)-Ekamutner!D114</f>
        <v>36594.5</v>
      </c>
      <c r="G315" s="77">
        <v>116694.5</v>
      </c>
      <c r="H315" s="343">
        <f>H316</f>
        <v>0</v>
      </c>
      <c r="I315" s="351"/>
    </row>
    <row r="316" spans="1:8" ht="15.75">
      <c r="A316" s="207"/>
      <c r="B316" s="198"/>
      <c r="C316" s="198"/>
      <c r="D316" s="198"/>
      <c r="E316" s="228"/>
      <c r="F316" s="77"/>
      <c r="G316" s="77"/>
      <c r="H316" s="301"/>
    </row>
    <row r="317" spans="1:8" ht="16.5" thickBot="1">
      <c r="A317" s="207"/>
      <c r="B317" s="198"/>
      <c r="C317" s="198"/>
      <c r="D317" s="198"/>
      <c r="E317" s="228"/>
      <c r="F317" s="92"/>
      <c r="G317" s="92"/>
      <c r="H317" s="346"/>
    </row>
    <row r="318" spans="2:4" ht="15.75">
      <c r="B318" s="229"/>
      <c r="C318" s="230"/>
      <c r="D318" s="231"/>
    </row>
    <row r="319" spans="1:8" s="37" customFormat="1" ht="58.5" customHeight="1">
      <c r="A319" s="411" t="s">
        <v>425</v>
      </c>
      <c r="B319" s="411"/>
      <c r="C319" s="411"/>
      <c r="D319" s="411"/>
      <c r="E319" s="411"/>
      <c r="F319" s="411"/>
      <c r="G319" s="411"/>
      <c r="H319" s="411"/>
    </row>
    <row r="320" spans="1:8" s="37" customFormat="1" ht="12.75">
      <c r="A320" s="233" t="s">
        <v>799</v>
      </c>
      <c r="B320" s="234"/>
      <c r="C320" s="234"/>
      <c r="D320" s="234"/>
      <c r="E320" s="234"/>
      <c r="F320" s="234"/>
      <c r="G320" s="235"/>
      <c r="H320" s="236"/>
    </row>
  </sheetData>
  <sheetProtection/>
  <protectedRanges>
    <protectedRange sqref="F3 G5:H5" name="Range25"/>
    <protectedRange sqref="G314:H314 G309:H310 F308:H308 G316:H317 H315 F312:H312" name="Range24"/>
    <protectedRange sqref="G295:H296 G293:H293 G290:H290 F292:H292 F289:H289" name="Range22"/>
    <protectedRange sqref="F267:H267 F271:H271 G260:H261 G272:H272 F263:H263 G268:H269 G264:H265" name="Range20"/>
    <protectedRange sqref="F245:H245 G238:H240 G247:H247 G243:H243 F242:H242 F237:H237" name="Range18"/>
    <protectedRange sqref="G214:H215 F219:H219 F213:H213 F217:H217" name="Range16"/>
    <protectedRange sqref="G196:H199 F195:H195 G190:H193 F188:H188" name="Range14"/>
    <protectedRange sqref="G163:H163 F165:H165 G174:H174 F170:H170 F173:H173 F168:H168 F162:H162 G176:H176 G171:H171 G166:H166" name="Range12"/>
    <protectedRange sqref="G146:H146 F145:H145 F148:H148 G138:H143" name="Range10"/>
    <protectedRange sqref="G116:H118 F120:H120 F115:H115 G121 G122:H125" name="Range8"/>
    <protectedRange sqref="G81:H81 G84:H84 G87:H87 F86:H86 G90:H90 F83:H83 F80:H80 F92:H92 G95:H95 F94:H94 F89:H89" name="Range6"/>
    <protectedRange sqref="G57:H58 G52:H52 G55:H55 G45:H46 F49:H49 G61 F60:H60 F54:H54 F51:H51 F47:H47" name="Range4"/>
    <protectedRange sqref="F15:H15 G21:H22 F24:H24 F20:H20 F13:H13 G25:H27 G16:H18" name="Range2"/>
    <protectedRange sqref="G64:H64 F66:H66 G69:H71 F80:H80 G74:H74 G61:H61 G77:H78 F76:H76 F73:H73 F68:H68 F63:H63" name="Range5"/>
    <protectedRange sqref="G107:H108 G98:H105 G96:H96 G110:H113" name="Range7"/>
    <protectedRange sqref="F130:H130 G128:H128 F127:H127 G131:H134 G137:H137 F136:H136" name="Range9"/>
    <protectedRange sqref="F150:H150 F159:H159 G157:H157 F156:H156 G154:H154 G160:H160 F153:H153" name="Range11"/>
    <protectedRange sqref="G183:H183 F176:H176 F182:H182 G180:H180 F185:H185 G186:H186 G177:H177 F179:H179" name="Range13"/>
    <protectedRange sqref="F210:H210 F207:H207 G202:H205 F201:H201 G208:H208 G211:H211" name="Range15"/>
    <protectedRange sqref="F231:H231 G226:H229 G232:H235 G222:H222 G224:H224" name="Range17"/>
    <protectedRange sqref="F259:H259 G253:H253 G256:H257 F255:H255 F251:H251 F249:H249" name="Range19"/>
    <protectedRange sqref="G275:H275 F274:H274 F277:H277 G283:H284 F280:H280 G287:H287 F286:H286 F282:H282 F289:H289" name="Range21"/>
    <protectedRange sqref="G299:H299 F298:H298 G305:H305 F306:H306 F304:H304 G302:H302 F301:H301" name="Range23"/>
    <protectedRange sqref="G315" name="Range24_1"/>
  </protectedRanges>
  <mergeCells count="10">
    <mergeCell ref="A7:A9"/>
    <mergeCell ref="B5:H5"/>
    <mergeCell ref="G2:H2"/>
    <mergeCell ref="A319:H319"/>
    <mergeCell ref="B7:B9"/>
    <mergeCell ref="C7:C9"/>
    <mergeCell ref="D7:D9"/>
    <mergeCell ref="F7:H7"/>
    <mergeCell ref="E4:H4"/>
    <mergeCell ref="E7:E9"/>
  </mergeCells>
  <printOptions/>
  <pageMargins left="0.15748031496062992" right="0.15748031496062992" top="0.2362204724409449" bottom="0.1968503937007874" header="0.1968503937007874" footer="0.1968503937007874"/>
  <pageSetup firstPageNumber="7" useFirstPageNumber="1" horizontalDpi="600" verticalDpi="600" orientation="portrait" paperSize="9" r:id="rId1"/>
  <ignoredErrors>
    <ignoredError sqref="B64:B65 B95:B97 B99 B103:B105 B106 B108:B109 B110:B114 B116:B119 B121 B122:B126 B128:B129 B131:B135 B137:B144 B146:B147 B149 B151 B152 B154 B155 B158 B160 B161 B163:B164 B166 B167 B169 B171 B172 B174:B175 B177 B178 B180 B181 B183:B184 B186 B187 B189 B191:B194 B196:B200 B202:B206 B208:B209 B211:B212 B214:B216 B218 B220 B221 B223 B224 B225 B226 B227 B228:B229 B230 B235:B236 B238:B241 B243:B244 B248 B250 B252 B253 B254 B256 B257 B258 B260:B261 B262 B264 B265:B266 B269:B270 B273 B275:B276 B279 B281 B283:B285 B287:B288 B290 D290 B291 B293 B294 B296:B297 B299:B300 B302 B303 B305 B307 B309 B310 B311 B313 B315 B93 B90:B91 B87:B88 B84:B85 B81:B82 B77:B79 B74:B75 B69:B72 B67 B61:B62 B58:B59 B55:B56 B52:B53 B50 B44:B48 B42 B39:B40 B37 B36 B33:B34 B30:B31 B28 B27 B21:D23 B17:D19 B16:D16 B14:D14 B12:D12 C25:D25 B268 B272 B278 B246 B232:B233 B25:B26 B157" numberStoredAsText="1"/>
    <ignoredError sqref="G119" formula="1"/>
    <ignoredError sqref="F2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231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5.8515625" style="467" customWidth="1"/>
    <col min="2" max="2" width="49.57421875" style="467" customWidth="1"/>
    <col min="3" max="3" width="7.7109375" style="477" customWidth="1"/>
    <col min="4" max="4" width="11.421875" style="477" customWidth="1"/>
    <col min="5" max="5" width="11.28125" style="477" customWidth="1"/>
    <col min="6" max="6" width="11.57421875" style="477" customWidth="1"/>
    <col min="7" max="7" width="12.28125" style="467" customWidth="1"/>
    <col min="8" max="8" width="16.00390625" style="467" customWidth="1"/>
    <col min="9" max="16384" width="9.140625" style="467" customWidth="1"/>
  </cols>
  <sheetData>
    <row r="1" spans="1:7" s="4" customFormat="1" ht="24.75" customHeight="1">
      <c r="A1" s="3"/>
      <c r="D1" s="426"/>
      <c r="E1" s="426"/>
      <c r="F1" s="426"/>
      <c r="G1" s="464"/>
    </row>
    <row r="2" spans="1:7" s="465" customFormat="1" ht="22.5" customHeight="1">
      <c r="A2" s="8"/>
      <c r="B2" s="421" t="s">
        <v>406</v>
      </c>
      <c r="C2" s="421"/>
      <c r="D2" s="421"/>
      <c r="E2" s="421"/>
      <c r="F2" s="421"/>
      <c r="G2" s="8"/>
    </row>
    <row r="3" spans="1:7" s="465" customFormat="1" ht="27.75" customHeight="1">
      <c r="A3" s="9"/>
      <c r="B3" s="425" t="s">
        <v>686</v>
      </c>
      <c r="C3" s="425"/>
      <c r="D3" s="425"/>
      <c r="E3" s="425"/>
      <c r="F3" s="425"/>
      <c r="G3" s="364"/>
    </row>
    <row r="4" spans="1:7" s="466" customFormat="1" ht="15.75" thickBot="1">
      <c r="A4" s="5"/>
      <c r="B4" s="4"/>
      <c r="C4" s="4"/>
      <c r="D4" s="4"/>
      <c r="E4" s="4"/>
      <c r="F4" s="4"/>
      <c r="G4" s="2"/>
    </row>
    <row r="5" spans="1:7" ht="13.5" thickBot="1">
      <c r="A5" s="427" t="s">
        <v>520</v>
      </c>
      <c r="B5" s="430" t="s">
        <v>364</v>
      </c>
      <c r="C5" s="431"/>
      <c r="D5" s="403" t="s">
        <v>255</v>
      </c>
      <c r="E5" s="404"/>
      <c r="F5" s="405"/>
      <c r="G5" s="288"/>
    </row>
    <row r="6" spans="1:7" ht="30" customHeight="1" thickBot="1">
      <c r="A6" s="428"/>
      <c r="B6" s="432"/>
      <c r="C6" s="433"/>
      <c r="D6" s="429" t="s">
        <v>521</v>
      </c>
      <c r="E6" s="289" t="s">
        <v>447</v>
      </c>
      <c r="F6" s="290"/>
      <c r="G6" s="288"/>
    </row>
    <row r="7" spans="1:7" ht="25.5">
      <c r="A7" s="428"/>
      <c r="B7" s="291" t="s">
        <v>365</v>
      </c>
      <c r="C7" s="292" t="s">
        <v>366</v>
      </c>
      <c r="D7" s="429"/>
      <c r="E7" s="293" t="s">
        <v>516</v>
      </c>
      <c r="F7" s="294" t="s">
        <v>517</v>
      </c>
      <c r="G7" s="173"/>
    </row>
    <row r="8" spans="1:7" ht="12.75">
      <c r="A8" s="295">
        <v>1</v>
      </c>
      <c r="B8" s="295">
        <v>2</v>
      </c>
      <c r="C8" s="296" t="s">
        <v>367</v>
      </c>
      <c r="D8" s="297">
        <v>4</v>
      </c>
      <c r="E8" s="214">
        <v>5</v>
      </c>
      <c r="F8" s="298">
        <v>6</v>
      </c>
      <c r="G8" s="288"/>
    </row>
    <row r="9" spans="1:7" ht="36.75" customHeight="1">
      <c r="A9" s="207">
        <v>4000</v>
      </c>
      <c r="B9" s="468" t="s">
        <v>812</v>
      </c>
      <c r="C9" s="299"/>
      <c r="D9" s="469">
        <f>SUM(D11,D172,D207)</f>
        <v>815849.8999999999</v>
      </c>
      <c r="E9" s="211">
        <f>SUM(E11,E172,E207)</f>
        <v>679893.7</v>
      </c>
      <c r="F9" s="306">
        <f>SUM(F11,F172,F207)</f>
        <v>216056.19999999998</v>
      </c>
      <c r="G9" s="353"/>
    </row>
    <row r="10" spans="1:7" ht="12.75">
      <c r="A10" s="207"/>
      <c r="B10" s="300" t="s">
        <v>450</v>
      </c>
      <c r="C10" s="299"/>
      <c r="D10" s="212"/>
      <c r="E10" s="77"/>
      <c r="F10" s="301"/>
      <c r="G10" s="288"/>
    </row>
    <row r="11" spans="1:7" ht="42" customHeight="1">
      <c r="A11" s="207">
        <v>4050</v>
      </c>
      <c r="B11" s="302" t="s">
        <v>813</v>
      </c>
      <c r="C11" s="303" t="s">
        <v>158</v>
      </c>
      <c r="D11" s="212">
        <f>SUM(D13,D26,D69,D84,D94,D128,D143)</f>
        <v>599793.7</v>
      </c>
      <c r="E11" s="77">
        <f>SUM(E13,E26,E69,E84,E94,E128,E143)</f>
        <v>679893.7</v>
      </c>
      <c r="F11" s="301">
        <f>SUM(F13,F26,F69,F84,F94,F128,F143)</f>
        <v>0</v>
      </c>
      <c r="G11" s="288"/>
    </row>
    <row r="12" spans="1:7" ht="12.75">
      <c r="A12" s="207"/>
      <c r="B12" s="300" t="s">
        <v>450</v>
      </c>
      <c r="C12" s="299"/>
      <c r="D12" s="212"/>
      <c r="E12" s="77"/>
      <c r="F12" s="301"/>
      <c r="G12" s="288"/>
    </row>
    <row r="13" spans="1:7" ht="30.75" customHeight="1">
      <c r="A13" s="207">
        <v>4100</v>
      </c>
      <c r="B13" s="279" t="s">
        <v>814</v>
      </c>
      <c r="C13" s="304" t="s">
        <v>158</v>
      </c>
      <c r="D13" s="212">
        <f>SUM(D15,D20,D23)</f>
        <v>121425.6</v>
      </c>
      <c r="E13" s="77">
        <f>SUM(E15,E20,E23)</f>
        <v>121425.6</v>
      </c>
      <c r="F13" s="301" t="s">
        <v>165</v>
      </c>
      <c r="G13" s="288"/>
    </row>
    <row r="14" spans="1:7" ht="12.75">
      <c r="A14" s="207"/>
      <c r="B14" s="300" t="s">
        <v>450</v>
      </c>
      <c r="C14" s="299"/>
      <c r="D14" s="212"/>
      <c r="E14" s="77"/>
      <c r="F14" s="301"/>
      <c r="G14" s="288"/>
    </row>
    <row r="15" spans="1:7" ht="24">
      <c r="A15" s="207">
        <v>4110</v>
      </c>
      <c r="B15" s="305" t="s">
        <v>815</v>
      </c>
      <c r="C15" s="304" t="s">
        <v>158</v>
      </c>
      <c r="D15" s="212">
        <f>SUM(D17:D19)</f>
        <v>121425.6</v>
      </c>
      <c r="E15" s="77">
        <f>SUM(E17:E19)</f>
        <v>121425.6</v>
      </c>
      <c r="F15" s="306" t="s">
        <v>164</v>
      </c>
      <c r="G15" s="288"/>
    </row>
    <row r="16" spans="1:7" ht="12.75">
      <c r="A16" s="207"/>
      <c r="B16" s="300" t="s">
        <v>448</v>
      </c>
      <c r="C16" s="304"/>
      <c r="D16" s="212"/>
      <c r="E16" s="77"/>
      <c r="F16" s="306"/>
      <c r="G16" s="288"/>
    </row>
    <row r="17" spans="1:7" ht="24">
      <c r="A17" s="207">
        <v>4111</v>
      </c>
      <c r="B17" s="307" t="s">
        <v>368</v>
      </c>
      <c r="C17" s="308" t="s">
        <v>31</v>
      </c>
      <c r="D17" s="212">
        <f>SUM(E17:F17)</f>
        <v>116925.6</v>
      </c>
      <c r="E17" s="77">
        <v>116925.6</v>
      </c>
      <c r="F17" s="306" t="s">
        <v>164</v>
      </c>
      <c r="G17" s="353"/>
    </row>
    <row r="18" spans="1:7" ht="24">
      <c r="A18" s="207">
        <v>4112</v>
      </c>
      <c r="B18" s="307" t="s">
        <v>369</v>
      </c>
      <c r="C18" s="308" t="s">
        <v>32</v>
      </c>
      <c r="D18" s="212">
        <f>SUM(E18:F18)</f>
        <v>4500</v>
      </c>
      <c r="E18" s="77">
        <v>4500</v>
      </c>
      <c r="F18" s="306" t="s">
        <v>164</v>
      </c>
      <c r="G18" s="309"/>
    </row>
    <row r="19" spans="1:7" ht="12.75">
      <c r="A19" s="207">
        <v>4114</v>
      </c>
      <c r="B19" s="307" t="s">
        <v>370</v>
      </c>
      <c r="C19" s="308" t="s">
        <v>30</v>
      </c>
      <c r="D19" s="212">
        <f>SUM(E19:F19)</f>
        <v>0</v>
      </c>
      <c r="E19" s="77"/>
      <c r="F19" s="306" t="s">
        <v>164</v>
      </c>
      <c r="G19" s="309"/>
    </row>
    <row r="20" spans="1:7" ht="22.5">
      <c r="A20" s="207">
        <v>4120</v>
      </c>
      <c r="B20" s="310" t="s">
        <v>816</v>
      </c>
      <c r="C20" s="304" t="s">
        <v>158</v>
      </c>
      <c r="D20" s="212">
        <f>SUM(D22)</f>
        <v>0</v>
      </c>
      <c r="E20" s="77">
        <f>SUM(E22)</f>
        <v>0</v>
      </c>
      <c r="F20" s="306" t="s">
        <v>164</v>
      </c>
      <c r="G20" s="309"/>
    </row>
    <row r="21" spans="1:7" ht="12.75">
      <c r="A21" s="207"/>
      <c r="B21" s="300" t="s">
        <v>448</v>
      </c>
      <c r="C21" s="304"/>
      <c r="D21" s="212"/>
      <c r="E21" s="77"/>
      <c r="F21" s="306"/>
      <c r="G21" s="309"/>
    </row>
    <row r="22" spans="1:7" ht="13.5" customHeight="1">
      <c r="A22" s="207">
        <v>4121</v>
      </c>
      <c r="B22" s="307" t="s">
        <v>371</v>
      </c>
      <c r="C22" s="308" t="s">
        <v>33</v>
      </c>
      <c r="D22" s="212">
        <f>SUM(E22:F22)</f>
        <v>0</v>
      </c>
      <c r="E22" s="77"/>
      <c r="F22" s="306" t="s">
        <v>164</v>
      </c>
      <c r="G22" s="309"/>
    </row>
    <row r="23" spans="1:7" ht="25.5" customHeight="1">
      <c r="A23" s="207">
        <v>4130</v>
      </c>
      <c r="B23" s="310" t="s">
        <v>817</v>
      </c>
      <c r="C23" s="304" t="s">
        <v>158</v>
      </c>
      <c r="D23" s="212">
        <f>SUM(D25)</f>
        <v>0</v>
      </c>
      <c r="E23" s="77">
        <f>SUM(E25)</f>
        <v>0</v>
      </c>
      <c r="F23" s="301" t="s">
        <v>165</v>
      </c>
      <c r="G23" s="309"/>
    </row>
    <row r="24" spans="1:7" ht="12.75">
      <c r="A24" s="207"/>
      <c r="B24" s="300" t="s">
        <v>448</v>
      </c>
      <c r="C24" s="304"/>
      <c r="D24" s="212"/>
      <c r="E24" s="77"/>
      <c r="F24" s="306"/>
      <c r="G24" s="309"/>
    </row>
    <row r="25" spans="1:7" ht="13.5" customHeight="1">
      <c r="A25" s="207">
        <v>4131</v>
      </c>
      <c r="B25" s="310" t="s">
        <v>34</v>
      </c>
      <c r="C25" s="308" t="s">
        <v>35</v>
      </c>
      <c r="D25" s="212">
        <f>SUM(E25:F25)</f>
        <v>0</v>
      </c>
      <c r="E25" s="77"/>
      <c r="F25" s="306" t="s">
        <v>165</v>
      </c>
      <c r="G25" s="309"/>
    </row>
    <row r="26" spans="1:7" ht="36" customHeight="1">
      <c r="A26" s="207">
        <v>4200</v>
      </c>
      <c r="B26" s="307" t="s">
        <v>818</v>
      </c>
      <c r="C26" s="304" t="s">
        <v>158</v>
      </c>
      <c r="D26" s="212">
        <f>SUM(D28,D37,D42,D52,D55,D59)</f>
        <v>51821.799999999996</v>
      </c>
      <c r="E26" s="77">
        <f>SUM(E28,E37,E42,E52,E55,E59)</f>
        <v>51821.799999999996</v>
      </c>
      <c r="F26" s="306" t="s">
        <v>164</v>
      </c>
      <c r="G26" s="309"/>
    </row>
    <row r="27" spans="1:7" ht="12.75">
      <c r="A27" s="207"/>
      <c r="B27" s="300" t="s">
        <v>450</v>
      </c>
      <c r="C27" s="299"/>
      <c r="D27" s="212"/>
      <c r="E27" s="77"/>
      <c r="F27" s="301"/>
      <c r="G27" s="309"/>
    </row>
    <row r="28" spans="1:7" ht="33">
      <c r="A28" s="207">
        <v>4210</v>
      </c>
      <c r="B28" s="310" t="s">
        <v>819</v>
      </c>
      <c r="C28" s="304" t="s">
        <v>158</v>
      </c>
      <c r="D28" s="212">
        <f>SUM(D30:D36)</f>
        <v>19200.8</v>
      </c>
      <c r="E28" s="77">
        <f>SUM(E30:E36)</f>
        <v>19200.8</v>
      </c>
      <c r="F28" s="306" t="s">
        <v>164</v>
      </c>
      <c r="G28" s="309"/>
    </row>
    <row r="29" spans="1:7" ht="12.75">
      <c r="A29" s="207"/>
      <c r="B29" s="300" t="s">
        <v>448</v>
      </c>
      <c r="C29" s="304"/>
      <c r="D29" s="212"/>
      <c r="E29" s="77"/>
      <c r="F29" s="306"/>
      <c r="G29" s="309"/>
    </row>
    <row r="30" spans="1:7" ht="24">
      <c r="A30" s="207">
        <v>4211</v>
      </c>
      <c r="B30" s="307" t="s">
        <v>36</v>
      </c>
      <c r="C30" s="308" t="s">
        <v>37</v>
      </c>
      <c r="D30" s="212">
        <f aca="true" t="shared" si="0" ref="D30:D36">SUM(E30:F30)</f>
        <v>0</v>
      </c>
      <c r="E30" s="77"/>
      <c r="F30" s="306" t="s">
        <v>164</v>
      </c>
      <c r="G30" s="309"/>
    </row>
    <row r="31" spans="1:7" ht="12.75">
      <c r="A31" s="207">
        <v>4212</v>
      </c>
      <c r="B31" s="310" t="s">
        <v>820</v>
      </c>
      <c r="C31" s="308" t="s">
        <v>38</v>
      </c>
      <c r="D31" s="212">
        <f t="shared" si="0"/>
        <v>17236.6</v>
      </c>
      <c r="E31" s="77">
        <v>17236.6</v>
      </c>
      <c r="F31" s="306" t="s">
        <v>164</v>
      </c>
      <c r="G31" s="309"/>
    </row>
    <row r="32" spans="1:7" ht="12.75">
      <c r="A32" s="207">
        <v>4213</v>
      </c>
      <c r="B32" s="307" t="s">
        <v>372</v>
      </c>
      <c r="C32" s="308" t="s">
        <v>39</v>
      </c>
      <c r="D32" s="212">
        <f t="shared" si="0"/>
        <v>509</v>
      </c>
      <c r="E32" s="77">
        <v>509</v>
      </c>
      <c r="F32" s="306" t="s">
        <v>164</v>
      </c>
      <c r="G32" s="309"/>
    </row>
    <row r="33" spans="1:7" ht="12.75">
      <c r="A33" s="207">
        <v>4214</v>
      </c>
      <c r="B33" s="307" t="s">
        <v>373</v>
      </c>
      <c r="C33" s="308" t="s">
        <v>40</v>
      </c>
      <c r="D33" s="212">
        <f t="shared" si="0"/>
        <v>955.2</v>
      </c>
      <c r="E33" s="77">
        <v>955.2</v>
      </c>
      <c r="F33" s="306" t="s">
        <v>164</v>
      </c>
      <c r="G33" s="309"/>
    </row>
    <row r="34" spans="1:7" ht="12.75">
      <c r="A34" s="207">
        <v>4215</v>
      </c>
      <c r="B34" s="307" t="s">
        <v>374</v>
      </c>
      <c r="C34" s="308" t="s">
        <v>41</v>
      </c>
      <c r="D34" s="212">
        <f t="shared" si="0"/>
        <v>500</v>
      </c>
      <c r="E34" s="77">
        <v>500</v>
      </c>
      <c r="F34" s="306" t="s">
        <v>164</v>
      </c>
      <c r="G34" s="309"/>
    </row>
    <row r="35" spans="1:7" ht="17.25" customHeight="1">
      <c r="A35" s="207">
        <v>4216</v>
      </c>
      <c r="B35" s="307" t="s">
        <v>375</v>
      </c>
      <c r="C35" s="308" t="s">
        <v>42</v>
      </c>
      <c r="D35" s="212">
        <f t="shared" si="0"/>
        <v>0</v>
      </c>
      <c r="E35" s="77"/>
      <c r="F35" s="306" t="s">
        <v>164</v>
      </c>
      <c r="G35" s="309"/>
    </row>
    <row r="36" spans="1:7" ht="12.75">
      <c r="A36" s="207">
        <v>4217</v>
      </c>
      <c r="B36" s="307" t="s">
        <v>376</v>
      </c>
      <c r="C36" s="308" t="s">
        <v>43</v>
      </c>
      <c r="D36" s="212">
        <f t="shared" si="0"/>
        <v>0</v>
      </c>
      <c r="E36" s="77"/>
      <c r="F36" s="306" t="s">
        <v>164</v>
      </c>
      <c r="G36" s="309"/>
    </row>
    <row r="37" spans="1:7" ht="24">
      <c r="A37" s="207">
        <v>4220</v>
      </c>
      <c r="B37" s="310" t="s">
        <v>821</v>
      </c>
      <c r="C37" s="304" t="s">
        <v>158</v>
      </c>
      <c r="D37" s="212">
        <f>SUM(D39:D41)</f>
        <v>1024</v>
      </c>
      <c r="E37" s="77">
        <f>SUM(E39:E41)</f>
        <v>1024</v>
      </c>
      <c r="F37" s="306" t="s">
        <v>164</v>
      </c>
      <c r="G37" s="309"/>
    </row>
    <row r="38" spans="1:7" ht="12.75">
      <c r="A38" s="207"/>
      <c r="B38" s="300" t="s">
        <v>448</v>
      </c>
      <c r="C38" s="304"/>
      <c r="D38" s="212"/>
      <c r="E38" s="77"/>
      <c r="F38" s="306"/>
      <c r="G38" s="309"/>
    </row>
    <row r="39" spans="1:7" ht="12.75">
      <c r="A39" s="207">
        <v>4221</v>
      </c>
      <c r="B39" s="307" t="s">
        <v>377</v>
      </c>
      <c r="C39" s="311">
        <v>4221</v>
      </c>
      <c r="D39" s="212">
        <f>SUM(E39:F39)</f>
        <v>1024</v>
      </c>
      <c r="E39" s="77">
        <v>1024</v>
      </c>
      <c r="F39" s="306" t="s">
        <v>164</v>
      </c>
      <c r="G39" s="386"/>
    </row>
    <row r="40" spans="1:7" ht="12.75">
      <c r="A40" s="207">
        <v>4222</v>
      </c>
      <c r="B40" s="307" t="s">
        <v>378</v>
      </c>
      <c r="C40" s="308" t="s">
        <v>120</v>
      </c>
      <c r="D40" s="212">
        <f>SUM(E40:F40)</f>
        <v>0</v>
      </c>
      <c r="E40" s="77"/>
      <c r="F40" s="306" t="s">
        <v>164</v>
      </c>
      <c r="G40" s="309"/>
    </row>
    <row r="41" spans="1:7" ht="12.75">
      <c r="A41" s="207">
        <v>4223</v>
      </c>
      <c r="B41" s="307" t="s">
        <v>379</v>
      </c>
      <c r="C41" s="308" t="s">
        <v>121</v>
      </c>
      <c r="D41" s="212">
        <f>SUM(E41:F41)</f>
        <v>0</v>
      </c>
      <c r="E41" s="77"/>
      <c r="F41" s="306" t="s">
        <v>164</v>
      </c>
      <c r="G41" s="309"/>
    </row>
    <row r="42" spans="1:7" ht="31.5" customHeight="1">
      <c r="A42" s="207">
        <v>4230</v>
      </c>
      <c r="B42" s="312" t="s">
        <v>822</v>
      </c>
      <c r="C42" s="304" t="s">
        <v>158</v>
      </c>
      <c r="D42" s="212">
        <f>SUM(D44:D51)</f>
        <v>12610.4</v>
      </c>
      <c r="E42" s="77">
        <f>SUM(E44:E51)</f>
        <v>12610.4</v>
      </c>
      <c r="F42" s="306" t="s">
        <v>164</v>
      </c>
      <c r="G42" s="309"/>
    </row>
    <row r="43" spans="1:7" ht="12.75">
      <c r="A43" s="207"/>
      <c r="B43" s="300" t="s">
        <v>448</v>
      </c>
      <c r="C43" s="304"/>
      <c r="D43" s="212"/>
      <c r="E43" s="77"/>
      <c r="F43" s="306"/>
      <c r="G43" s="309"/>
    </row>
    <row r="44" spans="1:7" ht="12.75">
      <c r="A44" s="207">
        <v>4231</v>
      </c>
      <c r="B44" s="307" t="s">
        <v>380</v>
      </c>
      <c r="C44" s="308" t="s">
        <v>122</v>
      </c>
      <c r="D44" s="212">
        <f>SUM(E44:F44)</f>
        <v>0</v>
      </c>
      <c r="E44" s="77"/>
      <c r="F44" s="306" t="s">
        <v>164</v>
      </c>
      <c r="G44" s="309"/>
    </row>
    <row r="45" spans="1:7" ht="12.75">
      <c r="A45" s="207">
        <v>4232</v>
      </c>
      <c r="B45" s="307" t="s">
        <v>381</v>
      </c>
      <c r="C45" s="308" t="s">
        <v>123</v>
      </c>
      <c r="D45" s="212">
        <f aca="true" t="shared" si="1" ref="D45:D51">SUM(E45:F45)</f>
        <v>780</v>
      </c>
      <c r="E45" s="77">
        <v>780</v>
      </c>
      <c r="F45" s="306" t="s">
        <v>164</v>
      </c>
      <c r="G45" s="309"/>
    </row>
    <row r="46" spans="1:7" ht="24">
      <c r="A46" s="207">
        <v>4233</v>
      </c>
      <c r="B46" s="307" t="s">
        <v>382</v>
      </c>
      <c r="C46" s="308" t="s">
        <v>124</v>
      </c>
      <c r="D46" s="212">
        <f t="shared" si="1"/>
        <v>0</v>
      </c>
      <c r="E46" s="77"/>
      <c r="F46" s="306" t="s">
        <v>164</v>
      </c>
      <c r="G46" s="309"/>
    </row>
    <row r="47" spans="1:7" ht="12.75">
      <c r="A47" s="207">
        <v>4234</v>
      </c>
      <c r="B47" s="307" t="s">
        <v>383</v>
      </c>
      <c r="C47" s="308" t="s">
        <v>125</v>
      </c>
      <c r="D47" s="212">
        <f t="shared" si="1"/>
        <v>500</v>
      </c>
      <c r="E47" s="77">
        <v>500</v>
      </c>
      <c r="F47" s="306" t="s">
        <v>164</v>
      </c>
      <c r="G47" s="309"/>
    </row>
    <row r="48" spans="1:7" ht="12.75">
      <c r="A48" s="207">
        <v>4235</v>
      </c>
      <c r="B48" s="313" t="s">
        <v>384</v>
      </c>
      <c r="C48" s="314">
        <v>4235</v>
      </c>
      <c r="D48" s="212">
        <f t="shared" si="1"/>
        <v>0</v>
      </c>
      <c r="E48" s="77"/>
      <c r="F48" s="306" t="s">
        <v>164</v>
      </c>
      <c r="G48" s="309"/>
    </row>
    <row r="49" spans="1:7" ht="18" customHeight="1">
      <c r="A49" s="207">
        <v>4236</v>
      </c>
      <c r="B49" s="307" t="s">
        <v>385</v>
      </c>
      <c r="C49" s="308" t="s">
        <v>126</v>
      </c>
      <c r="D49" s="212">
        <f t="shared" si="1"/>
        <v>0</v>
      </c>
      <c r="E49" s="77"/>
      <c r="F49" s="306" t="s">
        <v>164</v>
      </c>
      <c r="G49" s="309"/>
    </row>
    <row r="50" spans="1:7" ht="12.75">
      <c r="A50" s="207">
        <v>4237</v>
      </c>
      <c r="B50" s="307" t="s">
        <v>386</v>
      </c>
      <c r="C50" s="308" t="s">
        <v>127</v>
      </c>
      <c r="D50" s="212">
        <f t="shared" si="1"/>
        <v>300</v>
      </c>
      <c r="E50" s="77">
        <v>300</v>
      </c>
      <c r="F50" s="306" t="s">
        <v>164</v>
      </c>
      <c r="G50" s="309"/>
    </row>
    <row r="51" spans="1:7" ht="12.75">
      <c r="A51" s="207">
        <v>4238</v>
      </c>
      <c r="B51" s="307" t="s">
        <v>387</v>
      </c>
      <c r="C51" s="308" t="s">
        <v>128</v>
      </c>
      <c r="D51" s="212">
        <f t="shared" si="1"/>
        <v>11030.4</v>
      </c>
      <c r="E51" s="77">
        <v>11030.4</v>
      </c>
      <c r="F51" s="306" t="s">
        <v>164</v>
      </c>
      <c r="G51" s="386"/>
    </row>
    <row r="52" spans="1:7" ht="24">
      <c r="A52" s="207">
        <v>4240</v>
      </c>
      <c r="B52" s="310" t="s">
        <v>823</v>
      </c>
      <c r="C52" s="304" t="s">
        <v>158</v>
      </c>
      <c r="D52" s="212">
        <f>SUM(D54)</f>
        <v>1700</v>
      </c>
      <c r="E52" s="77">
        <f>SUM(E54)</f>
        <v>1700</v>
      </c>
      <c r="F52" s="306" t="s">
        <v>164</v>
      </c>
      <c r="G52" s="309"/>
    </row>
    <row r="53" spans="1:7" ht="12.75">
      <c r="A53" s="207"/>
      <c r="B53" s="300" t="s">
        <v>448</v>
      </c>
      <c r="C53" s="304"/>
      <c r="D53" s="212"/>
      <c r="E53" s="77"/>
      <c r="F53" s="306"/>
      <c r="G53" s="309"/>
    </row>
    <row r="54" spans="1:7" ht="12.75">
      <c r="A54" s="207">
        <v>4241</v>
      </c>
      <c r="B54" s="307" t="s">
        <v>388</v>
      </c>
      <c r="C54" s="308" t="s">
        <v>129</v>
      </c>
      <c r="D54" s="212">
        <f>SUM(E54:F54)</f>
        <v>1700</v>
      </c>
      <c r="E54" s="77">
        <v>1700</v>
      </c>
      <c r="F54" s="306" t="s">
        <v>164</v>
      </c>
      <c r="G54" s="309"/>
    </row>
    <row r="55" spans="1:7" ht="28.5" customHeight="1">
      <c r="A55" s="207">
        <v>4250</v>
      </c>
      <c r="B55" s="310" t="s">
        <v>824</v>
      </c>
      <c r="C55" s="304" t="s">
        <v>158</v>
      </c>
      <c r="D55" s="212">
        <f>SUM(D57:D58)</f>
        <v>3763.5</v>
      </c>
      <c r="E55" s="77">
        <f>SUM(E57:E58)</f>
        <v>3763.5</v>
      </c>
      <c r="F55" s="306" t="s">
        <v>164</v>
      </c>
      <c r="G55" s="309"/>
    </row>
    <row r="56" spans="1:7" ht="12.75">
      <c r="A56" s="207"/>
      <c r="B56" s="300" t="s">
        <v>448</v>
      </c>
      <c r="C56" s="304"/>
      <c r="D56" s="212"/>
      <c r="E56" s="77"/>
      <c r="F56" s="306"/>
      <c r="G56" s="309"/>
    </row>
    <row r="57" spans="1:7" ht="24">
      <c r="A57" s="207">
        <v>4251</v>
      </c>
      <c r="B57" s="307" t="s">
        <v>389</v>
      </c>
      <c r="C57" s="308" t="s">
        <v>130</v>
      </c>
      <c r="D57" s="212">
        <f>SUM(E57:F57)</f>
        <v>1000</v>
      </c>
      <c r="E57" s="77">
        <v>1000</v>
      </c>
      <c r="F57" s="306" t="s">
        <v>164</v>
      </c>
      <c r="G57" s="309"/>
    </row>
    <row r="58" spans="1:7" ht="24">
      <c r="A58" s="207">
        <v>4252</v>
      </c>
      <c r="B58" s="307" t="s">
        <v>390</v>
      </c>
      <c r="C58" s="308" t="s">
        <v>131</v>
      </c>
      <c r="D58" s="212">
        <f>SUM(E58:F58)</f>
        <v>2763.5</v>
      </c>
      <c r="E58" s="77">
        <v>2763.5</v>
      </c>
      <c r="F58" s="306" t="s">
        <v>164</v>
      </c>
      <c r="G58" s="309"/>
    </row>
    <row r="59" spans="1:7" ht="33">
      <c r="A59" s="207">
        <v>4260</v>
      </c>
      <c r="B59" s="310" t="s">
        <v>825</v>
      </c>
      <c r="C59" s="304" t="s">
        <v>158</v>
      </c>
      <c r="D59" s="212">
        <f>SUM(D61:D68)</f>
        <v>13523.1</v>
      </c>
      <c r="E59" s="77">
        <f>SUM(E61:E68)</f>
        <v>13523.1</v>
      </c>
      <c r="F59" s="306" t="s">
        <v>164</v>
      </c>
      <c r="G59" s="309"/>
    </row>
    <row r="60" spans="1:7" ht="12.75">
      <c r="A60" s="207"/>
      <c r="B60" s="300" t="s">
        <v>448</v>
      </c>
      <c r="C60" s="304"/>
      <c r="D60" s="212"/>
      <c r="E60" s="77"/>
      <c r="F60" s="306"/>
      <c r="G60" s="309"/>
    </row>
    <row r="61" spans="1:7" ht="12.75">
      <c r="A61" s="207">
        <v>4261</v>
      </c>
      <c r="B61" s="307" t="s">
        <v>397</v>
      </c>
      <c r="C61" s="308" t="s">
        <v>132</v>
      </c>
      <c r="D61" s="212">
        <f aca="true" t="shared" si="2" ref="D61:D68">SUM(E61:F61)</f>
        <v>999.2</v>
      </c>
      <c r="E61" s="77">
        <v>999.2</v>
      </c>
      <c r="F61" s="306" t="s">
        <v>164</v>
      </c>
      <c r="G61" s="309"/>
    </row>
    <row r="62" spans="1:7" ht="12.75">
      <c r="A62" s="207">
        <v>4262</v>
      </c>
      <c r="B62" s="307" t="s">
        <v>398</v>
      </c>
      <c r="C62" s="308" t="s">
        <v>133</v>
      </c>
      <c r="D62" s="212">
        <f t="shared" si="2"/>
        <v>0</v>
      </c>
      <c r="E62" s="77"/>
      <c r="F62" s="306" t="s">
        <v>164</v>
      </c>
      <c r="G62" s="309"/>
    </row>
    <row r="63" spans="1:7" ht="24">
      <c r="A63" s="207">
        <v>4263</v>
      </c>
      <c r="B63" s="307" t="s">
        <v>49</v>
      </c>
      <c r="C63" s="308" t="s">
        <v>134</v>
      </c>
      <c r="D63" s="212">
        <f t="shared" si="2"/>
        <v>0</v>
      </c>
      <c r="E63" s="77"/>
      <c r="F63" s="306" t="s">
        <v>164</v>
      </c>
      <c r="G63" s="309"/>
    </row>
    <row r="64" spans="1:7" ht="12.75">
      <c r="A64" s="207">
        <v>4264</v>
      </c>
      <c r="B64" s="307" t="s">
        <v>399</v>
      </c>
      <c r="C64" s="308" t="s">
        <v>135</v>
      </c>
      <c r="D64" s="212">
        <f t="shared" si="2"/>
        <v>4757.6</v>
      </c>
      <c r="E64" s="77">
        <v>4757.6</v>
      </c>
      <c r="F64" s="306" t="s">
        <v>164</v>
      </c>
      <c r="G64" s="309"/>
    </row>
    <row r="65" spans="1:7" ht="24">
      <c r="A65" s="207">
        <v>4265</v>
      </c>
      <c r="B65" s="315" t="s">
        <v>400</v>
      </c>
      <c r="C65" s="308" t="s">
        <v>136</v>
      </c>
      <c r="D65" s="212">
        <f t="shared" si="2"/>
        <v>0</v>
      </c>
      <c r="E65" s="77"/>
      <c r="F65" s="306" t="s">
        <v>164</v>
      </c>
      <c r="G65" s="309"/>
    </row>
    <row r="66" spans="1:7" ht="12.75">
      <c r="A66" s="207">
        <v>4266</v>
      </c>
      <c r="B66" s="307" t="s">
        <v>401</v>
      </c>
      <c r="C66" s="308" t="s">
        <v>137</v>
      </c>
      <c r="D66" s="212">
        <f t="shared" si="2"/>
        <v>0</v>
      </c>
      <c r="E66" s="77"/>
      <c r="F66" s="306" t="s">
        <v>164</v>
      </c>
      <c r="G66" s="309"/>
    </row>
    <row r="67" spans="1:7" ht="12.75">
      <c r="A67" s="207">
        <v>4267</v>
      </c>
      <c r="B67" s="307" t="s">
        <v>402</v>
      </c>
      <c r="C67" s="308" t="s">
        <v>138</v>
      </c>
      <c r="D67" s="212">
        <f t="shared" si="2"/>
        <v>1500</v>
      </c>
      <c r="E67" s="77">
        <v>1500</v>
      </c>
      <c r="F67" s="306" t="s">
        <v>164</v>
      </c>
      <c r="G67" s="309"/>
    </row>
    <row r="68" spans="1:7" ht="12.75">
      <c r="A68" s="207">
        <v>4268</v>
      </c>
      <c r="B68" s="307" t="s">
        <v>403</v>
      </c>
      <c r="C68" s="308" t="s">
        <v>139</v>
      </c>
      <c r="D68" s="212">
        <f t="shared" si="2"/>
        <v>6266.3</v>
      </c>
      <c r="E68" s="77">
        <v>6266.3</v>
      </c>
      <c r="F68" s="306" t="s">
        <v>164</v>
      </c>
      <c r="G68" s="309"/>
    </row>
    <row r="69" spans="1:7" ht="11.25" customHeight="1">
      <c r="A69" s="207">
        <v>4300</v>
      </c>
      <c r="B69" s="310" t="s">
        <v>826</v>
      </c>
      <c r="C69" s="304" t="s">
        <v>158</v>
      </c>
      <c r="D69" s="212">
        <f>SUM(D71,D75,D79)</f>
        <v>0</v>
      </c>
      <c r="E69" s="77">
        <f>SUM(E71,E75,E79)</f>
        <v>0</v>
      </c>
      <c r="F69" s="306" t="s">
        <v>164</v>
      </c>
      <c r="G69" s="288"/>
    </row>
    <row r="70" spans="1:7" ht="12.75">
      <c r="A70" s="207"/>
      <c r="B70" s="300" t="s">
        <v>450</v>
      </c>
      <c r="C70" s="299"/>
      <c r="D70" s="212"/>
      <c r="E70" s="77"/>
      <c r="F70" s="301"/>
      <c r="G70" s="288"/>
    </row>
    <row r="71" spans="1:7" ht="12.75">
      <c r="A71" s="207">
        <v>4310</v>
      </c>
      <c r="B71" s="310" t="s">
        <v>827</v>
      </c>
      <c r="C71" s="304" t="s">
        <v>158</v>
      </c>
      <c r="D71" s="212">
        <f>SUM(D73:D74)</f>
        <v>0</v>
      </c>
      <c r="E71" s="77">
        <f>SUM(E73:E74)</f>
        <v>0</v>
      </c>
      <c r="F71" s="301" t="s">
        <v>165</v>
      </c>
      <c r="G71" s="288"/>
    </row>
    <row r="72" spans="1:7" ht="12.75">
      <c r="A72" s="207"/>
      <c r="B72" s="300" t="s">
        <v>448</v>
      </c>
      <c r="C72" s="304"/>
      <c r="D72" s="212"/>
      <c r="E72" s="77"/>
      <c r="F72" s="306"/>
      <c r="G72" s="288"/>
    </row>
    <row r="73" spans="1:7" ht="12.75">
      <c r="A73" s="207">
        <v>4311</v>
      </c>
      <c r="B73" s="307" t="s">
        <v>433</v>
      </c>
      <c r="C73" s="308" t="s">
        <v>140</v>
      </c>
      <c r="D73" s="212">
        <f>SUM(E73:F73)</f>
        <v>0</v>
      </c>
      <c r="E73" s="77"/>
      <c r="F73" s="306" t="s">
        <v>164</v>
      </c>
      <c r="G73" s="288"/>
    </row>
    <row r="74" spans="1:7" ht="12.75">
      <c r="A74" s="207">
        <v>4312</v>
      </c>
      <c r="B74" s="307" t="s">
        <v>434</v>
      </c>
      <c r="C74" s="308" t="s">
        <v>141</v>
      </c>
      <c r="D74" s="212">
        <f>SUM(E74:F74)</f>
        <v>0</v>
      </c>
      <c r="E74" s="77"/>
      <c r="F74" s="306" t="s">
        <v>164</v>
      </c>
      <c r="G74" s="288"/>
    </row>
    <row r="75" spans="1:7" ht="12.75">
      <c r="A75" s="207">
        <v>4320</v>
      </c>
      <c r="B75" s="310" t="s">
        <v>828</v>
      </c>
      <c r="C75" s="304" t="s">
        <v>158</v>
      </c>
      <c r="D75" s="212">
        <f>SUM(D77:D78)</f>
        <v>0</v>
      </c>
      <c r="E75" s="77">
        <f>SUM(E77:E78)</f>
        <v>0</v>
      </c>
      <c r="F75" s="301" t="s">
        <v>165</v>
      </c>
      <c r="G75" s="288"/>
    </row>
    <row r="76" spans="1:7" ht="12.75">
      <c r="A76" s="207"/>
      <c r="B76" s="300" t="s">
        <v>448</v>
      </c>
      <c r="C76" s="304"/>
      <c r="D76" s="212"/>
      <c r="E76" s="77"/>
      <c r="F76" s="306"/>
      <c r="G76" s="288"/>
    </row>
    <row r="77" spans="1:7" ht="15.75" customHeight="1">
      <c r="A77" s="207">
        <v>4321</v>
      </c>
      <c r="B77" s="307" t="s">
        <v>435</v>
      </c>
      <c r="C77" s="308" t="s">
        <v>142</v>
      </c>
      <c r="D77" s="212">
        <f>SUM(E77:F77)</f>
        <v>0</v>
      </c>
      <c r="E77" s="77"/>
      <c r="F77" s="306" t="s">
        <v>164</v>
      </c>
      <c r="G77" s="288"/>
    </row>
    <row r="78" spans="1:7" ht="12.75">
      <c r="A78" s="207">
        <v>4322</v>
      </c>
      <c r="B78" s="307" t="s">
        <v>436</v>
      </c>
      <c r="C78" s="308" t="s">
        <v>143</v>
      </c>
      <c r="D78" s="212">
        <f>SUM(E78:F78)</f>
        <v>0</v>
      </c>
      <c r="E78" s="77"/>
      <c r="F78" s="306" t="s">
        <v>164</v>
      </c>
      <c r="G78" s="288"/>
    </row>
    <row r="79" spans="1:7" ht="22.5">
      <c r="A79" s="207">
        <v>4330</v>
      </c>
      <c r="B79" s="310" t="s">
        <v>829</v>
      </c>
      <c r="C79" s="304" t="s">
        <v>158</v>
      </c>
      <c r="D79" s="212">
        <f>SUM(D81:D83)</f>
        <v>0</v>
      </c>
      <c r="E79" s="77">
        <f>SUM(E81:E83)</f>
        <v>0</v>
      </c>
      <c r="F79" s="306" t="s">
        <v>164</v>
      </c>
      <c r="G79" s="288"/>
    </row>
    <row r="80" spans="1:7" ht="12.75">
      <c r="A80" s="207"/>
      <c r="B80" s="300" t="s">
        <v>448</v>
      </c>
      <c r="C80" s="304"/>
      <c r="D80" s="212"/>
      <c r="E80" s="77"/>
      <c r="F80" s="306"/>
      <c r="G80" s="288"/>
    </row>
    <row r="81" spans="1:7" ht="24">
      <c r="A81" s="207">
        <v>4331</v>
      </c>
      <c r="B81" s="307" t="s">
        <v>437</v>
      </c>
      <c r="C81" s="308" t="s">
        <v>144</v>
      </c>
      <c r="D81" s="212">
        <f>SUM(E81:F81)</f>
        <v>0</v>
      </c>
      <c r="E81" s="77"/>
      <c r="F81" s="306" t="s">
        <v>164</v>
      </c>
      <c r="G81" s="288"/>
    </row>
    <row r="82" spans="1:7" ht="12.75">
      <c r="A82" s="207">
        <v>4332</v>
      </c>
      <c r="B82" s="307" t="s">
        <v>438</v>
      </c>
      <c r="C82" s="308" t="s">
        <v>145</v>
      </c>
      <c r="D82" s="212">
        <f>SUM(E82:F82)</f>
        <v>0</v>
      </c>
      <c r="E82" s="77"/>
      <c r="F82" s="306" t="s">
        <v>164</v>
      </c>
      <c r="G82" s="288"/>
    </row>
    <row r="83" spans="1:7" ht="12.75">
      <c r="A83" s="207">
        <v>4333</v>
      </c>
      <c r="B83" s="307" t="s">
        <v>439</v>
      </c>
      <c r="C83" s="308" t="s">
        <v>146</v>
      </c>
      <c r="D83" s="212">
        <f>SUM(E83:F83)</f>
        <v>0</v>
      </c>
      <c r="E83" s="77"/>
      <c r="F83" s="306" t="s">
        <v>164</v>
      </c>
      <c r="G83" s="288"/>
    </row>
    <row r="84" spans="1:7" ht="12.75">
      <c r="A84" s="207">
        <v>4400</v>
      </c>
      <c r="B84" s="307" t="s">
        <v>830</v>
      </c>
      <c r="C84" s="304" t="s">
        <v>158</v>
      </c>
      <c r="D84" s="212">
        <f>SUM(D86,D90)</f>
        <v>0</v>
      </c>
      <c r="E84" s="77">
        <f>SUM(E86,E90)</f>
        <v>0</v>
      </c>
      <c r="F84" s="306" t="s">
        <v>164</v>
      </c>
      <c r="G84" s="288"/>
    </row>
    <row r="85" spans="1:7" ht="12.75">
      <c r="A85" s="207"/>
      <c r="B85" s="300" t="s">
        <v>450</v>
      </c>
      <c r="C85" s="299"/>
      <c r="D85" s="212"/>
      <c r="E85" s="77"/>
      <c r="F85" s="301"/>
      <c r="G85" s="288"/>
    </row>
    <row r="86" spans="1:7" ht="24">
      <c r="A86" s="207">
        <v>4410</v>
      </c>
      <c r="B86" s="310" t="s">
        <v>831</v>
      </c>
      <c r="C86" s="304" t="s">
        <v>158</v>
      </c>
      <c r="D86" s="212">
        <f>SUM(D88:D89)</f>
        <v>0</v>
      </c>
      <c r="E86" s="77">
        <f>SUM(E88:E89)</f>
        <v>0</v>
      </c>
      <c r="F86" s="301" t="s">
        <v>165</v>
      </c>
      <c r="G86" s="288"/>
    </row>
    <row r="87" spans="1:7" ht="12.75">
      <c r="A87" s="207"/>
      <c r="B87" s="300" t="s">
        <v>448</v>
      </c>
      <c r="C87" s="304"/>
      <c r="D87" s="212"/>
      <c r="E87" s="77"/>
      <c r="F87" s="306"/>
      <c r="G87" s="288"/>
    </row>
    <row r="88" spans="1:7" ht="24">
      <c r="A88" s="207">
        <v>4411</v>
      </c>
      <c r="B88" s="307" t="s">
        <v>440</v>
      </c>
      <c r="C88" s="308" t="s">
        <v>147</v>
      </c>
      <c r="D88" s="212">
        <f>SUM(E88:F88)</f>
        <v>0</v>
      </c>
      <c r="E88" s="77"/>
      <c r="F88" s="306" t="s">
        <v>164</v>
      </c>
      <c r="G88" s="309"/>
    </row>
    <row r="89" spans="1:7" ht="24">
      <c r="A89" s="207">
        <v>4412</v>
      </c>
      <c r="B89" s="307" t="s">
        <v>443</v>
      </c>
      <c r="C89" s="308" t="s">
        <v>148</v>
      </c>
      <c r="D89" s="212">
        <f>SUM(E89:F89)</f>
        <v>0</v>
      </c>
      <c r="E89" s="77"/>
      <c r="F89" s="306" t="s">
        <v>164</v>
      </c>
      <c r="G89" s="288"/>
    </row>
    <row r="90" spans="1:7" ht="34.5">
      <c r="A90" s="207">
        <v>4420</v>
      </c>
      <c r="B90" s="310" t="s">
        <v>832</v>
      </c>
      <c r="C90" s="304" t="s">
        <v>158</v>
      </c>
      <c r="D90" s="212">
        <f>SUM(D92:D93)</f>
        <v>0</v>
      </c>
      <c r="E90" s="77">
        <f>SUM(E92:E93)</f>
        <v>0</v>
      </c>
      <c r="F90" s="301" t="s">
        <v>165</v>
      </c>
      <c r="G90" s="288"/>
    </row>
    <row r="91" spans="1:7" ht="12.75">
      <c r="A91" s="207"/>
      <c r="B91" s="300" t="s">
        <v>448</v>
      </c>
      <c r="C91" s="304"/>
      <c r="D91" s="212"/>
      <c r="E91" s="77"/>
      <c r="F91" s="306"/>
      <c r="G91" s="288"/>
    </row>
    <row r="92" spans="1:7" ht="24">
      <c r="A92" s="207">
        <v>4421</v>
      </c>
      <c r="B92" s="307" t="s">
        <v>412</v>
      </c>
      <c r="C92" s="308" t="s">
        <v>149</v>
      </c>
      <c r="D92" s="212">
        <f>SUM(E92:F92)</f>
        <v>0</v>
      </c>
      <c r="E92" s="77"/>
      <c r="F92" s="306" t="s">
        <v>164</v>
      </c>
      <c r="G92" s="288"/>
    </row>
    <row r="93" spans="1:7" ht="24">
      <c r="A93" s="207">
        <v>4422</v>
      </c>
      <c r="B93" s="307" t="s">
        <v>528</v>
      </c>
      <c r="C93" s="308" t="s">
        <v>150</v>
      </c>
      <c r="D93" s="212">
        <f>SUM(E93:F93)</f>
        <v>0</v>
      </c>
      <c r="E93" s="77"/>
      <c r="F93" s="306" t="s">
        <v>164</v>
      </c>
      <c r="G93" s="288"/>
    </row>
    <row r="94" spans="1:7" ht="22.5">
      <c r="A94" s="207">
        <v>4500</v>
      </c>
      <c r="B94" s="315" t="s">
        <v>833</v>
      </c>
      <c r="C94" s="304" t="s">
        <v>158</v>
      </c>
      <c r="D94" s="212">
        <f>SUM(D96,D100,D104,D116)</f>
        <v>383625.8</v>
      </c>
      <c r="E94" s="77">
        <f>SUM(E96,E100,E104,E116)</f>
        <v>383625.8</v>
      </c>
      <c r="F94" s="306" t="s">
        <v>164</v>
      </c>
      <c r="G94" s="288"/>
    </row>
    <row r="95" spans="1:7" ht="12.75">
      <c r="A95" s="207"/>
      <c r="B95" s="300" t="s">
        <v>450</v>
      </c>
      <c r="C95" s="299"/>
      <c r="D95" s="212"/>
      <c r="E95" s="77"/>
      <c r="F95" s="301"/>
      <c r="G95" s="288"/>
    </row>
    <row r="96" spans="1:7" ht="24">
      <c r="A96" s="207">
        <v>4510</v>
      </c>
      <c r="B96" s="316" t="s">
        <v>834</v>
      </c>
      <c r="C96" s="304" t="s">
        <v>158</v>
      </c>
      <c r="D96" s="212">
        <f>SUM(D98:D99)</f>
        <v>0</v>
      </c>
      <c r="E96" s="77">
        <f>SUM(E98:E99)</f>
        <v>0</v>
      </c>
      <c r="F96" s="301" t="s">
        <v>165</v>
      </c>
      <c r="G96" s="288"/>
    </row>
    <row r="97" spans="1:7" ht="12.75">
      <c r="A97" s="207"/>
      <c r="B97" s="300" t="s">
        <v>448</v>
      </c>
      <c r="C97" s="304"/>
      <c r="D97" s="212"/>
      <c r="E97" s="77"/>
      <c r="F97" s="306"/>
      <c r="G97" s="288"/>
    </row>
    <row r="98" spans="1:7" ht="24">
      <c r="A98" s="207">
        <v>4511</v>
      </c>
      <c r="B98" s="317" t="s">
        <v>835</v>
      </c>
      <c r="C98" s="308" t="s">
        <v>151</v>
      </c>
      <c r="D98" s="212">
        <f>SUM(E98:F98)</f>
        <v>0</v>
      </c>
      <c r="E98" s="214"/>
      <c r="F98" s="306" t="s">
        <v>164</v>
      </c>
      <c r="G98" s="288"/>
    </row>
    <row r="99" spans="1:7" ht="24">
      <c r="A99" s="207">
        <v>4512</v>
      </c>
      <c r="B99" s="307" t="s">
        <v>529</v>
      </c>
      <c r="C99" s="308" t="s">
        <v>152</v>
      </c>
      <c r="D99" s="212">
        <f>SUM(E99:F99)</f>
        <v>0</v>
      </c>
      <c r="E99" s="470"/>
      <c r="F99" s="306" t="s">
        <v>164</v>
      </c>
      <c r="G99" s="288"/>
    </row>
    <row r="100" spans="1:7" ht="24">
      <c r="A100" s="207">
        <v>4520</v>
      </c>
      <c r="B100" s="316" t="s">
        <v>836</v>
      </c>
      <c r="C100" s="304" t="s">
        <v>158</v>
      </c>
      <c r="D100" s="212">
        <f>SUM(D102:D103)</f>
        <v>0</v>
      </c>
      <c r="E100" s="77">
        <f>SUM(E102:E103)</f>
        <v>0</v>
      </c>
      <c r="F100" s="301" t="s">
        <v>165</v>
      </c>
      <c r="G100" s="288"/>
    </row>
    <row r="101" spans="1:7" ht="12.75">
      <c r="A101" s="207"/>
      <c r="B101" s="300" t="s">
        <v>448</v>
      </c>
      <c r="C101" s="304"/>
      <c r="D101" s="212"/>
      <c r="E101" s="77"/>
      <c r="F101" s="306"/>
      <c r="G101" s="288"/>
    </row>
    <row r="102" spans="1:7" ht="30" customHeight="1">
      <c r="A102" s="207">
        <v>4521</v>
      </c>
      <c r="B102" s="307" t="s">
        <v>491</v>
      </c>
      <c r="C102" s="308" t="s">
        <v>153</v>
      </c>
      <c r="D102" s="212">
        <f>SUM(E102:F102)</f>
        <v>0</v>
      </c>
      <c r="E102" s="77"/>
      <c r="F102" s="306" t="s">
        <v>164</v>
      </c>
      <c r="G102" s="288"/>
    </row>
    <row r="103" spans="1:7" ht="24">
      <c r="A103" s="207">
        <v>4522</v>
      </c>
      <c r="B103" s="307" t="s">
        <v>503</v>
      </c>
      <c r="C103" s="308" t="s">
        <v>154</v>
      </c>
      <c r="D103" s="212">
        <f>SUM(E103:F103)</f>
        <v>0</v>
      </c>
      <c r="E103" s="117"/>
      <c r="F103" s="306" t="s">
        <v>164</v>
      </c>
      <c r="G103" s="288"/>
    </row>
    <row r="104" spans="1:7" ht="34.5" customHeight="1">
      <c r="A104" s="207">
        <v>4530</v>
      </c>
      <c r="B104" s="316" t="s">
        <v>837</v>
      </c>
      <c r="C104" s="304" t="s">
        <v>158</v>
      </c>
      <c r="D104" s="212">
        <f>SUM(D106:D108)</f>
        <v>340115.1</v>
      </c>
      <c r="E104" s="77">
        <f>SUM(E106:E108)</f>
        <v>340115.1</v>
      </c>
      <c r="F104" s="306" t="s">
        <v>164</v>
      </c>
      <c r="G104" s="288"/>
    </row>
    <row r="105" spans="1:7" ht="12.75">
      <c r="A105" s="207"/>
      <c r="B105" s="300" t="s">
        <v>448</v>
      </c>
      <c r="C105" s="304"/>
      <c r="D105" s="212"/>
      <c r="E105" s="77"/>
      <c r="F105" s="306" t="s">
        <v>164</v>
      </c>
      <c r="G105" s="288"/>
    </row>
    <row r="106" spans="1:7" ht="38.25" customHeight="1">
      <c r="A106" s="207">
        <v>4531</v>
      </c>
      <c r="B106" s="313" t="s">
        <v>492</v>
      </c>
      <c r="C106" s="308" t="s">
        <v>56</v>
      </c>
      <c r="D106" s="212">
        <f>SUM(E106:F106)</f>
        <v>340015.1</v>
      </c>
      <c r="E106" s="77">
        <v>340015.1</v>
      </c>
      <c r="F106" s="306" t="s">
        <v>164</v>
      </c>
      <c r="G106" s="83"/>
    </row>
    <row r="107" spans="1:7" ht="38.25" customHeight="1">
      <c r="A107" s="207">
        <v>4532</v>
      </c>
      <c r="B107" s="313" t="s">
        <v>493</v>
      </c>
      <c r="C107" s="308" t="s">
        <v>57</v>
      </c>
      <c r="D107" s="212">
        <f>SUM(E107:F107)</f>
        <v>0</v>
      </c>
      <c r="E107" s="77"/>
      <c r="F107" s="306" t="s">
        <v>164</v>
      </c>
      <c r="G107" s="288"/>
    </row>
    <row r="108" spans="1:7" ht="24">
      <c r="A108" s="207">
        <v>4533</v>
      </c>
      <c r="B108" s="313" t="s">
        <v>838</v>
      </c>
      <c r="C108" s="308" t="s">
        <v>58</v>
      </c>
      <c r="D108" s="212">
        <f>E108</f>
        <v>100</v>
      </c>
      <c r="E108" s="77">
        <f>SUM(E115)</f>
        <v>100</v>
      </c>
      <c r="F108" s="306" t="s">
        <v>164</v>
      </c>
      <c r="G108" s="353"/>
    </row>
    <row r="109" spans="1:7" ht="12.75">
      <c r="A109" s="207"/>
      <c r="B109" s="318" t="s">
        <v>450</v>
      </c>
      <c r="C109" s="308"/>
      <c r="D109" s="212"/>
      <c r="E109" s="77"/>
      <c r="F109" s="306" t="s">
        <v>164</v>
      </c>
      <c r="G109" s="288"/>
    </row>
    <row r="110" spans="1:7" ht="24">
      <c r="A110" s="207">
        <v>4534</v>
      </c>
      <c r="B110" s="318" t="s">
        <v>328</v>
      </c>
      <c r="C110" s="308"/>
      <c r="D110" s="212">
        <f>SUM(D112:D113)</f>
        <v>0</v>
      </c>
      <c r="E110" s="77">
        <f>SUM(E112:E113)</f>
        <v>0</v>
      </c>
      <c r="F110" s="306" t="s">
        <v>164</v>
      </c>
      <c r="G110" s="354"/>
    </row>
    <row r="111" spans="1:7" ht="12.75">
      <c r="A111" s="207"/>
      <c r="B111" s="318" t="s">
        <v>463</v>
      </c>
      <c r="C111" s="308"/>
      <c r="D111" s="212"/>
      <c r="E111" s="77"/>
      <c r="F111" s="306" t="s">
        <v>164</v>
      </c>
      <c r="G111" s="288"/>
    </row>
    <row r="112" spans="1:7" ht="21.75" customHeight="1">
      <c r="A112" s="319">
        <v>4535</v>
      </c>
      <c r="B112" s="320" t="s">
        <v>462</v>
      </c>
      <c r="C112" s="308"/>
      <c r="D112" s="212">
        <f>SUM(E112:F112)</f>
        <v>0</v>
      </c>
      <c r="E112" s="77"/>
      <c r="F112" s="306" t="s">
        <v>164</v>
      </c>
      <c r="G112" s="288"/>
    </row>
    <row r="113" spans="1:7" ht="12.75">
      <c r="A113" s="207">
        <v>4536</v>
      </c>
      <c r="B113" s="318" t="s">
        <v>464</v>
      </c>
      <c r="C113" s="308"/>
      <c r="D113" s="212">
        <f>SUM(E113:F113)</f>
        <v>0</v>
      </c>
      <c r="E113" s="77"/>
      <c r="F113" s="306" t="s">
        <v>164</v>
      </c>
      <c r="G113" s="288"/>
    </row>
    <row r="114" spans="1:7" ht="12.75">
      <c r="A114" s="207">
        <v>4537</v>
      </c>
      <c r="B114" s="318" t="s">
        <v>465</v>
      </c>
      <c r="C114" s="308"/>
      <c r="D114" s="212">
        <f>SUM(E114:F114)</f>
        <v>0</v>
      </c>
      <c r="E114" s="77"/>
      <c r="F114" s="306" t="s">
        <v>164</v>
      </c>
      <c r="G114" s="288"/>
    </row>
    <row r="115" spans="1:7" ht="12.75">
      <c r="A115" s="207">
        <v>4538</v>
      </c>
      <c r="B115" s="318" t="s">
        <v>467</v>
      </c>
      <c r="C115" s="308"/>
      <c r="D115" s="212">
        <f>SUM(E115:F115)</f>
        <v>100</v>
      </c>
      <c r="E115" s="77">
        <v>100</v>
      </c>
      <c r="F115" s="306" t="s">
        <v>164</v>
      </c>
      <c r="G115" s="288"/>
    </row>
    <row r="116" spans="1:7" ht="34.5">
      <c r="A116" s="207">
        <v>4540</v>
      </c>
      <c r="B116" s="316" t="s">
        <v>839</v>
      </c>
      <c r="C116" s="304" t="s">
        <v>158</v>
      </c>
      <c r="D116" s="212">
        <f>SUM(D118:D120)</f>
        <v>43510.7</v>
      </c>
      <c r="E116" s="212">
        <f>SUM(E118:E120)</f>
        <v>43510.7</v>
      </c>
      <c r="F116" s="306" t="s">
        <v>164</v>
      </c>
      <c r="G116" s="288"/>
    </row>
    <row r="117" spans="1:7" ht="12.75">
      <c r="A117" s="207"/>
      <c r="B117" s="300" t="s">
        <v>448</v>
      </c>
      <c r="C117" s="304"/>
      <c r="D117" s="212"/>
      <c r="E117" s="219"/>
      <c r="F117" s="306"/>
      <c r="G117" s="288"/>
    </row>
    <row r="118" spans="1:7" ht="38.25" customHeight="1">
      <c r="A118" s="207">
        <v>4541</v>
      </c>
      <c r="B118" s="313" t="s">
        <v>59</v>
      </c>
      <c r="C118" s="308" t="s">
        <v>61</v>
      </c>
      <c r="D118" s="212">
        <f>SUM(E118:F118)</f>
        <v>0</v>
      </c>
      <c r="E118" s="256"/>
      <c r="F118" s="306" t="s">
        <v>164</v>
      </c>
      <c r="G118" s="288"/>
    </row>
    <row r="119" spans="1:7" ht="38.25" customHeight="1">
      <c r="A119" s="207">
        <v>4542</v>
      </c>
      <c r="B119" s="313" t="s">
        <v>60</v>
      </c>
      <c r="C119" s="308" t="s">
        <v>62</v>
      </c>
      <c r="D119" s="212">
        <f>SUM(E119:F119)</f>
        <v>0</v>
      </c>
      <c r="E119" s="256"/>
      <c r="F119" s="306" t="s">
        <v>164</v>
      </c>
      <c r="G119" s="288"/>
    </row>
    <row r="120" spans="1:8" ht="24">
      <c r="A120" s="207">
        <v>4543</v>
      </c>
      <c r="B120" s="313" t="s">
        <v>840</v>
      </c>
      <c r="C120" s="308" t="s">
        <v>63</v>
      </c>
      <c r="D120" s="212">
        <f>SUM(D122,D126,D127)</f>
        <v>43510.7</v>
      </c>
      <c r="E120" s="212">
        <f>SUM(E122,E126,E127)</f>
        <v>43510.7</v>
      </c>
      <c r="F120" s="306" t="s">
        <v>164</v>
      </c>
      <c r="G120" s="288"/>
      <c r="H120" s="195"/>
    </row>
    <row r="121" spans="1:7" ht="12.75">
      <c r="A121" s="207"/>
      <c r="B121" s="318" t="s">
        <v>450</v>
      </c>
      <c r="C121" s="308"/>
      <c r="D121" s="212"/>
      <c r="E121" s="219"/>
      <c r="F121" s="306"/>
      <c r="G121" s="288"/>
    </row>
    <row r="122" spans="1:7" ht="24">
      <c r="A122" s="207">
        <v>4544</v>
      </c>
      <c r="B122" s="318" t="s">
        <v>329</v>
      </c>
      <c r="C122" s="308"/>
      <c r="D122" s="212">
        <f>SUM(D124:D125)</f>
        <v>0</v>
      </c>
      <c r="E122" s="256"/>
      <c r="F122" s="306" t="s">
        <v>164</v>
      </c>
      <c r="G122" s="288"/>
    </row>
    <row r="123" spans="1:7" ht="12.75">
      <c r="A123" s="207"/>
      <c r="B123" s="318" t="s">
        <v>463</v>
      </c>
      <c r="C123" s="308"/>
      <c r="D123" s="212"/>
      <c r="E123" s="256"/>
      <c r="F123" s="306" t="s">
        <v>164</v>
      </c>
      <c r="G123" s="288"/>
    </row>
    <row r="124" spans="1:7" ht="24" customHeight="1">
      <c r="A124" s="319">
        <v>4545</v>
      </c>
      <c r="B124" s="320" t="s">
        <v>462</v>
      </c>
      <c r="C124" s="308"/>
      <c r="D124" s="212">
        <f>SUM(E124:F124)</f>
        <v>0</v>
      </c>
      <c r="E124" s="256"/>
      <c r="F124" s="306" t="s">
        <v>164</v>
      </c>
      <c r="G124" s="288"/>
    </row>
    <row r="125" spans="1:7" ht="12.75">
      <c r="A125" s="207">
        <v>4546</v>
      </c>
      <c r="B125" s="318" t="s">
        <v>466</v>
      </c>
      <c r="C125" s="308"/>
      <c r="D125" s="212">
        <f>SUM(E125:F125)</f>
        <v>0</v>
      </c>
      <c r="E125" s="256"/>
      <c r="F125" s="306" t="s">
        <v>164</v>
      </c>
      <c r="G125" s="288"/>
    </row>
    <row r="126" spans="1:7" ht="12.75">
      <c r="A126" s="207">
        <v>4547</v>
      </c>
      <c r="B126" s="318" t="s">
        <v>465</v>
      </c>
      <c r="C126" s="308"/>
      <c r="D126" s="212">
        <f>SUM(E126:F126)</f>
        <v>0</v>
      </c>
      <c r="E126" s="256"/>
      <c r="F126" s="306" t="s">
        <v>164</v>
      </c>
      <c r="G126" s="288"/>
    </row>
    <row r="127" spans="1:7" ht="12.75">
      <c r="A127" s="207">
        <v>4548</v>
      </c>
      <c r="B127" s="318" t="s">
        <v>467</v>
      </c>
      <c r="C127" s="308"/>
      <c r="D127" s="212">
        <f>SUM(E127:F127)</f>
        <v>43510.7</v>
      </c>
      <c r="E127" s="471">
        <v>43510.7</v>
      </c>
      <c r="F127" s="306" t="s">
        <v>164</v>
      </c>
      <c r="G127" s="288"/>
    </row>
    <row r="128" spans="1:7" ht="32.25" customHeight="1">
      <c r="A128" s="207">
        <v>4600</v>
      </c>
      <c r="B128" s="316" t="s">
        <v>841</v>
      </c>
      <c r="C128" s="304" t="s">
        <v>158</v>
      </c>
      <c r="D128" s="212">
        <f>SUM(D130,D134,D140)</f>
        <v>4700</v>
      </c>
      <c r="E128" s="77">
        <f>SUM(E130,E134,E140)</f>
        <v>4700</v>
      </c>
      <c r="F128" s="306" t="s">
        <v>164</v>
      </c>
      <c r="G128" s="288"/>
    </row>
    <row r="129" spans="1:7" ht="12.75">
      <c r="A129" s="207"/>
      <c r="B129" s="300" t="s">
        <v>450</v>
      </c>
      <c r="C129" s="299"/>
      <c r="D129" s="212"/>
      <c r="E129" s="77"/>
      <c r="F129" s="301"/>
      <c r="G129" s="288"/>
    </row>
    <row r="130" spans="1:7" s="466" customFormat="1" ht="12.75">
      <c r="A130" s="207">
        <v>4610</v>
      </c>
      <c r="B130" s="321" t="s">
        <v>507</v>
      </c>
      <c r="C130" s="299"/>
      <c r="D130" s="212">
        <f>SUM(D132:D133)</f>
        <v>0</v>
      </c>
      <c r="E130" s="77">
        <f>SUM(E132:E133)</f>
        <v>0</v>
      </c>
      <c r="F130" s="306" t="s">
        <v>165</v>
      </c>
      <c r="G130" s="288"/>
    </row>
    <row r="131" spans="1:7" ht="12.75">
      <c r="A131" s="207"/>
      <c r="B131" s="300" t="s">
        <v>450</v>
      </c>
      <c r="C131" s="299"/>
      <c r="D131" s="212"/>
      <c r="E131" s="77"/>
      <c r="F131" s="306"/>
      <c r="G131" s="288"/>
    </row>
    <row r="132" spans="1:7" ht="38.25">
      <c r="A132" s="207">
        <v>4610</v>
      </c>
      <c r="B132" s="322" t="s">
        <v>346</v>
      </c>
      <c r="C132" s="299" t="s">
        <v>345</v>
      </c>
      <c r="D132" s="212">
        <f>SUM(E132:F132)</f>
        <v>0</v>
      </c>
      <c r="E132" s="77"/>
      <c r="F132" s="306" t="s">
        <v>164</v>
      </c>
      <c r="G132" s="288"/>
    </row>
    <row r="133" spans="1:7" ht="25.5">
      <c r="A133" s="207">
        <v>4620</v>
      </c>
      <c r="B133" s="322" t="s">
        <v>509</v>
      </c>
      <c r="C133" s="299" t="s">
        <v>508</v>
      </c>
      <c r="D133" s="212">
        <f>SUM(E133:F133)</f>
        <v>0</v>
      </c>
      <c r="E133" s="77"/>
      <c r="F133" s="306" t="s">
        <v>164</v>
      </c>
      <c r="G133" s="288"/>
    </row>
    <row r="134" spans="1:7" ht="34.5">
      <c r="A134" s="207">
        <v>4630</v>
      </c>
      <c r="B134" s="310" t="s">
        <v>842</v>
      </c>
      <c r="C134" s="304" t="s">
        <v>158</v>
      </c>
      <c r="D134" s="212">
        <f>SUM(D136:D139)</f>
        <v>4700</v>
      </c>
      <c r="E134" s="77">
        <f>SUM(E136:E139)</f>
        <v>4700</v>
      </c>
      <c r="F134" s="306" t="s">
        <v>164</v>
      </c>
      <c r="G134" s="288"/>
    </row>
    <row r="135" spans="1:7" ht="12.75">
      <c r="A135" s="207"/>
      <c r="B135" s="300" t="s">
        <v>448</v>
      </c>
      <c r="C135" s="304"/>
      <c r="D135" s="212"/>
      <c r="E135" s="77"/>
      <c r="F135" s="306"/>
      <c r="G135" s="288"/>
    </row>
    <row r="136" spans="1:7" ht="12.75">
      <c r="A136" s="207">
        <v>4631</v>
      </c>
      <c r="B136" s="307" t="s">
        <v>67</v>
      </c>
      <c r="C136" s="308" t="s">
        <v>64</v>
      </c>
      <c r="D136" s="212">
        <f>SUM(E136:F136)</f>
        <v>2000</v>
      </c>
      <c r="E136" s="77">
        <v>2000</v>
      </c>
      <c r="F136" s="306" t="s">
        <v>164</v>
      </c>
      <c r="G136" s="288"/>
    </row>
    <row r="137" spans="1:7" ht="25.5" customHeight="1">
      <c r="A137" s="207">
        <v>4632</v>
      </c>
      <c r="B137" s="307" t="s">
        <v>68</v>
      </c>
      <c r="C137" s="308" t="s">
        <v>65</v>
      </c>
      <c r="D137" s="212">
        <f>SUM(E137:F137)</f>
        <v>0</v>
      </c>
      <c r="E137" s="77"/>
      <c r="F137" s="306" t="s">
        <v>164</v>
      </c>
      <c r="G137" s="288"/>
    </row>
    <row r="138" spans="1:7" ht="17.25" customHeight="1">
      <c r="A138" s="207">
        <v>4633</v>
      </c>
      <c r="B138" s="307" t="s">
        <v>69</v>
      </c>
      <c r="C138" s="308" t="s">
        <v>66</v>
      </c>
      <c r="D138" s="212">
        <f>SUM(E138:F138)</f>
        <v>0</v>
      </c>
      <c r="E138" s="77"/>
      <c r="F138" s="306" t="s">
        <v>164</v>
      </c>
      <c r="G138" s="288"/>
    </row>
    <row r="139" spans="1:7" ht="14.25" customHeight="1">
      <c r="A139" s="207">
        <v>4634</v>
      </c>
      <c r="B139" s="307" t="s">
        <v>70</v>
      </c>
      <c r="C139" s="308" t="s">
        <v>426</v>
      </c>
      <c r="D139" s="212">
        <f>SUM(E139:F139)</f>
        <v>2700</v>
      </c>
      <c r="E139" s="77">
        <v>2700</v>
      </c>
      <c r="F139" s="306" t="s">
        <v>164</v>
      </c>
      <c r="G139" s="309"/>
    </row>
    <row r="140" spans="1:7" ht="12.75">
      <c r="A140" s="207">
        <v>4640</v>
      </c>
      <c r="B140" s="310" t="s">
        <v>843</v>
      </c>
      <c r="C140" s="304" t="s">
        <v>158</v>
      </c>
      <c r="D140" s="212">
        <f>SUM(D142)</f>
        <v>0</v>
      </c>
      <c r="E140" s="77">
        <f>SUM(E142)</f>
        <v>0</v>
      </c>
      <c r="F140" s="306" t="s">
        <v>164</v>
      </c>
      <c r="G140" s="288"/>
    </row>
    <row r="141" spans="1:7" ht="12.75">
      <c r="A141" s="207"/>
      <c r="B141" s="300" t="s">
        <v>448</v>
      </c>
      <c r="C141" s="304"/>
      <c r="D141" s="212"/>
      <c r="E141" s="77"/>
      <c r="F141" s="306"/>
      <c r="G141" s="288"/>
    </row>
    <row r="142" spans="1:7" ht="12.75">
      <c r="A142" s="207">
        <v>4641</v>
      </c>
      <c r="B142" s="307" t="s">
        <v>71</v>
      </c>
      <c r="C142" s="308" t="s">
        <v>72</v>
      </c>
      <c r="D142" s="212">
        <f>SUM(E142:F142)</f>
        <v>0</v>
      </c>
      <c r="E142" s="77"/>
      <c r="F142" s="306" t="s">
        <v>165</v>
      </c>
      <c r="G142" s="288"/>
    </row>
    <row r="143" spans="1:7" ht="38.25" customHeight="1">
      <c r="A143" s="207">
        <v>4700</v>
      </c>
      <c r="B143" s="310" t="s">
        <v>844</v>
      </c>
      <c r="C143" s="304" t="s">
        <v>158</v>
      </c>
      <c r="D143" s="212">
        <f>SUM(D145,D149,D155,D158,D162,D165,D168)</f>
        <v>38220.5</v>
      </c>
      <c r="E143" s="77">
        <f>SUM(E145,E149,E155,E158,E162,E165,E168)</f>
        <v>118320.5</v>
      </c>
      <c r="F143" s="301">
        <f>SUM(F145,F149,F155,F158,F162,F165,F168)</f>
        <v>0</v>
      </c>
      <c r="G143" s="288"/>
    </row>
    <row r="144" spans="1:7" ht="12.75">
      <c r="A144" s="207"/>
      <c r="B144" s="300" t="s">
        <v>450</v>
      </c>
      <c r="C144" s="299"/>
      <c r="D144" s="212"/>
      <c r="E144" s="77"/>
      <c r="F144" s="301"/>
      <c r="G144" s="288"/>
    </row>
    <row r="145" spans="1:7" ht="40.5" customHeight="1">
      <c r="A145" s="207">
        <v>4710</v>
      </c>
      <c r="B145" s="310" t="s">
        <v>845</v>
      </c>
      <c r="C145" s="304" t="s">
        <v>158</v>
      </c>
      <c r="D145" s="212">
        <f>SUM(D147:D148)</f>
        <v>176</v>
      </c>
      <c r="E145" s="77">
        <f>SUM(E147:E148)</f>
        <v>176</v>
      </c>
      <c r="F145" s="306" t="s">
        <v>164</v>
      </c>
      <c r="G145" s="288"/>
    </row>
    <row r="146" spans="1:7" ht="12.75">
      <c r="A146" s="207"/>
      <c r="B146" s="300" t="s">
        <v>448</v>
      </c>
      <c r="C146" s="304"/>
      <c r="D146" s="212"/>
      <c r="E146" s="77"/>
      <c r="F146" s="306"/>
      <c r="G146" s="288"/>
    </row>
    <row r="147" spans="1:7" ht="51" customHeight="1">
      <c r="A147" s="207">
        <v>4711</v>
      </c>
      <c r="B147" s="307" t="s">
        <v>347</v>
      </c>
      <c r="C147" s="308" t="s">
        <v>73</v>
      </c>
      <c r="D147" s="212">
        <f>SUM(E147:F147)</f>
        <v>0</v>
      </c>
      <c r="E147" s="77"/>
      <c r="F147" s="306" t="s">
        <v>164</v>
      </c>
      <c r="G147" s="288"/>
    </row>
    <row r="148" spans="1:7" ht="29.25" customHeight="1">
      <c r="A148" s="207">
        <v>4712</v>
      </c>
      <c r="B148" s="307" t="s">
        <v>82</v>
      </c>
      <c r="C148" s="308" t="s">
        <v>74</v>
      </c>
      <c r="D148" s="212">
        <f>SUM(E148:F148)</f>
        <v>176</v>
      </c>
      <c r="E148" s="77">
        <v>176</v>
      </c>
      <c r="F148" s="306" t="s">
        <v>164</v>
      </c>
      <c r="G148" s="309"/>
    </row>
    <row r="149" spans="1:7" ht="50.25" customHeight="1">
      <c r="A149" s="207">
        <v>4720</v>
      </c>
      <c r="B149" s="310" t="s">
        <v>846</v>
      </c>
      <c r="C149" s="304" t="s">
        <v>158</v>
      </c>
      <c r="D149" s="212">
        <f>SUM(D151:D154)</f>
        <v>1450</v>
      </c>
      <c r="E149" s="77">
        <f>SUM(E151:E154)</f>
        <v>1450</v>
      </c>
      <c r="F149" s="306" t="s">
        <v>164</v>
      </c>
      <c r="G149" s="288"/>
    </row>
    <row r="150" spans="1:7" ht="12.75">
      <c r="A150" s="207"/>
      <c r="B150" s="300" t="s">
        <v>448</v>
      </c>
      <c r="C150" s="304"/>
      <c r="D150" s="212"/>
      <c r="E150" s="77"/>
      <c r="F150" s="306"/>
      <c r="G150" s="288"/>
    </row>
    <row r="151" spans="1:7" ht="15.75" customHeight="1">
      <c r="A151" s="207">
        <v>4721</v>
      </c>
      <c r="B151" s="307" t="s">
        <v>530</v>
      </c>
      <c r="C151" s="308" t="s">
        <v>83</v>
      </c>
      <c r="D151" s="212">
        <f>SUM(E151:F151)</f>
        <v>0</v>
      </c>
      <c r="E151" s="77"/>
      <c r="F151" s="306" t="s">
        <v>164</v>
      </c>
      <c r="G151" s="288"/>
    </row>
    <row r="152" spans="1:7" ht="12.75">
      <c r="A152" s="207">
        <v>4722</v>
      </c>
      <c r="B152" s="307" t="s">
        <v>531</v>
      </c>
      <c r="C152" s="314">
        <v>4822</v>
      </c>
      <c r="D152" s="212">
        <f>SUM(E152:F152)</f>
        <v>300</v>
      </c>
      <c r="E152" s="77">
        <v>300</v>
      </c>
      <c r="F152" s="306" t="s">
        <v>164</v>
      </c>
      <c r="G152" s="288"/>
    </row>
    <row r="153" spans="1:7" ht="12.75">
      <c r="A153" s="207">
        <v>4723</v>
      </c>
      <c r="B153" s="307" t="s">
        <v>86</v>
      </c>
      <c r="C153" s="308" t="s">
        <v>84</v>
      </c>
      <c r="D153" s="212">
        <f>SUM(E153:F153)</f>
        <v>1150</v>
      </c>
      <c r="E153" s="77">
        <v>1150</v>
      </c>
      <c r="F153" s="306" t="s">
        <v>164</v>
      </c>
      <c r="G153" s="309"/>
    </row>
    <row r="154" spans="1:7" ht="24">
      <c r="A154" s="207">
        <v>4724</v>
      </c>
      <c r="B154" s="307" t="s">
        <v>87</v>
      </c>
      <c r="C154" s="308" t="s">
        <v>85</v>
      </c>
      <c r="D154" s="212">
        <f>SUM(E154:F154)</f>
        <v>0</v>
      </c>
      <c r="E154" s="77"/>
      <c r="F154" s="306" t="s">
        <v>164</v>
      </c>
      <c r="G154" s="288"/>
    </row>
    <row r="155" spans="1:7" ht="24">
      <c r="A155" s="207">
        <v>4730</v>
      </c>
      <c r="B155" s="310" t="s">
        <v>847</v>
      </c>
      <c r="C155" s="304" t="s">
        <v>158</v>
      </c>
      <c r="D155" s="212">
        <f>SUM(D157)</f>
        <v>0</v>
      </c>
      <c r="E155" s="77">
        <f>SUM(E157)</f>
        <v>0</v>
      </c>
      <c r="F155" s="306" t="s">
        <v>164</v>
      </c>
      <c r="G155" s="288"/>
    </row>
    <row r="156" spans="1:7" ht="12.75">
      <c r="A156" s="207"/>
      <c r="B156" s="300" t="s">
        <v>448</v>
      </c>
      <c r="C156" s="304"/>
      <c r="D156" s="212"/>
      <c r="E156" s="77"/>
      <c r="F156" s="306"/>
      <c r="G156" s="288"/>
    </row>
    <row r="157" spans="1:7" ht="24">
      <c r="A157" s="207">
        <v>4731</v>
      </c>
      <c r="B157" s="317" t="s">
        <v>848</v>
      </c>
      <c r="C157" s="308" t="s">
        <v>88</v>
      </c>
      <c r="D157" s="212">
        <f>SUM(E157:F157)</f>
        <v>0</v>
      </c>
      <c r="E157" s="77"/>
      <c r="F157" s="306" t="s">
        <v>164</v>
      </c>
      <c r="G157" s="288"/>
    </row>
    <row r="158" spans="1:7" ht="46.5">
      <c r="A158" s="207">
        <v>4740</v>
      </c>
      <c r="B158" s="323" t="s">
        <v>849</v>
      </c>
      <c r="C158" s="304" t="s">
        <v>158</v>
      </c>
      <c r="D158" s="212">
        <f>SUM(D160:D161)</f>
        <v>0</v>
      </c>
      <c r="E158" s="77">
        <f>SUM(E160:E161)</f>
        <v>0</v>
      </c>
      <c r="F158" s="306" t="s">
        <v>164</v>
      </c>
      <c r="G158" s="288"/>
    </row>
    <row r="159" spans="1:7" ht="12.75">
      <c r="A159" s="207"/>
      <c r="B159" s="300" t="s">
        <v>448</v>
      </c>
      <c r="C159" s="304"/>
      <c r="D159" s="212"/>
      <c r="E159" s="77"/>
      <c r="F159" s="306"/>
      <c r="G159" s="288"/>
    </row>
    <row r="160" spans="1:7" ht="27.75" customHeight="1">
      <c r="A160" s="207">
        <v>4741</v>
      </c>
      <c r="B160" s="307" t="s">
        <v>532</v>
      </c>
      <c r="C160" s="308" t="s">
        <v>89</v>
      </c>
      <c r="D160" s="212">
        <f>SUM(E160:F160)</f>
        <v>0</v>
      </c>
      <c r="E160" s="77"/>
      <c r="F160" s="306" t="s">
        <v>164</v>
      </c>
      <c r="G160" s="288"/>
    </row>
    <row r="161" spans="1:7" ht="27" customHeight="1">
      <c r="A161" s="207">
        <v>4742</v>
      </c>
      <c r="B161" s="307" t="s">
        <v>91</v>
      </c>
      <c r="C161" s="308" t="s">
        <v>90</v>
      </c>
      <c r="D161" s="212">
        <f>SUM(E161:F161)</f>
        <v>0</v>
      </c>
      <c r="E161" s="77"/>
      <c r="F161" s="306" t="s">
        <v>164</v>
      </c>
      <c r="G161" s="288"/>
    </row>
    <row r="162" spans="1:7" ht="39.75" customHeight="1">
      <c r="A162" s="207">
        <v>4750</v>
      </c>
      <c r="B162" s="310" t="s">
        <v>850</v>
      </c>
      <c r="C162" s="304" t="s">
        <v>158</v>
      </c>
      <c r="D162" s="212">
        <f>SUM(D164)</f>
        <v>0</v>
      </c>
      <c r="E162" s="77">
        <f>SUM(E164)</f>
        <v>0</v>
      </c>
      <c r="F162" s="306" t="s">
        <v>164</v>
      </c>
      <c r="G162" s="288"/>
    </row>
    <row r="163" spans="1:7" ht="12.75">
      <c r="A163" s="207"/>
      <c r="B163" s="300" t="s">
        <v>448</v>
      </c>
      <c r="C163" s="304"/>
      <c r="D163" s="212"/>
      <c r="E163" s="77"/>
      <c r="F163" s="306"/>
      <c r="G163" s="288"/>
    </row>
    <row r="164" spans="1:7" ht="39.75" customHeight="1">
      <c r="A164" s="207">
        <v>4751</v>
      </c>
      <c r="B164" s="307" t="s">
        <v>92</v>
      </c>
      <c r="C164" s="308" t="s">
        <v>93</v>
      </c>
      <c r="D164" s="212">
        <f>SUM(E164:F164)</f>
        <v>0</v>
      </c>
      <c r="E164" s="77"/>
      <c r="F164" s="306" t="s">
        <v>164</v>
      </c>
      <c r="G164" s="288"/>
    </row>
    <row r="165" spans="1:7" ht="17.25" customHeight="1">
      <c r="A165" s="207">
        <v>4760</v>
      </c>
      <c r="B165" s="323" t="s">
        <v>851</v>
      </c>
      <c r="C165" s="304" t="s">
        <v>158</v>
      </c>
      <c r="D165" s="212">
        <f>SUM(D167)</f>
        <v>0</v>
      </c>
      <c r="E165" s="77">
        <f>SUM(E167)</f>
        <v>0</v>
      </c>
      <c r="F165" s="306" t="s">
        <v>164</v>
      </c>
      <c r="G165" s="288"/>
    </row>
    <row r="166" spans="1:7" ht="12.75">
      <c r="A166" s="207"/>
      <c r="B166" s="300" t="s">
        <v>448</v>
      </c>
      <c r="C166" s="304"/>
      <c r="D166" s="212"/>
      <c r="E166" s="77"/>
      <c r="F166" s="306"/>
      <c r="G166" s="288"/>
    </row>
    <row r="167" spans="1:7" ht="17.25" customHeight="1">
      <c r="A167" s="207">
        <v>4761</v>
      </c>
      <c r="B167" s="307" t="s">
        <v>95</v>
      </c>
      <c r="C167" s="308" t="s">
        <v>94</v>
      </c>
      <c r="D167" s="212">
        <f>SUM(E167:F167)</f>
        <v>0</v>
      </c>
      <c r="E167" s="77"/>
      <c r="F167" s="306" t="s">
        <v>164</v>
      </c>
      <c r="G167" s="288"/>
    </row>
    <row r="168" spans="1:7" ht="12.75">
      <c r="A168" s="207">
        <v>4770</v>
      </c>
      <c r="B168" s="310" t="s">
        <v>852</v>
      </c>
      <c r="C168" s="304" t="s">
        <v>158</v>
      </c>
      <c r="D168" s="212">
        <f>SUM(D170)</f>
        <v>36594.5</v>
      </c>
      <c r="E168" s="77">
        <f>SUM(E170)</f>
        <v>116694.5</v>
      </c>
      <c r="F168" s="301">
        <f>SUM(F170)</f>
        <v>0</v>
      </c>
      <c r="G168" s="288"/>
    </row>
    <row r="169" spans="1:7" ht="12.75">
      <c r="A169" s="207"/>
      <c r="B169" s="300" t="s">
        <v>448</v>
      </c>
      <c r="C169" s="304"/>
      <c r="D169" s="212"/>
      <c r="E169" s="77"/>
      <c r="F169" s="306"/>
      <c r="G169" s="288"/>
    </row>
    <row r="170" spans="1:8" ht="12.75">
      <c r="A170" s="207">
        <v>4771</v>
      </c>
      <c r="B170" s="307" t="s">
        <v>100</v>
      </c>
      <c r="C170" s="308" t="s">
        <v>96</v>
      </c>
      <c r="D170" s="212">
        <f>SUM(E170)-Ekamutner!D114</f>
        <v>36594.5</v>
      </c>
      <c r="E170" s="77">
        <v>116694.5</v>
      </c>
      <c r="F170" s="306">
        <v>0</v>
      </c>
      <c r="G170" s="352"/>
      <c r="H170" s="472"/>
    </row>
    <row r="171" spans="1:7" ht="36">
      <c r="A171" s="207">
        <v>4772</v>
      </c>
      <c r="B171" s="317" t="s">
        <v>510</v>
      </c>
      <c r="C171" s="304" t="s">
        <v>158</v>
      </c>
      <c r="D171" s="212">
        <f>SUM(E171:F171)</f>
        <v>0</v>
      </c>
      <c r="E171" s="77"/>
      <c r="F171" s="306" t="s">
        <v>165</v>
      </c>
      <c r="G171" s="288"/>
    </row>
    <row r="172" spans="1:7" s="473" customFormat="1" ht="56.25" customHeight="1">
      <c r="A172" s="207">
        <v>5000</v>
      </c>
      <c r="B172" s="324" t="s">
        <v>853</v>
      </c>
      <c r="C172" s="304" t="s">
        <v>158</v>
      </c>
      <c r="D172" s="212">
        <f>SUM(D174,D192,D198,D201)</f>
        <v>223556.19999999998</v>
      </c>
      <c r="E172" s="211" t="s">
        <v>164</v>
      </c>
      <c r="F172" s="301">
        <f>SUM(F174,F192,F198,F201)</f>
        <v>223556.19999999998</v>
      </c>
      <c r="G172" s="288"/>
    </row>
    <row r="173" spans="1:7" ht="12.75">
      <c r="A173" s="207"/>
      <c r="B173" s="300" t="s">
        <v>450</v>
      </c>
      <c r="C173" s="299"/>
      <c r="D173" s="212"/>
      <c r="E173" s="77"/>
      <c r="F173" s="301"/>
      <c r="G173" s="288"/>
    </row>
    <row r="174" spans="1:7" ht="22.5">
      <c r="A174" s="207">
        <v>5100</v>
      </c>
      <c r="B174" s="307" t="s">
        <v>854</v>
      </c>
      <c r="C174" s="304" t="s">
        <v>158</v>
      </c>
      <c r="D174" s="212">
        <f>SUM(D176,D181,D186)</f>
        <v>223556.19999999998</v>
      </c>
      <c r="E174" s="211" t="s">
        <v>164</v>
      </c>
      <c r="F174" s="301">
        <f>SUM(F176,F181,F186)</f>
        <v>223556.19999999998</v>
      </c>
      <c r="G174" s="288"/>
    </row>
    <row r="175" spans="1:7" ht="12.75">
      <c r="A175" s="207"/>
      <c r="B175" s="300" t="s">
        <v>450</v>
      </c>
      <c r="C175" s="299"/>
      <c r="D175" s="212"/>
      <c r="E175" s="77"/>
      <c r="F175" s="301"/>
      <c r="G175" s="288"/>
    </row>
    <row r="176" spans="1:7" ht="22.5">
      <c r="A176" s="207">
        <v>5110</v>
      </c>
      <c r="B176" s="310" t="s">
        <v>855</v>
      </c>
      <c r="C176" s="304" t="s">
        <v>158</v>
      </c>
      <c r="D176" s="212">
        <f>SUM(D178:D180)</f>
        <v>192787.3</v>
      </c>
      <c r="E176" s="77" t="s">
        <v>165</v>
      </c>
      <c r="F176" s="301">
        <f>SUM(F178:F180)</f>
        <v>192787.3</v>
      </c>
      <c r="G176" s="288"/>
    </row>
    <row r="177" spans="1:7" ht="12.75">
      <c r="A177" s="207"/>
      <c r="B177" s="300" t="s">
        <v>448</v>
      </c>
      <c r="C177" s="304"/>
      <c r="D177" s="212"/>
      <c r="E177" s="77"/>
      <c r="F177" s="306"/>
      <c r="G177" s="288"/>
    </row>
    <row r="178" spans="1:8" ht="12.75">
      <c r="A178" s="207">
        <v>5111</v>
      </c>
      <c r="B178" s="307" t="s">
        <v>500</v>
      </c>
      <c r="C178" s="325" t="s">
        <v>97</v>
      </c>
      <c r="D178" s="212">
        <f>SUM(E178:F178)</f>
        <v>5000</v>
      </c>
      <c r="E178" s="211" t="s">
        <v>164</v>
      </c>
      <c r="F178" s="301">
        <v>5000</v>
      </c>
      <c r="G178" s="288"/>
      <c r="H178" s="474"/>
    </row>
    <row r="179" spans="1:7" ht="20.25" customHeight="1">
      <c r="A179" s="207">
        <v>5112</v>
      </c>
      <c r="B179" s="307" t="s">
        <v>501</v>
      </c>
      <c r="C179" s="325" t="s">
        <v>98</v>
      </c>
      <c r="D179" s="212">
        <f>SUM(E179:F179)</f>
        <v>60000</v>
      </c>
      <c r="E179" s="211" t="s">
        <v>164</v>
      </c>
      <c r="F179" s="301">
        <v>60000</v>
      </c>
      <c r="G179" s="288"/>
    </row>
    <row r="180" spans="1:8" ht="26.25" customHeight="1">
      <c r="A180" s="207">
        <v>5113</v>
      </c>
      <c r="B180" s="307" t="s">
        <v>502</v>
      </c>
      <c r="C180" s="325" t="s">
        <v>99</v>
      </c>
      <c r="D180" s="212">
        <f>SUM(E180:F180)</f>
        <v>127787.3</v>
      </c>
      <c r="E180" s="211" t="s">
        <v>164</v>
      </c>
      <c r="F180" s="301">
        <v>127787.3</v>
      </c>
      <c r="H180" s="352"/>
    </row>
    <row r="181" spans="1:8" ht="28.5" customHeight="1">
      <c r="A181" s="207">
        <v>5120</v>
      </c>
      <c r="B181" s="310" t="s">
        <v>856</v>
      </c>
      <c r="C181" s="304" t="s">
        <v>158</v>
      </c>
      <c r="D181" s="212">
        <f>SUM(D183:D185)</f>
        <v>19750</v>
      </c>
      <c r="E181" s="77" t="s">
        <v>165</v>
      </c>
      <c r="F181" s="301">
        <f>SUM(F183:F185)</f>
        <v>19750</v>
      </c>
      <c r="H181" s="288"/>
    </row>
    <row r="182" spans="1:8" ht="12.75">
      <c r="A182" s="207"/>
      <c r="B182" s="326" t="s">
        <v>448</v>
      </c>
      <c r="C182" s="304"/>
      <c r="D182" s="212"/>
      <c r="E182" s="77"/>
      <c r="F182" s="306"/>
      <c r="H182" s="288"/>
    </row>
    <row r="183" spans="1:8" ht="12.75">
      <c r="A183" s="207">
        <v>5121</v>
      </c>
      <c r="B183" s="307" t="s">
        <v>497</v>
      </c>
      <c r="C183" s="325" t="s">
        <v>101</v>
      </c>
      <c r="D183" s="212">
        <f>SUM(E183:F183)</f>
        <v>0</v>
      </c>
      <c r="E183" s="211" t="s">
        <v>164</v>
      </c>
      <c r="F183" s="301"/>
      <c r="H183" s="288"/>
    </row>
    <row r="184" spans="1:8" ht="12.75">
      <c r="A184" s="207">
        <v>5122</v>
      </c>
      <c r="B184" s="307" t="s">
        <v>498</v>
      </c>
      <c r="C184" s="325" t="s">
        <v>102</v>
      </c>
      <c r="D184" s="212">
        <f>SUM(E184:F184)</f>
        <v>1000</v>
      </c>
      <c r="E184" s="211" t="s">
        <v>164</v>
      </c>
      <c r="F184" s="301">
        <v>1000</v>
      </c>
      <c r="H184" s="288"/>
    </row>
    <row r="185" spans="1:8" ht="17.25" customHeight="1">
      <c r="A185" s="207">
        <v>5123</v>
      </c>
      <c r="B185" s="307" t="s">
        <v>499</v>
      </c>
      <c r="C185" s="325" t="s">
        <v>103</v>
      </c>
      <c r="D185" s="212">
        <f>SUM(E185:F185)</f>
        <v>18750</v>
      </c>
      <c r="E185" s="211" t="s">
        <v>164</v>
      </c>
      <c r="F185" s="301">
        <v>18750</v>
      </c>
      <c r="H185" s="352"/>
    </row>
    <row r="186" spans="1:7" ht="36.75" customHeight="1">
      <c r="A186" s="207">
        <v>5130</v>
      </c>
      <c r="B186" s="310" t="s">
        <v>857</v>
      </c>
      <c r="C186" s="304" t="s">
        <v>158</v>
      </c>
      <c r="D186" s="212">
        <f>SUM(D188:D191)</f>
        <v>11018.9</v>
      </c>
      <c r="E186" s="77" t="s">
        <v>165</v>
      </c>
      <c r="F186" s="301">
        <f>SUM(F188:F191)</f>
        <v>11018.9</v>
      </c>
      <c r="G186" s="288"/>
    </row>
    <row r="187" spans="1:7" ht="12.75">
      <c r="A187" s="207"/>
      <c r="B187" s="300" t="s">
        <v>448</v>
      </c>
      <c r="C187" s="304"/>
      <c r="D187" s="212"/>
      <c r="E187" s="77"/>
      <c r="F187" s="306"/>
      <c r="G187" s="288"/>
    </row>
    <row r="188" spans="1:7" ht="17.25" customHeight="1">
      <c r="A188" s="207">
        <v>5131</v>
      </c>
      <c r="B188" s="307" t="s">
        <v>106</v>
      </c>
      <c r="C188" s="325" t="s">
        <v>104</v>
      </c>
      <c r="D188" s="212">
        <f>SUM(E188:F188)</f>
        <v>1000</v>
      </c>
      <c r="E188" s="211" t="s">
        <v>164</v>
      </c>
      <c r="F188" s="301">
        <v>1000</v>
      </c>
      <c r="G188" s="288"/>
    </row>
    <row r="189" spans="1:7" ht="17.25" customHeight="1">
      <c r="A189" s="207">
        <v>5132</v>
      </c>
      <c r="B189" s="307" t="s">
        <v>494</v>
      </c>
      <c r="C189" s="325" t="s">
        <v>105</v>
      </c>
      <c r="D189" s="212">
        <f>SUM(E189:F189)</f>
        <v>0</v>
      </c>
      <c r="E189" s="211" t="s">
        <v>164</v>
      </c>
      <c r="F189" s="301"/>
      <c r="G189" s="288"/>
    </row>
    <row r="190" spans="1:7" ht="17.25" customHeight="1" thickBot="1">
      <c r="A190" s="207">
        <v>5133</v>
      </c>
      <c r="B190" s="307" t="s">
        <v>495</v>
      </c>
      <c r="C190" s="325" t="s">
        <v>112</v>
      </c>
      <c r="D190" s="212">
        <f>SUM(E190:F190)</f>
        <v>0</v>
      </c>
      <c r="E190" s="211" t="s">
        <v>165</v>
      </c>
      <c r="F190" s="343"/>
      <c r="G190" s="288"/>
    </row>
    <row r="191" spans="1:7" ht="17.25" customHeight="1" thickBot="1">
      <c r="A191" s="207">
        <v>5134</v>
      </c>
      <c r="B191" s="307" t="s">
        <v>496</v>
      </c>
      <c r="C191" s="325" t="s">
        <v>113</v>
      </c>
      <c r="D191" s="212">
        <f>SUM(E191:F191)</f>
        <v>10018.9</v>
      </c>
      <c r="E191" s="211" t="s">
        <v>165</v>
      </c>
      <c r="F191" s="113">
        <v>10018.9</v>
      </c>
      <c r="G191" s="288"/>
    </row>
    <row r="192" spans="1:7" ht="19.5" customHeight="1">
      <c r="A192" s="207">
        <v>5200</v>
      </c>
      <c r="B192" s="310" t="s">
        <v>858</v>
      </c>
      <c r="C192" s="304" t="s">
        <v>158</v>
      </c>
      <c r="D192" s="212">
        <f>SUM(D194:D197)</f>
        <v>0</v>
      </c>
      <c r="E192" s="211" t="s">
        <v>164</v>
      </c>
      <c r="F192" s="362">
        <f>SUM(F194:F197)</f>
        <v>0</v>
      </c>
      <c r="G192" s="288"/>
    </row>
    <row r="193" spans="1:7" ht="12.75">
      <c r="A193" s="207"/>
      <c r="B193" s="300" t="s">
        <v>450</v>
      </c>
      <c r="C193" s="299"/>
      <c r="D193" s="212"/>
      <c r="E193" s="77"/>
      <c r="F193" s="301"/>
      <c r="G193" s="288"/>
    </row>
    <row r="194" spans="1:7" ht="27" customHeight="1">
      <c r="A194" s="207">
        <v>5211</v>
      </c>
      <c r="B194" s="307" t="s">
        <v>511</v>
      </c>
      <c r="C194" s="325" t="s">
        <v>107</v>
      </c>
      <c r="D194" s="212">
        <f>SUM(E194:F194)</f>
        <v>0</v>
      </c>
      <c r="E194" s="211" t="s">
        <v>164</v>
      </c>
      <c r="F194" s="301"/>
      <c r="G194" s="288"/>
    </row>
    <row r="195" spans="1:7" ht="17.25" customHeight="1">
      <c r="A195" s="207">
        <v>5221</v>
      </c>
      <c r="B195" s="307" t="s">
        <v>512</v>
      </c>
      <c r="C195" s="325" t="s">
        <v>108</v>
      </c>
      <c r="D195" s="212">
        <f>SUM(E195:F195)</f>
        <v>0</v>
      </c>
      <c r="E195" s="211" t="s">
        <v>164</v>
      </c>
      <c r="F195" s="301">
        <v>0</v>
      </c>
      <c r="G195" s="288"/>
    </row>
    <row r="196" spans="1:7" ht="24.75" customHeight="1">
      <c r="A196" s="207">
        <v>5231</v>
      </c>
      <c r="B196" s="307" t="s">
        <v>513</v>
      </c>
      <c r="C196" s="325" t="s">
        <v>109</v>
      </c>
      <c r="D196" s="212">
        <f>SUM(E196:F196)</f>
        <v>0</v>
      </c>
      <c r="E196" s="211" t="s">
        <v>164</v>
      </c>
      <c r="F196" s="301"/>
      <c r="G196" s="288"/>
    </row>
    <row r="197" spans="1:7" ht="17.25" customHeight="1">
      <c r="A197" s="207">
        <v>5241</v>
      </c>
      <c r="B197" s="307" t="s">
        <v>111</v>
      </c>
      <c r="C197" s="325" t="s">
        <v>110</v>
      </c>
      <c r="D197" s="212">
        <f>SUM(E197:F197)</f>
        <v>0</v>
      </c>
      <c r="E197" s="211" t="s">
        <v>164</v>
      </c>
      <c r="F197" s="301"/>
      <c r="G197" s="288"/>
    </row>
    <row r="198" spans="1:7" ht="12.75">
      <c r="A198" s="207">
        <v>5300</v>
      </c>
      <c r="B198" s="310" t="s">
        <v>859</v>
      </c>
      <c r="C198" s="304" t="s">
        <v>158</v>
      </c>
      <c r="D198" s="212">
        <f>SUM(D200)</f>
        <v>0</v>
      </c>
      <c r="E198" s="211" t="s">
        <v>164</v>
      </c>
      <c r="F198" s="301">
        <f>SUM(F200)</f>
        <v>0</v>
      </c>
      <c r="G198" s="288"/>
    </row>
    <row r="199" spans="1:7" ht="12.75">
      <c r="A199" s="207"/>
      <c r="B199" s="300" t="s">
        <v>450</v>
      </c>
      <c r="C199" s="299"/>
      <c r="D199" s="212"/>
      <c r="E199" s="77"/>
      <c r="F199" s="301"/>
      <c r="G199" s="288"/>
    </row>
    <row r="200" spans="1:7" ht="13.5" customHeight="1">
      <c r="A200" s="207">
        <v>5311</v>
      </c>
      <c r="B200" s="307" t="s">
        <v>533</v>
      </c>
      <c r="C200" s="325" t="s">
        <v>114</v>
      </c>
      <c r="D200" s="212">
        <f>SUM(E200:F200)</f>
        <v>0</v>
      </c>
      <c r="E200" s="211" t="s">
        <v>164</v>
      </c>
      <c r="F200" s="301"/>
      <c r="G200" s="288"/>
    </row>
    <row r="201" spans="1:7" ht="22.5">
      <c r="A201" s="207">
        <v>5400</v>
      </c>
      <c r="B201" s="310" t="s">
        <v>860</v>
      </c>
      <c r="C201" s="304" t="s">
        <v>158</v>
      </c>
      <c r="D201" s="212">
        <f>SUM(D203:D206)</f>
        <v>0</v>
      </c>
      <c r="E201" s="211" t="s">
        <v>164</v>
      </c>
      <c r="F201" s="301">
        <f>SUM(F203:F206)</f>
        <v>0</v>
      </c>
      <c r="G201" s="288"/>
    </row>
    <row r="202" spans="1:7" ht="12.75">
      <c r="A202" s="207"/>
      <c r="B202" s="300" t="s">
        <v>450</v>
      </c>
      <c r="C202" s="299"/>
      <c r="D202" s="212"/>
      <c r="E202" s="77"/>
      <c r="F202" s="301"/>
      <c r="G202" s="288"/>
    </row>
    <row r="203" spans="1:7" ht="12.75">
      <c r="A203" s="207">
        <v>5411</v>
      </c>
      <c r="B203" s="307" t="s">
        <v>534</v>
      </c>
      <c r="C203" s="325" t="s">
        <v>115</v>
      </c>
      <c r="D203" s="212">
        <f>SUM(E203:F203)</f>
        <v>0</v>
      </c>
      <c r="E203" s="211" t="s">
        <v>164</v>
      </c>
      <c r="F203" s="301"/>
      <c r="G203" s="288"/>
    </row>
    <row r="204" spans="1:7" ht="12.75">
      <c r="A204" s="207">
        <v>5421</v>
      </c>
      <c r="B204" s="307" t="s">
        <v>535</v>
      </c>
      <c r="C204" s="325" t="s">
        <v>116</v>
      </c>
      <c r="D204" s="212">
        <f>SUM(E204:F204)</f>
        <v>0</v>
      </c>
      <c r="E204" s="211" t="s">
        <v>164</v>
      </c>
      <c r="F204" s="301"/>
      <c r="G204" s="288"/>
    </row>
    <row r="205" spans="1:7" ht="12.75">
      <c r="A205" s="207">
        <v>5431</v>
      </c>
      <c r="B205" s="307" t="s">
        <v>118</v>
      </c>
      <c r="C205" s="325" t="s">
        <v>117</v>
      </c>
      <c r="D205" s="212">
        <f>SUM(E205:F205)</f>
        <v>0</v>
      </c>
      <c r="E205" s="211" t="s">
        <v>164</v>
      </c>
      <c r="F205" s="301"/>
      <c r="G205" s="288"/>
    </row>
    <row r="206" spans="1:7" ht="12.75">
      <c r="A206" s="207">
        <v>5441</v>
      </c>
      <c r="B206" s="327" t="s">
        <v>50</v>
      </c>
      <c r="C206" s="325" t="s">
        <v>119</v>
      </c>
      <c r="D206" s="212">
        <f>SUM(E206:F206)</f>
        <v>0</v>
      </c>
      <c r="E206" s="211" t="s">
        <v>164</v>
      </c>
      <c r="F206" s="301"/>
      <c r="G206" s="288"/>
    </row>
    <row r="207" spans="1:7" s="465" customFormat="1" ht="59.25" customHeight="1">
      <c r="A207" s="328" t="s">
        <v>330</v>
      </c>
      <c r="B207" s="329" t="s">
        <v>861</v>
      </c>
      <c r="C207" s="330" t="s">
        <v>158</v>
      </c>
      <c r="D207" s="212">
        <f>SUM(D209,D214,D222,D225)</f>
        <v>-7500</v>
      </c>
      <c r="E207" s="77" t="s">
        <v>157</v>
      </c>
      <c r="F207" s="301">
        <f>SUM(F209,F214,F222,F225)</f>
        <v>-7500</v>
      </c>
      <c r="G207" s="288"/>
    </row>
    <row r="208" spans="1:7" s="465" customFormat="1" ht="12.75">
      <c r="A208" s="328"/>
      <c r="B208" s="331" t="s">
        <v>447</v>
      </c>
      <c r="C208" s="330"/>
      <c r="D208" s="212"/>
      <c r="E208" s="77"/>
      <c r="F208" s="301"/>
      <c r="G208" s="288"/>
    </row>
    <row r="209" spans="1:7" s="475" customFormat="1" ht="28.5">
      <c r="A209" s="332" t="s">
        <v>331</v>
      </c>
      <c r="B209" s="333" t="s">
        <v>862</v>
      </c>
      <c r="C209" s="334" t="s">
        <v>158</v>
      </c>
      <c r="D209" s="212">
        <f>SUM(D211:D213)</f>
        <v>0</v>
      </c>
      <c r="E209" s="77" t="s">
        <v>157</v>
      </c>
      <c r="F209" s="301">
        <f>SUM(F211:F213)</f>
        <v>0</v>
      </c>
      <c r="G209" s="288"/>
    </row>
    <row r="210" spans="1:7" s="475" customFormat="1" ht="12.75">
      <c r="A210" s="332"/>
      <c r="B210" s="331" t="s">
        <v>447</v>
      </c>
      <c r="C210" s="334"/>
      <c r="D210" s="212"/>
      <c r="E210" s="77"/>
      <c r="F210" s="301"/>
      <c r="G210" s="288"/>
    </row>
    <row r="211" spans="1:7" s="475" customFormat="1" ht="12.75">
      <c r="A211" s="332" t="s">
        <v>332</v>
      </c>
      <c r="B211" s="335" t="s">
        <v>542</v>
      </c>
      <c r="C211" s="336" t="s">
        <v>537</v>
      </c>
      <c r="D211" s="212">
        <f>SUM(E211:F211)</f>
        <v>0</v>
      </c>
      <c r="E211" s="77" t="s">
        <v>165</v>
      </c>
      <c r="F211" s="301"/>
      <c r="G211" s="288"/>
    </row>
    <row r="212" spans="1:7" s="476" customFormat="1" ht="12.75">
      <c r="A212" s="332" t="s">
        <v>333</v>
      </c>
      <c r="B212" s="335" t="s">
        <v>541</v>
      </c>
      <c r="C212" s="336" t="s">
        <v>538</v>
      </c>
      <c r="D212" s="212">
        <f>SUM(E212:F212)</f>
        <v>0</v>
      </c>
      <c r="E212" s="77" t="s">
        <v>165</v>
      </c>
      <c r="F212" s="337"/>
      <c r="G212" s="288"/>
    </row>
    <row r="213" spans="1:7" s="475" customFormat="1" ht="30.75" customHeight="1">
      <c r="A213" s="264" t="s">
        <v>334</v>
      </c>
      <c r="B213" s="335" t="s">
        <v>544</v>
      </c>
      <c r="C213" s="336" t="s">
        <v>539</v>
      </c>
      <c r="D213" s="212">
        <f>SUM(E213:F213)</f>
        <v>0</v>
      </c>
      <c r="E213" s="77" t="s">
        <v>157</v>
      </c>
      <c r="F213" s="301"/>
      <c r="G213" s="288"/>
    </row>
    <row r="214" spans="1:7" s="475" customFormat="1" ht="31.5" customHeight="1">
      <c r="A214" s="264" t="s">
        <v>335</v>
      </c>
      <c r="B214" s="333" t="s">
        <v>863</v>
      </c>
      <c r="C214" s="334" t="s">
        <v>158</v>
      </c>
      <c r="D214" s="212">
        <f>SUM(D216:D217)</f>
        <v>0</v>
      </c>
      <c r="E214" s="77" t="s">
        <v>157</v>
      </c>
      <c r="F214" s="301">
        <f>SUM(F216:F217)</f>
        <v>0</v>
      </c>
      <c r="G214" s="288"/>
    </row>
    <row r="215" spans="1:7" s="475" customFormat="1" ht="12.75">
      <c r="A215" s="264"/>
      <c r="B215" s="331" t="s">
        <v>447</v>
      </c>
      <c r="C215" s="334"/>
      <c r="D215" s="212"/>
      <c r="E215" s="77"/>
      <c r="F215" s="301"/>
      <c r="G215" s="288"/>
    </row>
    <row r="216" spans="1:7" s="475" customFormat="1" ht="29.25" customHeight="1">
      <c r="A216" s="264" t="s">
        <v>336</v>
      </c>
      <c r="B216" s="335" t="s">
        <v>527</v>
      </c>
      <c r="C216" s="334" t="s">
        <v>545</v>
      </c>
      <c r="D216" s="212">
        <f>SUM(E216:F216)</f>
        <v>0</v>
      </c>
      <c r="E216" s="77" t="s">
        <v>157</v>
      </c>
      <c r="F216" s="301"/>
      <c r="G216" s="288"/>
    </row>
    <row r="217" spans="1:7" s="475" customFormat="1" ht="25.5">
      <c r="A217" s="264" t="s">
        <v>337</v>
      </c>
      <c r="B217" s="335" t="s">
        <v>864</v>
      </c>
      <c r="C217" s="334" t="s">
        <v>158</v>
      </c>
      <c r="D217" s="212">
        <f>SUM(D219:D221)</f>
        <v>0</v>
      </c>
      <c r="E217" s="77" t="s">
        <v>157</v>
      </c>
      <c r="F217" s="301">
        <f>SUM(F219:F221)</f>
        <v>0</v>
      </c>
      <c r="G217" s="288"/>
    </row>
    <row r="218" spans="1:7" s="475" customFormat="1" ht="12.75">
      <c r="A218" s="264"/>
      <c r="B218" s="331" t="s">
        <v>448</v>
      </c>
      <c r="C218" s="334"/>
      <c r="D218" s="212"/>
      <c r="E218" s="77"/>
      <c r="F218" s="301"/>
      <c r="G218" s="288"/>
    </row>
    <row r="219" spans="1:7" s="475" customFormat="1" ht="12.75">
      <c r="A219" s="264" t="s">
        <v>338</v>
      </c>
      <c r="B219" s="331" t="s">
        <v>524</v>
      </c>
      <c r="C219" s="336" t="s">
        <v>546</v>
      </c>
      <c r="D219" s="212">
        <f>SUM(E219:F219)</f>
        <v>0</v>
      </c>
      <c r="E219" s="77" t="s">
        <v>165</v>
      </c>
      <c r="F219" s="301"/>
      <c r="G219" s="288"/>
    </row>
    <row r="220" spans="1:7" s="475" customFormat="1" ht="25.5">
      <c r="A220" s="338" t="s">
        <v>339</v>
      </c>
      <c r="B220" s="331" t="s">
        <v>523</v>
      </c>
      <c r="C220" s="334" t="s">
        <v>547</v>
      </c>
      <c r="D220" s="212">
        <f>SUM(E220:F220)</f>
        <v>0</v>
      </c>
      <c r="E220" s="77" t="s">
        <v>157</v>
      </c>
      <c r="F220" s="301"/>
      <c r="G220" s="288"/>
    </row>
    <row r="221" spans="1:7" s="475" customFormat="1" ht="25.5">
      <c r="A221" s="264" t="s">
        <v>340</v>
      </c>
      <c r="B221" s="339" t="s">
        <v>522</v>
      </c>
      <c r="C221" s="334" t="s">
        <v>548</v>
      </c>
      <c r="D221" s="212">
        <f>SUM(E221:F221)</f>
        <v>0</v>
      </c>
      <c r="E221" s="77" t="s">
        <v>157</v>
      </c>
      <c r="F221" s="301"/>
      <c r="G221" s="288"/>
    </row>
    <row r="222" spans="1:7" s="475" customFormat="1" ht="28.5">
      <c r="A222" s="264" t="s">
        <v>341</v>
      </c>
      <c r="B222" s="333" t="s">
        <v>865</v>
      </c>
      <c r="C222" s="334" t="s">
        <v>158</v>
      </c>
      <c r="D222" s="212">
        <f>SUM(D224)</f>
        <v>0</v>
      </c>
      <c r="E222" s="77" t="s">
        <v>157</v>
      </c>
      <c r="F222" s="301">
        <f>SUM(F224)</f>
        <v>0</v>
      </c>
      <c r="G222" s="288"/>
    </row>
    <row r="223" spans="1:7" s="475" customFormat="1" ht="12.75">
      <c r="A223" s="264"/>
      <c r="B223" s="331" t="s">
        <v>447</v>
      </c>
      <c r="C223" s="334"/>
      <c r="D223" s="212"/>
      <c r="E223" s="77"/>
      <c r="F223" s="301"/>
      <c r="G223" s="288"/>
    </row>
    <row r="224" spans="1:7" s="475" customFormat="1" ht="25.5">
      <c r="A224" s="338" t="s">
        <v>342</v>
      </c>
      <c r="B224" s="335" t="s">
        <v>525</v>
      </c>
      <c r="C224" s="330" t="s">
        <v>550</v>
      </c>
      <c r="D224" s="212">
        <f>SUM(E224:F224)</f>
        <v>0</v>
      </c>
      <c r="E224" s="77" t="s">
        <v>157</v>
      </c>
      <c r="F224" s="301"/>
      <c r="G224" s="288"/>
    </row>
    <row r="225" spans="1:7" s="475" customFormat="1" ht="41.25">
      <c r="A225" s="264" t="s">
        <v>343</v>
      </c>
      <c r="B225" s="333" t="s">
        <v>866</v>
      </c>
      <c r="C225" s="334" t="s">
        <v>158</v>
      </c>
      <c r="D225" s="212">
        <f>SUM(D227:D230)</f>
        <v>-7500</v>
      </c>
      <c r="E225" s="77" t="s">
        <v>157</v>
      </c>
      <c r="F225" s="301">
        <f>SUM(F227:F230)</f>
        <v>-7500</v>
      </c>
      <c r="G225" s="288"/>
    </row>
    <row r="226" spans="1:7" s="475" customFormat="1" ht="12.75">
      <c r="A226" s="264"/>
      <c r="B226" s="331" t="s">
        <v>447</v>
      </c>
      <c r="C226" s="334"/>
      <c r="D226" s="212"/>
      <c r="E226" s="77"/>
      <c r="F226" s="301"/>
      <c r="G226" s="288"/>
    </row>
    <row r="227" spans="1:8" s="475" customFormat="1" ht="12.75">
      <c r="A227" s="264" t="s">
        <v>344</v>
      </c>
      <c r="B227" s="335" t="s">
        <v>551</v>
      </c>
      <c r="C227" s="336" t="s">
        <v>553</v>
      </c>
      <c r="D227" s="212">
        <f>SUM(E227:F227)</f>
        <v>-7500</v>
      </c>
      <c r="E227" s="77" t="s">
        <v>157</v>
      </c>
      <c r="F227" s="301">
        <v>-7500</v>
      </c>
      <c r="G227" s="352"/>
      <c r="H227" s="352"/>
    </row>
    <row r="228" spans="1:7" s="475" customFormat="1" ht="15.75" customHeight="1">
      <c r="A228" s="338" t="s">
        <v>348</v>
      </c>
      <c r="B228" s="335" t="s">
        <v>552</v>
      </c>
      <c r="C228" s="330" t="s">
        <v>554</v>
      </c>
      <c r="D228" s="212">
        <f>SUM(E228:F228)</f>
        <v>0</v>
      </c>
      <c r="E228" s="77" t="s">
        <v>157</v>
      </c>
      <c r="F228" s="301"/>
      <c r="G228" s="288"/>
    </row>
    <row r="229" spans="1:7" s="475" customFormat="1" ht="25.5">
      <c r="A229" s="264" t="s">
        <v>349</v>
      </c>
      <c r="B229" s="335" t="s">
        <v>413</v>
      </c>
      <c r="C229" s="334" t="s">
        <v>555</v>
      </c>
      <c r="D229" s="212">
        <f>SUM(E229:F229)</f>
        <v>0</v>
      </c>
      <c r="E229" s="77" t="s">
        <v>157</v>
      </c>
      <c r="F229" s="301"/>
      <c r="G229" s="288"/>
    </row>
    <row r="230" spans="1:7" s="475" customFormat="1" ht="25.5">
      <c r="A230" s="264" t="s">
        <v>350</v>
      </c>
      <c r="B230" s="335" t="s">
        <v>526</v>
      </c>
      <c r="C230" s="334" t="s">
        <v>556</v>
      </c>
      <c r="D230" s="212">
        <f>SUM(E230:F230)</f>
        <v>0</v>
      </c>
      <c r="E230" s="77" t="s">
        <v>157</v>
      </c>
      <c r="F230" s="301"/>
      <c r="G230" s="288"/>
    </row>
    <row r="231" spans="1:7" ht="12.75">
      <c r="A231" s="6"/>
      <c r="B231" s="6"/>
      <c r="C231" s="7"/>
      <c r="D231" s="13"/>
      <c r="E231" s="15"/>
      <c r="F231" s="14"/>
      <c r="G231" s="10"/>
    </row>
  </sheetData>
  <sheetProtection/>
  <protectedRanges>
    <protectedRange sqref="E1" name="Range24"/>
    <protectedRange sqref="G103" name="Range20"/>
    <protectedRange sqref="E103" name="Range18"/>
    <protectedRange sqref="F211:F213 F216 F219 D218:G218 D215:G215 D210:G210 D208:G208" name="Range15"/>
    <protectedRange sqref="F178:F180 F183:F185 D177:G177 H182 D187:G187 D175:G175 D173:G173 D182:F182" name="Range13"/>
    <protectedRange sqref="E142 E147:E148 G150:G152 G141:G142 E151:E154 D150:F150 D146:F146 D141:F141 G154 G146:G147 D144:G144" name="Range11"/>
    <protectedRange sqref="D109:E109 D117:F117 D111:E111 E118:E119 E112:E115 G111:G120 G109 D121:G121" name="Range9"/>
    <protectedRange sqref="E88:E89 E92:E93 D91:F91 G89 G91:G93 D97:G97 D95:G95 D87:G87" name="Range7"/>
    <protectedRange sqref="E61:E68 E73:E74 D72:F72 G72:G74 G65:G66 G62:G63 D60:G60 D70:G70" name="Range5"/>
    <protectedRange sqref="E25:F25 E39:E41 E30:E36 G24:G25 D29:F29 D24:F24 G39:G41 G17:G18 G44:G47 G50:G51 G54 G57 G61 G64 G67:G68 G88 G108 G139 G148 G153 G29:G36 D27:G27 D38:G38" name="Range3"/>
    <protectedRange sqref="E18:E19 G19 D12:G12 D16:G16 D14:G14 D21:G21 D10:G10" name="Range1"/>
    <protectedRange sqref="E44:E51 E54 E57:E58 G48:G49 G58 D56:G56 D53:G53 D43:G43" name="Range4"/>
    <protectedRange sqref="E77:E78 E81:E83 G76:G78 D80:F80 D76:F76 G80:G83 D85:G85" name="Range6"/>
    <protectedRange sqref="E98:E99 G98 E106:E107 E102 D105:E105 D101:F101 G101:G102 G105:G107" name="Range8"/>
    <protectedRange sqref="E122:E127 E132:E133 E136:E139 D135:F135 D131:F131 G135:G138 G122:G127 G131:G133 D129:G129" name="Range10"/>
    <protectedRange sqref="E157 G163:G164 E160:E161 E164 E167 E171 G166:G167 G156:G157 D166:F166 D163:F163 D159:F159 D156:F156 F170 G170:G171 G159:G161 D169:G169" name="Range12"/>
    <protectedRange sqref="F194:F197 F203:F206 D202:G202 F188:F190 D193:G193 D199:G199" name="Range14"/>
    <protectedRange sqref="F227:F230 F224 D226:G226 D223:G223 F220:F221" name="Range16"/>
    <protectedRange sqref="E22 G22" name="Range17"/>
    <protectedRange sqref="F200" name="Range21"/>
    <protectedRange sqref="D3:E3" name="Range25"/>
    <protectedRange sqref="E170" name="Range24_4_1_2"/>
    <protectedRange sqref="F191" name="Range3_4"/>
    <protectedRange sqref="E17" name="Range1_1"/>
  </protectedRanges>
  <mergeCells count="7">
    <mergeCell ref="B3:F3"/>
    <mergeCell ref="D1:F1"/>
    <mergeCell ref="A5:A7"/>
    <mergeCell ref="B2:F2"/>
    <mergeCell ref="D6:D7"/>
    <mergeCell ref="D5:F5"/>
    <mergeCell ref="B5:C6"/>
  </mergeCells>
  <printOptions/>
  <pageMargins left="0.15748031496062992" right="0.15748031496062992" top="0.1968503937007874" bottom="0.1968503937007874" header="0.1968503937007874" footer="0.1968503937007874"/>
  <pageSetup firstPageNumber="14" useFirstPageNumber="1" horizontalDpi="600" verticalDpi="600" orientation="portrait" paperSize="9" r:id="rId1"/>
  <ignoredErrors>
    <ignoredError sqref="C8 C17:C19 C22 C25 C30:C36 C40:C41 C44:C47 C49:C51 C54 C57:C58 C61:C68 C73:C74 C77:C78 C81:C83 C88:C89 C92:C93 C98:C99 C102:C103 C106:C108 C118:C120 C132:C133 C136:C139 C142 C147:C148 C151 C153:C154 C157 C160:C161 C164 C167 C170 C178:C180 C183:C185 C188:C191 C194:C197 C200 C203:C206 C211:C213 C216 C219:C221 C224 C227:C23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H196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5.57421875" style="38" customWidth="1"/>
    <col min="2" max="2" width="39.00390625" style="38" customWidth="1"/>
    <col min="3" max="3" width="14.140625" style="38" customWidth="1"/>
    <col min="4" max="4" width="13.00390625" style="38" customWidth="1"/>
    <col min="5" max="5" width="13.421875" style="38" customWidth="1"/>
    <col min="6" max="6" width="12.57421875" style="38" customWidth="1"/>
    <col min="7" max="7" width="14.57421875" style="38" customWidth="1"/>
    <col min="8" max="16384" width="9.140625" style="38" customWidth="1"/>
  </cols>
  <sheetData>
    <row r="2" spans="1:6" s="34" customFormat="1" ht="15" customHeight="1">
      <c r="A2" s="30"/>
      <c r="B2" s="31"/>
      <c r="C2" s="31"/>
      <c r="D2" s="435" t="s">
        <v>873</v>
      </c>
      <c r="E2" s="435"/>
      <c r="F2" s="33"/>
    </row>
    <row r="3" spans="1:7" s="34" customFormat="1" ht="26.25" customHeight="1">
      <c r="A3" s="30"/>
      <c r="B3" s="434" t="s">
        <v>324</v>
      </c>
      <c r="C3" s="434"/>
      <c r="D3" s="434"/>
      <c r="E3" s="434"/>
      <c r="F3" s="31"/>
      <c r="G3" s="31"/>
    </row>
    <row r="4" spans="1:7" s="34" customFormat="1" ht="29.25" customHeight="1">
      <c r="A4" s="33"/>
      <c r="B4" s="421" t="s">
        <v>687</v>
      </c>
      <c r="C4" s="421"/>
      <c r="D4" s="421"/>
      <c r="E4" s="421"/>
      <c r="F4" s="35"/>
      <c r="G4" s="35"/>
    </row>
    <row r="5" spans="1:7" s="34" customFormat="1" ht="15.75">
      <c r="A5" s="33"/>
      <c r="B5" s="33"/>
      <c r="C5" s="33"/>
      <c r="D5" s="33"/>
      <c r="E5" s="33"/>
      <c r="F5" s="33"/>
      <c r="G5" s="33"/>
    </row>
    <row r="6" spans="1:8" ht="13.5" thickBot="1">
      <c r="A6" s="36"/>
      <c r="B6" s="36"/>
      <c r="C6" s="36"/>
      <c r="D6" s="36"/>
      <c r="E6" s="37"/>
      <c r="F6" s="32"/>
      <c r="G6" s="32"/>
      <c r="H6" s="32"/>
    </row>
    <row r="7" spans="1:8" ht="13.5" thickBot="1">
      <c r="A7" s="427" t="s">
        <v>468</v>
      </c>
      <c r="B7" s="437"/>
      <c r="C7" s="403" t="s">
        <v>255</v>
      </c>
      <c r="D7" s="404"/>
      <c r="E7" s="405"/>
      <c r="F7" s="32"/>
      <c r="G7" s="32"/>
      <c r="H7" s="32"/>
    </row>
    <row r="8" spans="1:8" ht="30" customHeight="1" thickBot="1">
      <c r="A8" s="428"/>
      <c r="B8" s="438"/>
      <c r="C8" s="379" t="s">
        <v>256</v>
      </c>
      <c r="D8" s="39" t="s">
        <v>257</v>
      </c>
      <c r="E8" s="380"/>
      <c r="F8" s="32"/>
      <c r="G8" s="32"/>
      <c r="H8" s="32"/>
    </row>
    <row r="9" spans="1:8" ht="26.25" thickBot="1">
      <c r="A9" s="440"/>
      <c r="B9" s="439"/>
      <c r="C9" s="45" t="s">
        <v>259</v>
      </c>
      <c r="D9" s="40" t="s">
        <v>155</v>
      </c>
      <c r="E9" s="40" t="s">
        <v>156</v>
      </c>
      <c r="F9" s="32"/>
      <c r="G9" s="32"/>
      <c r="H9" s="32"/>
    </row>
    <row r="10" spans="1:8" ht="13.5" thickBot="1">
      <c r="A10" s="41">
        <v>1</v>
      </c>
      <c r="B10" s="41">
        <v>2</v>
      </c>
      <c r="C10" s="42">
        <v>3</v>
      </c>
      <c r="D10" s="43">
        <v>4</v>
      </c>
      <c r="E10" s="44">
        <v>5</v>
      </c>
      <c r="F10" s="32"/>
      <c r="G10" s="32"/>
      <c r="H10" s="32"/>
    </row>
    <row r="11" spans="1:8" ht="30" customHeight="1" thickBot="1">
      <c r="A11" s="46">
        <v>8000</v>
      </c>
      <c r="B11" s="47" t="s">
        <v>396</v>
      </c>
      <c r="C11" s="48">
        <f>SUM(D11:E11)</f>
        <v>-137496.59999999992</v>
      </c>
      <c r="D11" s="48">
        <f>Ekamutner!E9-'Gorcarnakan caxs'!G11</f>
        <v>-4040.399999999907</v>
      </c>
      <c r="E11" s="48">
        <f>Ekamutner!F9-'Gorcarnakan caxs'!H11</f>
        <v>-133456.2</v>
      </c>
      <c r="F11" s="32"/>
      <c r="G11" s="32"/>
      <c r="H11" s="32"/>
    </row>
    <row r="12" spans="1:8" ht="12.75">
      <c r="A12" s="37"/>
      <c r="B12" s="37"/>
      <c r="C12" s="37"/>
      <c r="D12" s="37"/>
      <c r="E12" s="37"/>
      <c r="F12" s="32"/>
      <c r="G12" s="32"/>
      <c r="H12" s="32"/>
    </row>
    <row r="13" spans="1:8" ht="12.75">
      <c r="A13" s="37"/>
      <c r="B13" s="37"/>
      <c r="C13" s="37"/>
      <c r="D13" s="37"/>
      <c r="E13" s="37"/>
      <c r="F13" s="32"/>
      <c r="G13" s="32"/>
      <c r="H13" s="32"/>
    </row>
    <row r="14" spans="1:8" ht="12.75">
      <c r="A14" s="37"/>
      <c r="B14" s="37"/>
      <c r="C14" s="37"/>
      <c r="D14" s="37"/>
      <c r="E14" s="37"/>
      <c r="F14" s="32"/>
      <c r="G14" s="32"/>
      <c r="H14" s="32"/>
    </row>
    <row r="15" spans="1:8" ht="12.75">
      <c r="A15" s="37"/>
      <c r="B15" s="37"/>
      <c r="C15" s="37"/>
      <c r="D15" s="37"/>
      <c r="E15" s="37"/>
      <c r="F15" s="32"/>
      <c r="G15" s="32"/>
      <c r="H15" s="32"/>
    </row>
    <row r="16" spans="1:8" ht="12.75">
      <c r="A16" s="37"/>
      <c r="B16" s="49" t="s">
        <v>428</v>
      </c>
      <c r="C16" s="50">
        <f>C11+'Dificiti caxs'!D11</f>
        <v>0</v>
      </c>
      <c r="D16" s="50">
        <f>D11+'Dificiti caxs'!E11</f>
        <v>9.458744898438454E-11</v>
      </c>
      <c r="E16" s="50">
        <f>E11+'Dificiti caxs'!F11</f>
        <v>0</v>
      </c>
      <c r="F16" s="32"/>
      <c r="G16" s="32"/>
      <c r="H16" s="32"/>
    </row>
    <row r="17" spans="1:8" ht="12.75">
      <c r="A17" s="37"/>
      <c r="B17" s="49" t="s">
        <v>429</v>
      </c>
      <c r="C17" s="50">
        <f>'Gorcarnakan caxs'!F11-'Tntesagitakan '!D9</f>
        <v>0</v>
      </c>
      <c r="D17" s="50">
        <f>'Gorcarnakan caxs'!G11-'Tntesagitakan '!E9</f>
        <v>0</v>
      </c>
      <c r="E17" s="50">
        <f>'Gorcarnakan caxs'!H11-'Tntesagitakan '!F9</f>
        <v>0</v>
      </c>
      <c r="F17" s="32"/>
      <c r="G17" s="32"/>
      <c r="H17" s="32"/>
    </row>
    <row r="18" spans="1:8" ht="12.75">
      <c r="A18" s="37"/>
      <c r="B18" s="49" t="s">
        <v>681</v>
      </c>
      <c r="C18" s="50">
        <f>'Tntesagitakan '!D9-'Gorcarnakan caxs.Tntesagitakan'!F12</f>
        <v>0</v>
      </c>
      <c r="D18" s="50">
        <f>'Tntesagitakan '!E9-'Gorcarnakan caxs.Tntesagitakan'!G12</f>
        <v>0</v>
      </c>
      <c r="E18" s="50">
        <f>'Tntesagitakan '!F9-'Gorcarnakan caxs.Tntesagitakan'!H12</f>
        <v>0</v>
      </c>
      <c r="F18" s="32"/>
      <c r="G18" s="32"/>
      <c r="H18" s="32"/>
    </row>
    <row r="19" spans="1:8" ht="12.75">
      <c r="A19" s="37"/>
      <c r="B19" s="49" t="s">
        <v>430</v>
      </c>
      <c r="C19" s="50">
        <f>'Gorcarnakan caxs'!F315-'Tntesagitakan '!D170</f>
        <v>0</v>
      </c>
      <c r="D19" s="50">
        <f>'Gorcarnakan caxs'!G315-'Tntesagitakan '!E170</f>
        <v>0</v>
      </c>
      <c r="E19" s="50">
        <f>'Gorcarnakan caxs'!H315-'Tntesagitakan '!F170</f>
        <v>0</v>
      </c>
      <c r="F19" s="32"/>
      <c r="G19" s="32"/>
      <c r="H19" s="32"/>
    </row>
    <row r="20" spans="1:8" ht="12.75">
      <c r="A20" s="37"/>
      <c r="B20" s="51"/>
      <c r="C20" s="52"/>
      <c r="D20" s="52"/>
      <c r="E20" s="52"/>
      <c r="F20" s="32"/>
      <c r="G20" s="32"/>
      <c r="H20" s="32"/>
    </row>
    <row r="21" spans="1:8" ht="12.75">
      <c r="A21" s="37"/>
      <c r="B21" s="51"/>
      <c r="C21" s="52"/>
      <c r="D21" s="52"/>
      <c r="E21" s="52"/>
      <c r="F21" s="32"/>
      <c r="G21" s="32"/>
      <c r="H21" s="32"/>
    </row>
    <row r="22" spans="1:8" ht="12.75">
      <c r="A22" s="37"/>
      <c r="B22" s="51"/>
      <c r="C22" s="52"/>
      <c r="D22" s="50"/>
      <c r="E22" s="52"/>
      <c r="F22" s="32"/>
      <c r="G22" s="32"/>
      <c r="H22" s="32"/>
    </row>
    <row r="23" spans="1:7" s="53" customFormat="1" ht="33" customHeight="1">
      <c r="A23" s="436" t="s">
        <v>427</v>
      </c>
      <c r="B23" s="436"/>
      <c r="C23" s="436"/>
      <c r="D23" s="436"/>
      <c r="E23" s="436"/>
      <c r="F23" s="436"/>
      <c r="G23" s="436"/>
    </row>
    <row r="24" spans="1:3" ht="12.75">
      <c r="A24" s="54"/>
      <c r="B24" s="55"/>
      <c r="C24" s="56"/>
    </row>
    <row r="25" spans="1:3" ht="12.75">
      <c r="A25" s="54"/>
      <c r="B25" s="57"/>
      <c r="C25" s="56"/>
    </row>
    <row r="26" spans="2:3" ht="12.75">
      <c r="B26" s="57"/>
      <c r="C26" s="56"/>
    </row>
    <row r="27" spans="2:3" ht="12.75">
      <c r="B27" s="57"/>
      <c r="C27" s="56"/>
    </row>
    <row r="28" ht="12.75">
      <c r="C28" s="56"/>
    </row>
    <row r="29" spans="2:3" ht="12.75">
      <c r="B29" s="57"/>
      <c r="C29" s="56"/>
    </row>
    <row r="30" spans="2:3" ht="12.75">
      <c r="B30" s="57"/>
      <c r="C30" s="56"/>
    </row>
    <row r="31" spans="2:3" ht="12.75">
      <c r="B31" s="57"/>
      <c r="C31" s="56"/>
    </row>
    <row r="32" spans="2:3" ht="12.75">
      <c r="B32" s="57"/>
      <c r="C32" s="56"/>
    </row>
    <row r="33" spans="2:3" ht="12.75">
      <c r="B33" s="57"/>
      <c r="C33" s="56"/>
    </row>
    <row r="34" ht="12.75">
      <c r="B34" s="58"/>
    </row>
    <row r="35" ht="12.75">
      <c r="B35" s="58"/>
    </row>
    <row r="36" ht="12.75">
      <c r="B36" s="58"/>
    </row>
    <row r="37" ht="12.75">
      <c r="B37" s="58"/>
    </row>
    <row r="38" ht="12.75">
      <c r="B38" s="58"/>
    </row>
    <row r="39" ht="12.75">
      <c r="B39" s="58"/>
    </row>
    <row r="40" ht="12.75">
      <c r="B40" s="58"/>
    </row>
    <row r="41" ht="12.75">
      <c r="B41" s="58"/>
    </row>
    <row r="42" ht="12.75">
      <c r="B42" s="58"/>
    </row>
    <row r="43" ht="12.75">
      <c r="B43" s="58"/>
    </row>
    <row r="44" ht="12.75">
      <c r="B44" s="58"/>
    </row>
    <row r="45" ht="12.75">
      <c r="B45" s="58"/>
    </row>
    <row r="46" ht="12.75">
      <c r="B46" s="58"/>
    </row>
    <row r="47" ht="12.75">
      <c r="B47" s="58"/>
    </row>
    <row r="48" ht="12.75">
      <c r="B48" s="58"/>
    </row>
    <row r="49" ht="12.75">
      <c r="B49" s="58"/>
    </row>
    <row r="50" ht="12.75">
      <c r="B50" s="58"/>
    </row>
    <row r="51" ht="12.75">
      <c r="B51" s="58"/>
    </row>
    <row r="52" ht="12.75">
      <c r="B52" s="58"/>
    </row>
    <row r="53" ht="12.75">
      <c r="B53" s="58"/>
    </row>
    <row r="54" ht="12.75">
      <c r="B54" s="58"/>
    </row>
    <row r="55" ht="12.75">
      <c r="B55" s="58"/>
    </row>
    <row r="56" ht="12.75">
      <c r="B56" s="58"/>
    </row>
    <row r="57" ht="12.75">
      <c r="B57" s="58"/>
    </row>
    <row r="58" ht="12.75">
      <c r="B58" s="58"/>
    </row>
    <row r="59" ht="12.75">
      <c r="B59" s="58"/>
    </row>
    <row r="60" ht="12.75">
      <c r="B60" s="58"/>
    </row>
    <row r="61" ht="12.75">
      <c r="B61" s="58"/>
    </row>
    <row r="62" ht="12.75">
      <c r="B62" s="58"/>
    </row>
    <row r="63" ht="12.75">
      <c r="B63" s="58"/>
    </row>
    <row r="64" ht="12.75">
      <c r="B64" s="58"/>
    </row>
    <row r="65" ht="12.75">
      <c r="B65" s="58"/>
    </row>
    <row r="66" ht="12.75">
      <c r="B66" s="58"/>
    </row>
    <row r="67" ht="12.75">
      <c r="B67" s="58"/>
    </row>
    <row r="68" ht="12.75">
      <c r="B68" s="58"/>
    </row>
    <row r="69" ht="12.75">
      <c r="B69" s="58"/>
    </row>
    <row r="70" ht="12.75">
      <c r="B70" s="58"/>
    </row>
    <row r="71" ht="12.75">
      <c r="B71" s="58"/>
    </row>
    <row r="72" ht="12.75">
      <c r="B72" s="58"/>
    </row>
    <row r="73" ht="12.75">
      <c r="B73" s="58"/>
    </row>
    <row r="74" ht="12.75">
      <c r="B74" s="58"/>
    </row>
    <row r="75" ht="12.75">
      <c r="B75" s="58"/>
    </row>
    <row r="76" ht="12.75">
      <c r="B76" s="58"/>
    </row>
    <row r="77" ht="12.75">
      <c r="B77" s="58"/>
    </row>
    <row r="78" ht="12.75">
      <c r="B78" s="58"/>
    </row>
    <row r="79" ht="12.75">
      <c r="B79" s="58"/>
    </row>
    <row r="80" ht="12.75">
      <c r="B80" s="58"/>
    </row>
    <row r="81" ht="12.75">
      <c r="B81" s="58"/>
    </row>
    <row r="82" ht="12.75">
      <c r="B82" s="58"/>
    </row>
    <row r="83" ht="12.75">
      <c r="B83" s="58"/>
    </row>
    <row r="84" ht="12.75">
      <c r="B84" s="58"/>
    </row>
    <row r="85" ht="12.75">
      <c r="B85" s="58"/>
    </row>
    <row r="86" ht="12.75">
      <c r="B86" s="58"/>
    </row>
    <row r="87" ht="12.75">
      <c r="B87" s="58"/>
    </row>
    <row r="88" ht="12.75">
      <c r="B88" s="58"/>
    </row>
    <row r="89" ht="12.75">
      <c r="B89" s="58"/>
    </row>
    <row r="90" ht="12.75">
      <c r="B90" s="58"/>
    </row>
    <row r="91" ht="12.75">
      <c r="B91" s="58"/>
    </row>
    <row r="92" ht="12.75">
      <c r="B92" s="58"/>
    </row>
    <row r="93" ht="12.75">
      <c r="B93" s="58"/>
    </row>
    <row r="94" ht="12.75">
      <c r="B94" s="58"/>
    </row>
    <row r="95" ht="12.75">
      <c r="B95" s="58"/>
    </row>
    <row r="96" ht="12.75">
      <c r="B96" s="58"/>
    </row>
    <row r="97" ht="12.75">
      <c r="B97" s="58"/>
    </row>
    <row r="98" ht="12.75">
      <c r="B98" s="58"/>
    </row>
    <row r="99" ht="12.75">
      <c r="B99" s="58"/>
    </row>
    <row r="100" ht="12.75">
      <c r="B100" s="58"/>
    </row>
    <row r="101" ht="12.75">
      <c r="B101" s="58"/>
    </row>
    <row r="102" ht="12.75">
      <c r="B102" s="58"/>
    </row>
    <row r="103" ht="12.75">
      <c r="B103" s="58"/>
    </row>
    <row r="104" ht="12.75">
      <c r="B104" s="58"/>
    </row>
    <row r="105" ht="12.75">
      <c r="B105" s="58"/>
    </row>
    <row r="106" ht="12.75">
      <c r="B106" s="58"/>
    </row>
    <row r="107" ht="12.75">
      <c r="B107" s="58"/>
    </row>
    <row r="108" ht="12.75">
      <c r="B108" s="58"/>
    </row>
    <row r="109" ht="12.75">
      <c r="B109" s="58"/>
    </row>
    <row r="110" ht="12.75">
      <c r="B110" s="58"/>
    </row>
    <row r="111" ht="12.75">
      <c r="B111" s="58"/>
    </row>
    <row r="112" ht="12.75">
      <c r="B112" s="58"/>
    </row>
    <row r="113" ht="12.75">
      <c r="B113" s="58"/>
    </row>
    <row r="114" ht="12.75">
      <c r="B114" s="58"/>
    </row>
    <row r="115" ht="12.75">
      <c r="B115" s="58"/>
    </row>
    <row r="116" ht="12.75">
      <c r="B116" s="58"/>
    </row>
    <row r="117" ht="12.75">
      <c r="B117" s="58"/>
    </row>
    <row r="118" ht="12.75">
      <c r="B118" s="58"/>
    </row>
    <row r="119" ht="12.75">
      <c r="B119" s="58"/>
    </row>
    <row r="120" ht="12.75">
      <c r="B120" s="58"/>
    </row>
    <row r="121" ht="12.75">
      <c r="B121" s="58"/>
    </row>
    <row r="122" ht="12.75">
      <c r="B122" s="58"/>
    </row>
    <row r="123" ht="12.75">
      <c r="B123" s="58"/>
    </row>
    <row r="124" ht="12.75">
      <c r="B124" s="58"/>
    </row>
    <row r="125" ht="12.75">
      <c r="B125" s="58"/>
    </row>
    <row r="126" ht="12.75">
      <c r="B126" s="58"/>
    </row>
    <row r="127" ht="12.75">
      <c r="B127" s="58"/>
    </row>
    <row r="128" ht="12.75">
      <c r="B128" s="58"/>
    </row>
    <row r="129" ht="12.75">
      <c r="B129" s="58"/>
    </row>
    <row r="130" ht="12.75">
      <c r="B130" s="58"/>
    </row>
    <row r="131" ht="12.75">
      <c r="B131" s="58"/>
    </row>
    <row r="132" ht="12.75">
      <c r="B132" s="58"/>
    </row>
    <row r="133" ht="12.75">
      <c r="B133" s="58"/>
    </row>
    <row r="134" ht="12.75">
      <c r="B134" s="58"/>
    </row>
    <row r="135" ht="12.75">
      <c r="B135" s="58"/>
    </row>
    <row r="136" ht="12.75">
      <c r="B136" s="58"/>
    </row>
    <row r="137" ht="12.75">
      <c r="B137" s="58"/>
    </row>
    <row r="138" ht="12.75">
      <c r="B138" s="58"/>
    </row>
    <row r="139" ht="12.75">
      <c r="B139" s="58"/>
    </row>
    <row r="140" ht="12.75">
      <c r="B140" s="58"/>
    </row>
    <row r="141" ht="12.75">
      <c r="B141" s="58"/>
    </row>
    <row r="142" ht="12.75">
      <c r="B142" s="58"/>
    </row>
    <row r="143" ht="12.75">
      <c r="B143" s="58"/>
    </row>
    <row r="144" ht="12.75">
      <c r="B144" s="58"/>
    </row>
    <row r="145" ht="12.75">
      <c r="B145" s="58"/>
    </row>
    <row r="146" ht="12.75">
      <c r="B146" s="58"/>
    </row>
    <row r="147" ht="12.75">
      <c r="B147" s="58"/>
    </row>
    <row r="148" ht="12.75">
      <c r="B148" s="58"/>
    </row>
    <row r="149" ht="12.75">
      <c r="B149" s="58"/>
    </row>
    <row r="150" ht="12.75">
      <c r="B150" s="58"/>
    </row>
    <row r="151" ht="12.75">
      <c r="B151" s="58"/>
    </row>
    <row r="152" ht="12.75">
      <c r="B152" s="58"/>
    </row>
    <row r="153" ht="12.75">
      <c r="B153" s="58"/>
    </row>
    <row r="154" ht="12.75">
      <c r="B154" s="58"/>
    </row>
    <row r="155" ht="12.75">
      <c r="B155" s="58"/>
    </row>
    <row r="156" ht="12.75">
      <c r="B156" s="58"/>
    </row>
    <row r="157" ht="12.75">
      <c r="B157" s="58"/>
    </row>
    <row r="158" ht="12.75">
      <c r="B158" s="58"/>
    </row>
    <row r="159" ht="12.75">
      <c r="B159" s="58"/>
    </row>
    <row r="160" ht="12.75">
      <c r="B160" s="58"/>
    </row>
    <row r="161" ht="12.75">
      <c r="B161" s="58"/>
    </row>
    <row r="162" ht="12.75">
      <c r="B162" s="58"/>
    </row>
    <row r="163" ht="12.75">
      <c r="B163" s="58"/>
    </row>
    <row r="164" ht="12.75">
      <c r="B164" s="58"/>
    </row>
    <row r="165" ht="12.75">
      <c r="B165" s="58"/>
    </row>
    <row r="166" ht="12.75">
      <c r="B166" s="58"/>
    </row>
    <row r="167" ht="12.75">
      <c r="B167" s="58"/>
    </row>
    <row r="168" ht="12.75">
      <c r="B168" s="58"/>
    </row>
    <row r="169" ht="12.75">
      <c r="B169" s="58"/>
    </row>
    <row r="170" ht="12.75">
      <c r="B170" s="58"/>
    </row>
    <row r="171" ht="12.75">
      <c r="B171" s="58"/>
    </row>
    <row r="172" ht="12.75">
      <c r="B172" s="58"/>
    </row>
    <row r="173" ht="12.75">
      <c r="B173" s="58"/>
    </row>
    <row r="174" ht="12.75">
      <c r="B174" s="58"/>
    </row>
    <row r="175" ht="12.75">
      <c r="B175" s="58"/>
    </row>
    <row r="176" ht="12.75">
      <c r="B176" s="58"/>
    </row>
    <row r="177" ht="12.75">
      <c r="B177" s="58"/>
    </row>
    <row r="178" ht="12.75">
      <c r="B178" s="58"/>
    </row>
    <row r="179" ht="12.75">
      <c r="B179" s="58"/>
    </row>
    <row r="180" ht="12.75">
      <c r="B180" s="58"/>
    </row>
    <row r="181" ht="12.75">
      <c r="B181" s="58"/>
    </row>
    <row r="182" ht="12.75">
      <c r="B182" s="58"/>
    </row>
    <row r="183" ht="12.75">
      <c r="B183" s="58"/>
    </row>
    <row r="184" ht="12.75">
      <c r="B184" s="58"/>
    </row>
    <row r="185" ht="12.75">
      <c r="B185" s="58"/>
    </row>
    <row r="186" ht="12.75">
      <c r="B186" s="58"/>
    </row>
    <row r="187" ht="12.75">
      <c r="B187" s="58"/>
    </row>
    <row r="188" ht="12.75">
      <c r="B188" s="58"/>
    </row>
    <row r="189" ht="12.75">
      <c r="B189" s="58"/>
    </row>
    <row r="190" ht="12.75">
      <c r="B190" s="58"/>
    </row>
    <row r="191" ht="12.75">
      <c r="B191" s="58"/>
    </row>
    <row r="192" ht="12.75">
      <c r="B192" s="58"/>
    </row>
    <row r="193" ht="12.75">
      <c r="B193" s="58"/>
    </row>
    <row r="194" ht="12.75">
      <c r="B194" s="58"/>
    </row>
    <row r="195" ht="12.75">
      <c r="B195" s="58"/>
    </row>
    <row r="196" ht="12.75">
      <c r="B196" s="58"/>
    </row>
  </sheetData>
  <sheetProtection/>
  <protectedRanges>
    <protectedRange sqref="D2" name="Range1"/>
  </protectedRanges>
  <mergeCells count="7">
    <mergeCell ref="B4:E4"/>
    <mergeCell ref="B3:E3"/>
    <mergeCell ref="D2:E2"/>
    <mergeCell ref="A23:G23"/>
    <mergeCell ref="B7:B9"/>
    <mergeCell ref="A7:A9"/>
    <mergeCell ref="C7:E7"/>
  </mergeCells>
  <printOptions/>
  <pageMargins left="0.2" right="0.2755905511811024" top="0.31496062992125984" bottom="0.35433070866141736" header="0.15748031496062992" footer="0.15748031496062992"/>
  <pageSetup firstPageNumber="21" useFirstPageNumber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55"/>
  <sheetViews>
    <sheetView zoomScale="90" zoomScaleNormal="90" zoomScalePageLayoutView="0" workbookViewId="0" topLeftCell="A1">
      <selection activeCell="E2" sqref="E2:F2"/>
    </sheetView>
  </sheetViews>
  <sheetFormatPr defaultColWidth="9.140625" defaultRowHeight="12.75"/>
  <cols>
    <col min="1" max="1" width="5.8515625" style="38" customWidth="1"/>
    <col min="2" max="2" width="54.28125" style="38" customWidth="1"/>
    <col min="3" max="3" width="15.8515625" style="38" customWidth="1"/>
    <col min="4" max="4" width="15.421875" style="38" customWidth="1"/>
    <col min="5" max="5" width="16.7109375" style="38" customWidth="1"/>
    <col min="6" max="6" width="17.8515625" style="38" customWidth="1"/>
    <col min="7" max="7" width="14.7109375" style="38" customWidth="1"/>
    <col min="8" max="8" width="13.8515625" style="38" customWidth="1"/>
    <col min="9" max="16384" width="9.140625" style="38" customWidth="1"/>
  </cols>
  <sheetData>
    <row r="2" spans="1:8" s="34" customFormat="1" ht="24" customHeight="1">
      <c r="A2" s="33"/>
      <c r="B2" s="33"/>
      <c r="C2" s="35"/>
      <c r="D2" s="33"/>
      <c r="E2" s="443" t="s">
        <v>873</v>
      </c>
      <c r="F2" s="443"/>
      <c r="G2" s="33"/>
      <c r="H2" s="31"/>
    </row>
    <row r="3" spans="1:8" s="34" customFormat="1" ht="21" customHeight="1">
      <c r="A3" s="33"/>
      <c r="B3" s="442" t="s">
        <v>323</v>
      </c>
      <c r="C3" s="442"/>
      <c r="D3" s="442"/>
      <c r="E3" s="442"/>
      <c r="F3" s="442"/>
      <c r="G3" s="33"/>
      <c r="H3" s="31"/>
    </row>
    <row r="4" spans="1:8" s="34" customFormat="1" ht="15" customHeight="1">
      <c r="A4" s="33"/>
      <c r="B4" s="33"/>
      <c r="C4" s="33"/>
      <c r="D4" s="33"/>
      <c r="E4" s="33"/>
      <c r="F4" s="33"/>
      <c r="G4" s="33"/>
      <c r="H4" s="31"/>
    </row>
    <row r="5" spans="1:8" s="34" customFormat="1" ht="34.5" customHeight="1">
      <c r="A5" s="33"/>
      <c r="B5" s="421" t="s">
        <v>872</v>
      </c>
      <c r="C5" s="421"/>
      <c r="D5" s="421"/>
      <c r="E5" s="421"/>
      <c r="F5" s="421"/>
      <c r="G5" s="33"/>
      <c r="H5" s="31"/>
    </row>
    <row r="6" spans="1:10" s="34" customFormat="1" ht="13.5" customHeight="1" thickBot="1">
      <c r="A6" s="30"/>
      <c r="B6" s="31"/>
      <c r="C6" s="31"/>
      <c r="D6" s="31"/>
      <c r="E6" s="441" t="s">
        <v>169</v>
      </c>
      <c r="F6" s="441"/>
      <c r="G6" s="33"/>
      <c r="H6" s="33"/>
      <c r="I6" s="33"/>
      <c r="J6" s="33"/>
    </row>
    <row r="7" spans="1:10" ht="13.5" customHeight="1" thickBot="1">
      <c r="A7" s="427" t="s">
        <v>520</v>
      </c>
      <c r="B7" s="430" t="s">
        <v>364</v>
      </c>
      <c r="C7" s="445"/>
      <c r="D7" s="403" t="s">
        <v>255</v>
      </c>
      <c r="E7" s="404"/>
      <c r="F7" s="405"/>
      <c r="G7" s="33"/>
      <c r="H7" s="33"/>
      <c r="I7" s="33"/>
      <c r="J7" s="33"/>
    </row>
    <row r="8" spans="1:10" ht="30" customHeight="1" thickBot="1">
      <c r="A8" s="428"/>
      <c r="B8" s="432"/>
      <c r="C8" s="446"/>
      <c r="D8" s="400" t="s">
        <v>521</v>
      </c>
      <c r="E8" s="60" t="s">
        <v>447</v>
      </c>
      <c r="F8" s="290"/>
      <c r="G8" s="33"/>
      <c r="H8" s="33"/>
      <c r="I8" s="33"/>
      <c r="J8" s="33"/>
    </row>
    <row r="9" spans="1:10" ht="13.5" customHeight="1" thickBot="1">
      <c r="A9" s="440"/>
      <c r="B9" s="59" t="s">
        <v>365</v>
      </c>
      <c r="C9" s="381" t="s">
        <v>366</v>
      </c>
      <c r="D9" s="401"/>
      <c r="E9" s="61" t="s">
        <v>516</v>
      </c>
      <c r="F9" s="357" t="s">
        <v>517</v>
      </c>
      <c r="G9" s="33"/>
      <c r="H9" s="33"/>
      <c r="I9" s="33"/>
      <c r="J9" s="33"/>
    </row>
    <row r="10" spans="1:10" ht="13.5" customHeight="1" thickBot="1">
      <c r="A10" s="41">
        <v>1</v>
      </c>
      <c r="B10" s="41">
        <v>2</v>
      </c>
      <c r="C10" s="133" t="s">
        <v>367</v>
      </c>
      <c r="D10" s="382">
        <v>4</v>
      </c>
      <c r="E10" s="62">
        <v>5</v>
      </c>
      <c r="F10" s="383">
        <v>6</v>
      </c>
      <c r="G10" s="33"/>
      <c r="H10" s="33"/>
      <c r="I10" s="33"/>
      <c r="J10" s="33"/>
    </row>
    <row r="11" spans="1:10" s="67" customFormat="1" ht="24.75">
      <c r="A11" s="63">
        <v>8010</v>
      </c>
      <c r="B11" s="64" t="s">
        <v>760</v>
      </c>
      <c r="C11" s="65"/>
      <c r="D11" s="66">
        <f>SUM(E11:F11)</f>
        <v>137496.6</v>
      </c>
      <c r="E11" s="66">
        <f>SUM(E13+E68)</f>
        <v>4040.4000000000015</v>
      </c>
      <c r="F11" s="66">
        <f>SUM(F13+F68)</f>
        <v>133456.2</v>
      </c>
      <c r="G11" s="33"/>
      <c r="H11" s="33"/>
      <c r="I11" s="33"/>
      <c r="J11" s="33"/>
    </row>
    <row r="12" spans="1:10" s="67" customFormat="1" ht="12.75" customHeight="1">
      <c r="A12" s="68"/>
      <c r="B12" s="69" t="s">
        <v>447</v>
      </c>
      <c r="C12" s="70"/>
      <c r="D12" s="71"/>
      <c r="E12" s="72"/>
      <c r="F12" s="73"/>
      <c r="G12" s="33"/>
      <c r="H12" s="33"/>
      <c r="I12" s="33"/>
      <c r="J12" s="33"/>
    </row>
    <row r="13" spans="1:10" ht="24.75">
      <c r="A13" s="74">
        <v>8100</v>
      </c>
      <c r="B13" s="75" t="s">
        <v>761</v>
      </c>
      <c r="C13" s="76"/>
      <c r="D13" s="77">
        <f>SUM(D15,D43)</f>
        <v>137496.6</v>
      </c>
      <c r="E13" s="77">
        <f>SUM(E15,E43)</f>
        <v>4040.4000000000015</v>
      </c>
      <c r="F13" s="77">
        <f>SUM(F15,F43)</f>
        <v>133456.2</v>
      </c>
      <c r="G13" s="33"/>
      <c r="H13" s="33"/>
      <c r="I13" s="33"/>
      <c r="J13" s="33"/>
    </row>
    <row r="14" spans="1:10" ht="12.75" customHeight="1">
      <c r="A14" s="74"/>
      <c r="B14" s="78" t="s">
        <v>447</v>
      </c>
      <c r="C14" s="76"/>
      <c r="D14" s="77"/>
      <c r="E14" s="77"/>
      <c r="F14" s="77"/>
      <c r="G14" s="33"/>
      <c r="H14" s="33"/>
      <c r="I14" s="33"/>
      <c r="J14" s="33"/>
    </row>
    <row r="15" spans="1:10" ht="24" customHeight="1">
      <c r="A15" s="79">
        <v>8110</v>
      </c>
      <c r="B15" s="80" t="s">
        <v>762</v>
      </c>
      <c r="C15" s="76"/>
      <c r="D15" s="77">
        <f>SUM(D17:D21)</f>
        <v>0</v>
      </c>
      <c r="E15" s="77">
        <f>SUM(E17:E21)</f>
        <v>0</v>
      </c>
      <c r="F15" s="77">
        <f>SUM(F17:F21)</f>
        <v>0</v>
      </c>
      <c r="G15" s="33"/>
      <c r="H15" s="33"/>
      <c r="I15" s="33"/>
      <c r="J15" s="33"/>
    </row>
    <row r="16" spans="1:10" ht="12.75" customHeight="1">
      <c r="A16" s="79"/>
      <c r="B16" s="81" t="s">
        <v>447</v>
      </c>
      <c r="C16" s="76"/>
      <c r="D16" s="82"/>
      <c r="E16" s="83"/>
      <c r="F16" s="84"/>
      <c r="G16" s="33"/>
      <c r="H16" s="33"/>
      <c r="I16" s="33"/>
      <c r="J16" s="33"/>
    </row>
    <row r="17" spans="1:10" ht="33" customHeight="1">
      <c r="A17" s="79">
        <v>8111</v>
      </c>
      <c r="B17" s="85" t="s">
        <v>763</v>
      </c>
      <c r="C17" s="76"/>
      <c r="D17" s="77">
        <f>SUM(D19:D20)</f>
        <v>0</v>
      </c>
      <c r="E17" s="86" t="s">
        <v>536</v>
      </c>
      <c r="F17" s="77">
        <f>SUM(F19:F20)</f>
        <v>0</v>
      </c>
      <c r="G17" s="33"/>
      <c r="H17" s="87"/>
      <c r="I17" s="33"/>
      <c r="J17" s="33"/>
    </row>
    <row r="18" spans="1:10" ht="12.75" customHeight="1">
      <c r="A18" s="79"/>
      <c r="B18" s="88" t="s">
        <v>463</v>
      </c>
      <c r="C18" s="76"/>
      <c r="D18" s="77"/>
      <c r="E18" s="86"/>
      <c r="F18" s="89"/>
      <c r="G18" s="33"/>
      <c r="H18" s="87"/>
      <c r="I18" s="33"/>
      <c r="J18" s="33"/>
    </row>
    <row r="19" spans="1:10" ht="13.5" customHeight="1" thickBot="1">
      <c r="A19" s="79">
        <v>8112</v>
      </c>
      <c r="B19" s="90" t="s">
        <v>454</v>
      </c>
      <c r="C19" s="91" t="s">
        <v>482</v>
      </c>
      <c r="D19" s="92">
        <f>SUM(E19:F19)</f>
        <v>0</v>
      </c>
      <c r="E19" s="86" t="s">
        <v>536</v>
      </c>
      <c r="F19" s="89"/>
      <c r="G19" s="33"/>
      <c r="H19" s="87"/>
      <c r="I19" s="33"/>
      <c r="J19" s="33"/>
    </row>
    <row r="20" spans="1:15" ht="13.5" customHeight="1" thickBot="1">
      <c r="A20" s="79">
        <v>8113</v>
      </c>
      <c r="B20" s="90" t="s">
        <v>449</v>
      </c>
      <c r="C20" s="91" t="s">
        <v>483</v>
      </c>
      <c r="D20" s="92">
        <f>SUM(E20:F20)</f>
        <v>0</v>
      </c>
      <c r="E20" s="86" t="s">
        <v>536</v>
      </c>
      <c r="F20" s="89"/>
      <c r="G20" s="130"/>
      <c r="H20" s="33"/>
      <c r="I20" s="33"/>
      <c r="J20" s="33"/>
      <c r="K20" s="33"/>
      <c r="L20" s="33"/>
      <c r="M20" s="33"/>
      <c r="N20" s="33"/>
      <c r="O20" s="33"/>
    </row>
    <row r="21" spans="1:15" ht="34.5" customHeight="1">
      <c r="A21" s="79">
        <v>8120</v>
      </c>
      <c r="B21" s="85" t="s">
        <v>764</v>
      </c>
      <c r="C21" s="91"/>
      <c r="D21" s="77">
        <f>SUM(D23,D33)</f>
        <v>0</v>
      </c>
      <c r="E21" s="77">
        <f>SUM(E23,E33)</f>
        <v>0</v>
      </c>
      <c r="F21" s="77">
        <f>SUM(F23,F33)</f>
        <v>0</v>
      </c>
      <c r="G21" s="130"/>
      <c r="H21" s="33"/>
      <c r="I21" s="33"/>
      <c r="J21" s="33"/>
      <c r="K21" s="33"/>
      <c r="L21" s="33"/>
      <c r="M21" s="33"/>
      <c r="N21" s="33"/>
      <c r="O21" s="33"/>
    </row>
    <row r="22" spans="1:15" ht="12.75" customHeight="1">
      <c r="A22" s="79"/>
      <c r="B22" s="88" t="s">
        <v>447</v>
      </c>
      <c r="C22" s="91"/>
      <c r="D22" s="77"/>
      <c r="E22" s="86"/>
      <c r="F22" s="89"/>
      <c r="G22" s="130"/>
      <c r="H22" s="33"/>
      <c r="I22" s="33"/>
      <c r="J22" s="33"/>
      <c r="K22" s="33"/>
      <c r="L22" s="33"/>
      <c r="M22" s="33"/>
      <c r="N22" s="33"/>
      <c r="O22" s="33"/>
    </row>
    <row r="23" spans="1:15" ht="12.75" customHeight="1">
      <c r="A23" s="79">
        <v>8121</v>
      </c>
      <c r="B23" s="85" t="s">
        <v>765</v>
      </c>
      <c r="C23" s="91"/>
      <c r="D23" s="77">
        <f>SUM(D25,D29)</f>
        <v>0</v>
      </c>
      <c r="E23" s="86" t="s">
        <v>536</v>
      </c>
      <c r="F23" s="77">
        <f>SUM(F25,F29)</f>
        <v>0</v>
      </c>
      <c r="G23" s="130"/>
      <c r="H23" s="33"/>
      <c r="I23" s="33"/>
      <c r="J23" s="33"/>
      <c r="K23" s="33"/>
      <c r="L23" s="33"/>
      <c r="M23" s="33"/>
      <c r="N23" s="33"/>
      <c r="O23" s="33"/>
    </row>
    <row r="24" spans="1:15" ht="12.75" customHeight="1">
      <c r="A24" s="79"/>
      <c r="B24" s="88" t="s">
        <v>463</v>
      </c>
      <c r="C24" s="91"/>
      <c r="D24" s="77"/>
      <c r="E24" s="86"/>
      <c r="F24" s="89"/>
      <c r="G24" s="130"/>
      <c r="H24" s="33"/>
      <c r="I24" s="33"/>
      <c r="J24" s="33"/>
      <c r="K24" s="33"/>
      <c r="L24" s="33"/>
      <c r="M24" s="33"/>
      <c r="N24" s="33"/>
      <c r="O24" s="33"/>
    </row>
    <row r="25" spans="1:15" ht="12.75" customHeight="1">
      <c r="A25" s="74">
        <v>8122</v>
      </c>
      <c r="B25" s="80" t="s">
        <v>766</v>
      </c>
      <c r="C25" s="91" t="s">
        <v>484</v>
      </c>
      <c r="D25" s="77">
        <f>SUM(D27:D28)</f>
        <v>0</v>
      </c>
      <c r="E25" s="86" t="s">
        <v>536</v>
      </c>
      <c r="F25" s="77">
        <f>SUM(F27:F28)</f>
        <v>0</v>
      </c>
      <c r="G25" s="130"/>
      <c r="H25" s="33"/>
      <c r="I25" s="33"/>
      <c r="J25" s="33"/>
      <c r="K25" s="33"/>
      <c r="L25" s="33"/>
      <c r="M25" s="33"/>
      <c r="N25" s="33"/>
      <c r="O25" s="33"/>
    </row>
    <row r="26" spans="1:15" ht="12.75" customHeight="1">
      <c r="A26" s="74"/>
      <c r="B26" s="93" t="s">
        <v>463</v>
      </c>
      <c r="C26" s="91"/>
      <c r="D26" s="77"/>
      <c r="E26" s="86"/>
      <c r="F26" s="89"/>
      <c r="G26" s="130"/>
      <c r="H26" s="33"/>
      <c r="I26" s="33"/>
      <c r="J26" s="33"/>
      <c r="K26" s="33"/>
      <c r="L26" s="33"/>
      <c r="M26" s="33"/>
      <c r="N26" s="33"/>
      <c r="O26" s="33"/>
    </row>
    <row r="27" spans="1:15" ht="13.5" customHeight="1" thickBot="1">
      <c r="A27" s="74">
        <v>8123</v>
      </c>
      <c r="B27" s="93" t="s">
        <v>469</v>
      </c>
      <c r="C27" s="91"/>
      <c r="D27" s="92">
        <f>SUM(E27:F27)</f>
        <v>0</v>
      </c>
      <c r="E27" s="86" t="s">
        <v>536</v>
      </c>
      <c r="F27" s="89"/>
      <c r="G27" s="130"/>
      <c r="H27" s="33"/>
      <c r="I27" s="33"/>
      <c r="J27" s="33"/>
      <c r="K27" s="33"/>
      <c r="L27" s="33"/>
      <c r="M27" s="33"/>
      <c r="N27" s="33"/>
      <c r="O27" s="33"/>
    </row>
    <row r="28" spans="1:15" ht="13.5" customHeight="1" thickBot="1">
      <c r="A28" s="74">
        <v>8124</v>
      </c>
      <c r="B28" s="93" t="s">
        <v>471</v>
      </c>
      <c r="C28" s="91"/>
      <c r="D28" s="92">
        <f>SUM(E28:F28)</f>
        <v>0</v>
      </c>
      <c r="E28" s="86" t="s">
        <v>536</v>
      </c>
      <c r="F28" s="89"/>
      <c r="G28" s="130"/>
      <c r="H28" s="33"/>
      <c r="I28" s="33"/>
      <c r="J28" s="33"/>
      <c r="K28" s="33"/>
      <c r="L28" s="33"/>
      <c r="M28" s="33"/>
      <c r="N28" s="33"/>
      <c r="O28" s="33"/>
    </row>
    <row r="29" spans="1:15" ht="24.75">
      <c r="A29" s="74">
        <v>8130</v>
      </c>
      <c r="B29" s="80" t="s">
        <v>767</v>
      </c>
      <c r="C29" s="91" t="s">
        <v>485</v>
      </c>
      <c r="D29" s="77">
        <f>SUM(D31:D32)</f>
        <v>0</v>
      </c>
      <c r="E29" s="86" t="s">
        <v>536</v>
      </c>
      <c r="F29" s="77">
        <f>SUM(F31:F32)</f>
        <v>0</v>
      </c>
      <c r="G29" s="130"/>
      <c r="H29" s="33"/>
      <c r="I29" s="33"/>
      <c r="J29" s="33"/>
      <c r="K29" s="33"/>
      <c r="L29" s="33"/>
      <c r="M29" s="33"/>
      <c r="N29" s="33"/>
      <c r="O29" s="33"/>
    </row>
    <row r="30" spans="1:15" ht="12.75" customHeight="1">
      <c r="A30" s="74"/>
      <c r="B30" s="93" t="s">
        <v>463</v>
      </c>
      <c r="C30" s="91"/>
      <c r="D30" s="77"/>
      <c r="E30" s="86"/>
      <c r="F30" s="89"/>
      <c r="G30" s="130"/>
      <c r="H30" s="33"/>
      <c r="I30" s="33"/>
      <c r="J30" s="33"/>
      <c r="K30" s="33"/>
      <c r="L30" s="33"/>
      <c r="M30" s="33"/>
      <c r="N30" s="33"/>
      <c r="O30" s="33"/>
    </row>
    <row r="31" spans="1:15" ht="13.5" customHeight="1" thickBot="1">
      <c r="A31" s="74">
        <v>8131</v>
      </c>
      <c r="B31" s="93" t="s">
        <v>475</v>
      </c>
      <c r="C31" s="91"/>
      <c r="D31" s="92">
        <f>SUM(E31:F31)</f>
        <v>0</v>
      </c>
      <c r="E31" s="86" t="s">
        <v>536</v>
      </c>
      <c r="F31" s="89"/>
      <c r="G31" s="130"/>
      <c r="H31" s="33"/>
      <c r="I31" s="33"/>
      <c r="J31" s="33"/>
      <c r="K31" s="33"/>
      <c r="L31" s="33"/>
      <c r="M31" s="33"/>
      <c r="N31" s="33"/>
      <c r="O31" s="33"/>
    </row>
    <row r="32" spans="1:15" ht="13.5" customHeight="1" thickBot="1">
      <c r="A32" s="74">
        <v>8132</v>
      </c>
      <c r="B32" s="93" t="s">
        <v>473</v>
      </c>
      <c r="C32" s="91"/>
      <c r="D32" s="92">
        <f>SUM(E32:F32)</f>
        <v>0</v>
      </c>
      <c r="E32" s="86" t="s">
        <v>536</v>
      </c>
      <c r="F32" s="89"/>
      <c r="G32" s="130"/>
      <c r="H32" s="33"/>
      <c r="I32" s="33"/>
      <c r="J32" s="33"/>
      <c r="K32" s="33"/>
      <c r="L32" s="33"/>
      <c r="M32" s="33"/>
      <c r="N32" s="33"/>
      <c r="O32" s="33"/>
    </row>
    <row r="33" spans="1:15" s="94" customFormat="1" ht="12.75" customHeight="1">
      <c r="A33" s="74">
        <v>8140</v>
      </c>
      <c r="B33" s="80" t="s">
        <v>768</v>
      </c>
      <c r="C33" s="91"/>
      <c r="D33" s="77">
        <f>SUM(D35,D39)</f>
        <v>0</v>
      </c>
      <c r="E33" s="77">
        <f>SUM(E35,E39)</f>
        <v>0</v>
      </c>
      <c r="F33" s="77">
        <f>SUM(F35,F39)</f>
        <v>0</v>
      </c>
      <c r="G33" s="130"/>
      <c r="H33" s="33"/>
      <c r="I33" s="33"/>
      <c r="J33" s="33"/>
      <c r="K33" s="33"/>
      <c r="L33" s="33"/>
      <c r="M33" s="33"/>
      <c r="N33" s="33"/>
      <c r="O33" s="33"/>
    </row>
    <row r="34" spans="1:15" s="94" customFormat="1" ht="13.5" customHeight="1" thickBot="1">
      <c r="A34" s="79"/>
      <c r="B34" s="88" t="s">
        <v>463</v>
      </c>
      <c r="C34" s="91"/>
      <c r="D34" s="77"/>
      <c r="E34" s="86"/>
      <c r="F34" s="89"/>
      <c r="G34" s="130"/>
      <c r="H34" s="33"/>
      <c r="I34" s="33"/>
      <c r="J34" s="33"/>
      <c r="K34" s="33"/>
      <c r="L34" s="33"/>
      <c r="M34" s="33"/>
      <c r="N34" s="33"/>
      <c r="O34" s="33"/>
    </row>
    <row r="35" spans="1:15" s="94" customFormat="1" ht="24.75">
      <c r="A35" s="74">
        <v>8141</v>
      </c>
      <c r="B35" s="80" t="s">
        <v>769</v>
      </c>
      <c r="C35" s="91" t="s">
        <v>484</v>
      </c>
      <c r="D35" s="95">
        <f>SUM(D37:D38)</f>
        <v>0</v>
      </c>
      <c r="E35" s="95">
        <f>SUM(E37:E38)</f>
        <v>0</v>
      </c>
      <c r="F35" s="95">
        <f>SUM(F37:F38)</f>
        <v>0</v>
      </c>
      <c r="G35" s="130"/>
      <c r="H35" s="33"/>
      <c r="I35" s="33"/>
      <c r="J35" s="33"/>
      <c r="K35" s="33"/>
      <c r="L35" s="33"/>
      <c r="M35" s="33"/>
      <c r="N35" s="33"/>
      <c r="O35" s="33"/>
    </row>
    <row r="36" spans="1:15" s="94" customFormat="1" ht="13.5" customHeight="1" thickBot="1">
      <c r="A36" s="74"/>
      <c r="B36" s="93" t="s">
        <v>463</v>
      </c>
      <c r="C36" s="96"/>
      <c r="D36" s="77"/>
      <c r="E36" s="86"/>
      <c r="F36" s="89"/>
      <c r="G36" s="130"/>
      <c r="H36" s="33"/>
      <c r="I36" s="33"/>
      <c r="J36" s="33"/>
      <c r="K36" s="33"/>
      <c r="L36" s="33"/>
      <c r="M36" s="33"/>
      <c r="N36" s="33"/>
      <c r="O36" s="33"/>
    </row>
    <row r="37" spans="1:15" s="94" customFormat="1" ht="13.5" customHeight="1" thickBot="1">
      <c r="A37" s="63">
        <v>8142</v>
      </c>
      <c r="B37" s="97" t="s">
        <v>476</v>
      </c>
      <c r="C37" s="98"/>
      <c r="D37" s="92">
        <f>SUM(E37:F37)</f>
        <v>0</v>
      </c>
      <c r="E37" s="86"/>
      <c r="F37" s="89" t="s">
        <v>165</v>
      </c>
      <c r="G37" s="130"/>
      <c r="H37" s="33"/>
      <c r="I37" s="33"/>
      <c r="J37" s="33"/>
      <c r="K37" s="33"/>
      <c r="L37" s="33"/>
      <c r="M37" s="33"/>
      <c r="N37" s="33"/>
      <c r="O37" s="33"/>
    </row>
    <row r="38" spans="1:15" s="94" customFormat="1" ht="13.5" customHeight="1" thickBot="1">
      <c r="A38" s="99">
        <v>8143</v>
      </c>
      <c r="B38" s="100" t="s">
        <v>477</v>
      </c>
      <c r="C38" s="101"/>
      <c r="D38" s="92">
        <f>SUM(E38:F38)</f>
        <v>0</v>
      </c>
      <c r="E38" s="102"/>
      <c r="F38" s="103" t="s">
        <v>165</v>
      </c>
      <c r="G38" s="130"/>
      <c r="H38" s="33"/>
      <c r="I38" s="33"/>
      <c r="J38" s="33"/>
      <c r="K38" s="33"/>
      <c r="L38" s="33"/>
      <c r="M38" s="33"/>
      <c r="N38" s="33"/>
      <c r="O38" s="33"/>
    </row>
    <row r="39" spans="1:15" s="94" customFormat="1" ht="27" customHeight="1">
      <c r="A39" s="63">
        <v>8150</v>
      </c>
      <c r="B39" s="104" t="s">
        <v>770</v>
      </c>
      <c r="C39" s="105" t="s">
        <v>485</v>
      </c>
      <c r="D39" s="95">
        <f>SUM(D41:D42)</f>
        <v>0</v>
      </c>
      <c r="E39" s="95">
        <f>SUM(E41:E42)</f>
        <v>0</v>
      </c>
      <c r="F39" s="95">
        <f>SUM(F41:F42)</f>
        <v>0</v>
      </c>
      <c r="G39" s="130"/>
      <c r="H39" s="33"/>
      <c r="I39" s="33"/>
      <c r="J39" s="33"/>
      <c r="K39" s="33"/>
      <c r="L39" s="33"/>
      <c r="M39" s="33"/>
      <c r="N39" s="33"/>
      <c r="O39" s="33"/>
    </row>
    <row r="40" spans="1:15" s="94" customFormat="1" ht="12.75" customHeight="1">
      <c r="A40" s="74"/>
      <c r="B40" s="93" t="s">
        <v>463</v>
      </c>
      <c r="C40" s="106"/>
      <c r="D40" s="77"/>
      <c r="E40" s="86"/>
      <c r="F40" s="89"/>
      <c r="G40" s="130"/>
      <c r="H40" s="33"/>
      <c r="I40" s="33"/>
      <c r="J40" s="33"/>
      <c r="K40" s="33"/>
      <c r="L40" s="33"/>
      <c r="M40" s="33"/>
      <c r="N40" s="33"/>
      <c r="O40" s="33"/>
    </row>
    <row r="41" spans="1:15" s="94" customFormat="1" ht="13.5" customHeight="1" thickBot="1">
      <c r="A41" s="74">
        <v>8151</v>
      </c>
      <c r="B41" s="93" t="s">
        <v>475</v>
      </c>
      <c r="C41" s="106"/>
      <c r="D41" s="92">
        <f>SUM(E41:F41)</f>
        <v>0</v>
      </c>
      <c r="E41" s="86"/>
      <c r="F41" s="89" t="s">
        <v>165</v>
      </c>
      <c r="G41" s="130"/>
      <c r="H41" s="33"/>
      <c r="I41" s="33"/>
      <c r="J41" s="33"/>
      <c r="K41" s="33"/>
      <c r="L41" s="33"/>
      <c r="M41" s="33"/>
      <c r="N41" s="33"/>
      <c r="O41" s="33"/>
    </row>
    <row r="42" spans="1:15" s="94" customFormat="1" ht="13.5" customHeight="1" thickBot="1">
      <c r="A42" s="107">
        <v>8152</v>
      </c>
      <c r="B42" s="108" t="s">
        <v>474</v>
      </c>
      <c r="C42" s="109"/>
      <c r="D42" s="92">
        <f>SUM(E42:F42)</f>
        <v>0</v>
      </c>
      <c r="E42" s="102"/>
      <c r="F42" s="103" t="s">
        <v>165</v>
      </c>
      <c r="G42" s="130"/>
      <c r="H42" s="33"/>
      <c r="I42" s="33"/>
      <c r="J42" s="33"/>
      <c r="K42" s="33"/>
      <c r="L42" s="33"/>
      <c r="M42" s="33"/>
      <c r="N42" s="33"/>
      <c r="O42" s="33"/>
    </row>
    <row r="43" spans="1:15" s="94" customFormat="1" ht="37.5" customHeight="1" thickBot="1">
      <c r="A43" s="110">
        <v>8160</v>
      </c>
      <c r="B43" s="111" t="s">
        <v>771</v>
      </c>
      <c r="C43" s="112"/>
      <c r="D43" s="113">
        <f>SUM(D45,D50,D54,D66)</f>
        <v>137496.6</v>
      </c>
      <c r="E43" s="113">
        <f>SUM(E45,E50,E54,E66)</f>
        <v>4040.4000000000015</v>
      </c>
      <c r="F43" s="113">
        <f>SUM(F45,F50,F54,F66)</f>
        <v>133456.2</v>
      </c>
      <c r="G43" s="130"/>
      <c r="H43" s="33"/>
      <c r="I43" s="33"/>
      <c r="J43" s="33"/>
      <c r="K43" s="33"/>
      <c r="L43" s="33"/>
      <c r="M43" s="33"/>
      <c r="N43" s="33"/>
      <c r="O43" s="33"/>
    </row>
    <row r="44" spans="1:15" s="94" customFormat="1" ht="13.5" customHeight="1" thickBot="1">
      <c r="A44" s="114"/>
      <c r="B44" s="115" t="s">
        <v>447</v>
      </c>
      <c r="C44" s="116"/>
      <c r="D44" s="117"/>
      <c r="E44" s="118"/>
      <c r="F44" s="119"/>
      <c r="G44" s="130"/>
      <c r="H44" s="33"/>
      <c r="I44" s="33"/>
      <c r="J44" s="33"/>
      <c r="K44" s="33"/>
      <c r="L44" s="33"/>
      <c r="M44" s="33"/>
      <c r="N44" s="33"/>
      <c r="O44" s="33"/>
    </row>
    <row r="45" spans="1:15" s="67" customFormat="1" ht="29.25" customHeight="1" thickBot="1">
      <c r="A45" s="110">
        <v>8161</v>
      </c>
      <c r="B45" s="120" t="s">
        <v>772</v>
      </c>
      <c r="C45" s="112"/>
      <c r="D45" s="121">
        <f>SUM(D47:D49)</f>
        <v>0</v>
      </c>
      <c r="E45" s="122" t="s">
        <v>536</v>
      </c>
      <c r="F45" s="121">
        <f>SUM(F47:F49)</f>
        <v>0</v>
      </c>
      <c r="G45" s="130"/>
      <c r="H45" s="33"/>
      <c r="I45" s="33"/>
      <c r="J45" s="33"/>
      <c r="K45" s="33"/>
      <c r="L45" s="33"/>
      <c r="M45" s="33"/>
      <c r="N45" s="33"/>
      <c r="O45" s="33"/>
    </row>
    <row r="46" spans="1:15" s="67" customFormat="1" ht="12.75" customHeight="1">
      <c r="A46" s="68"/>
      <c r="B46" s="123" t="s">
        <v>463</v>
      </c>
      <c r="C46" s="124"/>
      <c r="D46" s="71"/>
      <c r="E46" s="125"/>
      <c r="F46" s="73"/>
      <c r="G46" s="130"/>
      <c r="H46" s="33"/>
      <c r="I46" s="33"/>
      <c r="J46" s="33"/>
      <c r="K46" s="33"/>
      <c r="L46" s="33"/>
      <c r="M46" s="33"/>
      <c r="N46" s="33"/>
      <c r="O46" s="33"/>
    </row>
    <row r="47" spans="1:15" ht="27" customHeight="1" thickBot="1">
      <c r="A47" s="74">
        <v>8162</v>
      </c>
      <c r="B47" s="93" t="s">
        <v>444</v>
      </c>
      <c r="C47" s="106" t="s">
        <v>486</v>
      </c>
      <c r="D47" s="92"/>
      <c r="E47" s="86" t="s">
        <v>536</v>
      </c>
      <c r="F47" s="89"/>
      <c r="G47" s="130"/>
      <c r="H47" s="33"/>
      <c r="I47" s="33"/>
      <c r="J47" s="33"/>
      <c r="K47" s="33"/>
      <c r="L47" s="33"/>
      <c r="M47" s="33"/>
      <c r="N47" s="33"/>
      <c r="O47" s="33"/>
    </row>
    <row r="48" spans="1:15" s="67" customFormat="1" ht="71.25" customHeight="1" thickBot="1">
      <c r="A48" s="126">
        <v>8163</v>
      </c>
      <c r="B48" s="93" t="s">
        <v>407</v>
      </c>
      <c r="C48" s="106" t="s">
        <v>486</v>
      </c>
      <c r="D48" s="92">
        <f>SUM(E48:F48)</f>
        <v>0</v>
      </c>
      <c r="E48" s="122" t="s">
        <v>536</v>
      </c>
      <c r="F48" s="127"/>
      <c r="G48" s="130"/>
      <c r="H48" s="33"/>
      <c r="I48" s="33"/>
      <c r="J48" s="33"/>
      <c r="K48" s="33"/>
      <c r="L48" s="33"/>
      <c r="M48" s="33"/>
      <c r="N48" s="33"/>
      <c r="O48" s="33"/>
    </row>
    <row r="49" spans="1:15" ht="14.25" customHeight="1" thickBot="1">
      <c r="A49" s="107">
        <v>8164</v>
      </c>
      <c r="B49" s="108" t="s">
        <v>445</v>
      </c>
      <c r="C49" s="109" t="s">
        <v>487</v>
      </c>
      <c r="D49" s="92">
        <f>SUM(E49:F49)</f>
        <v>0</v>
      </c>
      <c r="E49" s="102" t="s">
        <v>536</v>
      </c>
      <c r="F49" s="103"/>
      <c r="G49" s="130"/>
      <c r="H49" s="33"/>
      <c r="I49" s="33"/>
      <c r="J49" s="33"/>
      <c r="K49" s="33"/>
      <c r="L49" s="33"/>
      <c r="M49" s="33"/>
      <c r="N49" s="33"/>
      <c r="O49" s="33"/>
    </row>
    <row r="50" spans="1:15" s="67" customFormat="1" ht="13.5" customHeight="1" thickBot="1">
      <c r="A50" s="110">
        <v>8170</v>
      </c>
      <c r="B50" s="120" t="s">
        <v>453</v>
      </c>
      <c r="C50" s="112"/>
      <c r="D50" s="48">
        <f>SUM(D52:D53)</f>
        <v>0</v>
      </c>
      <c r="E50" s="48">
        <f>SUM(E52:E53)</f>
        <v>0</v>
      </c>
      <c r="F50" s="48">
        <f>SUM(F52:F53)</f>
        <v>0</v>
      </c>
      <c r="G50" s="130"/>
      <c r="H50" s="33"/>
      <c r="I50" s="33"/>
      <c r="J50" s="33"/>
      <c r="K50" s="33"/>
      <c r="L50" s="33"/>
      <c r="M50" s="33"/>
      <c r="N50" s="33"/>
      <c r="O50" s="33"/>
    </row>
    <row r="51" spans="1:15" s="67" customFormat="1" ht="12.75" customHeight="1">
      <c r="A51" s="68"/>
      <c r="B51" s="123" t="s">
        <v>463</v>
      </c>
      <c r="C51" s="124"/>
      <c r="D51" s="128"/>
      <c r="E51" s="125"/>
      <c r="F51" s="129"/>
      <c r="G51" s="130"/>
      <c r="H51" s="33"/>
      <c r="I51" s="33"/>
      <c r="J51" s="33"/>
      <c r="K51" s="33"/>
      <c r="L51" s="33"/>
      <c r="M51" s="33"/>
      <c r="N51" s="33"/>
      <c r="O51" s="33"/>
    </row>
    <row r="52" spans="1:15" ht="25.5" thickBot="1">
      <c r="A52" s="74">
        <v>8171</v>
      </c>
      <c r="B52" s="93" t="s">
        <v>451</v>
      </c>
      <c r="C52" s="106" t="s">
        <v>488</v>
      </c>
      <c r="D52" s="92">
        <f>SUM(E52:F52)</f>
        <v>0</v>
      </c>
      <c r="E52" s="83"/>
      <c r="F52" s="89"/>
      <c r="G52" s="130"/>
      <c r="H52" s="130"/>
      <c r="I52" s="130"/>
      <c r="J52" s="130"/>
      <c r="K52" s="130"/>
      <c r="L52" s="33"/>
      <c r="M52" s="33"/>
      <c r="N52" s="33"/>
      <c r="O52" s="33"/>
    </row>
    <row r="53" spans="1:11" ht="13.5" customHeight="1" thickBot="1">
      <c r="A53" s="74">
        <v>8172</v>
      </c>
      <c r="B53" s="90" t="s">
        <v>452</v>
      </c>
      <c r="C53" s="106" t="s">
        <v>489</v>
      </c>
      <c r="D53" s="92">
        <f>SUM(E53:F53)</f>
        <v>0</v>
      </c>
      <c r="E53" s="131"/>
      <c r="F53" s="132"/>
      <c r="G53" s="130"/>
      <c r="H53" s="130"/>
      <c r="I53" s="130"/>
      <c r="J53" s="130"/>
      <c r="K53" s="130"/>
    </row>
    <row r="54" spans="1:11" s="67" customFormat="1" ht="24.75" thickBot="1">
      <c r="A54" s="133">
        <v>8190</v>
      </c>
      <c r="B54" s="134" t="s">
        <v>773</v>
      </c>
      <c r="C54" s="135"/>
      <c r="D54" s="384">
        <f>SUM(E54:F54)</f>
        <v>137496.6</v>
      </c>
      <c r="E54" s="121">
        <f>SUM(E56+E60-E59)</f>
        <v>4040.4000000000015</v>
      </c>
      <c r="F54" s="121">
        <f>SUM(F60)</f>
        <v>133456.2</v>
      </c>
      <c r="G54" s="130"/>
      <c r="H54" s="130"/>
      <c r="I54" s="130"/>
      <c r="J54" s="130"/>
      <c r="K54" s="130"/>
    </row>
    <row r="55" spans="1:11" s="67" customFormat="1" ht="12.75" customHeight="1">
      <c r="A55" s="137"/>
      <c r="B55" s="88" t="s">
        <v>450</v>
      </c>
      <c r="C55" s="138"/>
      <c r="D55" s="139"/>
      <c r="E55" s="140"/>
      <c r="F55" s="141"/>
      <c r="G55" s="130"/>
      <c r="H55" s="130"/>
      <c r="I55" s="130"/>
      <c r="J55" s="130"/>
      <c r="K55" s="130"/>
    </row>
    <row r="56" spans="1:11" ht="24.75">
      <c r="A56" s="142">
        <v>8191</v>
      </c>
      <c r="B56" s="123" t="s">
        <v>394</v>
      </c>
      <c r="C56" s="143">
        <v>9320</v>
      </c>
      <c r="D56" s="144">
        <f>SUM(E56:F56)</f>
        <v>63471.4</v>
      </c>
      <c r="E56" s="145">
        <v>63471.4</v>
      </c>
      <c r="F56" s="146" t="s">
        <v>165</v>
      </c>
      <c r="G56" s="130"/>
      <c r="H56" s="130"/>
      <c r="I56" s="130"/>
      <c r="J56" s="130"/>
      <c r="K56" s="130"/>
    </row>
    <row r="57" spans="1:11" ht="12.75" customHeight="1">
      <c r="A57" s="147"/>
      <c r="B57" s="88" t="s">
        <v>448</v>
      </c>
      <c r="C57" s="148"/>
      <c r="D57" s="77"/>
      <c r="E57" s="83"/>
      <c r="F57" s="89"/>
      <c r="G57" s="130"/>
      <c r="H57" s="130"/>
      <c r="I57" s="130"/>
      <c r="J57" s="130"/>
      <c r="K57" s="130"/>
    </row>
    <row r="58" spans="1:11" ht="35.25" customHeight="1">
      <c r="A58" s="147">
        <v>8192</v>
      </c>
      <c r="B58" s="93" t="s">
        <v>446</v>
      </c>
      <c r="C58" s="148"/>
      <c r="D58" s="144">
        <f>SUM(E58:F58)</f>
        <v>4040.4</v>
      </c>
      <c r="E58" s="83">
        <v>4040.4</v>
      </c>
      <c r="F58" s="84" t="s">
        <v>536</v>
      </c>
      <c r="G58" s="130"/>
      <c r="H58" s="130"/>
      <c r="I58" s="130"/>
      <c r="J58" s="130"/>
      <c r="K58" s="130"/>
    </row>
    <row r="59" spans="1:11" ht="25.5" thickBot="1">
      <c r="A59" s="147">
        <v>8193</v>
      </c>
      <c r="B59" s="93" t="s">
        <v>351</v>
      </c>
      <c r="C59" s="148"/>
      <c r="D59" s="77">
        <f>D56-D58</f>
        <v>59431</v>
      </c>
      <c r="E59" s="77">
        <f>E56-E58</f>
        <v>59431</v>
      </c>
      <c r="F59" s="84" t="s">
        <v>165</v>
      </c>
      <c r="G59" s="130"/>
      <c r="H59" s="130"/>
      <c r="I59" s="130"/>
      <c r="J59" s="130"/>
      <c r="K59" s="130"/>
    </row>
    <row r="60" spans="1:11" ht="25.5" thickBot="1">
      <c r="A60" s="147">
        <v>8194</v>
      </c>
      <c r="B60" s="149" t="s">
        <v>432</v>
      </c>
      <c r="C60" s="150">
        <v>9330</v>
      </c>
      <c r="D60" s="121">
        <f>D62+D63</f>
        <v>133456.2</v>
      </c>
      <c r="E60" s="121">
        <f>SUM(E62,E63)</f>
        <v>0</v>
      </c>
      <c r="F60" s="121">
        <f>F62+F63</f>
        <v>133456.2</v>
      </c>
      <c r="G60" s="130"/>
      <c r="H60" s="130"/>
      <c r="I60" s="130"/>
      <c r="J60" s="130"/>
      <c r="K60" s="130"/>
    </row>
    <row r="61" spans="1:11" ht="12.75" customHeight="1">
      <c r="A61" s="147"/>
      <c r="B61" s="88" t="s">
        <v>448</v>
      </c>
      <c r="C61" s="150"/>
      <c r="D61" s="77"/>
      <c r="E61" s="86"/>
      <c r="F61" s="89"/>
      <c r="G61" s="130"/>
      <c r="H61" s="130"/>
      <c r="I61" s="130"/>
      <c r="J61" s="130"/>
      <c r="K61" s="130"/>
    </row>
    <row r="62" spans="1:11" ht="25.5" thickBot="1">
      <c r="A62" s="147">
        <v>8195</v>
      </c>
      <c r="B62" s="93" t="s">
        <v>395</v>
      </c>
      <c r="C62" s="150"/>
      <c r="D62" s="92">
        <f>F62</f>
        <v>74025.2</v>
      </c>
      <c r="E62" s="86" t="s">
        <v>536</v>
      </c>
      <c r="F62" s="89">
        <v>74025.2</v>
      </c>
      <c r="G62" s="130"/>
      <c r="H62" s="130"/>
      <c r="I62" s="130"/>
      <c r="J62" s="130"/>
      <c r="K62" s="130"/>
    </row>
    <row r="63" spans="1:11" ht="25.5" thickBot="1">
      <c r="A63" s="151">
        <v>8196</v>
      </c>
      <c r="B63" s="93" t="s">
        <v>408</v>
      </c>
      <c r="C63" s="150"/>
      <c r="D63" s="92">
        <f>SUM(D59)</f>
        <v>59431</v>
      </c>
      <c r="E63" s="86" t="s">
        <v>536</v>
      </c>
      <c r="F63" s="362">
        <v>59431</v>
      </c>
      <c r="G63" s="130"/>
      <c r="H63" s="130"/>
      <c r="I63" s="130"/>
      <c r="J63" s="130"/>
      <c r="K63" s="130"/>
    </row>
    <row r="64" spans="1:11" ht="24.75" thickBot="1">
      <c r="A64" s="147">
        <v>8197</v>
      </c>
      <c r="B64" s="152" t="s">
        <v>391</v>
      </c>
      <c r="C64" s="153"/>
      <c r="D64" s="92" t="s">
        <v>165</v>
      </c>
      <c r="E64" s="154" t="s">
        <v>536</v>
      </c>
      <c r="F64" s="155" t="s">
        <v>165</v>
      </c>
      <c r="G64" s="130"/>
      <c r="H64" s="130"/>
      <c r="I64" s="130"/>
      <c r="J64" s="130"/>
      <c r="K64" s="130"/>
    </row>
    <row r="65" spans="1:11" ht="36.75" thickBot="1">
      <c r="A65" s="147">
        <v>8198</v>
      </c>
      <c r="B65" s="156" t="s">
        <v>392</v>
      </c>
      <c r="C65" s="157"/>
      <c r="D65" s="92">
        <f>SUM(E65:F65)</f>
        <v>0</v>
      </c>
      <c r="E65" s="86" t="s">
        <v>165</v>
      </c>
      <c r="F65" s="89">
        <v>0</v>
      </c>
      <c r="G65" s="130"/>
      <c r="H65" s="130"/>
      <c r="I65" s="130"/>
      <c r="J65" s="130"/>
      <c r="K65" s="130"/>
    </row>
    <row r="66" spans="1:11" ht="48">
      <c r="A66" s="147">
        <v>8199</v>
      </c>
      <c r="B66" s="158" t="s">
        <v>774</v>
      </c>
      <c r="C66" s="157"/>
      <c r="D66" s="82">
        <f>SUM(E66:F66)</f>
        <v>0</v>
      </c>
      <c r="E66" s="86"/>
      <c r="F66" s="89"/>
      <c r="G66" s="130"/>
      <c r="H66" s="130"/>
      <c r="I66" s="130"/>
      <c r="J66" s="130"/>
      <c r="K66" s="130"/>
    </row>
    <row r="67" spans="1:11" ht="24">
      <c r="A67" s="147" t="s">
        <v>352</v>
      </c>
      <c r="B67" s="159" t="s">
        <v>393</v>
      </c>
      <c r="C67" s="157"/>
      <c r="D67" s="82">
        <f>SUM(E67:F67)</f>
        <v>0</v>
      </c>
      <c r="E67" s="154"/>
      <c r="F67" s="89"/>
      <c r="G67" s="130"/>
      <c r="H67" s="130"/>
      <c r="I67" s="130"/>
      <c r="J67" s="130"/>
      <c r="K67" s="130"/>
    </row>
    <row r="68" spans="1:11" ht="30" customHeight="1">
      <c r="A68" s="79">
        <v>8200</v>
      </c>
      <c r="B68" s="75" t="s">
        <v>775</v>
      </c>
      <c r="C68" s="148"/>
      <c r="D68" s="77">
        <f>SUM(D70)</f>
        <v>0</v>
      </c>
      <c r="E68" s="77">
        <f>SUM(E70)</f>
        <v>0</v>
      </c>
      <c r="F68" s="77">
        <f>SUM(F70)</f>
        <v>0</v>
      </c>
      <c r="G68" s="130"/>
      <c r="H68" s="130"/>
      <c r="I68" s="130"/>
      <c r="J68" s="130"/>
      <c r="K68" s="130"/>
    </row>
    <row r="69" spans="1:11" ht="12.75" customHeight="1">
      <c r="A69" s="79"/>
      <c r="B69" s="78" t="s">
        <v>447</v>
      </c>
      <c r="C69" s="148"/>
      <c r="D69" s="77"/>
      <c r="E69" s="83"/>
      <c r="F69" s="89"/>
      <c r="G69" s="130"/>
      <c r="H69" s="130"/>
      <c r="I69" s="130"/>
      <c r="J69" s="130"/>
      <c r="K69" s="130"/>
    </row>
    <row r="70" spans="1:11" ht="24">
      <c r="A70" s="79">
        <v>8210</v>
      </c>
      <c r="B70" s="160" t="s">
        <v>776</v>
      </c>
      <c r="C70" s="148"/>
      <c r="D70" s="77">
        <f>SUM(D72,D76)</f>
        <v>0</v>
      </c>
      <c r="E70" s="77">
        <f>SUM(E72,E76)</f>
        <v>0</v>
      </c>
      <c r="F70" s="77">
        <f>SUM(F72,F76)</f>
        <v>0</v>
      </c>
      <c r="G70" s="130"/>
      <c r="H70" s="130"/>
      <c r="I70" s="130"/>
      <c r="J70" s="130"/>
      <c r="K70" s="130"/>
    </row>
    <row r="71" spans="1:11" ht="12.75" customHeight="1">
      <c r="A71" s="74"/>
      <c r="B71" s="93" t="s">
        <v>447</v>
      </c>
      <c r="C71" s="148"/>
      <c r="D71" s="77"/>
      <c r="E71" s="86"/>
      <c r="F71" s="89"/>
      <c r="G71" s="130"/>
      <c r="H71" s="130"/>
      <c r="I71" s="130"/>
      <c r="J71" s="130"/>
      <c r="K71" s="130"/>
    </row>
    <row r="72" spans="1:11" ht="24" customHeight="1">
      <c r="A72" s="79">
        <v>8211</v>
      </c>
      <c r="B72" s="85" t="s">
        <v>777</v>
      </c>
      <c r="C72" s="148"/>
      <c r="D72" s="77">
        <f>SUM(D74:D75)</f>
        <v>0</v>
      </c>
      <c r="E72" s="86" t="s">
        <v>536</v>
      </c>
      <c r="F72" s="77">
        <f>SUM(F74:F75)</f>
        <v>0</v>
      </c>
      <c r="G72" s="130"/>
      <c r="H72" s="130"/>
      <c r="I72" s="130"/>
      <c r="J72" s="130"/>
      <c r="K72" s="130"/>
    </row>
    <row r="73" spans="1:11" ht="12.75" customHeight="1">
      <c r="A73" s="79"/>
      <c r="B73" s="88" t="s">
        <v>448</v>
      </c>
      <c r="C73" s="148"/>
      <c r="D73" s="77"/>
      <c r="E73" s="86"/>
      <c r="F73" s="89"/>
      <c r="G73" s="130"/>
      <c r="H73" s="130"/>
      <c r="I73" s="130"/>
      <c r="J73" s="130"/>
      <c r="K73" s="130"/>
    </row>
    <row r="74" spans="1:11" ht="13.5" customHeight="1" thickBot="1">
      <c r="A74" s="79">
        <v>8212</v>
      </c>
      <c r="B74" s="90" t="s">
        <v>454</v>
      </c>
      <c r="C74" s="106" t="s">
        <v>457</v>
      </c>
      <c r="D74" s="92">
        <f>SUM(E74:F74)</f>
        <v>0</v>
      </c>
      <c r="E74" s="86" t="s">
        <v>536</v>
      </c>
      <c r="F74" s="89"/>
      <c r="G74" s="130"/>
      <c r="H74" s="130"/>
      <c r="I74" s="130"/>
      <c r="J74" s="130"/>
      <c r="K74" s="130"/>
    </row>
    <row r="75" spans="1:11" ht="13.5" customHeight="1" thickBot="1">
      <c r="A75" s="79">
        <v>8213</v>
      </c>
      <c r="B75" s="90" t="s">
        <v>449</v>
      </c>
      <c r="C75" s="106" t="s">
        <v>458</v>
      </c>
      <c r="D75" s="92">
        <f>SUM(E75:F75)</f>
        <v>0</v>
      </c>
      <c r="E75" s="86" t="s">
        <v>536</v>
      </c>
      <c r="F75" s="89"/>
      <c r="G75" s="130"/>
      <c r="H75" s="130"/>
      <c r="I75" s="130"/>
      <c r="J75" s="130"/>
      <c r="K75" s="130"/>
    </row>
    <row r="76" spans="1:11" ht="24.75">
      <c r="A76" s="79">
        <v>8220</v>
      </c>
      <c r="B76" s="85" t="s">
        <v>778</v>
      </c>
      <c r="C76" s="148"/>
      <c r="D76" s="77">
        <f>SUM(D78,D82)</f>
        <v>0</v>
      </c>
      <c r="E76" s="77">
        <f>SUM(E78,E82)</f>
        <v>0</v>
      </c>
      <c r="F76" s="77">
        <f>SUM(F78,F82)</f>
        <v>0</v>
      </c>
      <c r="G76" s="130"/>
      <c r="H76" s="130"/>
      <c r="I76" s="130"/>
      <c r="J76" s="130"/>
      <c r="K76" s="130"/>
    </row>
    <row r="77" spans="1:10" ht="12.75" customHeight="1">
      <c r="A77" s="79"/>
      <c r="B77" s="88" t="s">
        <v>447</v>
      </c>
      <c r="C77" s="148"/>
      <c r="D77" s="77"/>
      <c r="E77" s="83"/>
      <c r="F77" s="89"/>
      <c r="G77" s="130"/>
      <c r="H77" s="130"/>
      <c r="I77" s="130"/>
      <c r="J77" s="33"/>
    </row>
    <row r="78" spans="1:10" ht="12.75" customHeight="1">
      <c r="A78" s="79">
        <v>8221</v>
      </c>
      <c r="B78" s="85" t="s">
        <v>779</v>
      </c>
      <c r="C78" s="148"/>
      <c r="D78" s="77">
        <f>SUM(D80:D81)</f>
        <v>0</v>
      </c>
      <c r="E78" s="86" t="s">
        <v>536</v>
      </c>
      <c r="F78" s="77">
        <f>SUM(F80:F81)</f>
        <v>0</v>
      </c>
      <c r="G78" s="130"/>
      <c r="H78" s="130"/>
      <c r="I78" s="130"/>
      <c r="J78" s="33"/>
    </row>
    <row r="79" spans="1:10" ht="12.75" customHeight="1">
      <c r="A79" s="79"/>
      <c r="B79" s="88" t="s">
        <v>463</v>
      </c>
      <c r="C79" s="148"/>
      <c r="D79" s="77"/>
      <c r="E79" s="86"/>
      <c r="F79" s="89"/>
      <c r="G79" s="130"/>
      <c r="H79" s="130"/>
      <c r="I79" s="130"/>
      <c r="J79" s="33"/>
    </row>
    <row r="80" spans="1:10" ht="13.5" customHeight="1" thickBot="1">
      <c r="A80" s="74">
        <v>8222</v>
      </c>
      <c r="B80" s="93" t="s">
        <v>470</v>
      </c>
      <c r="C80" s="106" t="s">
        <v>459</v>
      </c>
      <c r="D80" s="92">
        <f>SUM(E80:F80)</f>
        <v>0</v>
      </c>
      <c r="E80" s="86" t="s">
        <v>536</v>
      </c>
      <c r="F80" s="89"/>
      <c r="G80" s="130"/>
      <c r="H80" s="130"/>
      <c r="I80" s="130"/>
      <c r="J80" s="33"/>
    </row>
    <row r="81" spans="1:10" ht="13.5" customHeight="1" thickBot="1">
      <c r="A81" s="74">
        <v>8230</v>
      </c>
      <c r="B81" s="93" t="s">
        <v>472</v>
      </c>
      <c r="C81" s="106" t="s">
        <v>460</v>
      </c>
      <c r="D81" s="92">
        <f>SUM(E81:F81)</f>
        <v>0</v>
      </c>
      <c r="E81" s="86" t="s">
        <v>536</v>
      </c>
      <c r="F81" s="89"/>
      <c r="G81" s="130"/>
      <c r="H81" s="130"/>
      <c r="I81" s="130"/>
      <c r="J81" s="33"/>
    </row>
    <row r="82" spans="1:10" ht="12.75" customHeight="1">
      <c r="A82" s="74">
        <v>8240</v>
      </c>
      <c r="B82" s="85" t="s">
        <v>780</v>
      </c>
      <c r="C82" s="148"/>
      <c r="D82" s="77">
        <f>SUM(D84:D85)</f>
        <v>0</v>
      </c>
      <c r="E82" s="77">
        <f>SUM(E84:E85)</f>
        <v>0</v>
      </c>
      <c r="F82" s="77">
        <f>SUM(F84:F85)</f>
        <v>0</v>
      </c>
      <c r="G82" s="130"/>
      <c r="H82" s="130"/>
      <c r="I82" s="130"/>
      <c r="J82" s="33"/>
    </row>
    <row r="83" spans="1:10" ht="12.75" customHeight="1">
      <c r="A83" s="79"/>
      <c r="B83" s="88" t="s">
        <v>463</v>
      </c>
      <c r="C83" s="148"/>
      <c r="D83" s="77"/>
      <c r="E83" s="83"/>
      <c r="F83" s="89"/>
      <c r="G83" s="130"/>
      <c r="H83" s="130"/>
      <c r="I83" s="130"/>
      <c r="J83" s="33"/>
    </row>
    <row r="84" spans="1:10" ht="13.5" customHeight="1" thickBot="1">
      <c r="A84" s="74">
        <v>8241</v>
      </c>
      <c r="B84" s="93" t="s">
        <v>490</v>
      </c>
      <c r="C84" s="106" t="s">
        <v>459</v>
      </c>
      <c r="D84" s="92">
        <f>SUM(E84:F84)</f>
        <v>0</v>
      </c>
      <c r="E84" s="83"/>
      <c r="F84" s="89" t="s">
        <v>165</v>
      </c>
      <c r="G84" s="130"/>
      <c r="H84" s="130"/>
      <c r="I84" s="130"/>
      <c r="J84" s="33"/>
    </row>
    <row r="85" spans="1:10" ht="13.5" customHeight="1" thickBot="1">
      <c r="A85" s="99">
        <v>8250</v>
      </c>
      <c r="B85" s="100" t="s">
        <v>478</v>
      </c>
      <c r="C85" s="161" t="s">
        <v>460</v>
      </c>
      <c r="D85" s="92">
        <f>SUM(E85:F85)</f>
        <v>0</v>
      </c>
      <c r="E85" s="131"/>
      <c r="F85" s="132" t="s">
        <v>165</v>
      </c>
      <c r="G85" s="130"/>
      <c r="H85" s="130"/>
      <c r="I85" s="130"/>
      <c r="J85" s="33"/>
    </row>
    <row r="86" spans="1:8" ht="12.75">
      <c r="A86" s="37"/>
      <c r="B86" s="37"/>
      <c r="C86" s="162"/>
      <c r="D86" s="37"/>
      <c r="E86" s="37"/>
      <c r="F86" s="37"/>
      <c r="G86" s="37"/>
      <c r="H86" s="37"/>
    </row>
    <row r="87" spans="1:8" s="34" customFormat="1" ht="41.25" customHeight="1">
      <c r="A87" s="444" t="s">
        <v>781</v>
      </c>
      <c r="B87" s="444"/>
      <c r="C87" s="444"/>
      <c r="D87" s="444"/>
      <c r="E87" s="444"/>
      <c r="F87" s="444"/>
      <c r="G87" s="444"/>
      <c r="H87" s="31"/>
    </row>
    <row r="88" spans="1:8" s="34" customFormat="1" ht="31.5" customHeight="1">
      <c r="A88" s="444" t="s">
        <v>782</v>
      </c>
      <c r="B88" s="444"/>
      <c r="C88" s="444"/>
      <c r="D88" s="444"/>
      <c r="E88" s="444"/>
      <c r="F88" s="444"/>
      <c r="G88" s="444"/>
      <c r="H88" s="31"/>
    </row>
    <row r="89" spans="1:8" s="34" customFormat="1" ht="33" customHeight="1">
      <c r="A89" s="444" t="s">
        <v>783</v>
      </c>
      <c r="B89" s="444"/>
      <c r="C89" s="444"/>
      <c r="D89" s="444"/>
      <c r="E89" s="444"/>
      <c r="F89" s="444"/>
      <c r="G89" s="444"/>
      <c r="H89" s="31"/>
    </row>
    <row r="90" spans="1:8" ht="30.75" customHeight="1">
      <c r="A90" s="444" t="s">
        <v>784</v>
      </c>
      <c r="B90" s="444"/>
      <c r="C90" s="444"/>
      <c r="D90" s="444"/>
      <c r="E90" s="444"/>
      <c r="F90" s="444"/>
      <c r="G90" s="444"/>
      <c r="H90" s="37"/>
    </row>
    <row r="91" ht="12.75">
      <c r="C91" s="54"/>
    </row>
    <row r="92" ht="12.75">
      <c r="C92" s="54"/>
    </row>
    <row r="93" ht="12.75">
      <c r="C93" s="54"/>
    </row>
    <row r="94" ht="12.75">
      <c r="C94" s="54"/>
    </row>
    <row r="95" ht="12.75">
      <c r="C95" s="54"/>
    </row>
    <row r="96" ht="12.75">
      <c r="C96" s="54"/>
    </row>
    <row r="97" ht="12.75">
      <c r="C97" s="54"/>
    </row>
    <row r="98" ht="12.75">
      <c r="C98" s="54"/>
    </row>
    <row r="99" ht="12.75">
      <c r="C99" s="54"/>
    </row>
    <row r="100" ht="12.75">
      <c r="C100" s="54"/>
    </row>
    <row r="101" ht="12.75">
      <c r="C101" s="54"/>
    </row>
    <row r="102" ht="12.75">
      <c r="C102" s="54"/>
    </row>
    <row r="103" ht="12.75">
      <c r="C103" s="54"/>
    </row>
    <row r="104" ht="12.75">
      <c r="C104" s="54"/>
    </row>
    <row r="105" ht="12.75">
      <c r="C105" s="54"/>
    </row>
    <row r="106" ht="12.75">
      <c r="C106" s="54"/>
    </row>
    <row r="107" ht="12.75">
      <c r="C107" s="54"/>
    </row>
    <row r="108" ht="12.75">
      <c r="C108" s="54"/>
    </row>
    <row r="109" ht="12.75">
      <c r="C109" s="54"/>
    </row>
    <row r="110" ht="12.75">
      <c r="C110" s="54"/>
    </row>
    <row r="111" ht="12.75">
      <c r="C111" s="54"/>
    </row>
    <row r="112" ht="12.75">
      <c r="C112" s="54"/>
    </row>
    <row r="113" ht="12.75">
      <c r="C113" s="54"/>
    </row>
    <row r="114" ht="12.75">
      <c r="C114" s="54"/>
    </row>
    <row r="115" ht="12.75">
      <c r="C115" s="54"/>
    </row>
    <row r="116" ht="12.75">
      <c r="C116" s="54"/>
    </row>
    <row r="117" ht="12.75">
      <c r="C117" s="54"/>
    </row>
    <row r="118" ht="12.75">
      <c r="C118" s="54"/>
    </row>
    <row r="119" ht="12.75">
      <c r="C119" s="54"/>
    </row>
    <row r="120" ht="12.75">
      <c r="C120" s="54"/>
    </row>
    <row r="121" ht="12.75">
      <c r="C121" s="54"/>
    </row>
    <row r="122" ht="12.75">
      <c r="C122" s="54"/>
    </row>
    <row r="123" ht="12.75">
      <c r="C123" s="54"/>
    </row>
    <row r="124" ht="12.75">
      <c r="C124" s="54"/>
    </row>
    <row r="125" ht="12.75">
      <c r="C125" s="54"/>
    </row>
    <row r="126" ht="12.75">
      <c r="C126" s="54"/>
    </row>
    <row r="127" ht="12.75">
      <c r="C127" s="54"/>
    </row>
    <row r="128" ht="12.75">
      <c r="C128" s="54"/>
    </row>
    <row r="129" ht="12.75">
      <c r="C129" s="54"/>
    </row>
    <row r="130" ht="12.75">
      <c r="C130" s="54"/>
    </row>
    <row r="131" ht="12.75">
      <c r="C131" s="54"/>
    </row>
    <row r="132" ht="12.75">
      <c r="C132" s="54"/>
    </row>
    <row r="133" ht="12.75">
      <c r="C133" s="54"/>
    </row>
    <row r="134" ht="12.75">
      <c r="C134" s="54"/>
    </row>
    <row r="135" ht="12.75">
      <c r="C135" s="54"/>
    </row>
    <row r="136" ht="12.75">
      <c r="C136" s="54"/>
    </row>
    <row r="137" ht="12.75">
      <c r="C137" s="54"/>
    </row>
    <row r="138" ht="12.75">
      <c r="C138" s="54"/>
    </row>
    <row r="139" ht="12.75">
      <c r="C139" s="54"/>
    </row>
    <row r="140" ht="12.75">
      <c r="C140" s="54"/>
    </row>
    <row r="141" ht="12.75">
      <c r="C141" s="54"/>
    </row>
    <row r="142" ht="12.75">
      <c r="C142" s="54"/>
    </row>
    <row r="143" ht="12.75">
      <c r="C143" s="54"/>
    </row>
    <row r="144" ht="12.75">
      <c r="C144" s="54"/>
    </row>
    <row r="145" ht="12.75">
      <c r="C145" s="54"/>
    </row>
    <row r="146" ht="12.75">
      <c r="C146" s="54"/>
    </row>
    <row r="147" ht="12.75">
      <c r="C147" s="54"/>
    </row>
    <row r="148" ht="12.75">
      <c r="C148" s="54"/>
    </row>
    <row r="149" ht="12.75">
      <c r="C149" s="54"/>
    </row>
    <row r="150" ht="12.75">
      <c r="C150" s="54"/>
    </row>
    <row r="151" ht="12.75">
      <c r="C151" s="54"/>
    </row>
    <row r="152" ht="12.75">
      <c r="C152" s="54"/>
    </row>
    <row r="153" ht="12.75">
      <c r="C153" s="54"/>
    </row>
    <row r="154" ht="12.75">
      <c r="C154" s="54"/>
    </row>
    <row r="155" ht="12.75">
      <c r="C155" s="54"/>
    </row>
    <row r="156" ht="12.75">
      <c r="C156" s="54"/>
    </row>
    <row r="157" ht="12.75">
      <c r="C157" s="54"/>
    </row>
    <row r="158" ht="12.75">
      <c r="C158" s="54"/>
    </row>
    <row r="159" ht="12.75">
      <c r="C159" s="54"/>
    </row>
    <row r="160" ht="12.75">
      <c r="C160" s="54"/>
    </row>
    <row r="161" ht="12.75">
      <c r="C161" s="54"/>
    </row>
    <row r="162" ht="12.75">
      <c r="C162" s="54"/>
    </row>
    <row r="163" ht="12.75">
      <c r="C163" s="54"/>
    </row>
    <row r="164" ht="12.75">
      <c r="C164" s="54"/>
    </row>
    <row r="165" ht="12.75">
      <c r="C165" s="54"/>
    </row>
    <row r="166" ht="12.75">
      <c r="C166" s="54"/>
    </row>
    <row r="167" ht="12.75">
      <c r="C167" s="54"/>
    </row>
    <row r="168" ht="12.75">
      <c r="C168" s="54"/>
    </row>
    <row r="169" ht="12.75">
      <c r="C169" s="54"/>
    </row>
    <row r="170" ht="12.75">
      <c r="C170" s="54"/>
    </row>
    <row r="171" ht="12.75">
      <c r="C171" s="54"/>
    </row>
    <row r="172" ht="12.75">
      <c r="C172" s="54"/>
    </row>
    <row r="173" ht="12.75">
      <c r="C173" s="54"/>
    </row>
    <row r="174" ht="12.75">
      <c r="C174" s="54"/>
    </row>
    <row r="175" ht="12.75">
      <c r="C175" s="54"/>
    </row>
    <row r="176" ht="12.75">
      <c r="C176" s="54"/>
    </row>
    <row r="177" ht="12.75">
      <c r="C177" s="54"/>
    </row>
    <row r="178" ht="12.75">
      <c r="C178" s="54"/>
    </row>
    <row r="179" ht="12.75">
      <c r="C179" s="54"/>
    </row>
    <row r="180" ht="12.75">
      <c r="C180" s="54"/>
    </row>
    <row r="181" ht="12.75">
      <c r="C181" s="54"/>
    </row>
    <row r="182" ht="12.75">
      <c r="C182" s="54"/>
    </row>
    <row r="183" ht="12.75">
      <c r="C183" s="54"/>
    </row>
    <row r="184" ht="12.75">
      <c r="C184" s="54"/>
    </row>
    <row r="185" ht="12.75">
      <c r="C185" s="54"/>
    </row>
    <row r="186" ht="12.75">
      <c r="C186" s="54"/>
    </row>
    <row r="187" ht="12.75">
      <c r="C187" s="54"/>
    </row>
    <row r="188" ht="12.75">
      <c r="C188" s="54"/>
    </row>
    <row r="189" ht="12.75">
      <c r="C189" s="54"/>
    </row>
    <row r="190" ht="12.75">
      <c r="C190" s="54"/>
    </row>
    <row r="191" ht="12.75">
      <c r="C191" s="54"/>
    </row>
    <row r="192" ht="12.75">
      <c r="C192" s="54"/>
    </row>
    <row r="193" ht="12.75">
      <c r="C193" s="54"/>
    </row>
    <row r="194" ht="12.75">
      <c r="C194" s="54"/>
    </row>
    <row r="195" ht="12.75">
      <c r="C195" s="54"/>
    </row>
    <row r="196" ht="12.75">
      <c r="C196" s="54"/>
    </row>
    <row r="197" ht="12.75">
      <c r="C197" s="54"/>
    </row>
    <row r="198" ht="12.75">
      <c r="C198" s="54"/>
    </row>
    <row r="199" ht="12.75">
      <c r="C199" s="54"/>
    </row>
    <row r="200" ht="12.75">
      <c r="C200" s="54"/>
    </row>
    <row r="201" ht="12.75">
      <c r="C201" s="54"/>
    </row>
    <row r="202" ht="12.75">
      <c r="C202" s="54"/>
    </row>
    <row r="203" ht="12.75">
      <c r="C203" s="54"/>
    </row>
    <row r="204" ht="12.75">
      <c r="C204" s="54"/>
    </row>
    <row r="205" ht="12.75">
      <c r="C205" s="54"/>
    </row>
    <row r="206" ht="12.75">
      <c r="C206" s="54"/>
    </row>
    <row r="207" ht="12.75">
      <c r="C207" s="54"/>
    </row>
    <row r="208" ht="12.75">
      <c r="C208" s="54"/>
    </row>
    <row r="209" ht="12.75">
      <c r="C209" s="54"/>
    </row>
    <row r="210" ht="12.75">
      <c r="C210" s="54"/>
    </row>
    <row r="211" ht="12.75">
      <c r="C211" s="54"/>
    </row>
    <row r="212" ht="12.75">
      <c r="C212" s="54"/>
    </row>
    <row r="213" ht="12.75">
      <c r="C213" s="54"/>
    </row>
    <row r="214" ht="12.75">
      <c r="C214" s="54"/>
    </row>
    <row r="215" ht="12.75">
      <c r="C215" s="54"/>
    </row>
    <row r="216" ht="12.75">
      <c r="C216" s="54"/>
    </row>
    <row r="217" ht="12.75">
      <c r="C217" s="54"/>
    </row>
    <row r="218" ht="12.75">
      <c r="C218" s="54"/>
    </row>
    <row r="219" ht="12.75">
      <c r="C219" s="54"/>
    </row>
    <row r="220" ht="12.75">
      <c r="C220" s="54"/>
    </row>
    <row r="221" ht="12.75">
      <c r="C221" s="54"/>
    </row>
    <row r="222" ht="12.75">
      <c r="C222" s="54"/>
    </row>
    <row r="223" ht="12.75">
      <c r="C223" s="54"/>
    </row>
    <row r="224" ht="12.75">
      <c r="C224" s="54"/>
    </row>
    <row r="225" ht="12.75">
      <c r="C225" s="54"/>
    </row>
    <row r="226" ht="12.75">
      <c r="C226" s="54"/>
    </row>
    <row r="227" ht="12.75">
      <c r="C227" s="54"/>
    </row>
    <row r="228" ht="12.75">
      <c r="C228" s="54"/>
    </row>
    <row r="229" ht="12.75">
      <c r="C229" s="54"/>
    </row>
    <row r="230" ht="12.75">
      <c r="C230" s="54"/>
    </row>
    <row r="231" ht="12.75">
      <c r="C231" s="54"/>
    </row>
    <row r="232" ht="12.75">
      <c r="C232" s="54"/>
    </row>
    <row r="233" ht="12.75">
      <c r="C233" s="54"/>
    </row>
    <row r="234" ht="12.75">
      <c r="C234" s="54"/>
    </row>
    <row r="235" ht="12.75">
      <c r="C235" s="54"/>
    </row>
    <row r="236" ht="12.75">
      <c r="C236" s="54"/>
    </row>
    <row r="237" ht="12.75">
      <c r="C237" s="54"/>
    </row>
    <row r="238" ht="12.75">
      <c r="C238" s="54"/>
    </row>
    <row r="239" ht="12.75">
      <c r="C239" s="54"/>
    </row>
    <row r="240" ht="12.75">
      <c r="C240" s="54"/>
    </row>
    <row r="241" ht="12.75">
      <c r="C241" s="54"/>
    </row>
    <row r="242" ht="12.75">
      <c r="C242" s="54"/>
    </row>
    <row r="243" ht="12.75">
      <c r="C243" s="54"/>
    </row>
    <row r="244" ht="12.75">
      <c r="C244" s="54"/>
    </row>
    <row r="245" ht="12.75">
      <c r="C245" s="54"/>
    </row>
    <row r="246" ht="12.75">
      <c r="C246" s="54"/>
    </row>
    <row r="247" ht="12.75">
      <c r="C247" s="54"/>
    </row>
    <row r="248" ht="12.75">
      <c r="C248" s="54"/>
    </row>
    <row r="249" ht="12.75">
      <c r="C249" s="54"/>
    </row>
    <row r="250" ht="12.75">
      <c r="C250" s="54"/>
    </row>
    <row r="251" ht="12.75">
      <c r="C251" s="54"/>
    </row>
    <row r="252" ht="12.75">
      <c r="C252" s="54"/>
    </row>
    <row r="253" ht="12.75">
      <c r="C253" s="54"/>
    </row>
    <row r="254" ht="12.75">
      <c r="C254" s="54"/>
    </row>
    <row r="255" ht="12.75">
      <c r="C255" s="54"/>
    </row>
  </sheetData>
  <sheetProtection/>
  <protectedRanges>
    <protectedRange sqref="B3:C3" name="Range25"/>
    <protectedRange sqref="F75" name="Range23"/>
    <protectedRange sqref="F53" name="Range21"/>
    <protectedRange sqref="H64" name="Range15"/>
    <protectedRange sqref="H52" name="Range13"/>
    <protectedRange sqref="H32" name="Range11"/>
    <protectedRange sqref="G67" name="Range9"/>
    <protectedRange sqref="G67" name="Range7"/>
    <protectedRange sqref="E66:F67 G66:H66 H67 D69:H69 D71:H71 F74:F75 H74:H75 D77:H77 H80:H81 F80:F81 E84:E85 G84:G85 D83:G83 D79:H79 D73:H73" name="Range5"/>
    <protectedRange sqref="H31:H32 F31:F32 D34:H34 E37:E38 G37:G38 D40:H40 E41:E42 G41:G42 D44:H44 D47 F47:F49 H47:H49 D46:H46 D36:H36 D30:H30" name="Range3"/>
    <protectedRange sqref="F19:F20 H19:H20 D22:H22 F27:F28 D26:G26 H26:H28 D24:H24 D14:H14 D12:H12 D16:H16 D18:H18" name="Range2"/>
    <protectedRange sqref="E52:H53 D55:H55 G56:G58 H65 E56:E58 H62 D57:H57 F62:F65 D61:H61 D51:H51" name="Range4"/>
    <protectedRange sqref="H31" name="Range10"/>
    <protectedRange sqref="H47" name="Range12"/>
    <protectedRange sqref="H53" name="Range14"/>
    <protectedRange sqref="F52" name="Range20"/>
    <protectedRange sqref="F47" name="Range22"/>
    <protectedRange sqref="G64:G65" name="Range24"/>
  </protectedRanges>
  <mergeCells count="12">
    <mergeCell ref="A7:A9"/>
    <mergeCell ref="B7:C8"/>
    <mergeCell ref="E6:F6"/>
    <mergeCell ref="B5:F5"/>
    <mergeCell ref="B3:F3"/>
    <mergeCell ref="E2:F2"/>
    <mergeCell ref="A90:G90"/>
    <mergeCell ref="D7:F7"/>
    <mergeCell ref="A87:G87"/>
    <mergeCell ref="A88:G88"/>
    <mergeCell ref="A89:G89"/>
    <mergeCell ref="D8:D9"/>
  </mergeCells>
  <printOptions/>
  <pageMargins left="0.41" right="0.25" top="0.24" bottom="0.34" header="0.17" footer="0.16"/>
  <pageSetup firstPageNumber="22" useFirstPageNumber="1" horizontalDpi="1200" verticalDpi="1200" orientation="landscape" paperSize="9" scale="64" r:id="rId1"/>
  <ignoredErrors>
    <ignoredError sqref="F54 E6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H420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5.140625" style="138" customWidth="1"/>
    <col min="2" max="2" width="4.7109375" style="237" customWidth="1"/>
    <col min="3" max="3" width="4.421875" style="238" customWidth="1"/>
    <col min="4" max="4" width="5.7109375" style="239" customWidth="1"/>
    <col min="5" max="5" width="42.140625" style="232" customWidth="1"/>
    <col min="6" max="7" width="11.7109375" style="169" customWidth="1"/>
    <col min="8" max="8" width="12.8515625" style="169" customWidth="1"/>
    <col min="9" max="9" width="13.8515625" style="169" customWidth="1"/>
    <col min="10" max="11" width="12.7109375" style="169" customWidth="1"/>
    <col min="12" max="12" width="12.28125" style="169" customWidth="1"/>
    <col min="13" max="16384" width="9.140625" style="169" customWidth="1"/>
  </cols>
  <sheetData>
    <row r="1" s="37" customFormat="1" ht="12.75">
      <c r="F1" s="36"/>
    </row>
    <row r="2" spans="6:8" s="37" customFormat="1" ht="19.5" customHeight="1">
      <c r="F2" s="36"/>
      <c r="G2" s="452"/>
      <c r="H2" s="452"/>
    </row>
    <row r="3" s="37" customFormat="1" ht="9.75" customHeight="1">
      <c r="F3" s="36"/>
    </row>
    <row r="4" spans="1:8" s="37" customFormat="1" ht="15.75">
      <c r="A4" s="33"/>
      <c r="B4" s="33"/>
      <c r="C4" s="33"/>
      <c r="D4" s="33"/>
      <c r="E4" s="451" t="s">
        <v>682</v>
      </c>
      <c r="F4" s="451"/>
      <c r="G4" s="365"/>
      <c r="H4" s="365"/>
    </row>
    <row r="5" spans="1:8" s="37" customFormat="1" ht="24" customHeight="1">
      <c r="A5" s="163"/>
      <c r="B5" s="409" t="s">
        <v>688</v>
      </c>
      <c r="C5" s="409"/>
      <c r="D5" s="409"/>
      <c r="E5" s="409"/>
      <c r="F5" s="409"/>
      <c r="G5" s="409"/>
      <c r="H5" s="409"/>
    </row>
    <row r="6" spans="1:8" s="37" customFormat="1" ht="21" customHeight="1">
      <c r="A6" s="164"/>
      <c r="B6" s="450" t="s">
        <v>683</v>
      </c>
      <c r="C6" s="450"/>
      <c r="D6" s="450"/>
      <c r="E6" s="450"/>
      <c r="F6" s="450"/>
      <c r="G6" s="450"/>
      <c r="H6" s="450"/>
    </row>
    <row r="7" spans="1:7" ht="15.75" customHeight="1" thickBot="1">
      <c r="A7" s="165"/>
      <c r="B7" s="166"/>
      <c r="C7" s="167"/>
      <c r="D7" s="167"/>
      <c r="E7" s="168"/>
      <c r="F7" s="165"/>
      <c r="G7" s="169" t="s">
        <v>786</v>
      </c>
    </row>
    <row r="8" spans="1:8" ht="28.5" customHeight="1" thickBot="1">
      <c r="A8" s="453" t="s">
        <v>518</v>
      </c>
      <c r="B8" s="456" t="s">
        <v>744</v>
      </c>
      <c r="C8" s="459" t="s">
        <v>162</v>
      </c>
      <c r="D8" s="459" t="s">
        <v>163</v>
      </c>
      <c r="E8" s="447" t="s">
        <v>519</v>
      </c>
      <c r="F8" s="418" t="s">
        <v>255</v>
      </c>
      <c r="G8" s="419"/>
      <c r="H8" s="420"/>
    </row>
    <row r="9" spans="1:8" s="173" customFormat="1" ht="26.25" customHeight="1">
      <c r="A9" s="454"/>
      <c r="B9" s="457"/>
      <c r="C9" s="460"/>
      <c r="D9" s="460"/>
      <c r="E9" s="448"/>
      <c r="F9" s="171" t="s">
        <v>256</v>
      </c>
      <c r="G9" s="172" t="s">
        <v>257</v>
      </c>
      <c r="H9" s="358"/>
    </row>
    <row r="10" spans="1:8" s="176" customFormat="1" ht="42.75" customHeight="1" thickBot="1">
      <c r="A10" s="455"/>
      <c r="B10" s="458"/>
      <c r="C10" s="461"/>
      <c r="D10" s="461"/>
      <c r="E10" s="449"/>
      <c r="F10" s="174" t="s">
        <v>258</v>
      </c>
      <c r="G10" s="175" t="s">
        <v>155</v>
      </c>
      <c r="H10" s="359" t="s">
        <v>156</v>
      </c>
    </row>
    <row r="11" spans="1:8" s="184" customFormat="1" ht="16.5" thickBot="1">
      <c r="A11" s="177">
        <v>1</v>
      </c>
      <c r="B11" s="178">
        <v>2</v>
      </c>
      <c r="C11" s="178">
        <v>3</v>
      </c>
      <c r="D11" s="179">
        <v>4</v>
      </c>
      <c r="E11" s="366">
        <v>5</v>
      </c>
      <c r="F11" s="181">
        <v>6</v>
      </c>
      <c r="G11" s="182">
        <v>7</v>
      </c>
      <c r="H11" s="183">
        <v>8</v>
      </c>
    </row>
    <row r="12" spans="1:8" s="189" customFormat="1" ht="57.75" customHeight="1" thickBot="1">
      <c r="A12" s="185">
        <v>2000</v>
      </c>
      <c r="B12" s="186" t="s">
        <v>164</v>
      </c>
      <c r="C12" s="187" t="s">
        <v>165</v>
      </c>
      <c r="D12" s="188" t="s">
        <v>165</v>
      </c>
      <c r="E12" s="478" t="s">
        <v>787</v>
      </c>
      <c r="F12" s="479">
        <f>SUM(F13,F100,F117,F143,F207,F231,F262,F291,F327,F375,F411)</f>
        <v>815849.8999999999</v>
      </c>
      <c r="G12" s="479">
        <f>SUM(G13,G100,G117,G143,G207,G231,G262,G291,G327,G375,G411)</f>
        <v>679893.7</v>
      </c>
      <c r="H12" s="480">
        <f>SUM(H13,H100,H117,H143,H207,H231,H262,H291,H327,H375,H411)</f>
        <v>216056.2</v>
      </c>
    </row>
    <row r="13" spans="1:8" s="195" customFormat="1" ht="63" customHeight="1">
      <c r="A13" s="190">
        <v>2100</v>
      </c>
      <c r="B13" s="191" t="s">
        <v>557</v>
      </c>
      <c r="C13" s="192" t="s">
        <v>504</v>
      </c>
      <c r="D13" s="193" t="s">
        <v>504</v>
      </c>
      <c r="E13" s="194" t="s">
        <v>788</v>
      </c>
      <c r="F13" s="71">
        <f>SUM(F15,F42,F46,F59,F62,F65,F89,F92)</f>
        <v>296995.6</v>
      </c>
      <c r="G13" s="71">
        <f>SUM(G15,G42,G46,G59,G62,G65,G89,G92)</f>
        <v>217976.69999999998</v>
      </c>
      <c r="H13" s="360">
        <f>SUM(H15,H42,H46,H59,H62,H65,H89,H92)</f>
        <v>79018.9</v>
      </c>
    </row>
    <row r="14" spans="1:8" ht="13.5" customHeight="1">
      <c r="A14" s="190"/>
      <c r="B14" s="191"/>
      <c r="C14" s="192"/>
      <c r="D14" s="193"/>
      <c r="E14" s="196" t="s">
        <v>447</v>
      </c>
      <c r="F14" s="77"/>
      <c r="G14" s="77"/>
      <c r="H14" s="301"/>
    </row>
    <row r="15" spans="1:8" s="200" customFormat="1" ht="60" customHeight="1">
      <c r="A15" s="197">
        <v>2110</v>
      </c>
      <c r="B15" s="191" t="s">
        <v>557</v>
      </c>
      <c r="C15" s="198" t="s">
        <v>505</v>
      </c>
      <c r="D15" s="199" t="s">
        <v>504</v>
      </c>
      <c r="E15" s="196" t="s">
        <v>325</v>
      </c>
      <c r="F15" s="77">
        <f>SUM(F17)</f>
        <v>141263.1</v>
      </c>
      <c r="G15" s="77">
        <f>SUM(G17)</f>
        <v>140263.1</v>
      </c>
      <c r="H15" s="301">
        <f>SUM(H17)</f>
        <v>1000</v>
      </c>
    </row>
    <row r="16" spans="1:8" s="200" customFormat="1" ht="12" customHeight="1">
      <c r="A16" s="197"/>
      <c r="B16" s="191"/>
      <c r="C16" s="198"/>
      <c r="D16" s="199"/>
      <c r="E16" s="196" t="s">
        <v>448</v>
      </c>
      <c r="F16" s="77"/>
      <c r="G16" s="77"/>
      <c r="H16" s="301"/>
    </row>
    <row r="17" spans="1:8" ht="41.25" customHeight="1">
      <c r="A17" s="201">
        <v>2111</v>
      </c>
      <c r="B17" s="202" t="s">
        <v>557</v>
      </c>
      <c r="C17" s="203" t="s">
        <v>505</v>
      </c>
      <c r="D17" s="204" t="s">
        <v>505</v>
      </c>
      <c r="E17" s="340" t="s">
        <v>326</v>
      </c>
      <c r="F17" s="206">
        <f>SUM(G17:H17)</f>
        <v>141263.1</v>
      </c>
      <c r="G17" s="206">
        <f>G18+G19+G20+G21+G22+G23+G24+G25+G26+G27+G28+G29+G30+G31+G32+G33+G34+G35+G36+G37+G38</f>
        <v>140263.1</v>
      </c>
      <c r="H17" s="206">
        <f>H18+H19+H20+H21+H22+H23+H24+H25+H26+H27+H28+H29+H30+H31+H32+H33+H34+H35+H36+H37+H38</f>
        <v>1000</v>
      </c>
    </row>
    <row r="18" spans="1:8" ht="24" customHeight="1">
      <c r="A18" s="207"/>
      <c r="B18" s="198"/>
      <c r="C18" s="198"/>
      <c r="D18" s="219"/>
      <c r="E18" s="367" t="s">
        <v>689</v>
      </c>
      <c r="F18" s="77">
        <f>SUM(G18:H18)</f>
        <v>111845.3</v>
      </c>
      <c r="G18" s="77">
        <v>111845.3</v>
      </c>
      <c r="H18" s="301"/>
    </row>
    <row r="19" spans="1:8" ht="30" customHeight="1">
      <c r="A19" s="207"/>
      <c r="B19" s="198"/>
      <c r="C19" s="198"/>
      <c r="D19" s="219"/>
      <c r="E19" s="367" t="s">
        <v>690</v>
      </c>
      <c r="F19" s="77">
        <f aca="true" t="shared" si="0" ref="F19:F39">SUM(G19:H19)</f>
        <v>4500</v>
      </c>
      <c r="G19" s="77">
        <v>4500</v>
      </c>
      <c r="H19" s="301"/>
    </row>
    <row r="20" spans="1:8" ht="18" customHeight="1">
      <c r="A20" s="207"/>
      <c r="B20" s="198"/>
      <c r="C20" s="198"/>
      <c r="D20" s="219"/>
      <c r="E20" s="368" t="s">
        <v>691</v>
      </c>
      <c r="F20" s="77">
        <f t="shared" si="0"/>
        <v>7893.3</v>
      </c>
      <c r="G20" s="77">
        <v>7893.3</v>
      </c>
      <c r="H20" s="301"/>
    </row>
    <row r="21" spans="1:8" ht="18" customHeight="1">
      <c r="A21" s="207"/>
      <c r="B21" s="198"/>
      <c r="C21" s="198"/>
      <c r="D21" s="219"/>
      <c r="E21" s="368" t="s">
        <v>692</v>
      </c>
      <c r="F21" s="77">
        <f t="shared" si="0"/>
        <v>509</v>
      </c>
      <c r="G21" s="77">
        <v>509</v>
      </c>
      <c r="H21" s="301"/>
    </row>
    <row r="22" spans="1:8" ht="18" customHeight="1">
      <c r="A22" s="207"/>
      <c r="B22" s="198"/>
      <c r="C22" s="198"/>
      <c r="D22" s="219"/>
      <c r="E22" s="368" t="s">
        <v>693</v>
      </c>
      <c r="F22" s="77">
        <f t="shared" si="0"/>
        <v>825.2</v>
      </c>
      <c r="G22" s="77">
        <v>825.2</v>
      </c>
      <c r="H22" s="301"/>
    </row>
    <row r="23" spans="1:8" ht="18" customHeight="1">
      <c r="A23" s="207"/>
      <c r="B23" s="198"/>
      <c r="C23" s="198"/>
      <c r="D23" s="219"/>
      <c r="E23" s="368" t="s">
        <v>694</v>
      </c>
      <c r="F23" s="77">
        <f t="shared" si="0"/>
        <v>500</v>
      </c>
      <c r="G23" s="77">
        <v>500</v>
      </c>
      <c r="H23" s="301"/>
    </row>
    <row r="24" spans="1:8" ht="18" customHeight="1">
      <c r="A24" s="207"/>
      <c r="B24" s="198"/>
      <c r="C24" s="198"/>
      <c r="D24" s="219"/>
      <c r="E24" s="368" t="s">
        <v>695</v>
      </c>
      <c r="F24" s="77">
        <f t="shared" si="0"/>
        <v>1000</v>
      </c>
      <c r="G24" s="77">
        <v>1000</v>
      </c>
      <c r="H24" s="301"/>
    </row>
    <row r="25" spans="1:8" ht="18" customHeight="1">
      <c r="A25" s="207"/>
      <c r="B25" s="198"/>
      <c r="C25" s="198"/>
      <c r="D25" s="219"/>
      <c r="E25" s="368" t="s">
        <v>696</v>
      </c>
      <c r="F25" s="77">
        <f t="shared" si="0"/>
        <v>180</v>
      </c>
      <c r="G25" s="77">
        <v>180</v>
      </c>
      <c r="H25" s="301"/>
    </row>
    <row r="26" spans="1:8" ht="18" customHeight="1">
      <c r="A26" s="207"/>
      <c r="B26" s="198"/>
      <c r="C26" s="198"/>
      <c r="D26" s="219"/>
      <c r="E26" s="368" t="s">
        <v>697</v>
      </c>
      <c r="F26" s="77">
        <f t="shared" si="0"/>
        <v>200</v>
      </c>
      <c r="G26" s="77">
        <v>200</v>
      </c>
      <c r="H26" s="301"/>
    </row>
    <row r="27" spans="1:8" ht="18" customHeight="1">
      <c r="A27" s="207"/>
      <c r="B27" s="198"/>
      <c r="C27" s="198"/>
      <c r="D27" s="219"/>
      <c r="E27" s="368" t="s">
        <v>698</v>
      </c>
      <c r="F27" s="77">
        <f t="shared" si="0"/>
        <v>300</v>
      </c>
      <c r="G27" s="77">
        <v>300</v>
      </c>
      <c r="H27" s="301"/>
    </row>
    <row r="28" spans="1:8" ht="18" customHeight="1">
      <c r="A28" s="207"/>
      <c r="B28" s="198"/>
      <c r="C28" s="198"/>
      <c r="D28" s="219"/>
      <c r="E28" s="368" t="s">
        <v>699</v>
      </c>
      <c r="F28" s="77">
        <f t="shared" si="0"/>
        <v>1000</v>
      </c>
      <c r="G28" s="77">
        <v>1000</v>
      </c>
      <c r="H28" s="301"/>
    </row>
    <row r="29" spans="1:8" ht="18" customHeight="1">
      <c r="A29" s="207"/>
      <c r="B29" s="198"/>
      <c r="C29" s="198"/>
      <c r="D29" s="219"/>
      <c r="E29" s="368" t="s">
        <v>700</v>
      </c>
      <c r="F29" s="77">
        <f t="shared" si="0"/>
        <v>200</v>
      </c>
      <c r="G29" s="77">
        <v>200</v>
      </c>
      <c r="H29" s="301"/>
    </row>
    <row r="30" spans="1:8" ht="27" customHeight="1">
      <c r="A30" s="207"/>
      <c r="B30" s="198"/>
      <c r="C30" s="198"/>
      <c r="D30" s="219"/>
      <c r="E30" s="368" t="s">
        <v>701</v>
      </c>
      <c r="F30" s="77">
        <f t="shared" si="0"/>
        <v>1000</v>
      </c>
      <c r="G30" s="77">
        <v>1000</v>
      </c>
      <c r="H30" s="301"/>
    </row>
    <row r="31" spans="1:8" ht="33" customHeight="1">
      <c r="A31" s="207"/>
      <c r="B31" s="198"/>
      <c r="C31" s="198"/>
      <c r="D31" s="219"/>
      <c r="E31" s="368" t="s">
        <v>702</v>
      </c>
      <c r="F31" s="77">
        <f t="shared" si="0"/>
        <v>2513.5</v>
      </c>
      <c r="G31" s="77">
        <v>2513.5</v>
      </c>
      <c r="H31" s="301"/>
    </row>
    <row r="32" spans="1:8" ht="18" customHeight="1">
      <c r="A32" s="207"/>
      <c r="B32" s="198"/>
      <c r="C32" s="198"/>
      <c r="D32" s="219"/>
      <c r="E32" s="368" t="s">
        <v>703</v>
      </c>
      <c r="F32" s="77">
        <f t="shared" si="0"/>
        <v>939.2</v>
      </c>
      <c r="G32" s="77">
        <v>939.2</v>
      </c>
      <c r="H32" s="301"/>
    </row>
    <row r="33" spans="1:8" ht="18" customHeight="1">
      <c r="A33" s="207"/>
      <c r="B33" s="198"/>
      <c r="C33" s="198"/>
      <c r="D33" s="219"/>
      <c r="E33" s="368" t="s">
        <v>704</v>
      </c>
      <c r="F33" s="77">
        <f t="shared" si="0"/>
        <v>4757.6</v>
      </c>
      <c r="G33" s="77">
        <v>4757.6</v>
      </c>
      <c r="H33" s="301"/>
    </row>
    <row r="34" spans="1:8" ht="29.25" customHeight="1">
      <c r="A34" s="207"/>
      <c r="B34" s="198"/>
      <c r="C34" s="198"/>
      <c r="D34" s="219"/>
      <c r="E34" s="368" t="s">
        <v>706</v>
      </c>
      <c r="F34" s="77">
        <f t="shared" si="0"/>
        <v>700</v>
      </c>
      <c r="G34" s="77">
        <v>700</v>
      </c>
      <c r="H34" s="301"/>
    </row>
    <row r="35" spans="1:8" ht="18" customHeight="1">
      <c r="A35" s="207"/>
      <c r="B35" s="198"/>
      <c r="C35" s="198"/>
      <c r="D35" s="219"/>
      <c r="E35" s="368" t="s">
        <v>705</v>
      </c>
      <c r="F35" s="77">
        <f t="shared" si="0"/>
        <v>1000</v>
      </c>
      <c r="G35" s="77">
        <v>1000</v>
      </c>
      <c r="H35" s="301"/>
    </row>
    <row r="36" spans="1:8" ht="18" customHeight="1">
      <c r="A36" s="207"/>
      <c r="B36" s="198"/>
      <c r="C36" s="198"/>
      <c r="D36" s="219"/>
      <c r="E36" s="368" t="s">
        <v>707</v>
      </c>
      <c r="F36" s="77">
        <f t="shared" si="0"/>
        <v>300</v>
      </c>
      <c r="G36" s="77">
        <v>300</v>
      </c>
      <c r="H36" s="301"/>
    </row>
    <row r="37" spans="1:8" ht="18" customHeight="1">
      <c r="A37" s="207"/>
      <c r="B37" s="198"/>
      <c r="C37" s="198"/>
      <c r="D37" s="219"/>
      <c r="E37" s="368" t="s">
        <v>708</v>
      </c>
      <c r="F37" s="77">
        <f t="shared" si="0"/>
        <v>100</v>
      </c>
      <c r="G37" s="77">
        <v>100</v>
      </c>
      <c r="H37" s="301"/>
    </row>
    <row r="38" spans="1:8" ht="18" customHeight="1">
      <c r="A38" s="207"/>
      <c r="B38" s="198"/>
      <c r="C38" s="198"/>
      <c r="D38" s="219"/>
      <c r="E38" s="367" t="s">
        <v>759</v>
      </c>
      <c r="F38" s="77">
        <f t="shared" si="0"/>
        <v>1000</v>
      </c>
      <c r="G38" s="77"/>
      <c r="H38" s="301">
        <v>1000</v>
      </c>
    </row>
    <row r="39" spans="1:216" ht="18" customHeight="1">
      <c r="A39" s="219"/>
      <c r="B39" s="219"/>
      <c r="C39" s="219"/>
      <c r="D39" s="219"/>
      <c r="E39" s="341"/>
      <c r="F39" s="77">
        <f t="shared" si="0"/>
        <v>0</v>
      </c>
      <c r="G39" s="77"/>
      <c r="H39" s="301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2"/>
      <c r="AL39" s="342"/>
      <c r="AM39" s="342"/>
      <c r="AN39" s="342"/>
      <c r="AO39" s="342"/>
      <c r="AP39" s="342"/>
      <c r="AQ39" s="342"/>
      <c r="AR39" s="342"/>
      <c r="AS39" s="342"/>
      <c r="AT39" s="342"/>
      <c r="AU39" s="342"/>
      <c r="AV39" s="342"/>
      <c r="AW39" s="342"/>
      <c r="AX39" s="342"/>
      <c r="AY39" s="342"/>
      <c r="AZ39" s="342"/>
      <c r="BA39" s="342"/>
      <c r="BB39" s="342"/>
      <c r="BC39" s="342"/>
      <c r="BD39" s="342"/>
      <c r="BE39" s="342"/>
      <c r="BF39" s="342"/>
      <c r="BG39" s="342"/>
      <c r="BH39" s="342"/>
      <c r="BI39" s="342"/>
      <c r="BJ39" s="342"/>
      <c r="BK39" s="342"/>
      <c r="BL39" s="342"/>
      <c r="BM39" s="342"/>
      <c r="BN39" s="342"/>
      <c r="BO39" s="342"/>
      <c r="BP39" s="342"/>
      <c r="BQ39" s="342"/>
      <c r="BR39" s="342"/>
      <c r="BS39" s="342"/>
      <c r="BT39" s="342"/>
      <c r="BU39" s="342"/>
      <c r="BV39" s="342"/>
      <c r="BW39" s="342"/>
      <c r="BX39" s="342"/>
      <c r="BY39" s="342"/>
      <c r="BZ39" s="342"/>
      <c r="CA39" s="342"/>
      <c r="CB39" s="342"/>
      <c r="CC39" s="342"/>
      <c r="CD39" s="342"/>
      <c r="CE39" s="342"/>
      <c r="CF39" s="342"/>
      <c r="CG39" s="342"/>
      <c r="CH39" s="342"/>
      <c r="CI39" s="342"/>
      <c r="CJ39" s="342"/>
      <c r="CK39" s="342"/>
      <c r="CL39" s="342"/>
      <c r="CM39" s="342"/>
      <c r="CN39" s="342"/>
      <c r="CO39" s="342"/>
      <c r="CP39" s="342"/>
      <c r="CQ39" s="342"/>
      <c r="CR39" s="342"/>
      <c r="CS39" s="342"/>
      <c r="CT39" s="342"/>
      <c r="CU39" s="342"/>
      <c r="CV39" s="342"/>
      <c r="CW39" s="342"/>
      <c r="CX39" s="342"/>
      <c r="CY39" s="342"/>
      <c r="CZ39" s="342"/>
      <c r="DA39" s="342"/>
      <c r="DB39" s="342"/>
      <c r="DC39" s="342"/>
      <c r="DD39" s="342"/>
      <c r="DE39" s="342"/>
      <c r="DF39" s="342"/>
      <c r="DG39" s="342"/>
      <c r="DH39" s="342"/>
      <c r="DI39" s="342"/>
      <c r="DJ39" s="342"/>
      <c r="DK39" s="342"/>
      <c r="DL39" s="342"/>
      <c r="DM39" s="342"/>
      <c r="DN39" s="342"/>
      <c r="DO39" s="342"/>
      <c r="DP39" s="342"/>
      <c r="DQ39" s="342"/>
      <c r="DR39" s="342"/>
      <c r="DS39" s="342"/>
      <c r="DT39" s="342"/>
      <c r="DU39" s="342"/>
      <c r="DV39" s="342"/>
      <c r="DW39" s="342"/>
      <c r="DX39" s="342"/>
      <c r="DY39" s="342"/>
      <c r="DZ39" s="342"/>
      <c r="EA39" s="342"/>
      <c r="EB39" s="342"/>
      <c r="EC39" s="342"/>
      <c r="ED39" s="342"/>
      <c r="EE39" s="342"/>
      <c r="EF39" s="342"/>
      <c r="EG39" s="342"/>
      <c r="EH39" s="342"/>
      <c r="EI39" s="342"/>
      <c r="EJ39" s="342"/>
      <c r="EK39" s="342"/>
      <c r="EL39" s="342"/>
      <c r="EM39" s="342"/>
      <c r="EN39" s="342"/>
      <c r="EO39" s="342"/>
      <c r="EP39" s="342"/>
      <c r="EQ39" s="342"/>
      <c r="ER39" s="342"/>
      <c r="ES39" s="342"/>
      <c r="ET39" s="342"/>
      <c r="EU39" s="342"/>
      <c r="EV39" s="342"/>
      <c r="EW39" s="342"/>
      <c r="EX39" s="342"/>
      <c r="EY39" s="342"/>
      <c r="EZ39" s="342"/>
      <c r="FA39" s="342"/>
      <c r="FB39" s="342"/>
      <c r="FC39" s="342"/>
      <c r="FD39" s="342"/>
      <c r="FE39" s="342"/>
      <c r="FF39" s="342"/>
      <c r="FG39" s="342"/>
      <c r="FH39" s="342"/>
      <c r="FI39" s="342"/>
      <c r="FJ39" s="342"/>
      <c r="FK39" s="342"/>
      <c r="FL39" s="342"/>
      <c r="FM39" s="342"/>
      <c r="FN39" s="342"/>
      <c r="FO39" s="342"/>
      <c r="FP39" s="342"/>
      <c r="FQ39" s="342"/>
      <c r="FR39" s="342"/>
      <c r="FS39" s="342"/>
      <c r="FT39" s="342"/>
      <c r="FU39" s="342"/>
      <c r="FV39" s="342"/>
      <c r="FW39" s="342"/>
      <c r="FX39" s="342"/>
      <c r="FY39" s="342"/>
      <c r="FZ39" s="342"/>
      <c r="GA39" s="342"/>
      <c r="GB39" s="342"/>
      <c r="GC39" s="342"/>
      <c r="GD39" s="342"/>
      <c r="GE39" s="342"/>
      <c r="GF39" s="342"/>
      <c r="GG39" s="342"/>
      <c r="GH39" s="342"/>
      <c r="GI39" s="342"/>
      <c r="GJ39" s="342"/>
      <c r="GK39" s="342"/>
      <c r="GL39" s="342"/>
      <c r="GM39" s="342"/>
      <c r="GN39" s="342"/>
      <c r="GO39" s="342"/>
      <c r="GP39" s="342"/>
      <c r="GQ39" s="342"/>
      <c r="GR39" s="342"/>
      <c r="GS39" s="342"/>
      <c r="GT39" s="342"/>
      <c r="GU39" s="342"/>
      <c r="GV39" s="342"/>
      <c r="GW39" s="342"/>
      <c r="GX39" s="342"/>
      <c r="GY39" s="342"/>
      <c r="GZ39" s="342"/>
      <c r="HA39" s="342"/>
      <c r="HB39" s="342"/>
      <c r="HC39" s="342"/>
      <c r="HD39" s="342"/>
      <c r="HE39" s="342"/>
      <c r="HF39" s="342"/>
      <c r="HG39" s="342"/>
      <c r="HH39" s="342"/>
    </row>
    <row r="40" spans="1:8" ht="23.25" customHeight="1">
      <c r="A40" s="207">
        <v>2112</v>
      </c>
      <c r="B40" s="198" t="s">
        <v>557</v>
      </c>
      <c r="C40" s="198" t="s">
        <v>505</v>
      </c>
      <c r="D40" s="198" t="s">
        <v>506</v>
      </c>
      <c r="E40" s="208" t="s">
        <v>166</v>
      </c>
      <c r="F40" s="77">
        <f>SUM(G40:H40)</f>
        <v>0</v>
      </c>
      <c r="G40" s="77"/>
      <c r="H40" s="301"/>
    </row>
    <row r="41" spans="1:8" ht="18.75" customHeight="1" thickBot="1">
      <c r="A41" s="190">
        <v>2113</v>
      </c>
      <c r="B41" s="191" t="s">
        <v>557</v>
      </c>
      <c r="C41" s="192" t="s">
        <v>505</v>
      </c>
      <c r="D41" s="193" t="s">
        <v>367</v>
      </c>
      <c r="E41" s="209" t="s">
        <v>167</v>
      </c>
      <c r="F41" s="210">
        <f>SUM(G41:H41)</f>
        <v>0</v>
      </c>
      <c r="G41" s="210"/>
      <c r="H41" s="361"/>
    </row>
    <row r="42" spans="1:8" ht="18.75" customHeight="1">
      <c r="A42" s="197">
        <v>2120</v>
      </c>
      <c r="B42" s="191" t="s">
        <v>557</v>
      </c>
      <c r="C42" s="198" t="s">
        <v>506</v>
      </c>
      <c r="D42" s="199" t="s">
        <v>504</v>
      </c>
      <c r="E42" s="196" t="s">
        <v>168</v>
      </c>
      <c r="F42" s="77">
        <f>SUM(F44:F45)</f>
        <v>0</v>
      </c>
      <c r="G42" s="77">
        <f>SUM(G44:G45)</f>
        <v>0</v>
      </c>
      <c r="H42" s="301">
        <f>SUM(H44:H45)</f>
        <v>0</v>
      </c>
    </row>
    <row r="43" spans="1:8" s="200" customFormat="1" ht="12" customHeight="1">
      <c r="A43" s="197"/>
      <c r="B43" s="191"/>
      <c r="C43" s="198"/>
      <c r="D43" s="199"/>
      <c r="E43" s="196" t="s">
        <v>448</v>
      </c>
      <c r="F43" s="77"/>
      <c r="G43" s="77"/>
      <c r="H43" s="301"/>
    </row>
    <row r="44" spans="1:8" ht="16.5" customHeight="1" thickBot="1">
      <c r="A44" s="197">
        <v>2121</v>
      </c>
      <c r="B44" s="191" t="s">
        <v>557</v>
      </c>
      <c r="C44" s="198" t="s">
        <v>506</v>
      </c>
      <c r="D44" s="199" t="s">
        <v>505</v>
      </c>
      <c r="E44" s="196" t="s">
        <v>327</v>
      </c>
      <c r="F44" s="92">
        <f>SUM(G44:H44)</f>
        <v>0</v>
      </c>
      <c r="G44" s="92"/>
      <c r="H44" s="346"/>
    </row>
    <row r="45" spans="1:8" ht="35.25" customHeight="1" thickBot="1">
      <c r="A45" s="197">
        <v>2122</v>
      </c>
      <c r="B45" s="191" t="s">
        <v>557</v>
      </c>
      <c r="C45" s="198" t="s">
        <v>506</v>
      </c>
      <c r="D45" s="199" t="s">
        <v>506</v>
      </c>
      <c r="E45" s="196" t="s">
        <v>170</v>
      </c>
      <c r="F45" s="92">
        <f>SUM(G45:H45)</f>
        <v>0</v>
      </c>
      <c r="G45" s="92"/>
      <c r="H45" s="346"/>
    </row>
    <row r="46" spans="1:8" ht="30" customHeight="1">
      <c r="A46" s="197">
        <v>2130</v>
      </c>
      <c r="B46" s="191" t="s">
        <v>557</v>
      </c>
      <c r="C46" s="198" t="s">
        <v>367</v>
      </c>
      <c r="D46" s="199" t="s">
        <v>504</v>
      </c>
      <c r="E46" s="218" t="s">
        <v>171</v>
      </c>
      <c r="F46" s="211">
        <f>SUM(F50,F49)</f>
        <v>6074.3</v>
      </c>
      <c r="G46" s="211">
        <f>SUM(G50,G49)</f>
        <v>6074.3</v>
      </c>
      <c r="H46" s="211">
        <f>SUM(H50,H49)</f>
        <v>0</v>
      </c>
    </row>
    <row r="47" spans="1:8" s="200" customFormat="1" ht="10.5" customHeight="1">
      <c r="A47" s="197"/>
      <c r="B47" s="191"/>
      <c r="C47" s="198"/>
      <c r="D47" s="199"/>
      <c r="E47" s="196" t="s">
        <v>448</v>
      </c>
      <c r="F47" s="77"/>
      <c r="G47" s="77"/>
      <c r="H47" s="301"/>
    </row>
    <row r="48" spans="1:8" ht="31.5" customHeight="1" thickBot="1">
      <c r="A48" s="197">
        <v>2131</v>
      </c>
      <c r="B48" s="191" t="s">
        <v>557</v>
      </c>
      <c r="C48" s="198" t="s">
        <v>367</v>
      </c>
      <c r="D48" s="199" t="s">
        <v>505</v>
      </c>
      <c r="E48" s="196" t="s">
        <v>172</v>
      </c>
      <c r="F48" s="92">
        <f>SUM(G48:H48)</f>
        <v>0</v>
      </c>
      <c r="G48" s="92"/>
      <c r="H48" s="346"/>
    </row>
    <row r="49" spans="1:8" ht="27" customHeight="1" thickBot="1">
      <c r="A49" s="197">
        <v>2132</v>
      </c>
      <c r="B49" s="191" t="s">
        <v>557</v>
      </c>
      <c r="C49" s="198">
        <v>3</v>
      </c>
      <c r="D49" s="199">
        <v>2</v>
      </c>
      <c r="E49" s="196" t="s">
        <v>173</v>
      </c>
      <c r="F49" s="92">
        <f>SUM(G49:H49)</f>
        <v>0</v>
      </c>
      <c r="G49" s="92"/>
      <c r="H49" s="92"/>
    </row>
    <row r="50" spans="1:8" ht="24" customHeight="1" thickBot="1">
      <c r="A50" s="197">
        <v>2133</v>
      </c>
      <c r="B50" s="191" t="s">
        <v>557</v>
      </c>
      <c r="C50" s="198">
        <v>3</v>
      </c>
      <c r="D50" s="199">
        <v>3</v>
      </c>
      <c r="E50" s="218" t="s">
        <v>174</v>
      </c>
      <c r="F50" s="92">
        <f>SUM(G50:H50)</f>
        <v>6074.3</v>
      </c>
      <c r="G50" s="206">
        <f>SUM(G51:G58)</f>
        <v>6074.3</v>
      </c>
      <c r="H50" s="206">
        <f>SUM(H51:H58)</f>
        <v>0</v>
      </c>
    </row>
    <row r="51" spans="1:8" ht="30" customHeight="1" thickBot="1">
      <c r="A51" s="197"/>
      <c r="B51" s="191"/>
      <c r="C51" s="198"/>
      <c r="D51" s="199"/>
      <c r="E51" s="368" t="s">
        <v>709</v>
      </c>
      <c r="F51" s="92">
        <f aca="true" t="shared" si="1" ref="F51:F58">SUM(G51:H51)</f>
        <v>5080.3</v>
      </c>
      <c r="G51" s="206">
        <v>5080.3</v>
      </c>
      <c r="H51" s="343"/>
    </row>
    <row r="52" spans="1:8" ht="24" customHeight="1" thickBot="1">
      <c r="A52" s="197"/>
      <c r="B52" s="191"/>
      <c r="C52" s="198"/>
      <c r="D52" s="199"/>
      <c r="E52" s="368" t="s">
        <v>691</v>
      </c>
      <c r="F52" s="92">
        <f t="shared" si="1"/>
        <v>100</v>
      </c>
      <c r="G52" s="206">
        <v>100</v>
      </c>
      <c r="H52" s="343"/>
    </row>
    <row r="53" spans="1:8" ht="24" customHeight="1" thickBot="1">
      <c r="A53" s="197"/>
      <c r="B53" s="191"/>
      <c r="C53" s="198"/>
      <c r="D53" s="199"/>
      <c r="E53" s="368" t="s">
        <v>712</v>
      </c>
      <c r="F53" s="92">
        <f t="shared" si="1"/>
        <v>130</v>
      </c>
      <c r="G53" s="206">
        <v>130</v>
      </c>
      <c r="H53" s="343"/>
    </row>
    <row r="54" spans="1:9" ht="24" customHeight="1" thickBot="1">
      <c r="A54" s="197"/>
      <c r="B54" s="191"/>
      <c r="C54" s="198"/>
      <c r="D54" s="199"/>
      <c r="E54" s="368" t="s">
        <v>695</v>
      </c>
      <c r="F54" s="92">
        <f t="shared" si="1"/>
        <v>24</v>
      </c>
      <c r="G54" s="206">
        <v>24</v>
      </c>
      <c r="H54" s="343"/>
      <c r="I54" s="351"/>
    </row>
    <row r="55" spans="1:8" ht="37.5" customHeight="1" thickBot="1">
      <c r="A55" s="197"/>
      <c r="B55" s="191"/>
      <c r="C55" s="198"/>
      <c r="D55" s="199"/>
      <c r="E55" s="367" t="s">
        <v>710</v>
      </c>
      <c r="F55" s="92">
        <f t="shared" si="1"/>
        <v>50</v>
      </c>
      <c r="G55" s="206">
        <v>50</v>
      </c>
      <c r="H55" s="343"/>
    </row>
    <row r="56" spans="1:8" ht="24" customHeight="1" thickBot="1">
      <c r="A56" s="197"/>
      <c r="B56" s="191"/>
      <c r="C56" s="198"/>
      <c r="D56" s="199"/>
      <c r="E56" s="368" t="s">
        <v>703</v>
      </c>
      <c r="F56" s="92">
        <f t="shared" si="1"/>
        <v>60</v>
      </c>
      <c r="G56" s="206">
        <v>60</v>
      </c>
      <c r="H56" s="343"/>
    </row>
    <row r="57" spans="1:8" ht="24" customHeight="1" thickBot="1">
      <c r="A57" s="197"/>
      <c r="B57" s="191"/>
      <c r="C57" s="198"/>
      <c r="D57" s="199"/>
      <c r="E57" s="368" t="s">
        <v>705</v>
      </c>
      <c r="F57" s="92">
        <f t="shared" si="1"/>
        <v>30</v>
      </c>
      <c r="G57" s="206">
        <v>30</v>
      </c>
      <c r="H57" s="343"/>
    </row>
    <row r="58" spans="1:8" ht="30" customHeight="1" thickBot="1">
      <c r="A58" s="197"/>
      <c r="B58" s="191"/>
      <c r="C58" s="198"/>
      <c r="D58" s="199"/>
      <c r="E58" s="368" t="s">
        <v>711</v>
      </c>
      <c r="F58" s="92">
        <f t="shared" si="1"/>
        <v>600</v>
      </c>
      <c r="G58" s="206">
        <v>600</v>
      </c>
      <c r="H58" s="343"/>
    </row>
    <row r="59" spans="1:8" ht="27.75" customHeight="1">
      <c r="A59" s="197">
        <v>2140</v>
      </c>
      <c r="B59" s="191" t="s">
        <v>557</v>
      </c>
      <c r="C59" s="198">
        <v>4</v>
      </c>
      <c r="D59" s="199">
        <v>0</v>
      </c>
      <c r="E59" s="196" t="s">
        <v>175</v>
      </c>
      <c r="F59" s="77">
        <f>SUM(F61)</f>
        <v>0</v>
      </c>
      <c r="G59" s="77">
        <f>SUM(G61)</f>
        <v>0</v>
      </c>
      <c r="H59" s="301">
        <f>SUM(H61)</f>
        <v>0</v>
      </c>
    </row>
    <row r="60" spans="1:8" s="200" customFormat="1" ht="14.25" customHeight="1">
      <c r="A60" s="197"/>
      <c r="B60" s="191"/>
      <c r="C60" s="198"/>
      <c r="D60" s="199"/>
      <c r="E60" s="196" t="s">
        <v>448</v>
      </c>
      <c r="F60" s="77"/>
      <c r="G60" s="77"/>
      <c r="H60" s="301"/>
    </row>
    <row r="61" spans="1:8" ht="15" customHeight="1" thickBot="1">
      <c r="A61" s="197">
        <v>2141</v>
      </c>
      <c r="B61" s="191" t="s">
        <v>557</v>
      </c>
      <c r="C61" s="198">
        <v>4</v>
      </c>
      <c r="D61" s="199">
        <v>1</v>
      </c>
      <c r="E61" s="196" t="s">
        <v>176</v>
      </c>
      <c r="F61" s="92">
        <f>SUM(G61:H61)</f>
        <v>0</v>
      </c>
      <c r="G61" s="92"/>
      <c r="H61" s="346"/>
    </row>
    <row r="62" spans="1:8" ht="49.5" customHeight="1">
      <c r="A62" s="197">
        <v>2150</v>
      </c>
      <c r="B62" s="191" t="s">
        <v>557</v>
      </c>
      <c r="C62" s="198">
        <v>5</v>
      </c>
      <c r="D62" s="199">
        <v>0</v>
      </c>
      <c r="E62" s="196" t="s">
        <v>177</v>
      </c>
      <c r="F62" s="77">
        <f>SUM(F64)</f>
        <v>0</v>
      </c>
      <c r="G62" s="77">
        <f>SUM(G64)</f>
        <v>0</v>
      </c>
      <c r="H62" s="301">
        <f>SUM(H64)</f>
        <v>0</v>
      </c>
    </row>
    <row r="63" spans="1:8" s="200" customFormat="1" ht="14.25" customHeight="1">
      <c r="A63" s="197"/>
      <c r="B63" s="191"/>
      <c r="C63" s="198"/>
      <c r="D63" s="199"/>
      <c r="E63" s="196" t="s">
        <v>448</v>
      </c>
      <c r="F63" s="77"/>
      <c r="G63" s="77"/>
      <c r="H63" s="301"/>
    </row>
    <row r="64" spans="1:8" ht="41.25" customHeight="1" thickBot="1">
      <c r="A64" s="197">
        <v>2151</v>
      </c>
      <c r="B64" s="191" t="s">
        <v>557</v>
      </c>
      <c r="C64" s="198">
        <v>5</v>
      </c>
      <c r="D64" s="199">
        <v>1</v>
      </c>
      <c r="E64" s="196" t="s">
        <v>178</v>
      </c>
      <c r="F64" s="92">
        <f>SUM(G64:H64)</f>
        <v>0</v>
      </c>
      <c r="G64" s="92"/>
      <c r="H64" s="346"/>
    </row>
    <row r="65" spans="1:8" ht="37.5" customHeight="1">
      <c r="A65" s="197">
        <v>2160</v>
      </c>
      <c r="B65" s="191" t="s">
        <v>557</v>
      </c>
      <c r="C65" s="198">
        <v>6</v>
      </c>
      <c r="D65" s="199">
        <v>0</v>
      </c>
      <c r="E65" s="218" t="s">
        <v>179</v>
      </c>
      <c r="F65" s="77">
        <f>SUM(F67)</f>
        <v>149658.19999999998</v>
      </c>
      <c r="G65" s="77">
        <f>SUM(G67)</f>
        <v>71639.29999999999</v>
      </c>
      <c r="H65" s="301">
        <f>SUM(H67)</f>
        <v>78018.9</v>
      </c>
    </row>
    <row r="66" spans="1:8" s="200" customFormat="1" ht="10.5" customHeight="1">
      <c r="A66" s="197"/>
      <c r="B66" s="191"/>
      <c r="C66" s="198"/>
      <c r="D66" s="199"/>
      <c r="E66" s="196" t="s">
        <v>448</v>
      </c>
      <c r="F66" s="77"/>
      <c r="G66" s="77"/>
      <c r="H66" s="301"/>
    </row>
    <row r="67" spans="1:10" ht="39" customHeight="1">
      <c r="A67" s="201">
        <v>2161</v>
      </c>
      <c r="B67" s="202" t="s">
        <v>557</v>
      </c>
      <c r="C67" s="203">
        <v>6</v>
      </c>
      <c r="D67" s="204">
        <v>1</v>
      </c>
      <c r="E67" s="340" t="s">
        <v>180</v>
      </c>
      <c r="F67" s="206">
        <f>SUM(G67:H67)</f>
        <v>149658.19999999998</v>
      </c>
      <c r="G67" s="206">
        <f>G68+G69+G70+G71+G72+G73+G74+G75+G76+G77+G78</f>
        <v>71639.29999999999</v>
      </c>
      <c r="H67" s="206">
        <f>H68+H69+H70+H71+H72+H73+H74+H75+H76+H77+H78+H79+H81+H84+H88</f>
        <v>78018.9</v>
      </c>
      <c r="I67" s="355"/>
      <c r="J67" s="355"/>
    </row>
    <row r="68" spans="1:8" ht="24.75" customHeight="1">
      <c r="A68" s="207"/>
      <c r="B68" s="198"/>
      <c r="C68" s="198"/>
      <c r="D68" s="198"/>
      <c r="E68" s="369" t="s">
        <v>713</v>
      </c>
      <c r="F68" s="206">
        <f aca="true" t="shared" si="2" ref="F68:F88">SUM(G68:H68)</f>
        <v>300</v>
      </c>
      <c r="G68" s="77">
        <v>300</v>
      </c>
      <c r="H68" s="301"/>
    </row>
    <row r="69" spans="1:9" ht="24.75" customHeight="1">
      <c r="A69" s="207"/>
      <c r="B69" s="198"/>
      <c r="C69" s="198"/>
      <c r="D69" s="198"/>
      <c r="E69" s="369" t="s">
        <v>699</v>
      </c>
      <c r="F69" s="206">
        <f t="shared" si="2"/>
        <v>4130.4</v>
      </c>
      <c r="G69" s="77">
        <v>4130.4</v>
      </c>
      <c r="H69" s="301"/>
      <c r="I69" s="355"/>
    </row>
    <row r="70" spans="1:8" ht="24.75" customHeight="1">
      <c r="A70" s="207"/>
      <c r="B70" s="198"/>
      <c r="C70" s="198"/>
      <c r="D70" s="198"/>
      <c r="E70" s="369" t="s">
        <v>700</v>
      </c>
      <c r="F70" s="206">
        <f t="shared" si="2"/>
        <v>1500</v>
      </c>
      <c r="G70" s="77">
        <v>1500</v>
      </c>
      <c r="H70" s="301"/>
    </row>
    <row r="71" spans="1:8" ht="24.75" customHeight="1">
      <c r="A71" s="207"/>
      <c r="B71" s="198"/>
      <c r="C71" s="198"/>
      <c r="D71" s="198"/>
      <c r="E71" s="369" t="s">
        <v>706</v>
      </c>
      <c r="F71" s="206">
        <f t="shared" si="2"/>
        <v>800</v>
      </c>
      <c r="G71" s="77">
        <v>800</v>
      </c>
      <c r="H71" s="301"/>
    </row>
    <row r="72" spans="1:8" ht="24.75" customHeight="1">
      <c r="A72" s="207"/>
      <c r="B72" s="198"/>
      <c r="C72" s="198"/>
      <c r="D72" s="198"/>
      <c r="E72" s="369" t="s">
        <v>714</v>
      </c>
      <c r="F72" s="206">
        <f t="shared" si="2"/>
        <v>3003.7</v>
      </c>
      <c r="G72" s="77">
        <v>3003.7</v>
      </c>
      <c r="H72" s="301"/>
    </row>
    <row r="73" spans="1:8" ht="39.75" customHeight="1">
      <c r="A73" s="207"/>
      <c r="B73" s="198"/>
      <c r="C73" s="198"/>
      <c r="D73" s="198"/>
      <c r="E73" s="370" t="s">
        <v>715</v>
      </c>
      <c r="F73" s="206">
        <f t="shared" si="2"/>
        <v>15922.5</v>
      </c>
      <c r="G73" s="77">
        <v>15922.5</v>
      </c>
      <c r="H73" s="301"/>
    </row>
    <row r="74" spans="1:8" ht="24.75" customHeight="1">
      <c r="A74" s="207"/>
      <c r="B74" s="198"/>
      <c r="C74" s="198"/>
      <c r="D74" s="198"/>
      <c r="E74" s="371" t="s">
        <v>734</v>
      </c>
      <c r="F74" s="206">
        <f t="shared" si="2"/>
        <v>100</v>
      </c>
      <c r="G74" s="77">
        <v>100</v>
      </c>
      <c r="H74" s="301"/>
    </row>
    <row r="75" spans="1:10" ht="24.75" customHeight="1">
      <c r="A75" s="207"/>
      <c r="B75" s="198"/>
      <c r="C75" s="198"/>
      <c r="D75" s="198"/>
      <c r="E75" s="371" t="s">
        <v>716</v>
      </c>
      <c r="F75" s="206">
        <f t="shared" si="2"/>
        <v>42006.7</v>
      </c>
      <c r="G75" s="77">
        <v>42006.7</v>
      </c>
      <c r="H75" s="301"/>
      <c r="I75" s="351"/>
      <c r="J75" s="195"/>
    </row>
    <row r="76" spans="1:8" ht="24.75" customHeight="1">
      <c r="A76" s="207"/>
      <c r="B76" s="198"/>
      <c r="C76" s="198"/>
      <c r="D76" s="198"/>
      <c r="E76" s="369" t="s">
        <v>717</v>
      </c>
      <c r="F76" s="206">
        <f t="shared" si="2"/>
        <v>2700</v>
      </c>
      <c r="G76" s="77">
        <v>2700</v>
      </c>
      <c r="H76" s="301"/>
    </row>
    <row r="77" spans="1:8" ht="41.25" customHeight="1">
      <c r="A77" s="344"/>
      <c r="B77" s="191"/>
      <c r="C77" s="198"/>
      <c r="D77" s="198"/>
      <c r="E77" s="369" t="s">
        <v>718</v>
      </c>
      <c r="F77" s="206">
        <f t="shared" si="2"/>
        <v>176</v>
      </c>
      <c r="G77" s="77">
        <v>176</v>
      </c>
      <c r="H77" s="301"/>
    </row>
    <row r="78" spans="1:8" ht="24.75" customHeight="1">
      <c r="A78" s="344"/>
      <c r="B78" s="191"/>
      <c r="C78" s="198"/>
      <c r="D78" s="198"/>
      <c r="E78" s="369" t="s">
        <v>708</v>
      </c>
      <c r="F78" s="206">
        <f t="shared" si="2"/>
        <v>1000</v>
      </c>
      <c r="G78" s="77">
        <v>1000</v>
      </c>
      <c r="H78" s="301"/>
    </row>
    <row r="79" spans="1:8" ht="30" customHeight="1">
      <c r="A79" s="344"/>
      <c r="B79" s="191"/>
      <c r="C79" s="198"/>
      <c r="D79" s="198"/>
      <c r="E79" s="372" t="s">
        <v>874</v>
      </c>
      <c r="F79" s="206">
        <f t="shared" si="2"/>
        <v>5000</v>
      </c>
      <c r="G79" s="77"/>
      <c r="H79" s="301">
        <f>SUM(H80)</f>
        <v>5000</v>
      </c>
    </row>
    <row r="80" spans="1:8" ht="65.25" customHeight="1">
      <c r="A80" s="344"/>
      <c r="B80" s="191"/>
      <c r="C80" s="198"/>
      <c r="D80" s="198"/>
      <c r="E80" s="372" t="s">
        <v>875</v>
      </c>
      <c r="F80" s="206">
        <f t="shared" si="2"/>
        <v>5000</v>
      </c>
      <c r="G80" s="77"/>
      <c r="H80" s="301">
        <v>5000</v>
      </c>
    </row>
    <row r="81" spans="1:8" ht="65.25" customHeight="1">
      <c r="A81" s="344"/>
      <c r="B81" s="191"/>
      <c r="C81" s="198"/>
      <c r="D81" s="198"/>
      <c r="E81" s="372" t="s">
        <v>748</v>
      </c>
      <c r="F81" s="206">
        <f>SUM(G81:H81)</f>
        <v>60000</v>
      </c>
      <c r="G81" s="77"/>
      <c r="H81" s="301">
        <f>SUM(H82+H83)</f>
        <v>60000</v>
      </c>
    </row>
    <row r="82" spans="1:8" ht="24.75" customHeight="1">
      <c r="A82" s="344"/>
      <c r="B82" s="191"/>
      <c r="C82" s="198"/>
      <c r="D82" s="198"/>
      <c r="E82" s="369" t="s">
        <v>746</v>
      </c>
      <c r="F82" s="206">
        <f t="shared" si="2"/>
        <v>36000</v>
      </c>
      <c r="G82" s="77"/>
      <c r="H82" s="301">
        <v>36000</v>
      </c>
    </row>
    <row r="83" spans="1:8" ht="33.75" customHeight="1">
      <c r="A83" s="344"/>
      <c r="B83" s="191"/>
      <c r="C83" s="198"/>
      <c r="D83" s="198"/>
      <c r="E83" s="369" t="s">
        <v>747</v>
      </c>
      <c r="F83" s="206">
        <f t="shared" si="2"/>
        <v>24000</v>
      </c>
      <c r="G83" s="77"/>
      <c r="H83" s="301">
        <v>24000</v>
      </c>
    </row>
    <row r="84" spans="1:8" ht="27.75" customHeight="1">
      <c r="A84" s="344"/>
      <c r="B84" s="191"/>
      <c r="C84" s="198"/>
      <c r="D84" s="198"/>
      <c r="E84" s="373" t="s">
        <v>749</v>
      </c>
      <c r="F84" s="206">
        <f t="shared" si="2"/>
        <v>3000</v>
      </c>
      <c r="G84" s="77"/>
      <c r="H84" s="301">
        <f>SUM(H85:H86:H87)</f>
        <v>3000</v>
      </c>
    </row>
    <row r="85" spans="1:8" ht="48" customHeight="1">
      <c r="A85" s="344"/>
      <c r="B85" s="191"/>
      <c r="C85" s="198"/>
      <c r="D85" s="198"/>
      <c r="E85" s="367" t="s">
        <v>750</v>
      </c>
      <c r="F85" s="206">
        <f t="shared" si="2"/>
        <v>1000</v>
      </c>
      <c r="G85" s="77"/>
      <c r="H85" s="343">
        <v>1000</v>
      </c>
    </row>
    <row r="86" spans="1:10" ht="30" customHeight="1">
      <c r="A86" s="344"/>
      <c r="B86" s="191"/>
      <c r="C86" s="198"/>
      <c r="D86" s="198"/>
      <c r="E86" s="367" t="s">
        <v>870</v>
      </c>
      <c r="F86" s="206">
        <f t="shared" si="2"/>
        <v>1000</v>
      </c>
      <c r="G86" s="212"/>
      <c r="H86" s="89">
        <v>1000</v>
      </c>
      <c r="J86" s="355"/>
    </row>
    <row r="87" spans="1:10" ht="31.5" customHeight="1">
      <c r="A87" s="344"/>
      <c r="B87" s="191"/>
      <c r="C87" s="198"/>
      <c r="D87" s="198"/>
      <c r="E87" s="368" t="s">
        <v>871</v>
      </c>
      <c r="F87" s="206">
        <f t="shared" si="2"/>
        <v>1000</v>
      </c>
      <c r="G87" s="77"/>
      <c r="H87" s="362">
        <v>1000</v>
      </c>
      <c r="J87" s="355"/>
    </row>
    <row r="88" spans="1:8" ht="26.25" customHeight="1">
      <c r="A88" s="344"/>
      <c r="B88" s="191"/>
      <c r="C88" s="198"/>
      <c r="D88" s="198"/>
      <c r="E88" s="369" t="s">
        <v>751</v>
      </c>
      <c r="F88" s="206">
        <f t="shared" si="2"/>
        <v>10018.9</v>
      </c>
      <c r="G88" s="77"/>
      <c r="H88" s="301">
        <v>10018.9</v>
      </c>
    </row>
    <row r="89" spans="1:8" ht="15.75">
      <c r="A89" s="197">
        <v>2170</v>
      </c>
      <c r="B89" s="191" t="s">
        <v>557</v>
      </c>
      <c r="C89" s="198">
        <v>7</v>
      </c>
      <c r="D89" s="199">
        <v>0</v>
      </c>
      <c r="E89" s="196" t="s">
        <v>44</v>
      </c>
      <c r="F89" s="77">
        <f>SUM(F91)</f>
        <v>0</v>
      </c>
      <c r="G89" s="77">
        <f>SUM(G91)</f>
        <v>0</v>
      </c>
      <c r="H89" s="301">
        <f>SUM(H91)</f>
        <v>0</v>
      </c>
    </row>
    <row r="90" spans="1:8" s="200" customFormat="1" ht="14.25" customHeight="1">
      <c r="A90" s="197"/>
      <c r="B90" s="191"/>
      <c r="C90" s="198"/>
      <c r="D90" s="199"/>
      <c r="E90" s="196" t="s">
        <v>448</v>
      </c>
      <c r="F90" s="77"/>
      <c r="G90" s="77"/>
      <c r="H90" s="301"/>
    </row>
    <row r="91" spans="1:8" ht="16.5" thickBot="1">
      <c r="A91" s="197">
        <v>2171</v>
      </c>
      <c r="B91" s="191" t="s">
        <v>557</v>
      </c>
      <c r="C91" s="198">
        <v>7</v>
      </c>
      <c r="D91" s="199">
        <v>1</v>
      </c>
      <c r="E91" s="196" t="s">
        <v>44</v>
      </c>
      <c r="F91" s="92">
        <f>SUM(G91:H91)</f>
        <v>0</v>
      </c>
      <c r="G91" s="92"/>
      <c r="H91" s="346"/>
    </row>
    <row r="92" spans="1:8" ht="38.25" customHeight="1">
      <c r="A92" s="197">
        <v>2180</v>
      </c>
      <c r="B92" s="191" t="s">
        <v>557</v>
      </c>
      <c r="C92" s="198">
        <v>8</v>
      </c>
      <c r="D92" s="199">
        <v>0</v>
      </c>
      <c r="E92" s="196" t="s">
        <v>181</v>
      </c>
      <c r="F92" s="77">
        <f>SUM(F94)</f>
        <v>0</v>
      </c>
      <c r="G92" s="77">
        <f>SUM(G94)</f>
        <v>0</v>
      </c>
      <c r="H92" s="301">
        <f>SUM(H94)</f>
        <v>0</v>
      </c>
    </row>
    <row r="93" spans="1:8" s="200" customFormat="1" ht="18.75" customHeight="1">
      <c r="A93" s="197"/>
      <c r="B93" s="191"/>
      <c r="C93" s="198"/>
      <c r="D93" s="199"/>
      <c r="E93" s="196" t="s">
        <v>448</v>
      </c>
      <c r="F93" s="77"/>
      <c r="G93" s="77"/>
      <c r="H93" s="301"/>
    </row>
    <row r="94" spans="1:8" ht="34.5" customHeight="1">
      <c r="A94" s="197">
        <v>2181</v>
      </c>
      <c r="B94" s="191" t="s">
        <v>557</v>
      </c>
      <c r="C94" s="198">
        <v>8</v>
      </c>
      <c r="D94" s="199">
        <v>1</v>
      </c>
      <c r="E94" s="196" t="s">
        <v>181</v>
      </c>
      <c r="F94" s="77">
        <f>SUM(F96:F97)</f>
        <v>0</v>
      </c>
      <c r="G94" s="77">
        <f>SUM(G96:G97)</f>
        <v>0</v>
      </c>
      <c r="H94" s="301">
        <f>SUM(H96:H97)</f>
        <v>0</v>
      </c>
    </row>
    <row r="95" spans="1:8" ht="15.75">
      <c r="A95" s="197"/>
      <c r="B95" s="191"/>
      <c r="C95" s="198"/>
      <c r="D95" s="199"/>
      <c r="E95" s="209" t="s">
        <v>448</v>
      </c>
      <c r="F95" s="77"/>
      <c r="G95" s="77"/>
      <c r="H95" s="301"/>
    </row>
    <row r="96" spans="1:8" ht="16.5" thickBot="1">
      <c r="A96" s="197">
        <v>2182</v>
      </c>
      <c r="B96" s="191" t="s">
        <v>557</v>
      </c>
      <c r="C96" s="198">
        <v>8</v>
      </c>
      <c r="D96" s="199">
        <v>1</v>
      </c>
      <c r="E96" s="209" t="s">
        <v>455</v>
      </c>
      <c r="F96" s="92">
        <f>SUM(G96:H96)</f>
        <v>0</v>
      </c>
      <c r="G96" s="92"/>
      <c r="H96" s="346"/>
    </row>
    <row r="97" spans="1:8" ht="24.75" thickBot="1">
      <c r="A97" s="197">
        <v>2183</v>
      </c>
      <c r="B97" s="191" t="s">
        <v>557</v>
      </c>
      <c r="C97" s="198">
        <v>8</v>
      </c>
      <c r="D97" s="199">
        <v>1</v>
      </c>
      <c r="E97" s="209" t="s">
        <v>456</v>
      </c>
      <c r="F97" s="92">
        <f>SUM(G97:H97)</f>
        <v>0</v>
      </c>
      <c r="G97" s="92">
        <f>G98</f>
        <v>0</v>
      </c>
      <c r="H97" s="346">
        <f>H98</f>
        <v>0</v>
      </c>
    </row>
    <row r="98" spans="1:8" ht="24.75" thickBot="1">
      <c r="A98" s="197">
        <v>2184</v>
      </c>
      <c r="B98" s="191" t="s">
        <v>557</v>
      </c>
      <c r="C98" s="198">
        <v>8</v>
      </c>
      <c r="D98" s="199">
        <v>1</v>
      </c>
      <c r="E98" s="209" t="s">
        <v>461</v>
      </c>
      <c r="F98" s="92">
        <f>SUM(G98:H98)</f>
        <v>0</v>
      </c>
      <c r="G98" s="92"/>
      <c r="H98" s="346"/>
    </row>
    <row r="99" spans="1:8" ht="15.75">
      <c r="A99" s="197">
        <v>2185</v>
      </c>
      <c r="B99" s="191" t="s">
        <v>557</v>
      </c>
      <c r="C99" s="198">
        <v>8</v>
      </c>
      <c r="D99" s="199">
        <v>1</v>
      </c>
      <c r="E99" s="209"/>
      <c r="F99" s="77"/>
      <c r="G99" s="77"/>
      <c r="H99" s="301"/>
    </row>
    <row r="100" spans="1:8" s="195" customFormat="1" ht="40.5" customHeight="1">
      <c r="A100" s="197">
        <v>2200</v>
      </c>
      <c r="B100" s="191" t="s">
        <v>558</v>
      </c>
      <c r="C100" s="198">
        <v>0</v>
      </c>
      <c r="D100" s="199">
        <v>0</v>
      </c>
      <c r="E100" s="194" t="s">
        <v>789</v>
      </c>
      <c r="F100" s="211">
        <f>SUM(F102,F105,F108,F111,F114)</f>
        <v>0</v>
      </c>
      <c r="G100" s="211">
        <f>SUM(G102,G105,G108,G111,G114)</f>
        <v>0</v>
      </c>
      <c r="H100" s="306">
        <f>SUM(H102,H105,H108,H111,H114)</f>
        <v>0</v>
      </c>
    </row>
    <row r="101" spans="1:8" ht="11.25" customHeight="1">
      <c r="A101" s="190"/>
      <c r="B101" s="191"/>
      <c r="C101" s="192"/>
      <c r="D101" s="193"/>
      <c r="E101" s="196" t="s">
        <v>447</v>
      </c>
      <c r="F101" s="144"/>
      <c r="G101" s="144"/>
      <c r="H101" s="362"/>
    </row>
    <row r="102" spans="1:8" ht="21" customHeight="1">
      <c r="A102" s="197">
        <v>2210</v>
      </c>
      <c r="B102" s="191" t="s">
        <v>558</v>
      </c>
      <c r="C102" s="198">
        <v>1</v>
      </c>
      <c r="D102" s="199">
        <v>0</v>
      </c>
      <c r="E102" s="196" t="s">
        <v>182</v>
      </c>
      <c r="F102" s="77">
        <f>SUM(F104)</f>
        <v>0</v>
      </c>
      <c r="G102" s="77">
        <f>SUM(G104)</f>
        <v>0</v>
      </c>
      <c r="H102" s="301">
        <f>SUM(H104)</f>
        <v>0</v>
      </c>
    </row>
    <row r="103" spans="1:8" s="200" customFormat="1" ht="10.5" customHeight="1">
      <c r="A103" s="197"/>
      <c r="B103" s="191"/>
      <c r="C103" s="198"/>
      <c r="D103" s="199"/>
      <c r="E103" s="196" t="s">
        <v>448</v>
      </c>
      <c r="F103" s="77"/>
      <c r="G103" s="77"/>
      <c r="H103" s="301"/>
    </row>
    <row r="104" spans="1:8" ht="19.5" customHeight="1" thickBot="1">
      <c r="A104" s="197">
        <v>2211</v>
      </c>
      <c r="B104" s="191" t="s">
        <v>558</v>
      </c>
      <c r="C104" s="198">
        <v>1</v>
      </c>
      <c r="D104" s="199">
        <v>1</v>
      </c>
      <c r="E104" s="196" t="s">
        <v>183</v>
      </c>
      <c r="F104" s="92">
        <f>SUM(G104:H104)</f>
        <v>0</v>
      </c>
      <c r="G104" s="92"/>
      <c r="H104" s="346"/>
    </row>
    <row r="105" spans="1:8" ht="17.25" customHeight="1">
      <c r="A105" s="197">
        <v>2220</v>
      </c>
      <c r="B105" s="191" t="s">
        <v>558</v>
      </c>
      <c r="C105" s="198">
        <v>2</v>
      </c>
      <c r="D105" s="199">
        <v>0</v>
      </c>
      <c r="E105" s="196" t="s">
        <v>184</v>
      </c>
      <c r="F105" s="77">
        <f>SUM(F107)</f>
        <v>0</v>
      </c>
      <c r="G105" s="77">
        <f>SUM(G107)</f>
        <v>0</v>
      </c>
      <c r="H105" s="301">
        <f>SUM(H107)</f>
        <v>0</v>
      </c>
    </row>
    <row r="106" spans="1:8" s="200" customFormat="1" ht="10.5" customHeight="1">
      <c r="A106" s="197"/>
      <c r="B106" s="191"/>
      <c r="C106" s="198"/>
      <c r="D106" s="199"/>
      <c r="E106" s="196" t="s">
        <v>448</v>
      </c>
      <c r="F106" s="77"/>
      <c r="G106" s="77"/>
      <c r="H106" s="301"/>
    </row>
    <row r="107" spans="1:8" ht="15.75" customHeight="1" thickBot="1">
      <c r="A107" s="197">
        <v>2221</v>
      </c>
      <c r="B107" s="191" t="s">
        <v>558</v>
      </c>
      <c r="C107" s="198">
        <v>2</v>
      </c>
      <c r="D107" s="199">
        <v>1</v>
      </c>
      <c r="E107" s="196" t="s">
        <v>185</v>
      </c>
      <c r="F107" s="92">
        <f>SUM(G107:H107)</f>
        <v>0</v>
      </c>
      <c r="G107" s="92"/>
      <c r="H107" s="346"/>
    </row>
    <row r="108" spans="1:8" ht="17.25" customHeight="1">
      <c r="A108" s="197">
        <v>2230</v>
      </c>
      <c r="B108" s="191" t="s">
        <v>558</v>
      </c>
      <c r="C108" s="198">
        <v>3</v>
      </c>
      <c r="D108" s="199">
        <v>0</v>
      </c>
      <c r="E108" s="196" t="s">
        <v>186</v>
      </c>
      <c r="F108" s="77">
        <f>SUM(F110)</f>
        <v>0</v>
      </c>
      <c r="G108" s="77">
        <f>SUM(G110)</f>
        <v>0</v>
      </c>
      <c r="H108" s="301">
        <f>SUM(H110)</f>
        <v>0</v>
      </c>
    </row>
    <row r="109" spans="1:8" s="200" customFormat="1" ht="14.25" customHeight="1">
      <c r="A109" s="197"/>
      <c r="B109" s="191"/>
      <c r="C109" s="198"/>
      <c r="D109" s="199"/>
      <c r="E109" s="196" t="s">
        <v>448</v>
      </c>
      <c r="F109" s="77"/>
      <c r="G109" s="77"/>
      <c r="H109" s="301"/>
    </row>
    <row r="110" spans="1:8" ht="19.5" customHeight="1" thickBot="1">
      <c r="A110" s="197">
        <v>2231</v>
      </c>
      <c r="B110" s="191" t="s">
        <v>558</v>
      </c>
      <c r="C110" s="198">
        <v>3</v>
      </c>
      <c r="D110" s="199">
        <v>1</v>
      </c>
      <c r="E110" s="196" t="s">
        <v>187</v>
      </c>
      <c r="F110" s="92">
        <f>SUM(G110:H110)</f>
        <v>0</v>
      </c>
      <c r="G110" s="92"/>
      <c r="H110" s="346"/>
    </row>
    <row r="111" spans="1:8" ht="38.25" customHeight="1">
      <c r="A111" s="197">
        <v>2240</v>
      </c>
      <c r="B111" s="191" t="s">
        <v>558</v>
      </c>
      <c r="C111" s="198">
        <v>4</v>
      </c>
      <c r="D111" s="199">
        <v>0</v>
      </c>
      <c r="E111" s="196" t="s">
        <v>188</v>
      </c>
      <c r="F111" s="77">
        <f>SUM(F113)</f>
        <v>0</v>
      </c>
      <c r="G111" s="77">
        <f>SUM(G113)</f>
        <v>0</v>
      </c>
      <c r="H111" s="301">
        <f>SUM(H113)</f>
        <v>0</v>
      </c>
    </row>
    <row r="112" spans="1:8" s="200" customFormat="1" ht="15.75" customHeight="1">
      <c r="A112" s="197"/>
      <c r="B112" s="198"/>
      <c r="C112" s="198"/>
      <c r="D112" s="199"/>
      <c r="E112" s="196" t="s">
        <v>448</v>
      </c>
      <c r="F112" s="77"/>
      <c r="G112" s="77"/>
      <c r="H112" s="301"/>
    </row>
    <row r="113" spans="1:8" ht="34.5" customHeight="1" thickBot="1">
      <c r="A113" s="197">
        <v>2241</v>
      </c>
      <c r="B113" s="191" t="s">
        <v>558</v>
      </c>
      <c r="C113" s="198">
        <v>4</v>
      </c>
      <c r="D113" s="199">
        <v>1</v>
      </c>
      <c r="E113" s="196" t="s">
        <v>188</v>
      </c>
      <c r="F113" s="92">
        <f>SUM(G113:H113)</f>
        <v>0</v>
      </c>
      <c r="G113" s="92"/>
      <c r="H113" s="346"/>
    </row>
    <row r="114" spans="1:8" ht="27.75" customHeight="1">
      <c r="A114" s="197">
        <v>2250</v>
      </c>
      <c r="B114" s="191" t="s">
        <v>558</v>
      </c>
      <c r="C114" s="198">
        <v>5</v>
      </c>
      <c r="D114" s="199">
        <v>0</v>
      </c>
      <c r="E114" s="196" t="s">
        <v>189</v>
      </c>
      <c r="F114" s="77">
        <f>SUM(F116)</f>
        <v>0</v>
      </c>
      <c r="G114" s="77">
        <f>SUM(G116)</f>
        <v>0</v>
      </c>
      <c r="H114" s="301">
        <f>SUM(H116)</f>
        <v>0</v>
      </c>
    </row>
    <row r="115" spans="1:8" s="200" customFormat="1" ht="13.5" customHeight="1">
      <c r="A115" s="197"/>
      <c r="B115" s="191"/>
      <c r="C115" s="198"/>
      <c r="D115" s="199"/>
      <c r="E115" s="196" t="s">
        <v>448</v>
      </c>
      <c r="F115" s="77"/>
      <c r="G115" s="77"/>
      <c r="H115" s="301"/>
    </row>
    <row r="116" spans="1:8" ht="25.5" customHeight="1" thickBot="1">
      <c r="A116" s="197">
        <v>2251</v>
      </c>
      <c r="B116" s="198" t="s">
        <v>558</v>
      </c>
      <c r="C116" s="198">
        <v>5</v>
      </c>
      <c r="D116" s="199">
        <v>1</v>
      </c>
      <c r="E116" s="196" t="s">
        <v>189</v>
      </c>
      <c r="F116" s="92">
        <f>SUM(G116:H116)</f>
        <v>0</v>
      </c>
      <c r="G116" s="92"/>
      <c r="H116" s="346"/>
    </row>
    <row r="117" spans="1:8" s="195" customFormat="1" ht="62.25" customHeight="1">
      <c r="A117" s="197">
        <v>2300</v>
      </c>
      <c r="B117" s="215" t="s">
        <v>559</v>
      </c>
      <c r="C117" s="216">
        <v>0</v>
      </c>
      <c r="D117" s="217">
        <v>0</v>
      </c>
      <c r="E117" s="218" t="s">
        <v>790</v>
      </c>
      <c r="F117" s="211">
        <f>SUM(F119,F124,F127,F131,F134,F137,F140)</f>
        <v>0</v>
      </c>
      <c r="G117" s="211">
        <f>SUM(G119,G124,G127,G131,G134,G137,G140)</f>
        <v>0</v>
      </c>
      <c r="H117" s="306">
        <f>SUM(H119,H124,H127,H131,H134,H137,H140)</f>
        <v>0</v>
      </c>
    </row>
    <row r="118" spans="1:8" ht="13.5" customHeight="1">
      <c r="A118" s="190"/>
      <c r="B118" s="191"/>
      <c r="C118" s="192"/>
      <c r="D118" s="193"/>
      <c r="E118" s="196" t="s">
        <v>447</v>
      </c>
      <c r="F118" s="144"/>
      <c r="G118" s="144"/>
      <c r="H118" s="362"/>
    </row>
    <row r="119" spans="1:8" ht="26.25" customHeight="1">
      <c r="A119" s="197">
        <v>2310</v>
      </c>
      <c r="B119" s="215" t="s">
        <v>559</v>
      </c>
      <c r="C119" s="198">
        <v>1</v>
      </c>
      <c r="D119" s="199">
        <v>0</v>
      </c>
      <c r="E119" s="196" t="s">
        <v>353</v>
      </c>
      <c r="F119" s="77">
        <f>SUM(F121:F123)</f>
        <v>0</v>
      </c>
      <c r="G119" s="77">
        <f>SUM(G121:G123)</f>
        <v>0</v>
      </c>
      <c r="H119" s="301">
        <f>SUM(H121:H123)</f>
        <v>0</v>
      </c>
    </row>
    <row r="120" spans="1:8" s="200" customFormat="1" ht="12.75" customHeight="1">
      <c r="A120" s="197"/>
      <c r="B120" s="191"/>
      <c r="C120" s="198"/>
      <c r="D120" s="199"/>
      <c r="E120" s="196" t="s">
        <v>448</v>
      </c>
      <c r="F120" s="77"/>
      <c r="G120" s="77"/>
      <c r="H120" s="301"/>
    </row>
    <row r="121" spans="1:8" ht="21.75" customHeight="1" thickBot="1">
      <c r="A121" s="197">
        <v>2311</v>
      </c>
      <c r="B121" s="215" t="s">
        <v>559</v>
      </c>
      <c r="C121" s="198">
        <v>1</v>
      </c>
      <c r="D121" s="199">
        <v>1</v>
      </c>
      <c r="E121" s="196" t="s">
        <v>190</v>
      </c>
      <c r="F121" s="92">
        <f>SUM(G121:H121)</f>
        <v>0</v>
      </c>
      <c r="G121" s="92"/>
      <c r="H121" s="346"/>
    </row>
    <row r="122" spans="1:8" ht="16.5" thickBot="1">
      <c r="A122" s="197">
        <v>2312</v>
      </c>
      <c r="B122" s="215" t="s">
        <v>559</v>
      </c>
      <c r="C122" s="198">
        <v>1</v>
      </c>
      <c r="D122" s="199">
        <v>2</v>
      </c>
      <c r="E122" s="196" t="s">
        <v>354</v>
      </c>
      <c r="F122" s="92">
        <f>SUM(G122:H122)</f>
        <v>0</v>
      </c>
      <c r="G122" s="92"/>
      <c r="H122" s="346"/>
    </row>
    <row r="123" spans="1:8" ht="16.5" thickBot="1">
      <c r="A123" s="197">
        <v>2313</v>
      </c>
      <c r="B123" s="215" t="s">
        <v>559</v>
      </c>
      <c r="C123" s="198">
        <v>1</v>
      </c>
      <c r="D123" s="199">
        <v>3</v>
      </c>
      <c r="E123" s="196" t="s">
        <v>355</v>
      </c>
      <c r="F123" s="92">
        <f>SUM(G123:H123)</f>
        <v>0</v>
      </c>
      <c r="G123" s="92"/>
      <c r="H123" s="346"/>
    </row>
    <row r="124" spans="1:8" ht="19.5" customHeight="1">
      <c r="A124" s="197">
        <v>2320</v>
      </c>
      <c r="B124" s="215" t="s">
        <v>559</v>
      </c>
      <c r="C124" s="198">
        <v>2</v>
      </c>
      <c r="D124" s="199">
        <v>0</v>
      </c>
      <c r="E124" s="196" t="s">
        <v>356</v>
      </c>
      <c r="F124" s="77">
        <f>SUM(F126)</f>
        <v>0</v>
      </c>
      <c r="G124" s="77">
        <f>SUM(G126)</f>
        <v>0</v>
      </c>
      <c r="H124" s="301">
        <f>SUM(H126)</f>
        <v>0</v>
      </c>
    </row>
    <row r="125" spans="1:8" s="200" customFormat="1" ht="14.25" customHeight="1">
      <c r="A125" s="197"/>
      <c r="B125" s="191"/>
      <c r="C125" s="198"/>
      <c r="D125" s="199"/>
      <c r="E125" s="196" t="s">
        <v>448</v>
      </c>
      <c r="F125" s="77"/>
      <c r="G125" s="77"/>
      <c r="H125" s="301"/>
    </row>
    <row r="126" spans="1:8" ht="15.75" customHeight="1" thickBot="1">
      <c r="A126" s="197">
        <v>2321</v>
      </c>
      <c r="B126" s="215" t="s">
        <v>559</v>
      </c>
      <c r="C126" s="198">
        <v>2</v>
      </c>
      <c r="D126" s="199">
        <v>1</v>
      </c>
      <c r="E126" s="196" t="s">
        <v>357</v>
      </c>
      <c r="F126" s="92">
        <f>SUM(G126:H126)</f>
        <v>0</v>
      </c>
      <c r="G126" s="92"/>
      <c r="H126" s="346"/>
    </row>
    <row r="127" spans="1:8" ht="26.25" customHeight="1">
      <c r="A127" s="197">
        <v>2330</v>
      </c>
      <c r="B127" s="215" t="s">
        <v>559</v>
      </c>
      <c r="C127" s="198">
        <v>3</v>
      </c>
      <c r="D127" s="199">
        <v>0</v>
      </c>
      <c r="E127" s="196" t="s">
        <v>358</v>
      </c>
      <c r="F127" s="77">
        <f>SUM(F129:F130)</f>
        <v>0</v>
      </c>
      <c r="G127" s="77">
        <f>SUM(G129:G130)</f>
        <v>0</v>
      </c>
      <c r="H127" s="301">
        <f>SUM(H129:H130)</f>
        <v>0</v>
      </c>
    </row>
    <row r="128" spans="1:8" s="200" customFormat="1" ht="16.5" customHeight="1">
      <c r="A128" s="197"/>
      <c r="B128" s="191"/>
      <c r="C128" s="198"/>
      <c r="D128" s="199"/>
      <c r="E128" s="196" t="s">
        <v>448</v>
      </c>
      <c r="F128" s="77"/>
      <c r="G128" s="77"/>
      <c r="H128" s="301"/>
    </row>
    <row r="129" spans="1:8" ht="20.25" customHeight="1" thickBot="1">
      <c r="A129" s="197">
        <v>2331</v>
      </c>
      <c r="B129" s="215" t="s">
        <v>559</v>
      </c>
      <c r="C129" s="198">
        <v>3</v>
      </c>
      <c r="D129" s="199">
        <v>1</v>
      </c>
      <c r="E129" s="196" t="s">
        <v>191</v>
      </c>
      <c r="F129" s="92">
        <f>SUM(G129:H129)</f>
        <v>0</v>
      </c>
      <c r="G129" s="92"/>
      <c r="H129" s="346"/>
    </row>
    <row r="130" spans="1:8" ht="16.5" thickBot="1">
      <c r="A130" s="197">
        <v>2332</v>
      </c>
      <c r="B130" s="215" t="s">
        <v>559</v>
      </c>
      <c r="C130" s="198">
        <v>3</v>
      </c>
      <c r="D130" s="199">
        <v>2</v>
      </c>
      <c r="E130" s="196" t="s">
        <v>359</v>
      </c>
      <c r="F130" s="92">
        <f>SUM(G130:H130)</f>
        <v>0</v>
      </c>
      <c r="G130" s="92"/>
      <c r="H130" s="346"/>
    </row>
    <row r="131" spans="1:8" ht="15.75">
      <c r="A131" s="197">
        <v>2340</v>
      </c>
      <c r="B131" s="215" t="s">
        <v>559</v>
      </c>
      <c r="C131" s="198">
        <v>4</v>
      </c>
      <c r="D131" s="199">
        <v>0</v>
      </c>
      <c r="E131" s="196" t="s">
        <v>360</v>
      </c>
      <c r="F131" s="77">
        <f>SUM(F133)</f>
        <v>0</v>
      </c>
      <c r="G131" s="77">
        <f>SUM(G133)</f>
        <v>0</v>
      </c>
      <c r="H131" s="301">
        <f>SUM(H133)</f>
        <v>0</v>
      </c>
    </row>
    <row r="132" spans="1:8" s="200" customFormat="1" ht="14.25" customHeight="1">
      <c r="A132" s="197"/>
      <c r="B132" s="191"/>
      <c r="C132" s="198"/>
      <c r="D132" s="199"/>
      <c r="E132" s="196" t="s">
        <v>448</v>
      </c>
      <c r="F132" s="77"/>
      <c r="G132" s="77"/>
      <c r="H132" s="301"/>
    </row>
    <row r="133" spans="1:8" ht="16.5" thickBot="1">
      <c r="A133" s="197">
        <v>2341</v>
      </c>
      <c r="B133" s="215" t="s">
        <v>559</v>
      </c>
      <c r="C133" s="198">
        <v>4</v>
      </c>
      <c r="D133" s="199">
        <v>1</v>
      </c>
      <c r="E133" s="196" t="s">
        <v>360</v>
      </c>
      <c r="F133" s="92">
        <f>SUM(G133:H133)</f>
        <v>0</v>
      </c>
      <c r="G133" s="92"/>
      <c r="H133" s="346"/>
    </row>
    <row r="134" spans="1:8" ht="14.25" customHeight="1">
      <c r="A134" s="197">
        <v>2350</v>
      </c>
      <c r="B134" s="215" t="s">
        <v>559</v>
      </c>
      <c r="C134" s="198">
        <v>5</v>
      </c>
      <c r="D134" s="199">
        <v>0</v>
      </c>
      <c r="E134" s="196" t="s">
        <v>192</v>
      </c>
      <c r="F134" s="77">
        <f>SUM(F136)</f>
        <v>0</v>
      </c>
      <c r="G134" s="77">
        <f>SUM(G136)</f>
        <v>0</v>
      </c>
      <c r="H134" s="301">
        <f>SUM(H136)</f>
        <v>0</v>
      </c>
    </row>
    <row r="135" spans="1:8" s="200" customFormat="1" ht="14.25" customHeight="1">
      <c r="A135" s="197"/>
      <c r="B135" s="191"/>
      <c r="C135" s="198"/>
      <c r="D135" s="199"/>
      <c r="E135" s="196" t="s">
        <v>448</v>
      </c>
      <c r="F135" s="77"/>
      <c r="G135" s="77"/>
      <c r="H135" s="301"/>
    </row>
    <row r="136" spans="1:8" ht="18" customHeight="1" thickBot="1">
      <c r="A136" s="197">
        <v>2351</v>
      </c>
      <c r="B136" s="215" t="s">
        <v>559</v>
      </c>
      <c r="C136" s="198">
        <v>5</v>
      </c>
      <c r="D136" s="199">
        <v>1</v>
      </c>
      <c r="E136" s="196" t="s">
        <v>193</v>
      </c>
      <c r="F136" s="92">
        <f>SUM(G136:H136)</f>
        <v>0</v>
      </c>
      <c r="G136" s="92"/>
      <c r="H136" s="346"/>
    </row>
    <row r="137" spans="1:8" ht="39" customHeight="1">
      <c r="A137" s="197">
        <v>2360</v>
      </c>
      <c r="B137" s="215" t="s">
        <v>559</v>
      </c>
      <c r="C137" s="198">
        <v>6</v>
      </c>
      <c r="D137" s="199">
        <v>0</v>
      </c>
      <c r="E137" s="196" t="s">
        <v>479</v>
      </c>
      <c r="F137" s="77">
        <f>SUM(F139)</f>
        <v>0</v>
      </c>
      <c r="G137" s="77">
        <f>SUM(G139)</f>
        <v>0</v>
      </c>
      <c r="H137" s="301">
        <f>SUM(H139)</f>
        <v>0</v>
      </c>
    </row>
    <row r="138" spans="1:8" s="200" customFormat="1" ht="13.5" customHeight="1">
      <c r="A138" s="197"/>
      <c r="B138" s="191"/>
      <c r="C138" s="198"/>
      <c r="D138" s="199"/>
      <c r="E138" s="196" t="s">
        <v>448</v>
      </c>
      <c r="F138" s="77"/>
      <c r="G138" s="77"/>
      <c r="H138" s="301"/>
    </row>
    <row r="139" spans="1:8" ht="42" customHeight="1" thickBot="1">
      <c r="A139" s="197">
        <v>2361</v>
      </c>
      <c r="B139" s="215" t="s">
        <v>559</v>
      </c>
      <c r="C139" s="198">
        <v>6</v>
      </c>
      <c r="D139" s="199">
        <v>1</v>
      </c>
      <c r="E139" s="196" t="s">
        <v>479</v>
      </c>
      <c r="F139" s="92">
        <f>SUM(G139:H139)</f>
        <v>0</v>
      </c>
      <c r="G139" s="92"/>
      <c r="H139" s="346"/>
    </row>
    <row r="140" spans="1:8" ht="34.5" customHeight="1">
      <c r="A140" s="197">
        <v>2370</v>
      </c>
      <c r="B140" s="215" t="s">
        <v>559</v>
      </c>
      <c r="C140" s="198">
        <v>7</v>
      </c>
      <c r="D140" s="199">
        <v>0</v>
      </c>
      <c r="E140" s="196" t="s">
        <v>480</v>
      </c>
      <c r="F140" s="77">
        <f>SUM(F142)</f>
        <v>0</v>
      </c>
      <c r="G140" s="77">
        <f>SUM(G142)</f>
        <v>0</v>
      </c>
      <c r="H140" s="301">
        <f>SUM(H142)</f>
        <v>0</v>
      </c>
    </row>
    <row r="141" spans="1:8" s="200" customFormat="1" ht="12" customHeight="1">
      <c r="A141" s="197"/>
      <c r="B141" s="191"/>
      <c r="C141" s="198"/>
      <c r="D141" s="199"/>
      <c r="E141" s="196" t="s">
        <v>448</v>
      </c>
      <c r="F141" s="77"/>
      <c r="G141" s="77"/>
      <c r="H141" s="301"/>
    </row>
    <row r="142" spans="1:8" ht="38.25" customHeight="1" thickBot="1">
      <c r="A142" s="197">
        <v>2371</v>
      </c>
      <c r="B142" s="215" t="s">
        <v>559</v>
      </c>
      <c r="C142" s="198">
        <v>7</v>
      </c>
      <c r="D142" s="199">
        <v>1</v>
      </c>
      <c r="E142" s="196" t="s">
        <v>481</v>
      </c>
      <c r="F142" s="92">
        <f>SUM(G142:H142)</f>
        <v>0</v>
      </c>
      <c r="G142" s="92"/>
      <c r="H142" s="346"/>
    </row>
    <row r="143" spans="1:10" s="195" customFormat="1" ht="48.75" customHeight="1">
      <c r="A143" s="197">
        <v>2400</v>
      </c>
      <c r="B143" s="215" t="s">
        <v>1</v>
      </c>
      <c r="C143" s="216">
        <v>0</v>
      </c>
      <c r="D143" s="217">
        <v>0</v>
      </c>
      <c r="E143" s="218" t="s">
        <v>791</v>
      </c>
      <c r="F143" s="211">
        <f>SUM(F145,F149,F162,F170,F175,F186,F189,F195,F204)</f>
        <v>142589.3</v>
      </c>
      <c r="G143" s="211">
        <f>SUM(G145,G149,G162,G170,G175,G186,G189,G195,G204)</f>
        <v>21552</v>
      </c>
      <c r="H143" s="211">
        <f>SUM(H145,H149,H162,H170,H175,H186,H189,H195,H204)</f>
        <v>121037.3</v>
      </c>
      <c r="J143" s="355"/>
    </row>
    <row r="144" spans="1:8" ht="18" customHeight="1">
      <c r="A144" s="190"/>
      <c r="B144" s="191"/>
      <c r="C144" s="192"/>
      <c r="D144" s="193"/>
      <c r="E144" s="196" t="s">
        <v>447</v>
      </c>
      <c r="F144" s="144"/>
      <c r="G144" s="144"/>
      <c r="H144" s="362"/>
    </row>
    <row r="145" spans="1:8" ht="36.75" customHeight="1">
      <c r="A145" s="197">
        <v>2410</v>
      </c>
      <c r="B145" s="215" t="s">
        <v>1</v>
      </c>
      <c r="C145" s="198">
        <v>1</v>
      </c>
      <c r="D145" s="199">
        <v>0</v>
      </c>
      <c r="E145" s="196" t="s">
        <v>194</v>
      </c>
      <c r="F145" s="77">
        <f>SUM(F147:F148)</f>
        <v>0</v>
      </c>
      <c r="G145" s="77">
        <f>SUM(G147:G148)</f>
        <v>0</v>
      </c>
      <c r="H145" s="301">
        <f>SUM(H147:H148)</f>
        <v>0</v>
      </c>
    </row>
    <row r="146" spans="1:8" s="200" customFormat="1" ht="13.5" customHeight="1">
      <c r="A146" s="197"/>
      <c r="B146" s="191"/>
      <c r="C146" s="198"/>
      <c r="D146" s="199"/>
      <c r="E146" s="196" t="s">
        <v>448</v>
      </c>
      <c r="F146" s="77"/>
      <c r="G146" s="77"/>
      <c r="H146" s="301"/>
    </row>
    <row r="147" spans="1:8" ht="29.25" customHeight="1" thickBot="1">
      <c r="A147" s="197">
        <v>2411</v>
      </c>
      <c r="B147" s="215" t="s">
        <v>1</v>
      </c>
      <c r="C147" s="198">
        <v>1</v>
      </c>
      <c r="D147" s="199">
        <v>1</v>
      </c>
      <c r="E147" s="196" t="s">
        <v>195</v>
      </c>
      <c r="F147" s="92">
        <f>SUM(G147:H147)</f>
        <v>0</v>
      </c>
      <c r="G147" s="92"/>
      <c r="H147" s="346"/>
    </row>
    <row r="148" spans="1:8" ht="36.75" customHeight="1" thickBot="1">
      <c r="A148" s="197">
        <v>2412</v>
      </c>
      <c r="B148" s="215" t="s">
        <v>1</v>
      </c>
      <c r="C148" s="198">
        <v>1</v>
      </c>
      <c r="D148" s="199">
        <v>2</v>
      </c>
      <c r="E148" s="196" t="s">
        <v>196</v>
      </c>
      <c r="F148" s="92">
        <f>SUM(G148:H148)</f>
        <v>0</v>
      </c>
      <c r="G148" s="92"/>
      <c r="H148" s="346"/>
    </row>
    <row r="149" spans="1:8" ht="40.5" customHeight="1" thickBot="1">
      <c r="A149" s="197">
        <v>2420</v>
      </c>
      <c r="B149" s="215" t="s">
        <v>1</v>
      </c>
      <c r="C149" s="198">
        <v>2</v>
      </c>
      <c r="D149" s="199">
        <v>0</v>
      </c>
      <c r="E149" s="196" t="s">
        <v>197</v>
      </c>
      <c r="F149" s="92">
        <f>SUM(G149:H149)</f>
        <v>22550</v>
      </c>
      <c r="G149" s="77">
        <f>SUM(G151,G159,G160,G161)</f>
        <v>6800</v>
      </c>
      <c r="H149" s="77">
        <f>SUM(H151,H159,H160,H161)</f>
        <v>15750</v>
      </c>
    </row>
    <row r="150" spans="1:8" s="200" customFormat="1" ht="13.5" customHeight="1">
      <c r="A150" s="197"/>
      <c r="B150" s="191"/>
      <c r="C150" s="198"/>
      <c r="D150" s="199"/>
      <c r="E150" s="196" t="s">
        <v>448</v>
      </c>
      <c r="F150" s="77"/>
      <c r="G150" s="77"/>
      <c r="H150" s="301"/>
    </row>
    <row r="151" spans="1:8" ht="16.5" customHeight="1" thickBot="1">
      <c r="A151" s="197">
        <v>2421</v>
      </c>
      <c r="B151" s="215" t="s">
        <v>1</v>
      </c>
      <c r="C151" s="198">
        <v>2</v>
      </c>
      <c r="D151" s="199">
        <v>1</v>
      </c>
      <c r="E151" s="218" t="s">
        <v>198</v>
      </c>
      <c r="F151" s="92">
        <f aca="true" t="shared" si="3" ref="F151:F162">SUM(G151:H151)</f>
        <v>22550</v>
      </c>
      <c r="G151" s="92">
        <f>SUM(G152,G154)</f>
        <v>6800</v>
      </c>
      <c r="H151" s="92">
        <f>SUM(H152,H154,H157)</f>
        <v>15750</v>
      </c>
    </row>
    <row r="152" spans="1:8" ht="18.75" customHeight="1" thickBot="1">
      <c r="A152" s="197"/>
      <c r="B152" s="215" t="s">
        <v>1</v>
      </c>
      <c r="C152" s="198" t="s">
        <v>506</v>
      </c>
      <c r="D152" s="199" t="s">
        <v>505</v>
      </c>
      <c r="E152" s="345" t="s">
        <v>733</v>
      </c>
      <c r="F152" s="92">
        <f t="shared" si="3"/>
        <v>5400</v>
      </c>
      <c r="G152" s="92">
        <f>SUM(G153)</f>
        <v>5400</v>
      </c>
      <c r="H152" s="92">
        <f>SUM(H153)</f>
        <v>0</v>
      </c>
    </row>
    <row r="153" spans="1:8" ht="27" customHeight="1" thickBot="1">
      <c r="A153" s="197"/>
      <c r="B153" s="215"/>
      <c r="C153" s="198"/>
      <c r="D153" s="199"/>
      <c r="E153" s="368" t="s">
        <v>699</v>
      </c>
      <c r="F153" s="92">
        <f t="shared" si="3"/>
        <v>5400</v>
      </c>
      <c r="G153" s="92">
        <v>5400</v>
      </c>
      <c r="H153" s="346"/>
    </row>
    <row r="154" spans="1:8" ht="29.25" customHeight="1" thickBot="1">
      <c r="A154" s="197"/>
      <c r="B154" s="215" t="s">
        <v>1</v>
      </c>
      <c r="C154" s="198" t="s">
        <v>506</v>
      </c>
      <c r="D154" s="199" t="s">
        <v>505</v>
      </c>
      <c r="E154" s="368" t="s">
        <v>732</v>
      </c>
      <c r="F154" s="92">
        <f t="shared" si="3"/>
        <v>1400</v>
      </c>
      <c r="G154" s="92">
        <f>SUM(G155,G156)</f>
        <v>1400</v>
      </c>
      <c r="H154" s="92">
        <f>SUM(H155,H156)</f>
        <v>0</v>
      </c>
    </row>
    <row r="155" spans="1:8" ht="33" customHeight="1" thickBot="1">
      <c r="A155" s="197"/>
      <c r="B155" s="215"/>
      <c r="C155" s="198"/>
      <c r="D155" s="198"/>
      <c r="E155" s="368" t="s">
        <v>702</v>
      </c>
      <c r="F155" s="92">
        <f t="shared" si="3"/>
        <v>200</v>
      </c>
      <c r="G155" s="92">
        <v>200</v>
      </c>
      <c r="H155" s="346"/>
    </row>
    <row r="156" spans="1:8" ht="19.5" customHeight="1" thickBot="1">
      <c r="A156" s="197"/>
      <c r="B156" s="215"/>
      <c r="C156" s="198"/>
      <c r="D156" s="199"/>
      <c r="E156" s="374" t="s">
        <v>719</v>
      </c>
      <c r="F156" s="92">
        <f t="shared" si="3"/>
        <v>1200</v>
      </c>
      <c r="G156" s="92">
        <v>1200</v>
      </c>
      <c r="H156" s="346"/>
    </row>
    <row r="157" spans="1:8" ht="30" customHeight="1" thickBot="1">
      <c r="A157" s="197"/>
      <c r="B157" s="215"/>
      <c r="C157" s="198"/>
      <c r="D157" s="199"/>
      <c r="E157" s="367" t="s">
        <v>757</v>
      </c>
      <c r="F157" s="92">
        <f t="shared" si="3"/>
        <v>15750</v>
      </c>
      <c r="G157" s="92"/>
      <c r="H157" s="301">
        <f>SUM(H158)</f>
        <v>15750</v>
      </c>
    </row>
    <row r="158" spans="1:8" ht="28.5" customHeight="1" thickBot="1">
      <c r="A158" s="197"/>
      <c r="B158" s="215"/>
      <c r="C158" s="198"/>
      <c r="D158" s="199"/>
      <c r="E158" s="209" t="s">
        <v>758</v>
      </c>
      <c r="F158" s="92">
        <f t="shared" si="3"/>
        <v>15750</v>
      </c>
      <c r="G158" s="92"/>
      <c r="H158" s="346">
        <v>15750</v>
      </c>
    </row>
    <row r="159" spans="1:8" ht="17.25" customHeight="1" thickBot="1">
      <c r="A159" s="197">
        <v>2422</v>
      </c>
      <c r="B159" s="215" t="s">
        <v>1</v>
      </c>
      <c r="C159" s="198">
        <v>2</v>
      </c>
      <c r="D159" s="199">
        <v>2</v>
      </c>
      <c r="E159" s="196" t="s">
        <v>199</v>
      </c>
      <c r="F159" s="92">
        <f t="shared" si="3"/>
        <v>0</v>
      </c>
      <c r="G159" s="92"/>
      <c r="H159" s="346"/>
    </row>
    <row r="160" spans="1:8" ht="21" customHeight="1" thickBot="1">
      <c r="A160" s="197">
        <v>2423</v>
      </c>
      <c r="B160" s="215" t="s">
        <v>1</v>
      </c>
      <c r="C160" s="198">
        <v>2</v>
      </c>
      <c r="D160" s="199">
        <v>3</v>
      </c>
      <c r="E160" s="196" t="s">
        <v>200</v>
      </c>
      <c r="F160" s="92">
        <f t="shared" si="3"/>
        <v>0</v>
      </c>
      <c r="G160" s="92"/>
      <c r="H160" s="346"/>
    </row>
    <row r="161" spans="1:8" ht="16.5" thickBot="1">
      <c r="A161" s="197">
        <v>2424</v>
      </c>
      <c r="B161" s="215" t="s">
        <v>1</v>
      </c>
      <c r="C161" s="198">
        <v>2</v>
      </c>
      <c r="D161" s="199">
        <v>4</v>
      </c>
      <c r="E161" s="196" t="s">
        <v>2</v>
      </c>
      <c r="F161" s="92">
        <f t="shared" si="3"/>
        <v>0</v>
      </c>
      <c r="G161" s="206"/>
      <c r="H161" s="206"/>
    </row>
    <row r="162" spans="1:8" ht="14.25" customHeight="1" thickBot="1">
      <c r="A162" s="197">
        <v>2430</v>
      </c>
      <c r="B162" s="215" t="s">
        <v>1</v>
      </c>
      <c r="C162" s="198">
        <v>3</v>
      </c>
      <c r="D162" s="199">
        <v>0</v>
      </c>
      <c r="E162" s="196" t="s">
        <v>201</v>
      </c>
      <c r="F162" s="92">
        <f t="shared" si="3"/>
        <v>0</v>
      </c>
      <c r="G162" s="77">
        <f>SUM(G164:G165)</f>
        <v>0</v>
      </c>
      <c r="H162" s="301">
        <f>SUM(H164:H165)</f>
        <v>0</v>
      </c>
    </row>
    <row r="163" spans="1:8" s="200" customFormat="1" ht="13.5" customHeight="1">
      <c r="A163" s="197"/>
      <c r="B163" s="191"/>
      <c r="C163" s="198"/>
      <c r="D163" s="199"/>
      <c r="E163" s="196" t="s">
        <v>448</v>
      </c>
      <c r="F163" s="77"/>
      <c r="G163" s="77"/>
      <c r="H163" s="301"/>
    </row>
    <row r="164" spans="1:8" ht="21.75" customHeight="1" thickBot="1">
      <c r="A164" s="197">
        <v>2431</v>
      </c>
      <c r="B164" s="215" t="s">
        <v>1</v>
      </c>
      <c r="C164" s="198">
        <v>3</v>
      </c>
      <c r="D164" s="199">
        <v>1</v>
      </c>
      <c r="E164" s="196" t="s">
        <v>202</v>
      </c>
      <c r="F164" s="92">
        <f aca="true" t="shared" si="4" ref="F164:F169">SUM(G164:H164)</f>
        <v>0</v>
      </c>
      <c r="G164" s="77"/>
      <c r="H164" s="301"/>
    </row>
    <row r="165" spans="1:8" ht="15" customHeight="1" thickBot="1">
      <c r="A165" s="197">
        <v>2432</v>
      </c>
      <c r="B165" s="215" t="s">
        <v>1</v>
      </c>
      <c r="C165" s="198">
        <v>3</v>
      </c>
      <c r="D165" s="199">
        <v>2</v>
      </c>
      <c r="E165" s="196" t="s">
        <v>203</v>
      </c>
      <c r="F165" s="92">
        <f>SUM(G165:H165)</f>
        <v>0</v>
      </c>
      <c r="G165" s="77"/>
      <c r="H165" s="77"/>
    </row>
    <row r="166" spans="1:8" ht="15" customHeight="1" thickBot="1">
      <c r="A166" s="197">
        <v>2433</v>
      </c>
      <c r="B166" s="215" t="s">
        <v>1</v>
      </c>
      <c r="C166" s="198">
        <v>3</v>
      </c>
      <c r="D166" s="199">
        <v>3</v>
      </c>
      <c r="E166" s="196" t="s">
        <v>204</v>
      </c>
      <c r="F166" s="92">
        <f t="shared" si="4"/>
        <v>0</v>
      </c>
      <c r="G166" s="77"/>
      <c r="H166" s="301"/>
    </row>
    <row r="167" spans="1:8" ht="21" customHeight="1" thickBot="1">
      <c r="A167" s="197">
        <v>2434</v>
      </c>
      <c r="B167" s="215" t="s">
        <v>1</v>
      </c>
      <c r="C167" s="198">
        <v>3</v>
      </c>
      <c r="D167" s="199">
        <v>4</v>
      </c>
      <c r="E167" s="196" t="s">
        <v>205</v>
      </c>
      <c r="F167" s="92">
        <f t="shared" si="4"/>
        <v>0</v>
      </c>
      <c r="G167" s="77"/>
      <c r="H167" s="301"/>
    </row>
    <row r="168" spans="1:8" ht="15" customHeight="1" thickBot="1">
      <c r="A168" s="197">
        <v>2435</v>
      </c>
      <c r="B168" s="215" t="s">
        <v>1</v>
      </c>
      <c r="C168" s="198">
        <v>3</v>
      </c>
      <c r="D168" s="199">
        <v>5</v>
      </c>
      <c r="E168" s="196" t="s">
        <v>206</v>
      </c>
      <c r="F168" s="92">
        <f t="shared" si="4"/>
        <v>0</v>
      </c>
      <c r="G168" s="77"/>
      <c r="H168" s="301"/>
    </row>
    <row r="169" spans="1:8" ht="16.5" customHeight="1" thickBot="1">
      <c r="A169" s="197">
        <v>2436</v>
      </c>
      <c r="B169" s="215" t="s">
        <v>1</v>
      </c>
      <c r="C169" s="198">
        <v>3</v>
      </c>
      <c r="D169" s="199">
        <v>6</v>
      </c>
      <c r="E169" s="196" t="s">
        <v>207</v>
      </c>
      <c r="F169" s="92">
        <f t="shared" si="4"/>
        <v>0</v>
      </c>
      <c r="G169" s="77"/>
      <c r="H169" s="301"/>
    </row>
    <row r="170" spans="1:8" ht="39" customHeight="1">
      <c r="A170" s="197">
        <v>2440</v>
      </c>
      <c r="B170" s="215" t="s">
        <v>1</v>
      </c>
      <c r="C170" s="198">
        <v>4</v>
      </c>
      <c r="D170" s="199">
        <v>0</v>
      </c>
      <c r="E170" s="196" t="s">
        <v>208</v>
      </c>
      <c r="F170" s="77">
        <f>SUM(F172:F174)</f>
        <v>0</v>
      </c>
      <c r="G170" s="77">
        <f>SUM(G172:G174)</f>
        <v>0</v>
      </c>
      <c r="H170" s="301">
        <f>SUM(H172:H174)</f>
        <v>0</v>
      </c>
    </row>
    <row r="171" spans="1:8" s="200" customFormat="1" ht="14.25" customHeight="1">
      <c r="A171" s="197"/>
      <c r="B171" s="191"/>
      <c r="C171" s="198"/>
      <c r="D171" s="199"/>
      <c r="E171" s="196" t="s">
        <v>448</v>
      </c>
      <c r="F171" s="77"/>
      <c r="G171" s="77"/>
      <c r="H171" s="301"/>
    </row>
    <row r="172" spans="1:8" ht="34.5" customHeight="1" thickBot="1">
      <c r="A172" s="197">
        <v>2441</v>
      </c>
      <c r="B172" s="215" t="s">
        <v>1</v>
      </c>
      <c r="C172" s="198">
        <v>4</v>
      </c>
      <c r="D172" s="199">
        <v>1</v>
      </c>
      <c r="E172" s="196" t="s">
        <v>209</v>
      </c>
      <c r="F172" s="92">
        <f>SUM(G172:H172)</f>
        <v>0</v>
      </c>
      <c r="G172" s="77"/>
      <c r="H172" s="301"/>
    </row>
    <row r="173" spans="1:8" ht="20.25" customHeight="1" thickBot="1">
      <c r="A173" s="197">
        <v>2442</v>
      </c>
      <c r="B173" s="215" t="s">
        <v>1</v>
      </c>
      <c r="C173" s="198">
        <v>4</v>
      </c>
      <c r="D173" s="199">
        <v>2</v>
      </c>
      <c r="E173" s="196" t="s">
        <v>210</v>
      </c>
      <c r="F173" s="92">
        <f>SUM(G173:H173)</f>
        <v>0</v>
      </c>
      <c r="G173" s="77"/>
      <c r="H173" s="301"/>
    </row>
    <row r="174" spans="1:8" ht="15" customHeight="1" thickBot="1">
      <c r="A174" s="197">
        <v>2443</v>
      </c>
      <c r="B174" s="215" t="s">
        <v>1</v>
      </c>
      <c r="C174" s="198">
        <v>4</v>
      </c>
      <c r="D174" s="199">
        <v>3</v>
      </c>
      <c r="E174" s="196" t="s">
        <v>211</v>
      </c>
      <c r="F174" s="92">
        <f>SUM(G174:H174)</f>
        <v>0</v>
      </c>
      <c r="G174" s="77"/>
      <c r="H174" s="301"/>
    </row>
    <row r="175" spans="1:8" ht="16.5" customHeight="1">
      <c r="A175" s="197">
        <v>2450</v>
      </c>
      <c r="B175" s="215" t="s">
        <v>1</v>
      </c>
      <c r="C175" s="198">
        <v>5</v>
      </c>
      <c r="D175" s="199">
        <v>0</v>
      </c>
      <c r="E175" s="196" t="s">
        <v>212</v>
      </c>
      <c r="F175" s="77">
        <f>SUM(F177)</f>
        <v>127539.3</v>
      </c>
      <c r="G175" s="77">
        <f>SUM(G177+G182+G183+G184+G185)</f>
        <v>14752</v>
      </c>
      <c r="H175" s="301">
        <f>SUM(H177)</f>
        <v>112787.3</v>
      </c>
    </row>
    <row r="176" spans="1:8" s="200" customFormat="1" ht="15" customHeight="1">
      <c r="A176" s="197"/>
      <c r="B176" s="191"/>
      <c r="C176" s="198"/>
      <c r="D176" s="199"/>
      <c r="E176" s="196" t="s">
        <v>448</v>
      </c>
      <c r="F176" s="77"/>
      <c r="G176" s="77"/>
      <c r="H176" s="301"/>
    </row>
    <row r="177" spans="1:8" ht="14.25" customHeight="1" thickBot="1">
      <c r="A177" s="197">
        <v>2451</v>
      </c>
      <c r="B177" s="215" t="s">
        <v>1</v>
      </c>
      <c r="C177" s="198">
        <v>5</v>
      </c>
      <c r="D177" s="199">
        <v>1</v>
      </c>
      <c r="E177" s="218" t="s">
        <v>213</v>
      </c>
      <c r="F177" s="92">
        <f aca="true" t="shared" si="5" ref="F177:F185">SUM(G177:H177)</f>
        <v>127539.3</v>
      </c>
      <c r="G177" s="92">
        <f>G178+G179+G180+G181</f>
        <v>14752</v>
      </c>
      <c r="H177" s="92">
        <f>H179</f>
        <v>112787.3</v>
      </c>
    </row>
    <row r="178" spans="1:8" ht="39.75" customHeight="1" thickBot="1">
      <c r="A178" s="197"/>
      <c r="B178" s="215"/>
      <c r="C178" s="198"/>
      <c r="D178" s="199"/>
      <c r="E178" s="375" t="s">
        <v>715</v>
      </c>
      <c r="F178" s="92">
        <f t="shared" si="5"/>
        <v>14752</v>
      </c>
      <c r="G178" s="92">
        <v>14752</v>
      </c>
      <c r="H178" s="346"/>
    </row>
    <row r="179" spans="1:8" ht="38.25" customHeight="1" thickBot="1">
      <c r="A179" s="197"/>
      <c r="B179" s="215"/>
      <c r="C179" s="198"/>
      <c r="D179" s="199"/>
      <c r="E179" s="367" t="s">
        <v>753</v>
      </c>
      <c r="F179" s="92">
        <f t="shared" si="5"/>
        <v>112787.3</v>
      </c>
      <c r="G179" s="92"/>
      <c r="H179" s="301">
        <f>SUM(H180:H181)</f>
        <v>112787.3</v>
      </c>
    </row>
    <row r="180" spans="1:8" ht="31.5" customHeight="1" thickBot="1">
      <c r="A180" s="197"/>
      <c r="B180" s="215"/>
      <c r="C180" s="198"/>
      <c r="D180" s="199"/>
      <c r="E180" s="196" t="s">
        <v>752</v>
      </c>
      <c r="F180" s="92">
        <f t="shared" si="5"/>
        <v>102787.3</v>
      </c>
      <c r="G180" s="92"/>
      <c r="H180" s="346">
        <v>102787.3</v>
      </c>
    </row>
    <row r="181" spans="1:10" ht="24" customHeight="1" thickBot="1">
      <c r="A181" s="197"/>
      <c r="B181" s="215"/>
      <c r="C181" s="198"/>
      <c r="D181" s="199"/>
      <c r="E181" s="196" t="s">
        <v>869</v>
      </c>
      <c r="F181" s="92">
        <f t="shared" si="5"/>
        <v>10000</v>
      </c>
      <c r="G181" s="92"/>
      <c r="H181" s="346">
        <v>10000</v>
      </c>
      <c r="I181" s="355"/>
      <c r="J181" s="351"/>
    </row>
    <row r="182" spans="1:8" ht="18" customHeight="1" thickBot="1">
      <c r="A182" s="197">
        <v>2452</v>
      </c>
      <c r="B182" s="215" t="s">
        <v>1</v>
      </c>
      <c r="C182" s="198">
        <v>5</v>
      </c>
      <c r="D182" s="199">
        <v>2</v>
      </c>
      <c r="E182" s="196" t="s">
        <v>214</v>
      </c>
      <c r="F182" s="92">
        <f t="shared" si="5"/>
        <v>0</v>
      </c>
      <c r="G182" s="92"/>
      <c r="H182" s="346"/>
    </row>
    <row r="183" spans="1:8" ht="15" customHeight="1" thickBot="1">
      <c r="A183" s="197">
        <v>2453</v>
      </c>
      <c r="B183" s="215" t="s">
        <v>1</v>
      </c>
      <c r="C183" s="198">
        <v>5</v>
      </c>
      <c r="D183" s="199">
        <v>3</v>
      </c>
      <c r="E183" s="196" t="s">
        <v>215</v>
      </c>
      <c r="F183" s="92">
        <f t="shared" si="5"/>
        <v>0</v>
      </c>
      <c r="G183" s="92"/>
      <c r="H183" s="346"/>
    </row>
    <row r="184" spans="1:8" ht="15" customHeight="1" thickBot="1">
      <c r="A184" s="197">
        <v>2454</v>
      </c>
      <c r="B184" s="215" t="s">
        <v>1</v>
      </c>
      <c r="C184" s="198">
        <v>5</v>
      </c>
      <c r="D184" s="199">
        <v>4</v>
      </c>
      <c r="E184" s="196" t="s">
        <v>216</v>
      </c>
      <c r="F184" s="92">
        <f t="shared" si="5"/>
        <v>0</v>
      </c>
      <c r="G184" s="92"/>
      <c r="H184" s="346"/>
    </row>
    <row r="185" spans="1:8" ht="23.25" customHeight="1" thickBot="1">
      <c r="A185" s="197">
        <v>2455</v>
      </c>
      <c r="B185" s="215" t="s">
        <v>1</v>
      </c>
      <c r="C185" s="198">
        <v>5</v>
      </c>
      <c r="D185" s="199">
        <v>5</v>
      </c>
      <c r="E185" s="196" t="s">
        <v>217</v>
      </c>
      <c r="F185" s="92">
        <f t="shared" si="5"/>
        <v>0</v>
      </c>
      <c r="G185" s="92"/>
      <c r="H185" s="346"/>
    </row>
    <row r="186" spans="1:8" ht="18" customHeight="1">
      <c r="A186" s="197">
        <v>2460</v>
      </c>
      <c r="B186" s="215" t="s">
        <v>1</v>
      </c>
      <c r="C186" s="198">
        <v>6</v>
      </c>
      <c r="D186" s="199">
        <v>0</v>
      </c>
      <c r="E186" s="196" t="s">
        <v>218</v>
      </c>
      <c r="F186" s="77">
        <f>SUM(F188)</f>
        <v>0</v>
      </c>
      <c r="G186" s="77">
        <f>SUM(G188)</f>
        <v>0</v>
      </c>
      <c r="H186" s="301">
        <f>SUM(H188)</f>
        <v>0</v>
      </c>
    </row>
    <row r="187" spans="1:8" s="200" customFormat="1" ht="15" customHeight="1">
      <c r="A187" s="197"/>
      <c r="B187" s="191"/>
      <c r="C187" s="198"/>
      <c r="D187" s="199"/>
      <c r="E187" s="196" t="s">
        <v>448</v>
      </c>
      <c r="F187" s="77"/>
      <c r="G187" s="77"/>
      <c r="H187" s="301"/>
    </row>
    <row r="188" spans="1:8" ht="18.75" customHeight="1" thickBot="1">
      <c r="A188" s="197">
        <v>2461</v>
      </c>
      <c r="B188" s="215" t="s">
        <v>1</v>
      </c>
      <c r="C188" s="198">
        <v>6</v>
      </c>
      <c r="D188" s="199">
        <v>1</v>
      </c>
      <c r="E188" s="196" t="s">
        <v>219</v>
      </c>
      <c r="F188" s="92">
        <f>SUM(G188:H188)</f>
        <v>0</v>
      </c>
      <c r="G188" s="92"/>
      <c r="H188" s="346"/>
    </row>
    <row r="189" spans="1:8" ht="14.25" customHeight="1">
      <c r="A189" s="197">
        <v>2470</v>
      </c>
      <c r="B189" s="215" t="s">
        <v>1</v>
      </c>
      <c r="C189" s="198">
        <v>7</v>
      </c>
      <c r="D189" s="199">
        <v>0</v>
      </c>
      <c r="E189" s="196" t="s">
        <v>220</v>
      </c>
      <c r="F189" s="77">
        <f>SUM(F191:F194)</f>
        <v>0</v>
      </c>
      <c r="G189" s="77">
        <f>SUM(G191:G194)</f>
        <v>0</v>
      </c>
      <c r="H189" s="301">
        <f>SUM(H191:H194)</f>
        <v>0</v>
      </c>
    </row>
    <row r="190" spans="1:8" s="200" customFormat="1" ht="14.25" customHeight="1">
      <c r="A190" s="197"/>
      <c r="B190" s="191"/>
      <c r="C190" s="198"/>
      <c r="D190" s="199"/>
      <c r="E190" s="196" t="s">
        <v>448</v>
      </c>
      <c r="F190" s="77"/>
      <c r="G190" s="77"/>
      <c r="H190" s="301"/>
    </row>
    <row r="191" spans="1:8" ht="27" customHeight="1" thickBot="1">
      <c r="A191" s="197">
        <v>2471</v>
      </c>
      <c r="B191" s="215" t="s">
        <v>1</v>
      </c>
      <c r="C191" s="198">
        <v>7</v>
      </c>
      <c r="D191" s="199">
        <v>1</v>
      </c>
      <c r="E191" s="196" t="s">
        <v>221</v>
      </c>
      <c r="F191" s="92">
        <f>SUM(G191:H191)</f>
        <v>0</v>
      </c>
      <c r="G191" s="92"/>
      <c r="H191" s="346"/>
    </row>
    <row r="192" spans="1:8" ht="21.75" customHeight="1" thickBot="1">
      <c r="A192" s="197">
        <v>2472</v>
      </c>
      <c r="B192" s="215" t="s">
        <v>1</v>
      </c>
      <c r="C192" s="198">
        <v>7</v>
      </c>
      <c r="D192" s="199">
        <v>2</v>
      </c>
      <c r="E192" s="196" t="s">
        <v>222</v>
      </c>
      <c r="F192" s="92">
        <f>SUM(G192:H192)</f>
        <v>0</v>
      </c>
      <c r="G192" s="92"/>
      <c r="H192" s="346"/>
    </row>
    <row r="193" spans="1:8" ht="21" customHeight="1" thickBot="1">
      <c r="A193" s="197">
        <v>2473</v>
      </c>
      <c r="B193" s="215" t="s">
        <v>1</v>
      </c>
      <c r="C193" s="198">
        <v>7</v>
      </c>
      <c r="D193" s="199">
        <v>3</v>
      </c>
      <c r="E193" s="196" t="s">
        <v>223</v>
      </c>
      <c r="F193" s="92">
        <f>SUM(G193:H193)</f>
        <v>0</v>
      </c>
      <c r="G193" s="92"/>
      <c r="H193" s="346"/>
    </row>
    <row r="194" spans="1:8" ht="22.5" customHeight="1" thickBot="1">
      <c r="A194" s="197">
        <v>2474</v>
      </c>
      <c r="B194" s="215" t="s">
        <v>1</v>
      </c>
      <c r="C194" s="198">
        <v>7</v>
      </c>
      <c r="D194" s="199">
        <v>4</v>
      </c>
      <c r="E194" s="196" t="s">
        <v>224</v>
      </c>
      <c r="F194" s="92">
        <f>SUM(G194:H194)</f>
        <v>0</v>
      </c>
      <c r="G194" s="92"/>
      <c r="H194" s="346"/>
    </row>
    <row r="195" spans="1:8" ht="39.75" customHeight="1">
      <c r="A195" s="197">
        <v>2480</v>
      </c>
      <c r="B195" s="215" t="s">
        <v>1</v>
      </c>
      <c r="C195" s="198">
        <v>8</v>
      </c>
      <c r="D195" s="199">
        <v>0</v>
      </c>
      <c r="E195" s="196" t="s">
        <v>225</v>
      </c>
      <c r="F195" s="77">
        <f>SUM(F197:F203)</f>
        <v>0</v>
      </c>
      <c r="G195" s="77">
        <f>SUM(G197:G203)</f>
        <v>0</v>
      </c>
      <c r="H195" s="301">
        <f>SUM(H197:H203)</f>
        <v>0</v>
      </c>
    </row>
    <row r="196" spans="1:8" s="200" customFormat="1" ht="16.5" customHeight="1">
      <c r="A196" s="197"/>
      <c r="B196" s="191"/>
      <c r="C196" s="198"/>
      <c r="D196" s="199"/>
      <c r="E196" s="196" t="s">
        <v>448</v>
      </c>
      <c r="F196" s="77"/>
      <c r="G196" s="77"/>
      <c r="H196" s="301"/>
    </row>
    <row r="197" spans="1:8" ht="48.75" customHeight="1" thickBot="1">
      <c r="A197" s="197">
        <v>2481</v>
      </c>
      <c r="B197" s="215" t="s">
        <v>1</v>
      </c>
      <c r="C197" s="198">
        <v>8</v>
      </c>
      <c r="D197" s="199">
        <v>1</v>
      </c>
      <c r="E197" s="196" t="s">
        <v>226</v>
      </c>
      <c r="F197" s="92">
        <f aca="true" t="shared" si="6" ref="F197:F203">SUM(G197:H197)</f>
        <v>0</v>
      </c>
      <c r="G197" s="92"/>
      <c r="H197" s="346"/>
    </row>
    <row r="198" spans="1:8" ht="51.75" customHeight="1" thickBot="1">
      <c r="A198" s="197">
        <v>2482</v>
      </c>
      <c r="B198" s="215" t="s">
        <v>1</v>
      </c>
      <c r="C198" s="198">
        <v>8</v>
      </c>
      <c r="D198" s="199">
        <v>2</v>
      </c>
      <c r="E198" s="196" t="s">
        <v>227</v>
      </c>
      <c r="F198" s="92">
        <f t="shared" si="6"/>
        <v>0</v>
      </c>
      <c r="G198" s="92"/>
      <c r="H198" s="346"/>
    </row>
    <row r="199" spans="1:8" ht="40.5" customHeight="1" thickBot="1">
      <c r="A199" s="197">
        <v>2483</v>
      </c>
      <c r="B199" s="215" t="s">
        <v>1</v>
      </c>
      <c r="C199" s="198">
        <v>8</v>
      </c>
      <c r="D199" s="199">
        <v>3</v>
      </c>
      <c r="E199" s="196" t="s">
        <v>228</v>
      </c>
      <c r="F199" s="92">
        <f t="shared" si="6"/>
        <v>0</v>
      </c>
      <c r="G199" s="92"/>
      <c r="H199" s="346"/>
    </row>
    <row r="200" spans="1:8" ht="52.5" customHeight="1" thickBot="1">
      <c r="A200" s="197">
        <v>2484</v>
      </c>
      <c r="B200" s="215" t="s">
        <v>1</v>
      </c>
      <c r="C200" s="198">
        <v>8</v>
      </c>
      <c r="D200" s="199">
        <v>4</v>
      </c>
      <c r="E200" s="196" t="s">
        <v>229</v>
      </c>
      <c r="F200" s="92">
        <f t="shared" si="6"/>
        <v>0</v>
      </c>
      <c r="G200" s="92"/>
      <c r="H200" s="346"/>
    </row>
    <row r="201" spans="1:8" ht="33.75" customHeight="1" thickBot="1">
      <c r="A201" s="197">
        <v>2485</v>
      </c>
      <c r="B201" s="215" t="s">
        <v>1</v>
      </c>
      <c r="C201" s="198">
        <v>8</v>
      </c>
      <c r="D201" s="199">
        <v>5</v>
      </c>
      <c r="E201" s="196" t="s">
        <v>230</v>
      </c>
      <c r="F201" s="92">
        <f t="shared" si="6"/>
        <v>0</v>
      </c>
      <c r="G201" s="92"/>
      <c r="H201" s="346"/>
    </row>
    <row r="202" spans="1:8" ht="27" customHeight="1" thickBot="1">
      <c r="A202" s="197">
        <v>2486</v>
      </c>
      <c r="B202" s="215" t="s">
        <v>1</v>
      </c>
      <c r="C202" s="198">
        <v>8</v>
      </c>
      <c r="D202" s="199">
        <v>6</v>
      </c>
      <c r="E202" s="196" t="s">
        <v>231</v>
      </c>
      <c r="F202" s="92">
        <f t="shared" si="6"/>
        <v>0</v>
      </c>
      <c r="G202" s="92"/>
      <c r="H202" s="346"/>
    </row>
    <row r="203" spans="1:8" ht="38.25" customHeight="1" thickBot="1">
      <c r="A203" s="197">
        <v>2487</v>
      </c>
      <c r="B203" s="215" t="s">
        <v>1</v>
      </c>
      <c r="C203" s="198">
        <v>8</v>
      </c>
      <c r="D203" s="199">
        <v>7</v>
      </c>
      <c r="E203" s="196" t="s">
        <v>232</v>
      </c>
      <c r="F203" s="92">
        <f t="shared" si="6"/>
        <v>0</v>
      </c>
      <c r="G203" s="92"/>
      <c r="H203" s="346"/>
    </row>
    <row r="204" spans="1:8" ht="27.75" customHeight="1">
      <c r="A204" s="197">
        <v>2490</v>
      </c>
      <c r="B204" s="215" t="s">
        <v>1</v>
      </c>
      <c r="C204" s="198">
        <v>9</v>
      </c>
      <c r="D204" s="199">
        <v>0</v>
      </c>
      <c r="E204" s="196" t="s">
        <v>233</v>
      </c>
      <c r="F204" s="77">
        <f>SUM(F206)</f>
        <v>-7500</v>
      </c>
      <c r="G204" s="77">
        <f>SUM(G206)</f>
        <v>0</v>
      </c>
      <c r="H204" s="301">
        <f>SUM(H206)</f>
        <v>-7500</v>
      </c>
    </row>
    <row r="205" spans="1:8" s="200" customFormat="1" ht="16.5" customHeight="1">
      <c r="A205" s="197"/>
      <c r="B205" s="191"/>
      <c r="C205" s="198"/>
      <c r="D205" s="199"/>
      <c r="E205" s="196" t="s">
        <v>448</v>
      </c>
      <c r="F205" s="77"/>
      <c r="G205" s="77"/>
      <c r="H205" s="301"/>
    </row>
    <row r="206" spans="1:10" ht="27.75" customHeight="1" thickBot="1">
      <c r="A206" s="197">
        <v>2491</v>
      </c>
      <c r="B206" s="215" t="s">
        <v>1</v>
      </c>
      <c r="C206" s="198">
        <v>9</v>
      </c>
      <c r="D206" s="199">
        <v>1</v>
      </c>
      <c r="E206" s="196" t="s">
        <v>233</v>
      </c>
      <c r="F206" s="92">
        <f>SUM(G206:H206)</f>
        <v>-7500</v>
      </c>
      <c r="G206" s="92"/>
      <c r="H206" s="346">
        <v>-7500</v>
      </c>
      <c r="I206" s="355"/>
      <c r="J206" s="351"/>
    </row>
    <row r="207" spans="1:8" s="195" customFormat="1" ht="34.5" customHeight="1">
      <c r="A207" s="197">
        <v>2500</v>
      </c>
      <c r="B207" s="215" t="s">
        <v>3</v>
      </c>
      <c r="C207" s="216">
        <v>0</v>
      </c>
      <c r="D207" s="217">
        <v>0</v>
      </c>
      <c r="E207" s="218" t="s">
        <v>792</v>
      </c>
      <c r="F207" s="211">
        <f>SUM(F209,F213,F216,F219,F222,F225,)</f>
        <v>44152.6</v>
      </c>
      <c r="G207" s="211">
        <f>SUM(G209,G213,G216,G219,G222,G225,)</f>
        <v>43152.6</v>
      </c>
      <c r="H207" s="306">
        <f>SUM(H209,H213,H216,H219,H222,H225,)</f>
        <v>1000</v>
      </c>
    </row>
    <row r="208" spans="1:8" ht="11.25" customHeight="1">
      <c r="A208" s="190"/>
      <c r="B208" s="191"/>
      <c r="C208" s="192"/>
      <c r="D208" s="193"/>
      <c r="E208" s="196" t="s">
        <v>447</v>
      </c>
      <c r="F208" s="144"/>
      <c r="G208" s="144"/>
      <c r="H208" s="362"/>
    </row>
    <row r="209" spans="1:8" ht="17.25" customHeight="1">
      <c r="A209" s="197">
        <v>2510</v>
      </c>
      <c r="B209" s="215" t="s">
        <v>3</v>
      </c>
      <c r="C209" s="198">
        <v>1</v>
      </c>
      <c r="D209" s="199">
        <v>0</v>
      </c>
      <c r="E209" s="196" t="s">
        <v>234</v>
      </c>
      <c r="F209" s="77">
        <f>SUM(F211)</f>
        <v>41952.6</v>
      </c>
      <c r="G209" s="77">
        <f>SUM(G211)</f>
        <v>41952.6</v>
      </c>
      <c r="H209" s="301">
        <f>SUM(H211)</f>
        <v>0</v>
      </c>
    </row>
    <row r="210" spans="1:8" s="200" customFormat="1" ht="10.5" customHeight="1">
      <c r="A210" s="197"/>
      <c r="B210" s="191"/>
      <c r="C210" s="198"/>
      <c r="D210" s="199"/>
      <c r="E210" s="196" t="s">
        <v>448</v>
      </c>
      <c r="F210" s="77"/>
      <c r="G210" s="77"/>
      <c r="H210" s="301"/>
    </row>
    <row r="211" spans="1:8" ht="17.25" customHeight="1" thickBot="1">
      <c r="A211" s="197">
        <v>2511</v>
      </c>
      <c r="B211" s="215" t="s">
        <v>3</v>
      </c>
      <c r="C211" s="198">
        <v>1</v>
      </c>
      <c r="D211" s="199">
        <v>1</v>
      </c>
      <c r="E211" s="218" t="s">
        <v>234</v>
      </c>
      <c r="F211" s="92">
        <f>SUM(G211:H211)</f>
        <v>41952.6</v>
      </c>
      <c r="G211" s="92">
        <f>SUM(G212)</f>
        <v>41952.6</v>
      </c>
      <c r="H211" s="92">
        <f>SUM(H212)</f>
        <v>0</v>
      </c>
    </row>
    <row r="212" spans="1:8" ht="40.5" customHeight="1" thickBot="1">
      <c r="A212" s="197"/>
      <c r="B212" s="215"/>
      <c r="C212" s="198"/>
      <c r="D212" s="199"/>
      <c r="E212" s="375" t="s">
        <v>715</v>
      </c>
      <c r="F212" s="92">
        <f>SUM(G212:H212)</f>
        <v>41952.6</v>
      </c>
      <c r="G212" s="77">
        <v>41952.6</v>
      </c>
      <c r="H212" s="301"/>
    </row>
    <row r="213" spans="1:8" ht="18.75" customHeight="1">
      <c r="A213" s="197">
        <v>2520</v>
      </c>
      <c r="B213" s="215" t="s">
        <v>3</v>
      </c>
      <c r="C213" s="198">
        <v>2</v>
      </c>
      <c r="D213" s="199">
        <v>0</v>
      </c>
      <c r="E213" s="196" t="s">
        <v>235</v>
      </c>
      <c r="F213" s="77">
        <f>SUM(F215)</f>
        <v>0</v>
      </c>
      <c r="G213" s="77">
        <f>SUM(G215)</f>
        <v>0</v>
      </c>
      <c r="H213" s="301">
        <f>SUM(H215)</f>
        <v>0</v>
      </c>
    </row>
    <row r="214" spans="1:8" s="200" customFormat="1" ht="10.5" customHeight="1">
      <c r="A214" s="197"/>
      <c r="B214" s="191"/>
      <c r="C214" s="198"/>
      <c r="D214" s="199"/>
      <c r="E214" s="196"/>
      <c r="F214" s="206"/>
      <c r="G214" s="206"/>
      <c r="H214" s="343"/>
    </row>
    <row r="215" spans="1:8" ht="16.5" customHeight="1" thickBot="1">
      <c r="A215" s="197">
        <v>2521</v>
      </c>
      <c r="B215" s="215" t="s">
        <v>3</v>
      </c>
      <c r="C215" s="198">
        <v>2</v>
      </c>
      <c r="D215" s="199">
        <v>1</v>
      </c>
      <c r="E215" s="196" t="s">
        <v>236</v>
      </c>
      <c r="F215" s="92">
        <f>SUM(G215:H215)</f>
        <v>0</v>
      </c>
      <c r="G215" s="206"/>
      <c r="H215" s="206"/>
    </row>
    <row r="216" spans="1:8" ht="24.75" customHeight="1">
      <c r="A216" s="197">
        <v>2530</v>
      </c>
      <c r="B216" s="215" t="s">
        <v>3</v>
      </c>
      <c r="C216" s="198">
        <v>3</v>
      </c>
      <c r="D216" s="199">
        <v>0</v>
      </c>
      <c r="E216" s="196" t="s">
        <v>237</v>
      </c>
      <c r="F216" s="77">
        <f>SUM(F218)</f>
        <v>0</v>
      </c>
      <c r="G216" s="77">
        <f>SUM(G218)</f>
        <v>0</v>
      </c>
      <c r="H216" s="301">
        <f>SUM(H218)</f>
        <v>0</v>
      </c>
    </row>
    <row r="217" spans="1:8" s="200" customFormat="1" ht="15.75" customHeight="1">
      <c r="A217" s="197"/>
      <c r="B217" s="191"/>
      <c r="C217" s="198"/>
      <c r="D217" s="199"/>
      <c r="E217" s="196" t="s">
        <v>448</v>
      </c>
      <c r="F217" s="77"/>
      <c r="G217" s="77"/>
      <c r="H217" s="301"/>
    </row>
    <row r="218" spans="1:8" ht="25.5" customHeight="1" thickBot="1">
      <c r="A218" s="197">
        <v>2531</v>
      </c>
      <c r="B218" s="215" t="s">
        <v>3</v>
      </c>
      <c r="C218" s="198">
        <v>3</v>
      </c>
      <c r="D218" s="199">
        <v>1</v>
      </c>
      <c r="E218" s="196" t="s">
        <v>237</v>
      </c>
      <c r="F218" s="92">
        <f>SUM(G218:H218)</f>
        <v>0</v>
      </c>
      <c r="G218" s="92"/>
      <c r="H218" s="92"/>
    </row>
    <row r="219" spans="1:8" ht="30" customHeight="1">
      <c r="A219" s="197">
        <v>2540</v>
      </c>
      <c r="B219" s="215" t="s">
        <v>3</v>
      </c>
      <c r="C219" s="198">
        <v>4</v>
      </c>
      <c r="D219" s="199">
        <v>0</v>
      </c>
      <c r="E219" s="196" t="s">
        <v>238</v>
      </c>
      <c r="F219" s="77">
        <f>SUM(F221)</f>
        <v>0</v>
      </c>
      <c r="G219" s="77">
        <f>SUM(G221)</f>
        <v>0</v>
      </c>
      <c r="H219" s="301">
        <f>SUM(H221)</f>
        <v>0</v>
      </c>
    </row>
    <row r="220" spans="1:8" s="200" customFormat="1" ht="16.5" customHeight="1">
      <c r="A220" s="197"/>
      <c r="B220" s="191"/>
      <c r="C220" s="198"/>
      <c r="D220" s="199"/>
      <c r="E220" s="196" t="s">
        <v>448</v>
      </c>
      <c r="F220" s="77"/>
      <c r="G220" s="77"/>
      <c r="H220" s="301"/>
    </row>
    <row r="221" spans="1:8" ht="24" customHeight="1" thickBot="1">
      <c r="A221" s="197">
        <v>2541</v>
      </c>
      <c r="B221" s="215" t="s">
        <v>3</v>
      </c>
      <c r="C221" s="198">
        <v>4</v>
      </c>
      <c r="D221" s="199">
        <v>1</v>
      </c>
      <c r="E221" s="196" t="s">
        <v>238</v>
      </c>
      <c r="F221" s="92">
        <f>SUM(G221:H221)</f>
        <v>0</v>
      </c>
      <c r="G221" s="206"/>
      <c r="H221" s="206"/>
    </row>
    <row r="222" spans="1:8" ht="48" customHeight="1">
      <c r="A222" s="197">
        <v>2550</v>
      </c>
      <c r="B222" s="215" t="s">
        <v>3</v>
      </c>
      <c r="C222" s="198">
        <v>5</v>
      </c>
      <c r="D222" s="199">
        <v>0</v>
      </c>
      <c r="E222" s="196" t="s">
        <v>239</v>
      </c>
      <c r="F222" s="77">
        <f>SUM(F224)</f>
        <v>0</v>
      </c>
      <c r="G222" s="77">
        <f>SUM(G224)</f>
        <v>0</v>
      </c>
      <c r="H222" s="301">
        <f>SUM(H224)</f>
        <v>0</v>
      </c>
    </row>
    <row r="223" spans="1:8" s="200" customFormat="1" ht="14.25" customHeight="1">
      <c r="A223" s="197"/>
      <c r="B223" s="191"/>
      <c r="C223" s="198"/>
      <c r="D223" s="199"/>
      <c r="E223" s="196" t="s">
        <v>448</v>
      </c>
      <c r="F223" s="77"/>
      <c r="G223" s="77"/>
      <c r="H223" s="301"/>
    </row>
    <row r="224" spans="1:8" ht="52.5" customHeight="1" thickBot="1">
      <c r="A224" s="197">
        <v>2551</v>
      </c>
      <c r="B224" s="215" t="s">
        <v>3</v>
      </c>
      <c r="C224" s="198">
        <v>5</v>
      </c>
      <c r="D224" s="199">
        <v>1</v>
      </c>
      <c r="E224" s="196" t="s">
        <v>239</v>
      </c>
      <c r="F224" s="92">
        <f>SUM(G224:H224)</f>
        <v>0</v>
      </c>
      <c r="G224" s="92"/>
      <c r="H224" s="346"/>
    </row>
    <row r="225" spans="1:8" ht="38.25" customHeight="1">
      <c r="A225" s="197">
        <v>2560</v>
      </c>
      <c r="B225" s="215" t="s">
        <v>3</v>
      </c>
      <c r="C225" s="198">
        <v>6</v>
      </c>
      <c r="D225" s="199">
        <v>0</v>
      </c>
      <c r="E225" s="196" t="s">
        <v>240</v>
      </c>
      <c r="F225" s="77">
        <f>SUM(F227)</f>
        <v>2200</v>
      </c>
      <c r="G225" s="77">
        <f>SUM(G227)</f>
        <v>1200</v>
      </c>
      <c r="H225" s="301">
        <f>SUM(H227)</f>
        <v>1000</v>
      </c>
    </row>
    <row r="226" spans="1:8" s="200" customFormat="1" ht="21" customHeight="1">
      <c r="A226" s="197"/>
      <c r="B226" s="191"/>
      <c r="C226" s="198"/>
      <c r="D226" s="199"/>
      <c r="E226" s="196" t="s">
        <v>448</v>
      </c>
      <c r="F226" s="77"/>
      <c r="G226" s="77"/>
      <c r="H226" s="301"/>
    </row>
    <row r="227" spans="1:8" ht="37.5" customHeight="1" thickBot="1">
      <c r="A227" s="197">
        <v>2561</v>
      </c>
      <c r="B227" s="215" t="s">
        <v>3</v>
      </c>
      <c r="C227" s="198">
        <v>6</v>
      </c>
      <c r="D227" s="199">
        <v>1</v>
      </c>
      <c r="E227" s="218" t="s">
        <v>240</v>
      </c>
      <c r="F227" s="92">
        <f>SUM(G227:H227)</f>
        <v>2200</v>
      </c>
      <c r="G227" s="206">
        <f>SUM(G228:G229)</f>
        <v>1200</v>
      </c>
      <c r="H227" s="206">
        <f>SUM(H228:H230)</f>
        <v>1000</v>
      </c>
    </row>
    <row r="228" spans="1:8" ht="39" customHeight="1" thickBot="1">
      <c r="A228" s="197"/>
      <c r="B228" s="215"/>
      <c r="C228" s="198"/>
      <c r="D228" s="199"/>
      <c r="E228" s="375" t="s">
        <v>715</v>
      </c>
      <c r="F228" s="92">
        <f>SUM(G228:H228)</f>
        <v>1200</v>
      </c>
      <c r="G228" s="77">
        <v>1200</v>
      </c>
      <c r="H228" s="301"/>
    </row>
    <row r="229" spans="1:8" ht="27.75" customHeight="1" hidden="1" thickBot="1">
      <c r="A229" s="197"/>
      <c r="B229" s="215"/>
      <c r="C229" s="198"/>
      <c r="D229" s="199"/>
      <c r="E229" s="196"/>
      <c r="F229" s="92">
        <f>SUM(G229:H229)</f>
        <v>0</v>
      </c>
      <c r="G229" s="77"/>
      <c r="H229" s="301"/>
    </row>
    <row r="230" spans="1:8" ht="27.75" customHeight="1" thickBot="1">
      <c r="A230" s="197"/>
      <c r="B230" s="215"/>
      <c r="C230" s="198"/>
      <c r="D230" s="199"/>
      <c r="E230" s="368" t="s">
        <v>754</v>
      </c>
      <c r="F230" s="92">
        <f>SUM(G230:H230)</f>
        <v>1000</v>
      </c>
      <c r="G230" s="77"/>
      <c r="H230" s="301">
        <v>1000</v>
      </c>
    </row>
    <row r="231" spans="1:8" s="195" customFormat="1" ht="48" customHeight="1">
      <c r="A231" s="197">
        <v>2600</v>
      </c>
      <c r="B231" s="215" t="s">
        <v>4</v>
      </c>
      <c r="C231" s="216">
        <v>0</v>
      </c>
      <c r="D231" s="217">
        <v>0</v>
      </c>
      <c r="E231" s="218" t="s">
        <v>793</v>
      </c>
      <c r="F231" s="211">
        <f>SUM(F233,F236,F239,F244,F252,F255,)</f>
        <v>62150.6</v>
      </c>
      <c r="G231" s="211">
        <f>SUM(G233,G236,G239,G244,G252,G255,)</f>
        <v>47150.6</v>
      </c>
      <c r="H231" s="306">
        <f>SUM(H233,H236,H239,H244,H252,H255,)</f>
        <v>15000</v>
      </c>
    </row>
    <row r="232" spans="1:8" ht="17.25" customHeight="1">
      <c r="A232" s="190"/>
      <c r="B232" s="191"/>
      <c r="C232" s="192"/>
      <c r="D232" s="193"/>
      <c r="E232" s="196" t="s">
        <v>447</v>
      </c>
      <c r="F232" s="144"/>
      <c r="G232" s="144"/>
      <c r="H232" s="362"/>
    </row>
    <row r="233" spans="1:8" ht="16.5" customHeight="1">
      <c r="A233" s="197">
        <v>2610</v>
      </c>
      <c r="B233" s="215" t="s">
        <v>4</v>
      </c>
      <c r="C233" s="198">
        <v>1</v>
      </c>
      <c r="D233" s="199">
        <v>0</v>
      </c>
      <c r="E233" s="196" t="s">
        <v>241</v>
      </c>
      <c r="F233" s="77">
        <f>SUM(F235)</f>
        <v>0</v>
      </c>
      <c r="G233" s="77">
        <f>SUM(G235)</f>
        <v>0</v>
      </c>
      <c r="H233" s="301">
        <f>SUM(H235)</f>
        <v>0</v>
      </c>
    </row>
    <row r="234" spans="1:8" s="200" customFormat="1" ht="14.25" customHeight="1">
      <c r="A234" s="197"/>
      <c r="B234" s="191"/>
      <c r="C234" s="198"/>
      <c r="D234" s="199"/>
      <c r="E234" s="196" t="s">
        <v>448</v>
      </c>
      <c r="F234" s="77"/>
      <c r="G234" s="77"/>
      <c r="H234" s="301"/>
    </row>
    <row r="235" spans="1:8" ht="21" customHeight="1" thickBot="1">
      <c r="A235" s="197">
        <v>2611</v>
      </c>
      <c r="B235" s="215" t="s">
        <v>4</v>
      </c>
      <c r="C235" s="198">
        <v>1</v>
      </c>
      <c r="D235" s="199">
        <v>1</v>
      </c>
      <c r="E235" s="196" t="s">
        <v>242</v>
      </c>
      <c r="F235" s="92">
        <f>SUM(G235:H235)</f>
        <v>0</v>
      </c>
      <c r="G235" s="206"/>
      <c r="H235" s="206"/>
    </row>
    <row r="236" spans="1:8" ht="17.25" customHeight="1">
      <c r="A236" s="197">
        <v>2620</v>
      </c>
      <c r="B236" s="215" t="s">
        <v>4</v>
      </c>
      <c r="C236" s="198">
        <v>2</v>
      </c>
      <c r="D236" s="199">
        <v>0</v>
      </c>
      <c r="E236" s="196" t="s">
        <v>243</v>
      </c>
      <c r="F236" s="77">
        <f>SUM(F238)</f>
        <v>0</v>
      </c>
      <c r="G236" s="77">
        <f>SUM(G238)</f>
        <v>0</v>
      </c>
      <c r="H236" s="301">
        <f>SUM(H238)</f>
        <v>0</v>
      </c>
    </row>
    <row r="237" spans="1:8" s="200" customFormat="1" ht="10.5" customHeight="1">
      <c r="A237" s="197"/>
      <c r="B237" s="191"/>
      <c r="C237" s="198"/>
      <c r="D237" s="199"/>
      <c r="E237" s="196" t="s">
        <v>448</v>
      </c>
      <c r="F237" s="77"/>
      <c r="G237" s="77"/>
      <c r="H237" s="301"/>
    </row>
    <row r="238" spans="1:8" ht="13.5" customHeight="1" thickBot="1">
      <c r="A238" s="197">
        <v>2621</v>
      </c>
      <c r="B238" s="215" t="s">
        <v>4</v>
      </c>
      <c r="C238" s="198">
        <v>2</v>
      </c>
      <c r="D238" s="199">
        <v>1</v>
      </c>
      <c r="E238" s="196" t="s">
        <v>243</v>
      </c>
      <c r="F238" s="92">
        <f>SUM(G238:H238)</f>
        <v>0</v>
      </c>
      <c r="G238" s="92"/>
      <c r="H238" s="346"/>
    </row>
    <row r="239" spans="1:8" ht="18.75" customHeight="1">
      <c r="A239" s="197">
        <v>2630</v>
      </c>
      <c r="B239" s="215" t="s">
        <v>4</v>
      </c>
      <c r="C239" s="198">
        <v>3</v>
      </c>
      <c r="D239" s="199">
        <v>0</v>
      </c>
      <c r="E239" s="196" t="s">
        <v>244</v>
      </c>
      <c r="F239" s="77">
        <f>SUM(F241)</f>
        <v>18306</v>
      </c>
      <c r="G239" s="77">
        <f>SUM(G241)</f>
        <v>18306</v>
      </c>
      <c r="H239" s="301">
        <f>SUM(H241)</f>
        <v>0</v>
      </c>
    </row>
    <row r="240" spans="1:8" s="200" customFormat="1" ht="15.75" customHeight="1">
      <c r="A240" s="197"/>
      <c r="B240" s="191"/>
      <c r="C240" s="198"/>
      <c r="D240" s="199"/>
      <c r="E240" s="196" t="s">
        <v>448</v>
      </c>
      <c r="F240" s="77"/>
      <c r="G240" s="77"/>
      <c r="H240" s="301"/>
    </row>
    <row r="241" spans="1:8" ht="15" customHeight="1" thickBot="1">
      <c r="A241" s="197">
        <v>2631</v>
      </c>
      <c r="B241" s="215" t="s">
        <v>4</v>
      </c>
      <c r="C241" s="198">
        <v>3</v>
      </c>
      <c r="D241" s="199">
        <v>1</v>
      </c>
      <c r="E241" s="218" t="s">
        <v>245</v>
      </c>
      <c r="F241" s="92">
        <f>SUM(G241:H241)</f>
        <v>18306</v>
      </c>
      <c r="G241" s="206">
        <f>G242+G243</f>
        <v>18306</v>
      </c>
      <c r="H241" s="206">
        <f>H242+H243</f>
        <v>0</v>
      </c>
    </row>
    <row r="242" spans="1:8" ht="47.25" customHeight="1" thickBot="1">
      <c r="A242" s="197"/>
      <c r="B242" s="215"/>
      <c r="C242" s="198"/>
      <c r="D242" s="199"/>
      <c r="E242" s="375" t="s">
        <v>715</v>
      </c>
      <c r="F242" s="92">
        <f>SUM(G242:H242)</f>
        <v>18256</v>
      </c>
      <c r="G242" s="77">
        <v>18256</v>
      </c>
      <c r="H242" s="301"/>
    </row>
    <row r="243" spans="1:8" ht="15" customHeight="1" thickBot="1">
      <c r="A243" s="197"/>
      <c r="B243" s="215"/>
      <c r="C243" s="198"/>
      <c r="D243" s="199"/>
      <c r="E243" s="367" t="s">
        <v>740</v>
      </c>
      <c r="F243" s="92">
        <f>SUM(G243:H243)</f>
        <v>50</v>
      </c>
      <c r="G243" s="77">
        <v>50</v>
      </c>
      <c r="H243" s="301"/>
    </row>
    <row r="244" spans="1:8" ht="15.75" customHeight="1">
      <c r="A244" s="197">
        <v>2640</v>
      </c>
      <c r="B244" s="215" t="s">
        <v>4</v>
      </c>
      <c r="C244" s="198">
        <v>4</v>
      </c>
      <c r="D244" s="199">
        <v>0</v>
      </c>
      <c r="E244" s="196" t="s">
        <v>246</v>
      </c>
      <c r="F244" s="77">
        <f>SUM(F246)</f>
        <v>16867.2</v>
      </c>
      <c r="G244" s="77">
        <f>SUM(G246)</f>
        <v>16867.2</v>
      </c>
      <c r="H244" s="301">
        <f>SUM(H246)</f>
        <v>0</v>
      </c>
    </row>
    <row r="245" spans="1:8" s="200" customFormat="1" ht="14.25" customHeight="1">
      <c r="A245" s="197"/>
      <c r="B245" s="191"/>
      <c r="C245" s="198"/>
      <c r="D245" s="199"/>
      <c r="E245" s="196" t="s">
        <v>448</v>
      </c>
      <c r="F245" s="77"/>
      <c r="G245" s="77"/>
      <c r="H245" s="301"/>
    </row>
    <row r="246" spans="1:8" ht="13.5" customHeight="1" thickBot="1">
      <c r="A246" s="197">
        <v>2641</v>
      </c>
      <c r="B246" s="215" t="s">
        <v>4</v>
      </c>
      <c r="C246" s="198">
        <v>4</v>
      </c>
      <c r="D246" s="199">
        <v>1</v>
      </c>
      <c r="E246" s="218" t="s">
        <v>247</v>
      </c>
      <c r="F246" s="92">
        <f aca="true" t="shared" si="7" ref="F246:F251">SUM(G246:H246)</f>
        <v>16867.2</v>
      </c>
      <c r="G246" s="206">
        <f>G247+G248+G249+G250+G251</f>
        <v>16867.2</v>
      </c>
      <c r="H246" s="206">
        <f>H247+H248+H249+H250+H251</f>
        <v>0</v>
      </c>
    </row>
    <row r="247" spans="1:8" ht="23.25" customHeight="1" thickBot="1">
      <c r="A247" s="197"/>
      <c r="B247" s="215"/>
      <c r="C247" s="198"/>
      <c r="D247" s="199"/>
      <c r="E247" s="368" t="s">
        <v>691</v>
      </c>
      <c r="F247" s="92">
        <f t="shared" si="7"/>
        <v>9243.2</v>
      </c>
      <c r="G247" s="77">
        <v>9243.2</v>
      </c>
      <c r="H247" s="301"/>
    </row>
    <row r="248" spans="1:8" ht="45.75" customHeight="1" thickBot="1">
      <c r="A248" s="197"/>
      <c r="B248" s="215"/>
      <c r="C248" s="198"/>
      <c r="D248" s="199"/>
      <c r="E248" s="376" t="s">
        <v>715</v>
      </c>
      <c r="F248" s="92">
        <f t="shared" si="7"/>
        <v>6120</v>
      </c>
      <c r="G248" s="77">
        <v>6120</v>
      </c>
      <c r="H248" s="301"/>
    </row>
    <row r="249" spans="1:8" ht="21.75" customHeight="1" thickBot="1">
      <c r="A249" s="197"/>
      <c r="B249" s="215"/>
      <c r="C249" s="198"/>
      <c r="D249" s="199"/>
      <c r="E249" s="376" t="s">
        <v>720</v>
      </c>
      <c r="F249" s="92">
        <f t="shared" si="7"/>
        <v>1504</v>
      </c>
      <c r="G249" s="77">
        <v>1504</v>
      </c>
      <c r="H249" s="301"/>
    </row>
    <row r="250" spans="1:8" ht="13.5" customHeight="1" thickBot="1">
      <c r="A250" s="197"/>
      <c r="B250" s="215"/>
      <c r="C250" s="198"/>
      <c r="D250" s="199"/>
      <c r="E250" s="196"/>
      <c r="F250" s="92">
        <f t="shared" si="7"/>
        <v>0</v>
      </c>
      <c r="G250" s="77"/>
      <c r="H250" s="301"/>
    </row>
    <row r="251" spans="1:8" ht="13.5" customHeight="1" thickBot="1">
      <c r="A251" s="197"/>
      <c r="B251" s="215"/>
      <c r="C251" s="198"/>
      <c r="D251" s="199"/>
      <c r="E251" s="196"/>
      <c r="F251" s="92">
        <f t="shared" si="7"/>
        <v>0</v>
      </c>
      <c r="G251" s="77"/>
      <c r="H251" s="301"/>
    </row>
    <row r="252" spans="1:8" ht="48.75" customHeight="1">
      <c r="A252" s="197">
        <v>2650</v>
      </c>
      <c r="B252" s="215" t="s">
        <v>4</v>
      </c>
      <c r="C252" s="198">
        <v>5</v>
      </c>
      <c r="D252" s="199">
        <v>0</v>
      </c>
      <c r="E252" s="196" t="s">
        <v>254</v>
      </c>
      <c r="F252" s="77">
        <f>SUM(F254)</f>
        <v>0</v>
      </c>
      <c r="G252" s="77">
        <f>SUM(G254)</f>
        <v>0</v>
      </c>
      <c r="H252" s="301">
        <f>SUM(H254)</f>
        <v>0</v>
      </c>
    </row>
    <row r="253" spans="1:8" s="200" customFormat="1" ht="14.25" customHeight="1">
      <c r="A253" s="197"/>
      <c r="B253" s="191"/>
      <c r="C253" s="198"/>
      <c r="D253" s="199"/>
      <c r="E253" s="196" t="s">
        <v>448</v>
      </c>
      <c r="F253" s="77"/>
      <c r="G253" s="77"/>
      <c r="H253" s="301"/>
    </row>
    <row r="254" spans="1:8" ht="47.25" customHeight="1" thickBot="1">
      <c r="A254" s="197">
        <v>2651</v>
      </c>
      <c r="B254" s="215" t="s">
        <v>4</v>
      </c>
      <c r="C254" s="198">
        <v>5</v>
      </c>
      <c r="D254" s="199">
        <v>1</v>
      </c>
      <c r="E254" s="196" t="s">
        <v>254</v>
      </c>
      <c r="F254" s="92">
        <f>SUM(G254:H254)</f>
        <v>0</v>
      </c>
      <c r="G254" s="92"/>
      <c r="H254" s="346"/>
    </row>
    <row r="255" spans="1:8" ht="35.25" customHeight="1">
      <c r="A255" s="197">
        <v>2660</v>
      </c>
      <c r="B255" s="215" t="s">
        <v>4</v>
      </c>
      <c r="C255" s="198">
        <v>6</v>
      </c>
      <c r="D255" s="199">
        <v>0</v>
      </c>
      <c r="E255" s="196" t="s">
        <v>260</v>
      </c>
      <c r="F255" s="77">
        <f>SUM(F257)</f>
        <v>26977.4</v>
      </c>
      <c r="G255" s="77">
        <f>SUM(G257)</f>
        <v>11977.4</v>
      </c>
      <c r="H255" s="301">
        <f>SUM(H257)</f>
        <v>15000</v>
      </c>
    </row>
    <row r="256" spans="1:8" s="200" customFormat="1" ht="14.25" customHeight="1">
      <c r="A256" s="197"/>
      <c r="B256" s="191"/>
      <c r="C256" s="198"/>
      <c r="D256" s="199"/>
      <c r="E256" s="196" t="s">
        <v>448</v>
      </c>
      <c r="F256" s="77"/>
      <c r="G256" s="77"/>
      <c r="H256" s="301"/>
    </row>
    <row r="257" spans="1:8" ht="37.5" customHeight="1" thickBot="1">
      <c r="A257" s="197">
        <v>2661</v>
      </c>
      <c r="B257" s="215" t="s">
        <v>4</v>
      </c>
      <c r="C257" s="198">
        <v>6</v>
      </c>
      <c r="D257" s="199">
        <v>1</v>
      </c>
      <c r="E257" s="340" t="s">
        <v>260</v>
      </c>
      <c r="F257" s="92">
        <f>SUM(G257:H257)</f>
        <v>26977.4</v>
      </c>
      <c r="G257" s="206">
        <f>G258+G261</f>
        <v>11977.4</v>
      </c>
      <c r="H257" s="343">
        <f>H258+H259</f>
        <v>15000</v>
      </c>
    </row>
    <row r="258" spans="1:9" ht="36.75" customHeight="1" thickBot="1">
      <c r="A258" s="197"/>
      <c r="B258" s="215"/>
      <c r="C258" s="198"/>
      <c r="D258" s="199"/>
      <c r="E258" s="481" t="s">
        <v>715</v>
      </c>
      <c r="F258" s="92">
        <f>SUM(G258:H258)</f>
        <v>11977.4</v>
      </c>
      <c r="G258" s="77">
        <v>11977.4</v>
      </c>
      <c r="H258" s="301"/>
      <c r="I258" s="195"/>
    </row>
    <row r="259" spans="1:8" ht="36.75" customHeight="1" thickBot="1">
      <c r="A259" s="197"/>
      <c r="B259" s="215"/>
      <c r="C259" s="198"/>
      <c r="D259" s="199"/>
      <c r="E259" s="367" t="s">
        <v>755</v>
      </c>
      <c r="F259" s="92">
        <f>SUM(G259:H259)</f>
        <v>15000</v>
      </c>
      <c r="G259" s="77"/>
      <c r="H259" s="301">
        <f>SUM(H260)</f>
        <v>15000</v>
      </c>
    </row>
    <row r="260" spans="1:8" ht="36.75" customHeight="1" thickBot="1">
      <c r="A260" s="197"/>
      <c r="B260" s="215"/>
      <c r="C260" s="198"/>
      <c r="D260" s="199"/>
      <c r="E260" s="377" t="s">
        <v>756</v>
      </c>
      <c r="F260" s="92">
        <f>SUM(G260:H260)</f>
        <v>15000</v>
      </c>
      <c r="G260" s="77"/>
      <c r="H260" s="301">
        <v>15000</v>
      </c>
    </row>
    <row r="261" spans="1:8" ht="11.25" customHeight="1" thickBot="1">
      <c r="A261" s="197"/>
      <c r="B261" s="215"/>
      <c r="C261" s="198"/>
      <c r="D261" s="199"/>
      <c r="E261" s="209"/>
      <c r="F261" s="92">
        <f>SUM(G261:H261)</f>
        <v>0</v>
      </c>
      <c r="G261" s="77"/>
      <c r="H261" s="301"/>
    </row>
    <row r="262" spans="1:8" s="195" customFormat="1" ht="36" customHeight="1">
      <c r="A262" s="197">
        <v>2700</v>
      </c>
      <c r="B262" s="215" t="s">
        <v>5</v>
      </c>
      <c r="C262" s="216">
        <v>0</v>
      </c>
      <c r="D262" s="217">
        <v>0</v>
      </c>
      <c r="E262" s="218" t="s">
        <v>794</v>
      </c>
      <c r="F262" s="211">
        <f>SUM(F264,F269,F275,F281,F284,F287)</f>
        <v>0</v>
      </c>
      <c r="G262" s="211">
        <f>SUM(G264,G269,G275,G281,G284,G287)</f>
        <v>0</v>
      </c>
      <c r="H262" s="306">
        <f>SUM(H264,H269,H275,H281,H284,H287)</f>
        <v>0</v>
      </c>
    </row>
    <row r="263" spans="1:8" ht="11.25" customHeight="1">
      <c r="A263" s="190"/>
      <c r="B263" s="191"/>
      <c r="C263" s="192"/>
      <c r="D263" s="193"/>
      <c r="E263" s="196" t="s">
        <v>447</v>
      </c>
      <c r="F263" s="144"/>
      <c r="G263" s="144"/>
      <c r="H263" s="362"/>
    </row>
    <row r="264" spans="1:8" ht="30" customHeight="1">
      <c r="A264" s="197">
        <v>2710</v>
      </c>
      <c r="B264" s="215" t="s">
        <v>5</v>
      </c>
      <c r="C264" s="198">
        <v>1</v>
      </c>
      <c r="D264" s="199">
        <v>0</v>
      </c>
      <c r="E264" s="196" t="s">
        <v>261</v>
      </c>
      <c r="F264" s="77">
        <f>SUM(F266:F268)</f>
        <v>0</v>
      </c>
      <c r="G264" s="77">
        <f>SUM(G266:G268)</f>
        <v>0</v>
      </c>
      <c r="H264" s="301">
        <f>SUM(H266:H268)</f>
        <v>0</v>
      </c>
    </row>
    <row r="265" spans="1:8" s="200" customFormat="1" ht="14.25" customHeight="1">
      <c r="A265" s="197"/>
      <c r="B265" s="191"/>
      <c r="C265" s="198"/>
      <c r="D265" s="199"/>
      <c r="E265" s="196" t="s">
        <v>448</v>
      </c>
      <c r="F265" s="77"/>
      <c r="G265" s="77"/>
      <c r="H265" s="301"/>
    </row>
    <row r="266" spans="1:8" ht="18" customHeight="1" thickBot="1">
      <c r="A266" s="197">
        <v>2711</v>
      </c>
      <c r="B266" s="215" t="s">
        <v>5</v>
      </c>
      <c r="C266" s="198">
        <v>1</v>
      </c>
      <c r="D266" s="199">
        <v>1</v>
      </c>
      <c r="E266" s="196" t="s">
        <v>262</v>
      </c>
      <c r="F266" s="92">
        <f>SUM(G266:H266)</f>
        <v>0</v>
      </c>
      <c r="G266" s="77"/>
      <c r="H266" s="301"/>
    </row>
    <row r="267" spans="1:8" ht="21.75" customHeight="1" thickBot="1">
      <c r="A267" s="197">
        <v>2712</v>
      </c>
      <c r="B267" s="215" t="s">
        <v>5</v>
      </c>
      <c r="C267" s="198">
        <v>1</v>
      </c>
      <c r="D267" s="199">
        <v>2</v>
      </c>
      <c r="E267" s="196" t="s">
        <v>263</v>
      </c>
      <c r="F267" s="92">
        <f>SUM(G267:H267)</f>
        <v>0</v>
      </c>
      <c r="G267" s="77"/>
      <c r="H267" s="301"/>
    </row>
    <row r="268" spans="1:8" ht="23.25" customHeight="1" thickBot="1">
      <c r="A268" s="197">
        <v>2713</v>
      </c>
      <c r="B268" s="215" t="s">
        <v>5</v>
      </c>
      <c r="C268" s="198">
        <v>1</v>
      </c>
      <c r="D268" s="199">
        <v>3</v>
      </c>
      <c r="E268" s="196" t="s">
        <v>361</v>
      </c>
      <c r="F268" s="92">
        <f>SUM(G268:H268)</f>
        <v>0</v>
      </c>
      <c r="G268" s="77"/>
      <c r="H268" s="301"/>
    </row>
    <row r="269" spans="1:8" ht="24" customHeight="1">
      <c r="A269" s="197">
        <v>2720</v>
      </c>
      <c r="B269" s="215" t="s">
        <v>5</v>
      </c>
      <c r="C269" s="198">
        <v>2</v>
      </c>
      <c r="D269" s="199">
        <v>0</v>
      </c>
      <c r="E269" s="196" t="s">
        <v>6</v>
      </c>
      <c r="F269" s="77">
        <f>SUM(F271:F274)</f>
        <v>0</v>
      </c>
      <c r="G269" s="77">
        <f>SUM(G271:G274)</f>
        <v>0</v>
      </c>
      <c r="H269" s="301">
        <f>SUM(H271:H274)</f>
        <v>0</v>
      </c>
    </row>
    <row r="270" spans="1:8" s="200" customFormat="1" ht="14.25" customHeight="1">
      <c r="A270" s="197"/>
      <c r="B270" s="191"/>
      <c r="C270" s="198"/>
      <c r="D270" s="199"/>
      <c r="E270" s="196" t="s">
        <v>448</v>
      </c>
      <c r="F270" s="77"/>
      <c r="G270" s="77"/>
      <c r="H270" s="301"/>
    </row>
    <row r="271" spans="1:8" ht="24.75" customHeight="1" thickBot="1">
      <c r="A271" s="197">
        <v>2721</v>
      </c>
      <c r="B271" s="215" t="s">
        <v>5</v>
      </c>
      <c r="C271" s="198">
        <v>2</v>
      </c>
      <c r="D271" s="199">
        <v>1</v>
      </c>
      <c r="E271" s="196" t="s">
        <v>264</v>
      </c>
      <c r="F271" s="92">
        <f>SUM(G271:H271)</f>
        <v>0</v>
      </c>
      <c r="G271" s="92"/>
      <c r="H271" s="346"/>
    </row>
    <row r="272" spans="1:8" ht="24.75" customHeight="1" thickBot="1">
      <c r="A272" s="197">
        <v>2722</v>
      </c>
      <c r="B272" s="215" t="s">
        <v>5</v>
      </c>
      <c r="C272" s="198">
        <v>2</v>
      </c>
      <c r="D272" s="199">
        <v>2</v>
      </c>
      <c r="E272" s="196" t="s">
        <v>265</v>
      </c>
      <c r="F272" s="92">
        <f>SUM(G272:H272)</f>
        <v>0</v>
      </c>
      <c r="G272" s="92"/>
      <c r="H272" s="346"/>
    </row>
    <row r="273" spans="1:8" ht="19.5" customHeight="1" thickBot="1">
      <c r="A273" s="197">
        <v>2723</v>
      </c>
      <c r="B273" s="215" t="s">
        <v>5</v>
      </c>
      <c r="C273" s="198">
        <v>2</v>
      </c>
      <c r="D273" s="199">
        <v>3</v>
      </c>
      <c r="E273" s="196" t="s">
        <v>362</v>
      </c>
      <c r="F273" s="92">
        <f>SUM(G273:H273)</f>
        <v>0</v>
      </c>
      <c r="G273" s="92"/>
      <c r="H273" s="346"/>
    </row>
    <row r="274" spans="1:8" ht="15.75" customHeight="1" thickBot="1">
      <c r="A274" s="197">
        <v>2724</v>
      </c>
      <c r="B274" s="215" t="s">
        <v>5</v>
      </c>
      <c r="C274" s="198">
        <v>2</v>
      </c>
      <c r="D274" s="199">
        <v>4</v>
      </c>
      <c r="E274" s="196" t="s">
        <v>266</v>
      </c>
      <c r="F274" s="92">
        <f>SUM(G274:H274)</f>
        <v>0</v>
      </c>
      <c r="G274" s="92"/>
      <c r="H274" s="346"/>
    </row>
    <row r="275" spans="1:8" ht="19.5" customHeight="1">
      <c r="A275" s="197">
        <v>2730</v>
      </c>
      <c r="B275" s="215" t="s">
        <v>5</v>
      </c>
      <c r="C275" s="198">
        <v>3</v>
      </c>
      <c r="D275" s="199">
        <v>0</v>
      </c>
      <c r="E275" s="196" t="s">
        <v>267</v>
      </c>
      <c r="F275" s="77">
        <f>SUM(F277:F280)</f>
        <v>0</v>
      </c>
      <c r="G275" s="77">
        <f>SUM(G277:G280)</f>
        <v>0</v>
      </c>
      <c r="H275" s="301">
        <f>SUM(H277:H280)</f>
        <v>0</v>
      </c>
    </row>
    <row r="276" spans="1:8" s="200" customFormat="1" ht="10.5" customHeight="1">
      <c r="A276" s="197"/>
      <c r="B276" s="191"/>
      <c r="C276" s="198"/>
      <c r="D276" s="199"/>
      <c r="E276" s="196" t="s">
        <v>448</v>
      </c>
      <c r="F276" s="77"/>
      <c r="G276" s="77"/>
      <c r="H276" s="301"/>
    </row>
    <row r="277" spans="1:8" ht="24.75" customHeight="1" thickBot="1">
      <c r="A277" s="197">
        <v>2731</v>
      </c>
      <c r="B277" s="215" t="s">
        <v>5</v>
      </c>
      <c r="C277" s="198">
        <v>3</v>
      </c>
      <c r="D277" s="199">
        <v>1</v>
      </c>
      <c r="E277" s="196" t="s">
        <v>268</v>
      </c>
      <c r="F277" s="92">
        <f>SUM(G277:H277)</f>
        <v>0</v>
      </c>
      <c r="G277" s="92"/>
      <c r="H277" s="346"/>
    </row>
    <row r="278" spans="1:8" ht="23.25" customHeight="1" thickBot="1">
      <c r="A278" s="197">
        <v>2732</v>
      </c>
      <c r="B278" s="215" t="s">
        <v>5</v>
      </c>
      <c r="C278" s="198">
        <v>3</v>
      </c>
      <c r="D278" s="199">
        <v>2</v>
      </c>
      <c r="E278" s="196" t="s">
        <v>269</v>
      </c>
      <c r="F278" s="92">
        <f>SUM(G278:H278)</f>
        <v>0</v>
      </c>
      <c r="G278" s="92"/>
      <c r="H278" s="346"/>
    </row>
    <row r="279" spans="1:8" ht="26.25" customHeight="1" thickBot="1">
      <c r="A279" s="197">
        <v>2733</v>
      </c>
      <c r="B279" s="215" t="s">
        <v>5</v>
      </c>
      <c r="C279" s="198">
        <v>3</v>
      </c>
      <c r="D279" s="199">
        <v>3</v>
      </c>
      <c r="E279" s="196" t="s">
        <v>270</v>
      </c>
      <c r="F279" s="92">
        <f>SUM(G279:H279)</f>
        <v>0</v>
      </c>
      <c r="G279" s="92"/>
      <c r="H279" s="346"/>
    </row>
    <row r="280" spans="1:8" ht="39" customHeight="1" thickBot="1">
      <c r="A280" s="197">
        <v>2734</v>
      </c>
      <c r="B280" s="215" t="s">
        <v>5</v>
      </c>
      <c r="C280" s="198">
        <v>3</v>
      </c>
      <c r="D280" s="199">
        <v>4</v>
      </c>
      <c r="E280" s="196" t="s">
        <v>271</v>
      </c>
      <c r="F280" s="92">
        <f>SUM(G280:H280)</f>
        <v>0</v>
      </c>
      <c r="G280" s="92"/>
      <c r="H280" s="346"/>
    </row>
    <row r="281" spans="1:8" ht="26.25" customHeight="1">
      <c r="A281" s="197">
        <v>2740</v>
      </c>
      <c r="B281" s="215" t="s">
        <v>5</v>
      </c>
      <c r="C281" s="198">
        <v>4</v>
      </c>
      <c r="D281" s="199">
        <v>0</v>
      </c>
      <c r="E281" s="196" t="s">
        <v>272</v>
      </c>
      <c r="F281" s="77">
        <f>SUM(F283)</f>
        <v>0</v>
      </c>
      <c r="G281" s="77">
        <f>SUM(G283)</f>
        <v>0</v>
      </c>
      <c r="H281" s="301">
        <f>SUM(H283)</f>
        <v>0</v>
      </c>
    </row>
    <row r="282" spans="1:8" s="200" customFormat="1" ht="17.25" customHeight="1">
      <c r="A282" s="197"/>
      <c r="B282" s="191"/>
      <c r="C282" s="198"/>
      <c r="D282" s="199"/>
      <c r="E282" s="196" t="s">
        <v>448</v>
      </c>
      <c r="F282" s="77"/>
      <c r="G282" s="77"/>
      <c r="H282" s="301"/>
    </row>
    <row r="283" spans="1:8" ht="27.75" customHeight="1" thickBot="1">
      <c r="A283" s="197">
        <v>2741</v>
      </c>
      <c r="B283" s="215" t="s">
        <v>5</v>
      </c>
      <c r="C283" s="198">
        <v>4</v>
      </c>
      <c r="D283" s="199">
        <v>1</v>
      </c>
      <c r="E283" s="196" t="s">
        <v>272</v>
      </c>
      <c r="F283" s="92">
        <f>SUM(G283:H283)</f>
        <v>0</v>
      </c>
      <c r="G283" s="92"/>
      <c r="H283" s="346"/>
    </row>
    <row r="284" spans="1:8" ht="39.75" customHeight="1">
      <c r="A284" s="197">
        <v>2750</v>
      </c>
      <c r="B284" s="215" t="s">
        <v>5</v>
      </c>
      <c r="C284" s="198">
        <v>5</v>
      </c>
      <c r="D284" s="199">
        <v>0</v>
      </c>
      <c r="E284" s="196" t="s">
        <v>273</v>
      </c>
      <c r="F284" s="77">
        <f>SUM(F286)</f>
        <v>0</v>
      </c>
      <c r="G284" s="77">
        <f>SUM(G286)</f>
        <v>0</v>
      </c>
      <c r="H284" s="301">
        <f>SUM(H286)</f>
        <v>0</v>
      </c>
    </row>
    <row r="285" spans="1:8" s="200" customFormat="1" ht="15.75" customHeight="1">
      <c r="A285" s="197"/>
      <c r="B285" s="191"/>
      <c r="C285" s="198"/>
      <c r="D285" s="199"/>
      <c r="E285" s="196" t="s">
        <v>448</v>
      </c>
      <c r="F285" s="77"/>
      <c r="G285" s="77"/>
      <c r="H285" s="301"/>
    </row>
    <row r="286" spans="1:8" ht="37.5" customHeight="1" thickBot="1">
      <c r="A286" s="197">
        <v>2751</v>
      </c>
      <c r="B286" s="215" t="s">
        <v>5</v>
      </c>
      <c r="C286" s="198">
        <v>5</v>
      </c>
      <c r="D286" s="199">
        <v>1</v>
      </c>
      <c r="E286" s="196" t="s">
        <v>273</v>
      </c>
      <c r="F286" s="92">
        <f>SUM(G286:H286)</f>
        <v>0</v>
      </c>
      <c r="G286" s="92"/>
      <c r="H286" s="346"/>
    </row>
    <row r="287" spans="1:8" ht="26.25" customHeight="1">
      <c r="A287" s="197">
        <v>2760</v>
      </c>
      <c r="B287" s="215" t="s">
        <v>5</v>
      </c>
      <c r="C287" s="198">
        <v>6</v>
      </c>
      <c r="D287" s="199">
        <v>0</v>
      </c>
      <c r="E287" s="196" t="s">
        <v>274</v>
      </c>
      <c r="F287" s="77">
        <f>SUM(F289:F290)</f>
        <v>0</v>
      </c>
      <c r="G287" s="77">
        <f>SUM(G289:G290)</f>
        <v>0</v>
      </c>
      <c r="H287" s="301">
        <f>SUM(H289:H290)</f>
        <v>0</v>
      </c>
    </row>
    <row r="288" spans="1:8" s="200" customFormat="1" ht="16.5" customHeight="1">
      <c r="A288" s="197"/>
      <c r="B288" s="191"/>
      <c r="C288" s="198"/>
      <c r="D288" s="199"/>
      <c r="E288" s="196" t="s">
        <v>448</v>
      </c>
      <c r="F288" s="77"/>
      <c r="G288" s="77"/>
      <c r="H288" s="301"/>
    </row>
    <row r="289" spans="1:8" ht="24.75" thickBot="1">
      <c r="A289" s="197">
        <v>2761</v>
      </c>
      <c r="B289" s="215" t="s">
        <v>5</v>
      </c>
      <c r="C289" s="198">
        <v>6</v>
      </c>
      <c r="D289" s="199">
        <v>1</v>
      </c>
      <c r="E289" s="196" t="s">
        <v>7</v>
      </c>
      <c r="F289" s="92">
        <f>SUM(G289:H289)</f>
        <v>0</v>
      </c>
      <c r="G289" s="92"/>
      <c r="H289" s="346"/>
    </row>
    <row r="290" spans="1:8" ht="23.25" customHeight="1" thickBot="1">
      <c r="A290" s="197">
        <v>2762</v>
      </c>
      <c r="B290" s="215" t="s">
        <v>5</v>
      </c>
      <c r="C290" s="198">
        <v>6</v>
      </c>
      <c r="D290" s="199">
        <v>2</v>
      </c>
      <c r="E290" s="196" t="s">
        <v>274</v>
      </c>
      <c r="F290" s="92">
        <f>SUM(G290:H290)</f>
        <v>0</v>
      </c>
      <c r="G290" s="92"/>
      <c r="H290" s="346"/>
    </row>
    <row r="291" spans="1:8" s="195" customFormat="1" ht="37.5" customHeight="1">
      <c r="A291" s="197">
        <v>2800</v>
      </c>
      <c r="B291" s="215" t="s">
        <v>8</v>
      </c>
      <c r="C291" s="216">
        <v>0</v>
      </c>
      <c r="D291" s="217">
        <v>0</v>
      </c>
      <c r="E291" s="218" t="s">
        <v>795</v>
      </c>
      <c r="F291" s="211">
        <f>SUM(F293,F296,F309,F315,F320,F323)</f>
        <v>19103.6</v>
      </c>
      <c r="G291" s="211">
        <f>SUM(G293,G296,G309,G315,G320,G323)</f>
        <v>19103.6</v>
      </c>
      <c r="H291" s="306">
        <f>SUM(H293,H296,H309,H315,H320,H323)</f>
        <v>0</v>
      </c>
    </row>
    <row r="292" spans="1:8" ht="11.25" customHeight="1">
      <c r="A292" s="190"/>
      <c r="B292" s="191"/>
      <c r="C292" s="192"/>
      <c r="D292" s="193"/>
      <c r="E292" s="196" t="s">
        <v>447</v>
      </c>
      <c r="F292" s="144"/>
      <c r="G292" s="144"/>
      <c r="H292" s="362"/>
    </row>
    <row r="293" spans="1:8" ht="18.75" customHeight="1">
      <c r="A293" s="197">
        <v>2810</v>
      </c>
      <c r="B293" s="215" t="s">
        <v>8</v>
      </c>
      <c r="C293" s="198">
        <v>1</v>
      </c>
      <c r="D293" s="199">
        <v>0</v>
      </c>
      <c r="E293" s="196" t="s">
        <v>275</v>
      </c>
      <c r="F293" s="211">
        <f>SUM(F295)</f>
        <v>0</v>
      </c>
      <c r="G293" s="211">
        <f>SUM(G295)</f>
        <v>0</v>
      </c>
      <c r="H293" s="306">
        <f>SUM(H295)</f>
        <v>0</v>
      </c>
    </row>
    <row r="294" spans="1:8" s="200" customFormat="1" ht="12.75" customHeight="1">
      <c r="A294" s="197"/>
      <c r="B294" s="191"/>
      <c r="C294" s="198"/>
      <c r="D294" s="199"/>
      <c r="E294" s="196" t="s">
        <v>448</v>
      </c>
      <c r="F294" s="77"/>
      <c r="G294" s="77"/>
      <c r="H294" s="301"/>
    </row>
    <row r="295" spans="1:8" ht="16.5" customHeight="1" thickBot="1">
      <c r="A295" s="197">
        <v>2811</v>
      </c>
      <c r="B295" s="215" t="s">
        <v>8</v>
      </c>
      <c r="C295" s="198">
        <v>1</v>
      </c>
      <c r="D295" s="199">
        <v>1</v>
      </c>
      <c r="E295" s="196" t="s">
        <v>275</v>
      </c>
      <c r="F295" s="92">
        <f>SUM(G295:H295)</f>
        <v>0</v>
      </c>
      <c r="G295" s="92"/>
      <c r="H295" s="92"/>
    </row>
    <row r="296" spans="1:8" ht="17.25" customHeight="1">
      <c r="A296" s="197">
        <v>2820</v>
      </c>
      <c r="B296" s="215" t="s">
        <v>8</v>
      </c>
      <c r="C296" s="198">
        <v>2</v>
      </c>
      <c r="D296" s="199">
        <v>0</v>
      </c>
      <c r="E296" s="218" t="s">
        <v>276</v>
      </c>
      <c r="F296" s="211">
        <f>F298+F301+F302+F303</f>
        <v>19103.6</v>
      </c>
      <c r="G296" s="211">
        <f>SUM(G298,G301,G302,G303,G306,G307,G308)</f>
        <v>19103.6</v>
      </c>
      <c r="H296" s="211">
        <f>SUM(H298,H301,H302,H303,H306,H307,H308)</f>
        <v>0</v>
      </c>
    </row>
    <row r="297" spans="1:8" s="200" customFormat="1" ht="10.5" customHeight="1">
      <c r="A297" s="197"/>
      <c r="B297" s="191"/>
      <c r="C297" s="198"/>
      <c r="D297" s="199"/>
      <c r="E297" s="196" t="s">
        <v>448</v>
      </c>
      <c r="F297" s="77"/>
      <c r="G297" s="77"/>
      <c r="H297" s="301"/>
    </row>
    <row r="298" spans="1:8" ht="16.5" thickBot="1">
      <c r="A298" s="197">
        <v>2821</v>
      </c>
      <c r="B298" s="215" t="s">
        <v>8</v>
      </c>
      <c r="C298" s="198">
        <v>2</v>
      </c>
      <c r="D298" s="199">
        <v>1</v>
      </c>
      <c r="E298" s="218" t="s">
        <v>9</v>
      </c>
      <c r="F298" s="92">
        <f>F299+F300</f>
        <v>17571</v>
      </c>
      <c r="G298" s="92">
        <f>SUM(G299:G300)</f>
        <v>17571</v>
      </c>
      <c r="H298" s="92">
        <f>SUM(H299:H300)</f>
        <v>0</v>
      </c>
    </row>
    <row r="299" spans="1:8" ht="40.5" customHeight="1" thickBot="1">
      <c r="A299" s="197"/>
      <c r="B299" s="215"/>
      <c r="C299" s="198"/>
      <c r="D299" s="199"/>
      <c r="E299" s="375" t="s">
        <v>715</v>
      </c>
      <c r="F299" s="92">
        <f>SUM(G299:H299)</f>
        <v>17571</v>
      </c>
      <c r="G299" s="77">
        <v>17571</v>
      </c>
      <c r="H299" s="301"/>
    </row>
    <row r="300" spans="1:8" ht="16.5" thickBot="1">
      <c r="A300" s="197"/>
      <c r="B300" s="215"/>
      <c r="C300" s="198"/>
      <c r="D300" s="199"/>
      <c r="E300" s="196"/>
      <c r="F300" s="92">
        <f>SUM(G300:H300)</f>
        <v>0</v>
      </c>
      <c r="G300" s="77"/>
      <c r="H300" s="301"/>
    </row>
    <row r="301" spans="1:8" ht="16.5" thickBot="1">
      <c r="A301" s="197">
        <v>2822</v>
      </c>
      <c r="B301" s="215" t="s">
        <v>8</v>
      </c>
      <c r="C301" s="198">
        <v>2</v>
      </c>
      <c r="D301" s="199">
        <v>2</v>
      </c>
      <c r="E301" s="196" t="s">
        <v>10</v>
      </c>
      <c r="F301" s="92">
        <f>SUM(G301:H301)</f>
        <v>0</v>
      </c>
      <c r="G301" s="77"/>
      <c r="H301" s="77"/>
    </row>
    <row r="302" spans="1:8" ht="24" customHeight="1" thickBot="1">
      <c r="A302" s="197">
        <v>2823</v>
      </c>
      <c r="B302" s="215" t="s">
        <v>8</v>
      </c>
      <c r="C302" s="198">
        <v>2</v>
      </c>
      <c r="D302" s="199">
        <v>3</v>
      </c>
      <c r="E302" s="196" t="s">
        <v>45</v>
      </c>
      <c r="F302" s="92">
        <f>SUM(G302:H302)</f>
        <v>0</v>
      </c>
      <c r="G302" s="220"/>
      <c r="H302" s="220"/>
    </row>
    <row r="303" spans="1:8" ht="16.5" thickBot="1">
      <c r="A303" s="197">
        <v>2824</v>
      </c>
      <c r="B303" s="215" t="s">
        <v>8</v>
      </c>
      <c r="C303" s="198">
        <v>2</v>
      </c>
      <c r="D303" s="199">
        <v>4</v>
      </c>
      <c r="E303" s="218" t="s">
        <v>11</v>
      </c>
      <c r="F303" s="220">
        <f aca="true" t="shared" si="8" ref="F303:F308">SUM(G303:H303)</f>
        <v>1532.6</v>
      </c>
      <c r="G303" s="211">
        <f>SUM(G304:G305)</f>
        <v>1532.6</v>
      </c>
      <c r="H303" s="211">
        <f>SUM(H304:H305)</f>
        <v>0</v>
      </c>
    </row>
    <row r="304" spans="1:8" ht="24.75" thickBot="1">
      <c r="A304" s="197"/>
      <c r="B304" s="215"/>
      <c r="C304" s="198"/>
      <c r="D304" s="199"/>
      <c r="E304" s="368" t="s">
        <v>721</v>
      </c>
      <c r="F304" s="92">
        <f t="shared" si="8"/>
        <v>500</v>
      </c>
      <c r="G304" s="77">
        <v>500</v>
      </c>
      <c r="H304" s="301"/>
    </row>
    <row r="305" spans="1:8" ht="16.5" thickBot="1">
      <c r="A305" s="197"/>
      <c r="B305" s="215"/>
      <c r="C305" s="198"/>
      <c r="D305" s="199"/>
      <c r="E305" s="368" t="s">
        <v>714</v>
      </c>
      <c r="F305" s="92">
        <f t="shared" si="8"/>
        <v>1032.6</v>
      </c>
      <c r="G305" s="77">
        <v>1032.6</v>
      </c>
      <c r="H305" s="301"/>
    </row>
    <row r="306" spans="1:8" ht="16.5" thickBot="1">
      <c r="A306" s="197">
        <v>2825</v>
      </c>
      <c r="B306" s="215" t="s">
        <v>8</v>
      </c>
      <c r="C306" s="198">
        <v>2</v>
      </c>
      <c r="D306" s="199">
        <v>5</v>
      </c>
      <c r="E306" s="196" t="s">
        <v>12</v>
      </c>
      <c r="F306" s="220">
        <f t="shared" si="8"/>
        <v>0</v>
      </c>
      <c r="G306" s="211"/>
      <c r="H306" s="211"/>
    </row>
    <row r="307" spans="1:8" ht="16.5" thickBot="1">
      <c r="A307" s="197">
        <v>2826</v>
      </c>
      <c r="B307" s="215" t="s">
        <v>8</v>
      </c>
      <c r="C307" s="198">
        <v>2</v>
      </c>
      <c r="D307" s="199">
        <v>6</v>
      </c>
      <c r="E307" s="196" t="s">
        <v>13</v>
      </c>
      <c r="F307" s="92">
        <f t="shared" si="8"/>
        <v>0</v>
      </c>
      <c r="G307" s="77"/>
      <c r="H307" s="301"/>
    </row>
    <row r="308" spans="1:8" ht="24.75" thickBot="1">
      <c r="A308" s="197">
        <v>2827</v>
      </c>
      <c r="B308" s="215" t="s">
        <v>8</v>
      </c>
      <c r="C308" s="198">
        <v>2</v>
      </c>
      <c r="D308" s="199">
        <v>7</v>
      </c>
      <c r="E308" s="196" t="s">
        <v>14</v>
      </c>
      <c r="F308" s="92">
        <f t="shared" si="8"/>
        <v>0</v>
      </c>
      <c r="G308" s="77"/>
      <c r="H308" s="77"/>
    </row>
    <row r="309" spans="1:8" ht="36.75" customHeight="1">
      <c r="A309" s="197">
        <v>2830</v>
      </c>
      <c r="B309" s="215" t="s">
        <v>8</v>
      </c>
      <c r="C309" s="198">
        <v>3</v>
      </c>
      <c r="D309" s="199">
        <v>0</v>
      </c>
      <c r="E309" s="196" t="s">
        <v>277</v>
      </c>
      <c r="F309" s="77">
        <f>SUM(F311:F312)</f>
        <v>0</v>
      </c>
      <c r="G309" s="77">
        <f>SUM(G311:G312)</f>
        <v>0</v>
      </c>
      <c r="H309" s="77">
        <f>SUM(H311:H312)</f>
        <v>0</v>
      </c>
    </row>
    <row r="310" spans="1:8" s="200" customFormat="1" ht="15" customHeight="1">
      <c r="A310" s="197"/>
      <c r="B310" s="191"/>
      <c r="C310" s="198"/>
      <c r="D310" s="199"/>
      <c r="E310" s="196" t="s">
        <v>448</v>
      </c>
      <c r="F310" s="77"/>
      <c r="G310" s="77"/>
      <c r="H310" s="301"/>
    </row>
    <row r="311" spans="1:8" ht="19.5" customHeight="1" thickBot="1">
      <c r="A311" s="197">
        <v>2831</v>
      </c>
      <c r="B311" s="215" t="s">
        <v>8</v>
      </c>
      <c r="C311" s="198">
        <v>3</v>
      </c>
      <c r="D311" s="199">
        <v>1</v>
      </c>
      <c r="E311" s="196" t="s">
        <v>46</v>
      </c>
      <c r="F311" s="92">
        <f>SUM(G311:H311)</f>
        <v>0</v>
      </c>
      <c r="G311" s="77"/>
      <c r="H311" s="301"/>
    </row>
    <row r="312" spans="1:8" ht="16.5" thickBot="1">
      <c r="A312" s="197">
        <v>2832</v>
      </c>
      <c r="B312" s="215" t="s">
        <v>8</v>
      </c>
      <c r="C312" s="198">
        <v>3</v>
      </c>
      <c r="D312" s="199">
        <v>2</v>
      </c>
      <c r="E312" s="196" t="s">
        <v>51</v>
      </c>
      <c r="F312" s="92">
        <f>SUM(G312:H312)</f>
        <v>0</v>
      </c>
      <c r="G312" s="77">
        <f>G313</f>
        <v>0</v>
      </c>
      <c r="H312" s="77">
        <f>H313</f>
        <v>0</v>
      </c>
    </row>
    <row r="313" spans="1:8" ht="16.5" thickBot="1">
      <c r="A313" s="197"/>
      <c r="B313" s="215"/>
      <c r="C313" s="198"/>
      <c r="D313" s="199"/>
      <c r="E313" s="196">
        <v>4819</v>
      </c>
      <c r="F313" s="92">
        <f>SUM(G313:H313)</f>
        <v>0</v>
      </c>
      <c r="G313" s="77"/>
      <c r="H313" s="301">
        <v>0</v>
      </c>
    </row>
    <row r="314" spans="1:8" ht="18.75" customHeight="1" thickBot="1">
      <c r="A314" s="197">
        <v>2833</v>
      </c>
      <c r="B314" s="215" t="s">
        <v>8</v>
      </c>
      <c r="C314" s="198">
        <v>3</v>
      </c>
      <c r="D314" s="199">
        <v>3</v>
      </c>
      <c r="E314" s="196" t="s">
        <v>52</v>
      </c>
      <c r="F314" s="92">
        <f>SUM(G314:H314)</f>
        <v>0</v>
      </c>
      <c r="G314" s="77"/>
      <c r="H314" s="301"/>
    </row>
    <row r="315" spans="1:8" ht="25.5" customHeight="1">
      <c r="A315" s="197">
        <v>2840</v>
      </c>
      <c r="B315" s="215" t="s">
        <v>8</v>
      </c>
      <c r="C315" s="198">
        <v>4</v>
      </c>
      <c r="D315" s="199">
        <v>0</v>
      </c>
      <c r="E315" s="196" t="s">
        <v>53</v>
      </c>
      <c r="F315" s="77">
        <f>SUM(F317:F319)</f>
        <v>0</v>
      </c>
      <c r="G315" s="77">
        <f>SUM(G317:G319)</f>
        <v>0</v>
      </c>
      <c r="H315" s="301">
        <f>SUM(H317:H319)</f>
        <v>0</v>
      </c>
    </row>
    <row r="316" spans="1:8" s="200" customFormat="1" ht="10.5" customHeight="1">
      <c r="A316" s="197"/>
      <c r="B316" s="191"/>
      <c r="C316" s="198"/>
      <c r="D316" s="199"/>
      <c r="E316" s="196" t="s">
        <v>448</v>
      </c>
      <c r="F316" s="77"/>
      <c r="G316" s="77"/>
      <c r="H316" s="301"/>
    </row>
    <row r="317" spans="1:8" ht="19.5" customHeight="1" thickBot="1">
      <c r="A317" s="197">
        <v>2841</v>
      </c>
      <c r="B317" s="215" t="s">
        <v>8</v>
      </c>
      <c r="C317" s="198">
        <v>4</v>
      </c>
      <c r="D317" s="199">
        <v>1</v>
      </c>
      <c r="E317" s="196" t="s">
        <v>54</v>
      </c>
      <c r="F317" s="92">
        <f>SUM(G317:H317)</f>
        <v>0</v>
      </c>
      <c r="G317" s="77"/>
      <c r="H317" s="301"/>
    </row>
    <row r="318" spans="1:8" ht="36" customHeight="1" thickBot="1">
      <c r="A318" s="197">
        <v>2842</v>
      </c>
      <c r="B318" s="215" t="s">
        <v>8</v>
      </c>
      <c r="C318" s="198">
        <v>4</v>
      </c>
      <c r="D318" s="199">
        <v>2</v>
      </c>
      <c r="E318" s="196" t="s">
        <v>55</v>
      </c>
      <c r="F318" s="92">
        <f>SUM(G318:H318)</f>
        <v>0</v>
      </c>
      <c r="G318" s="77"/>
      <c r="H318" s="301"/>
    </row>
    <row r="319" spans="1:8" ht="27" customHeight="1" thickBot="1">
      <c r="A319" s="197">
        <v>2843</v>
      </c>
      <c r="B319" s="215" t="s">
        <v>8</v>
      </c>
      <c r="C319" s="198">
        <v>4</v>
      </c>
      <c r="D319" s="199">
        <v>3</v>
      </c>
      <c r="E319" s="196" t="s">
        <v>53</v>
      </c>
      <c r="F319" s="92">
        <f>SUM(G319:H319)</f>
        <v>0</v>
      </c>
      <c r="G319" s="77"/>
      <c r="H319" s="301"/>
    </row>
    <row r="320" spans="1:8" ht="36.75" customHeight="1">
      <c r="A320" s="197">
        <v>2850</v>
      </c>
      <c r="B320" s="215" t="s">
        <v>8</v>
      </c>
      <c r="C320" s="198">
        <v>5</v>
      </c>
      <c r="D320" s="199">
        <v>0</v>
      </c>
      <c r="E320" s="221" t="s">
        <v>278</v>
      </c>
      <c r="F320" s="77">
        <f>SUM(F322)</f>
        <v>0</v>
      </c>
      <c r="G320" s="77">
        <f>SUM(G322)</f>
        <v>0</v>
      </c>
      <c r="H320" s="301">
        <f>SUM(H322)</f>
        <v>0</v>
      </c>
    </row>
    <row r="321" spans="1:8" s="200" customFormat="1" ht="10.5" customHeight="1">
      <c r="A321" s="197"/>
      <c r="B321" s="191"/>
      <c r="C321" s="198"/>
      <c r="D321" s="199"/>
      <c r="E321" s="196" t="s">
        <v>448</v>
      </c>
      <c r="F321" s="77"/>
      <c r="G321" s="77"/>
      <c r="H321" s="301"/>
    </row>
    <row r="322" spans="1:8" ht="24" customHeight="1" thickBot="1">
      <c r="A322" s="197">
        <v>2851</v>
      </c>
      <c r="B322" s="215" t="s">
        <v>8</v>
      </c>
      <c r="C322" s="198">
        <v>5</v>
      </c>
      <c r="D322" s="199">
        <v>1</v>
      </c>
      <c r="E322" s="221" t="s">
        <v>278</v>
      </c>
      <c r="F322" s="92">
        <f>SUM(G322:H322)</f>
        <v>0</v>
      </c>
      <c r="G322" s="92"/>
      <c r="H322" s="346"/>
    </row>
    <row r="323" spans="1:8" ht="27" customHeight="1" thickBot="1">
      <c r="A323" s="197">
        <v>2860</v>
      </c>
      <c r="B323" s="215" t="s">
        <v>8</v>
      </c>
      <c r="C323" s="198">
        <v>6</v>
      </c>
      <c r="D323" s="199">
        <v>0</v>
      </c>
      <c r="E323" s="221" t="s">
        <v>279</v>
      </c>
      <c r="F323" s="113">
        <f>SUM(F325)</f>
        <v>0</v>
      </c>
      <c r="G323" s="113">
        <f>SUM(G325)</f>
        <v>0</v>
      </c>
      <c r="H323" s="363">
        <f>SUM(H325)</f>
        <v>0</v>
      </c>
    </row>
    <row r="324" spans="1:8" s="200" customFormat="1" ht="10.5" customHeight="1">
      <c r="A324" s="197"/>
      <c r="B324" s="191"/>
      <c r="C324" s="198"/>
      <c r="D324" s="199"/>
      <c r="E324" s="196" t="s">
        <v>448</v>
      </c>
      <c r="F324" s="144"/>
      <c r="G324" s="144"/>
      <c r="H324" s="362"/>
    </row>
    <row r="325" spans="1:8" ht="24" customHeight="1" thickBot="1">
      <c r="A325" s="197">
        <v>2861</v>
      </c>
      <c r="B325" s="215" t="s">
        <v>8</v>
      </c>
      <c r="C325" s="198">
        <v>6</v>
      </c>
      <c r="D325" s="199">
        <v>1</v>
      </c>
      <c r="E325" s="221" t="s">
        <v>279</v>
      </c>
      <c r="F325" s="92">
        <f>F326</f>
        <v>0</v>
      </c>
      <c r="G325" s="92">
        <f>G326</f>
        <v>0</v>
      </c>
      <c r="H325" s="92">
        <f>H326</f>
        <v>0</v>
      </c>
    </row>
    <row r="326" spans="1:8" ht="24" customHeight="1" thickBot="1">
      <c r="A326" s="197"/>
      <c r="B326" s="215"/>
      <c r="C326" s="198"/>
      <c r="D326" s="199"/>
      <c r="E326" s="221">
        <v>4269</v>
      </c>
      <c r="F326" s="92">
        <f>SUM(G326:H326)</f>
        <v>0</v>
      </c>
      <c r="G326" s="206"/>
      <c r="H326" s="343"/>
    </row>
    <row r="327" spans="1:8" s="195" customFormat="1" ht="44.25" customHeight="1" thickBot="1">
      <c r="A327" s="222">
        <v>2900</v>
      </c>
      <c r="B327" s="223" t="s">
        <v>15</v>
      </c>
      <c r="C327" s="216">
        <v>0</v>
      </c>
      <c r="D327" s="217">
        <v>0</v>
      </c>
      <c r="E327" s="218" t="s">
        <v>796</v>
      </c>
      <c r="F327" s="92">
        <f>SUM(G327:H327)</f>
        <v>212263.7</v>
      </c>
      <c r="G327" s="211">
        <f>SUM(G329,G343,G347,G351,G355,G365,G368,G371)</f>
        <v>212263.7</v>
      </c>
      <c r="H327" s="306">
        <f>SUM(H329,H343,H347,H351,H355,H365,H368,H371)</f>
        <v>0</v>
      </c>
    </row>
    <row r="328" spans="1:8" ht="11.25" customHeight="1">
      <c r="A328" s="190"/>
      <c r="B328" s="191"/>
      <c r="C328" s="192"/>
      <c r="D328" s="193"/>
      <c r="E328" s="196" t="s">
        <v>447</v>
      </c>
      <c r="F328" s="144"/>
      <c r="G328" s="144"/>
      <c r="H328" s="362"/>
    </row>
    <row r="329" spans="1:8" ht="24.75" customHeight="1" thickBot="1">
      <c r="A329" s="197">
        <v>2910</v>
      </c>
      <c r="B329" s="215" t="s">
        <v>15</v>
      </c>
      <c r="C329" s="198">
        <v>1</v>
      </c>
      <c r="D329" s="199">
        <v>0</v>
      </c>
      <c r="E329" s="196" t="s">
        <v>47</v>
      </c>
      <c r="F329" s="92">
        <f>SUM(G329:H329)</f>
        <v>141357.2</v>
      </c>
      <c r="G329" s="77">
        <f>G331+G342</f>
        <v>141357.2</v>
      </c>
      <c r="H329" s="77">
        <f>H331+H342</f>
        <v>0</v>
      </c>
    </row>
    <row r="330" spans="1:8" s="200" customFormat="1" ht="10.5" customHeight="1">
      <c r="A330" s="197"/>
      <c r="B330" s="191"/>
      <c r="C330" s="198"/>
      <c r="D330" s="199"/>
      <c r="E330" s="196" t="s">
        <v>448</v>
      </c>
      <c r="F330" s="77"/>
      <c r="G330" s="77"/>
      <c r="H330" s="301"/>
    </row>
    <row r="331" spans="1:8" ht="19.5" customHeight="1" thickBot="1">
      <c r="A331" s="197">
        <v>2911</v>
      </c>
      <c r="B331" s="215" t="s">
        <v>15</v>
      </c>
      <c r="C331" s="198">
        <v>1</v>
      </c>
      <c r="D331" s="199">
        <v>1</v>
      </c>
      <c r="E331" s="218" t="s">
        <v>306</v>
      </c>
      <c r="F331" s="92">
        <f>SUM(G331:H331)</f>
        <v>141357.2</v>
      </c>
      <c r="G331" s="92">
        <f>G332</f>
        <v>141357.2</v>
      </c>
      <c r="H331" s="92">
        <f>H332</f>
        <v>0</v>
      </c>
    </row>
    <row r="332" spans="1:9" ht="36.75" customHeight="1" thickBot="1">
      <c r="A332" s="197"/>
      <c r="B332" s="215"/>
      <c r="C332" s="198"/>
      <c r="D332" s="199"/>
      <c r="E332" s="375" t="s">
        <v>715</v>
      </c>
      <c r="F332" s="92">
        <f>SUM(G332:H332)</f>
        <v>141357.2</v>
      </c>
      <c r="G332" s="92">
        <f>SUM(G334,G335,G336,G337,G338,G339,G340,G341)</f>
        <v>141357.2</v>
      </c>
      <c r="H332" s="92">
        <f>SUM(H334,H335,H336,H337,H338,H339,H340,H341)</f>
        <v>0</v>
      </c>
      <c r="I332" s="195"/>
    </row>
    <row r="333" spans="1:8" ht="19.5" customHeight="1" thickBot="1">
      <c r="A333" s="197"/>
      <c r="B333" s="215"/>
      <c r="C333" s="198"/>
      <c r="D333" s="199"/>
      <c r="E333" s="196" t="s">
        <v>722</v>
      </c>
      <c r="F333" s="92"/>
      <c r="G333" s="92"/>
      <c r="H333" s="346"/>
    </row>
    <row r="334" spans="1:8" ht="19.5" customHeight="1" thickBot="1">
      <c r="A334" s="197"/>
      <c r="B334" s="215"/>
      <c r="C334" s="198"/>
      <c r="D334" s="199"/>
      <c r="E334" s="347" t="s">
        <v>727</v>
      </c>
      <c r="F334" s="92">
        <f aca="true" t="shared" si="9" ref="F334:F341">SUM(G334:H334)</f>
        <v>17063.8</v>
      </c>
      <c r="G334" s="206">
        <v>17063.8</v>
      </c>
      <c r="H334" s="343"/>
    </row>
    <row r="335" spans="1:8" ht="19.5" customHeight="1" thickBot="1">
      <c r="A335" s="197"/>
      <c r="B335" s="215"/>
      <c r="C335" s="198"/>
      <c r="D335" s="199"/>
      <c r="E335" s="347" t="s">
        <v>728</v>
      </c>
      <c r="F335" s="92">
        <f t="shared" si="9"/>
        <v>12627.6</v>
      </c>
      <c r="G335" s="206">
        <v>12627.6</v>
      </c>
      <c r="H335" s="343"/>
    </row>
    <row r="336" spans="1:8" ht="19.5" customHeight="1" thickBot="1">
      <c r="A336" s="197"/>
      <c r="B336" s="215"/>
      <c r="C336" s="198"/>
      <c r="D336" s="199"/>
      <c r="E336" s="347" t="s">
        <v>729</v>
      </c>
      <c r="F336" s="92">
        <f t="shared" si="9"/>
        <v>24598.9</v>
      </c>
      <c r="G336" s="206">
        <v>24598.9</v>
      </c>
      <c r="H336" s="343"/>
    </row>
    <row r="337" spans="1:8" ht="19.5" customHeight="1" thickBot="1">
      <c r="A337" s="197"/>
      <c r="B337" s="215"/>
      <c r="C337" s="198"/>
      <c r="D337" s="199"/>
      <c r="E337" s="347" t="s">
        <v>741</v>
      </c>
      <c r="F337" s="92">
        <f t="shared" si="9"/>
        <v>17829.6</v>
      </c>
      <c r="G337" s="206">
        <v>17829.6</v>
      </c>
      <c r="H337" s="343"/>
    </row>
    <row r="338" spans="1:8" ht="19.5" customHeight="1" thickBot="1">
      <c r="A338" s="197"/>
      <c r="B338" s="215"/>
      <c r="C338" s="198"/>
      <c r="D338" s="199"/>
      <c r="E338" s="347" t="s">
        <v>742</v>
      </c>
      <c r="F338" s="92">
        <f t="shared" si="9"/>
        <v>27523.1</v>
      </c>
      <c r="G338" s="206">
        <v>27523.1</v>
      </c>
      <c r="H338" s="343"/>
    </row>
    <row r="339" spans="1:8" ht="19.5" customHeight="1" thickBot="1">
      <c r="A339" s="197"/>
      <c r="B339" s="215"/>
      <c r="C339" s="198"/>
      <c r="D339" s="199"/>
      <c r="E339" s="347" t="s">
        <v>743</v>
      </c>
      <c r="F339" s="92">
        <f t="shared" si="9"/>
        <v>27927.2</v>
      </c>
      <c r="G339" s="206">
        <v>27927.2</v>
      </c>
      <c r="H339" s="343"/>
    </row>
    <row r="340" spans="1:8" ht="19.5" customHeight="1" thickBot="1">
      <c r="A340" s="197"/>
      <c r="B340" s="215"/>
      <c r="C340" s="198"/>
      <c r="D340" s="199"/>
      <c r="E340" s="347" t="s">
        <v>730</v>
      </c>
      <c r="F340" s="92">
        <f t="shared" si="9"/>
        <v>10846.5</v>
      </c>
      <c r="G340" s="206">
        <v>10846.5</v>
      </c>
      <c r="H340" s="343"/>
    </row>
    <row r="341" spans="1:8" ht="19.5" customHeight="1" thickBot="1">
      <c r="A341" s="197"/>
      <c r="B341" s="215"/>
      <c r="C341" s="198"/>
      <c r="D341" s="199"/>
      <c r="E341" s="347" t="s">
        <v>731</v>
      </c>
      <c r="F341" s="92">
        <f t="shared" si="9"/>
        <v>2940.5</v>
      </c>
      <c r="G341" s="206">
        <v>2940.5</v>
      </c>
      <c r="H341" s="343"/>
    </row>
    <row r="342" spans="1:8" ht="18" customHeight="1" thickBot="1">
      <c r="A342" s="197">
        <v>2912</v>
      </c>
      <c r="B342" s="215" t="s">
        <v>15</v>
      </c>
      <c r="C342" s="198">
        <v>1</v>
      </c>
      <c r="D342" s="199">
        <v>2</v>
      </c>
      <c r="E342" s="196" t="s">
        <v>16</v>
      </c>
      <c r="F342" s="92"/>
      <c r="G342" s="206"/>
      <c r="H342" s="206"/>
    </row>
    <row r="343" spans="1:8" ht="16.5" customHeight="1">
      <c r="A343" s="197">
        <v>2920</v>
      </c>
      <c r="B343" s="215" t="s">
        <v>15</v>
      </c>
      <c r="C343" s="198">
        <v>2</v>
      </c>
      <c r="D343" s="199">
        <v>0</v>
      </c>
      <c r="E343" s="196" t="s">
        <v>17</v>
      </c>
      <c r="F343" s="77">
        <f>F345+F346</f>
        <v>0</v>
      </c>
      <c r="G343" s="77">
        <f>G345+G346</f>
        <v>0</v>
      </c>
      <c r="H343" s="77">
        <f>H345+H346</f>
        <v>0</v>
      </c>
    </row>
    <row r="344" spans="1:8" s="200" customFormat="1" ht="10.5" customHeight="1">
      <c r="A344" s="197"/>
      <c r="B344" s="191"/>
      <c r="C344" s="198"/>
      <c r="D344" s="199"/>
      <c r="E344" s="196" t="s">
        <v>448</v>
      </c>
      <c r="F344" s="77"/>
      <c r="G344" s="77"/>
      <c r="H344" s="301"/>
    </row>
    <row r="345" spans="1:8" ht="17.25" customHeight="1" thickBot="1">
      <c r="A345" s="197">
        <v>2921</v>
      </c>
      <c r="B345" s="215" t="s">
        <v>15</v>
      </c>
      <c r="C345" s="198">
        <v>2</v>
      </c>
      <c r="D345" s="199">
        <v>1</v>
      </c>
      <c r="E345" s="196" t="s">
        <v>18</v>
      </c>
      <c r="F345" s="92">
        <f>SUM(G345:H345)</f>
        <v>0</v>
      </c>
      <c r="G345" s="92"/>
      <c r="H345" s="92"/>
    </row>
    <row r="346" spans="1:8" ht="30.75" customHeight="1" thickBot="1">
      <c r="A346" s="197">
        <v>2922</v>
      </c>
      <c r="B346" s="215" t="s">
        <v>15</v>
      </c>
      <c r="C346" s="198">
        <v>2</v>
      </c>
      <c r="D346" s="199">
        <v>2</v>
      </c>
      <c r="E346" s="196" t="s">
        <v>19</v>
      </c>
      <c r="F346" s="92">
        <f>SUM(G346:H346)</f>
        <v>0</v>
      </c>
      <c r="G346" s="206"/>
      <c r="H346" s="206"/>
    </row>
    <row r="347" spans="1:8" ht="36.75" customHeight="1">
      <c r="A347" s="197">
        <v>2930</v>
      </c>
      <c r="B347" s="215" t="s">
        <v>15</v>
      </c>
      <c r="C347" s="198">
        <v>3</v>
      </c>
      <c r="D347" s="199">
        <v>0</v>
      </c>
      <c r="E347" s="196" t="s">
        <v>20</v>
      </c>
      <c r="F347" s="77">
        <f>SUM(F349:F350)</f>
        <v>0</v>
      </c>
      <c r="G347" s="77">
        <f>SUM(G349:G350)</f>
        <v>0</v>
      </c>
      <c r="H347" s="301">
        <f>SUM(H349:H350)</f>
        <v>0</v>
      </c>
    </row>
    <row r="348" spans="1:8" s="200" customFormat="1" ht="10.5" customHeight="1">
      <c r="A348" s="197"/>
      <c r="B348" s="191"/>
      <c r="C348" s="198"/>
      <c r="D348" s="199"/>
      <c r="E348" s="196" t="s">
        <v>448</v>
      </c>
      <c r="F348" s="77"/>
      <c r="G348" s="77"/>
      <c r="H348" s="301"/>
    </row>
    <row r="349" spans="1:8" ht="25.5" customHeight="1" thickBot="1">
      <c r="A349" s="197">
        <v>2931</v>
      </c>
      <c r="B349" s="215" t="s">
        <v>15</v>
      </c>
      <c r="C349" s="198">
        <v>3</v>
      </c>
      <c r="D349" s="199">
        <v>1</v>
      </c>
      <c r="E349" s="196" t="s">
        <v>21</v>
      </c>
      <c r="F349" s="92">
        <f>SUM(G349:H349)</f>
        <v>0</v>
      </c>
      <c r="G349" s="92"/>
      <c r="H349" s="346"/>
    </row>
    <row r="350" spans="1:8" ht="18.75" customHeight="1" thickBot="1">
      <c r="A350" s="197">
        <v>2932</v>
      </c>
      <c r="B350" s="215" t="s">
        <v>15</v>
      </c>
      <c r="C350" s="198">
        <v>3</v>
      </c>
      <c r="D350" s="199">
        <v>2</v>
      </c>
      <c r="E350" s="196" t="s">
        <v>22</v>
      </c>
      <c r="F350" s="92">
        <f>SUM(G350:H350)</f>
        <v>0</v>
      </c>
      <c r="G350" s="206"/>
      <c r="H350" s="206"/>
    </row>
    <row r="351" spans="1:8" ht="16.5" customHeight="1">
      <c r="A351" s="197">
        <v>2940</v>
      </c>
      <c r="B351" s="215" t="s">
        <v>15</v>
      </c>
      <c r="C351" s="198">
        <v>4</v>
      </c>
      <c r="D351" s="199">
        <v>0</v>
      </c>
      <c r="E351" s="196" t="s">
        <v>307</v>
      </c>
      <c r="F351" s="77">
        <f>F353</f>
        <v>0</v>
      </c>
      <c r="G351" s="77">
        <f>G353</f>
        <v>0</v>
      </c>
      <c r="H351" s="77">
        <f>H353</f>
        <v>0</v>
      </c>
    </row>
    <row r="352" spans="1:8" s="200" customFormat="1" ht="12.75" customHeight="1">
      <c r="A352" s="197"/>
      <c r="B352" s="191"/>
      <c r="C352" s="198"/>
      <c r="D352" s="199"/>
      <c r="E352" s="196" t="s">
        <v>448</v>
      </c>
      <c r="F352" s="77"/>
      <c r="G352" s="77"/>
      <c r="H352" s="301"/>
    </row>
    <row r="353" spans="1:8" ht="24" customHeight="1" thickBot="1">
      <c r="A353" s="197">
        <v>2941</v>
      </c>
      <c r="B353" s="215" t="s">
        <v>15</v>
      </c>
      <c r="C353" s="198">
        <v>4</v>
      </c>
      <c r="D353" s="199">
        <v>1</v>
      </c>
      <c r="E353" s="196" t="s">
        <v>23</v>
      </c>
      <c r="F353" s="92">
        <f>SUM(G353:H353)</f>
        <v>0</v>
      </c>
      <c r="G353" s="92"/>
      <c r="H353" s="92"/>
    </row>
    <row r="354" spans="1:8" ht="24" customHeight="1" thickBot="1">
      <c r="A354" s="197">
        <v>2942</v>
      </c>
      <c r="B354" s="215" t="s">
        <v>15</v>
      </c>
      <c r="C354" s="198">
        <v>4</v>
      </c>
      <c r="D354" s="199">
        <v>2</v>
      </c>
      <c r="E354" s="196" t="s">
        <v>24</v>
      </c>
      <c r="F354" s="92">
        <f>SUM(G354:H354)</f>
        <v>0</v>
      </c>
      <c r="G354" s="92"/>
      <c r="H354" s="346"/>
    </row>
    <row r="355" spans="1:8" ht="27.75" customHeight="1">
      <c r="A355" s="197">
        <v>2950</v>
      </c>
      <c r="B355" s="215" t="s">
        <v>15</v>
      </c>
      <c r="C355" s="198">
        <v>5</v>
      </c>
      <c r="D355" s="199">
        <v>0</v>
      </c>
      <c r="E355" s="218" t="s">
        <v>308</v>
      </c>
      <c r="F355" s="77">
        <f>SUM(F357,F364)</f>
        <v>70906.5</v>
      </c>
      <c r="G355" s="77">
        <f>G357</f>
        <v>70906.5</v>
      </c>
      <c r="H355" s="77">
        <f>H357</f>
        <v>0</v>
      </c>
    </row>
    <row r="356" spans="1:8" s="200" customFormat="1" ht="10.5" customHeight="1">
      <c r="A356" s="197"/>
      <c r="B356" s="191"/>
      <c r="C356" s="198"/>
      <c r="D356" s="199"/>
      <c r="E356" s="196" t="s">
        <v>448</v>
      </c>
      <c r="F356" s="77"/>
      <c r="G356" s="77"/>
      <c r="H356" s="301"/>
    </row>
    <row r="357" spans="1:8" ht="16.5" thickBot="1">
      <c r="A357" s="197">
        <v>2951</v>
      </c>
      <c r="B357" s="215" t="s">
        <v>15</v>
      </c>
      <c r="C357" s="198">
        <v>5</v>
      </c>
      <c r="D357" s="199">
        <v>1</v>
      </c>
      <c r="E357" s="347" t="s">
        <v>25</v>
      </c>
      <c r="F357" s="92">
        <f>SUM(G357:H357)</f>
        <v>70906.5</v>
      </c>
      <c r="G357" s="92">
        <f>G358</f>
        <v>70906.5</v>
      </c>
      <c r="H357" s="92">
        <f>H358</f>
        <v>0</v>
      </c>
    </row>
    <row r="358" spans="1:8" ht="40.5" customHeight="1" thickBot="1">
      <c r="A358" s="197"/>
      <c r="B358" s="215"/>
      <c r="C358" s="198"/>
      <c r="D358" s="199"/>
      <c r="E358" s="375" t="s">
        <v>715</v>
      </c>
      <c r="F358" s="92">
        <f aca="true" t="shared" si="10" ref="F358:F363">SUM(G358:H358)</f>
        <v>70906.5</v>
      </c>
      <c r="G358" s="92">
        <f>SUM(G360,G361,G362)</f>
        <v>70906.5</v>
      </c>
      <c r="H358" s="92">
        <f>SUM(H360,H361,H362)</f>
        <v>0</v>
      </c>
    </row>
    <row r="359" spans="1:8" ht="16.5" thickBot="1">
      <c r="A359" s="197"/>
      <c r="B359" s="215"/>
      <c r="C359" s="198"/>
      <c r="D359" s="199"/>
      <c r="E359" s="196" t="s">
        <v>722</v>
      </c>
      <c r="F359" s="92"/>
      <c r="G359" s="92"/>
      <c r="H359" s="346"/>
    </row>
    <row r="360" spans="1:8" ht="19.5" customHeight="1" thickBot="1">
      <c r="A360" s="197"/>
      <c r="B360" s="215"/>
      <c r="C360" s="198"/>
      <c r="D360" s="199"/>
      <c r="E360" s="347" t="s">
        <v>724</v>
      </c>
      <c r="F360" s="92">
        <f t="shared" si="10"/>
        <v>7970</v>
      </c>
      <c r="G360" s="92">
        <v>7970</v>
      </c>
      <c r="H360" s="346"/>
    </row>
    <row r="361" spans="1:8" ht="23.25" customHeight="1" thickBot="1">
      <c r="A361" s="197"/>
      <c r="B361" s="215"/>
      <c r="C361" s="198"/>
      <c r="D361" s="199"/>
      <c r="E361" s="347" t="s">
        <v>725</v>
      </c>
      <c r="F361" s="92">
        <f t="shared" si="10"/>
        <v>30290</v>
      </c>
      <c r="G361" s="92">
        <v>30290</v>
      </c>
      <c r="H361" s="346"/>
    </row>
    <row r="362" spans="1:8" ht="20.25" customHeight="1" thickBot="1">
      <c r="A362" s="197"/>
      <c r="B362" s="215"/>
      <c r="C362" s="198"/>
      <c r="D362" s="199"/>
      <c r="E362" s="347" t="s">
        <v>726</v>
      </c>
      <c r="F362" s="92">
        <f t="shared" si="10"/>
        <v>32646.5</v>
      </c>
      <c r="G362" s="92">
        <v>32646.5</v>
      </c>
      <c r="H362" s="346"/>
    </row>
    <row r="363" spans="1:8" ht="16.5" thickBot="1">
      <c r="A363" s="197"/>
      <c r="B363" s="215"/>
      <c r="C363" s="198"/>
      <c r="D363" s="199"/>
      <c r="E363" s="196"/>
      <c r="F363" s="92">
        <f t="shared" si="10"/>
        <v>0</v>
      </c>
      <c r="G363" s="92"/>
      <c r="H363" s="346"/>
    </row>
    <row r="364" spans="1:8" ht="16.5" customHeight="1" thickBot="1">
      <c r="A364" s="197">
        <v>2952</v>
      </c>
      <c r="B364" s="215" t="s">
        <v>15</v>
      </c>
      <c r="C364" s="198">
        <v>5</v>
      </c>
      <c r="D364" s="199">
        <v>2</v>
      </c>
      <c r="E364" s="196" t="s">
        <v>26</v>
      </c>
      <c r="F364" s="92">
        <f>SUM(G364:H364)</f>
        <v>0</v>
      </c>
      <c r="G364" s="92"/>
      <c r="H364" s="346"/>
    </row>
    <row r="365" spans="1:8" ht="26.25" customHeight="1">
      <c r="A365" s="197">
        <v>2960</v>
      </c>
      <c r="B365" s="215" t="s">
        <v>15</v>
      </c>
      <c r="C365" s="198">
        <v>6</v>
      </c>
      <c r="D365" s="199">
        <v>0</v>
      </c>
      <c r="E365" s="196" t="s">
        <v>309</v>
      </c>
      <c r="F365" s="77">
        <f>SUM(F367)</f>
        <v>0</v>
      </c>
      <c r="G365" s="77">
        <f>SUM(G367)</f>
        <v>0</v>
      </c>
      <c r="H365" s="301">
        <f>SUM(H367)</f>
        <v>0</v>
      </c>
    </row>
    <row r="366" spans="1:8" s="200" customFormat="1" ht="14.25" customHeight="1">
      <c r="A366" s="197"/>
      <c r="B366" s="191"/>
      <c r="C366" s="198"/>
      <c r="D366" s="199"/>
      <c r="E366" s="196" t="s">
        <v>448</v>
      </c>
      <c r="F366" s="77"/>
      <c r="G366" s="77"/>
      <c r="H366" s="301"/>
    </row>
    <row r="367" spans="1:8" ht="24" customHeight="1" thickBot="1">
      <c r="A367" s="207">
        <v>2961</v>
      </c>
      <c r="B367" s="198" t="s">
        <v>15</v>
      </c>
      <c r="C367" s="198">
        <v>6</v>
      </c>
      <c r="D367" s="198">
        <v>1</v>
      </c>
      <c r="E367" s="208" t="s">
        <v>309</v>
      </c>
      <c r="F367" s="92">
        <f>SUM(G367:H367)</f>
        <v>0</v>
      </c>
      <c r="G367" s="92"/>
      <c r="H367" s="92"/>
    </row>
    <row r="368" spans="1:8" ht="26.25" customHeight="1">
      <c r="A368" s="207">
        <v>2970</v>
      </c>
      <c r="B368" s="198" t="s">
        <v>15</v>
      </c>
      <c r="C368" s="198">
        <v>7</v>
      </c>
      <c r="D368" s="198">
        <v>0</v>
      </c>
      <c r="E368" s="208" t="s">
        <v>310</v>
      </c>
      <c r="F368" s="77">
        <f>SUM(F370)</f>
        <v>0</v>
      </c>
      <c r="G368" s="77">
        <f>SUM(G370)</f>
        <v>0</v>
      </c>
      <c r="H368" s="301">
        <f>SUM(H370)</f>
        <v>0</v>
      </c>
    </row>
    <row r="369" spans="1:8" s="200" customFormat="1" ht="10.5" customHeight="1">
      <c r="A369" s="207"/>
      <c r="B369" s="198"/>
      <c r="C369" s="198"/>
      <c r="D369" s="198"/>
      <c r="E369" s="208" t="s">
        <v>448</v>
      </c>
      <c r="F369" s="77"/>
      <c r="G369" s="77"/>
      <c r="H369" s="301"/>
    </row>
    <row r="370" spans="1:8" ht="32.25" customHeight="1" thickBot="1">
      <c r="A370" s="207">
        <v>2971</v>
      </c>
      <c r="B370" s="198" t="s">
        <v>15</v>
      </c>
      <c r="C370" s="198">
        <v>7</v>
      </c>
      <c r="D370" s="198">
        <v>1</v>
      </c>
      <c r="E370" s="208" t="s">
        <v>310</v>
      </c>
      <c r="F370" s="92">
        <f>SUM(G370:H370)</f>
        <v>0</v>
      </c>
      <c r="G370" s="92"/>
      <c r="H370" s="346"/>
    </row>
    <row r="371" spans="1:8" ht="27.75" customHeight="1">
      <c r="A371" s="207">
        <v>2980</v>
      </c>
      <c r="B371" s="198" t="s">
        <v>15</v>
      </c>
      <c r="C371" s="198">
        <v>8</v>
      </c>
      <c r="D371" s="198">
        <v>0</v>
      </c>
      <c r="E371" s="208" t="s">
        <v>311</v>
      </c>
      <c r="F371" s="77">
        <f>SUM(F373)</f>
        <v>0</v>
      </c>
      <c r="G371" s="77">
        <f>SUM(G373)</f>
        <v>0</v>
      </c>
      <c r="H371" s="301">
        <f>SUM(H373)</f>
        <v>0</v>
      </c>
    </row>
    <row r="372" spans="1:8" s="200" customFormat="1" ht="10.5" customHeight="1">
      <c r="A372" s="207"/>
      <c r="B372" s="198"/>
      <c r="C372" s="198"/>
      <c r="D372" s="198"/>
      <c r="E372" s="208" t="s">
        <v>448</v>
      </c>
      <c r="F372" s="77"/>
      <c r="G372" s="77"/>
      <c r="H372" s="301"/>
    </row>
    <row r="373" spans="1:8" ht="23.25" customHeight="1" thickBot="1">
      <c r="A373" s="207">
        <v>2981</v>
      </c>
      <c r="B373" s="198" t="s">
        <v>15</v>
      </c>
      <c r="C373" s="198">
        <v>8</v>
      </c>
      <c r="D373" s="198">
        <v>1</v>
      </c>
      <c r="E373" s="208" t="s">
        <v>311</v>
      </c>
      <c r="F373" s="92">
        <f>F374</f>
        <v>0</v>
      </c>
      <c r="G373" s="92">
        <f>G374</f>
        <v>0</v>
      </c>
      <c r="H373" s="92">
        <f>H374</f>
        <v>0</v>
      </c>
    </row>
    <row r="374" spans="1:8" ht="23.25" customHeight="1" thickBot="1">
      <c r="A374" s="207"/>
      <c r="B374" s="198"/>
      <c r="C374" s="198"/>
      <c r="D374" s="198"/>
      <c r="E374" s="208">
        <v>4637</v>
      </c>
      <c r="F374" s="92">
        <f>SUM(G374:H374)</f>
        <v>0</v>
      </c>
      <c r="G374" s="206">
        <v>0</v>
      </c>
      <c r="H374" s="343"/>
    </row>
    <row r="375" spans="1:8" s="195" customFormat="1" ht="38.25" customHeight="1">
      <c r="A375" s="224">
        <v>3000</v>
      </c>
      <c r="B375" s="216" t="s">
        <v>28</v>
      </c>
      <c r="C375" s="216">
        <v>0</v>
      </c>
      <c r="D375" s="216">
        <v>0</v>
      </c>
      <c r="E375" s="225" t="s">
        <v>797</v>
      </c>
      <c r="F375" s="211">
        <f>SUM(F377,F381,F384,F389,F392,F395,F398,F403,F407)</f>
        <v>2000</v>
      </c>
      <c r="G375" s="211">
        <f>SUM(G377,G381,G384,G389,G392,G395,G398,G403,G407)</f>
        <v>2000</v>
      </c>
      <c r="H375" s="306">
        <v>0</v>
      </c>
    </row>
    <row r="376" spans="1:8" ht="15.75" customHeight="1">
      <c r="A376" s="207"/>
      <c r="B376" s="198"/>
      <c r="C376" s="198"/>
      <c r="D376" s="198"/>
      <c r="E376" s="208" t="s">
        <v>447</v>
      </c>
      <c r="F376" s="77"/>
      <c r="G376" s="77"/>
      <c r="H376" s="301"/>
    </row>
    <row r="377" spans="1:8" ht="24" customHeight="1">
      <c r="A377" s="207">
        <v>3010</v>
      </c>
      <c r="B377" s="198" t="s">
        <v>28</v>
      </c>
      <c r="C377" s="198">
        <v>1</v>
      </c>
      <c r="D377" s="198">
        <v>0</v>
      </c>
      <c r="E377" s="208" t="s">
        <v>27</v>
      </c>
      <c r="F377" s="77">
        <f>SUM(F379:F380)</f>
        <v>0</v>
      </c>
      <c r="G377" s="77">
        <f>SUM(G379:G380)</f>
        <v>0</v>
      </c>
      <c r="H377" s="301">
        <f>SUM(H379:H380)</f>
        <v>0</v>
      </c>
    </row>
    <row r="378" spans="1:8" s="200" customFormat="1" ht="16.5" customHeight="1">
      <c r="A378" s="207"/>
      <c r="B378" s="198"/>
      <c r="C378" s="198"/>
      <c r="D378" s="198"/>
      <c r="E378" s="208" t="s">
        <v>448</v>
      </c>
      <c r="F378" s="77"/>
      <c r="G378" s="77"/>
      <c r="H378" s="301"/>
    </row>
    <row r="379" spans="1:8" ht="18.75" customHeight="1" thickBot="1">
      <c r="A379" s="207">
        <v>3011</v>
      </c>
      <c r="B379" s="198" t="s">
        <v>28</v>
      </c>
      <c r="C379" s="198">
        <v>1</v>
      </c>
      <c r="D379" s="198">
        <v>1</v>
      </c>
      <c r="E379" s="208" t="s">
        <v>312</v>
      </c>
      <c r="F379" s="92">
        <f>SUM(G379:H379)</f>
        <v>0</v>
      </c>
      <c r="G379" s="92"/>
      <c r="H379" s="346"/>
    </row>
    <row r="380" spans="1:8" ht="17.25" customHeight="1" thickBot="1">
      <c r="A380" s="207">
        <v>3012</v>
      </c>
      <c r="B380" s="198" t="s">
        <v>28</v>
      </c>
      <c r="C380" s="198">
        <v>1</v>
      </c>
      <c r="D380" s="198">
        <v>2</v>
      </c>
      <c r="E380" s="208" t="s">
        <v>313</v>
      </c>
      <c r="F380" s="92">
        <f>SUM(G380:H380)</f>
        <v>0</v>
      </c>
      <c r="G380" s="92"/>
      <c r="H380" s="346"/>
    </row>
    <row r="381" spans="1:8" ht="15" customHeight="1">
      <c r="A381" s="207">
        <v>3020</v>
      </c>
      <c r="B381" s="198" t="s">
        <v>28</v>
      </c>
      <c r="C381" s="198">
        <v>2</v>
      </c>
      <c r="D381" s="198">
        <v>0</v>
      </c>
      <c r="E381" s="208" t="s">
        <v>314</v>
      </c>
      <c r="F381" s="77">
        <f>SUM(F383)</f>
        <v>0</v>
      </c>
      <c r="G381" s="77">
        <f>SUM(G383)</f>
        <v>0</v>
      </c>
      <c r="H381" s="301">
        <f>SUM(H383)</f>
        <v>0</v>
      </c>
    </row>
    <row r="382" spans="1:8" s="200" customFormat="1" ht="10.5" customHeight="1">
      <c r="A382" s="207"/>
      <c r="B382" s="198"/>
      <c r="C382" s="198"/>
      <c r="D382" s="198"/>
      <c r="E382" s="208" t="s">
        <v>448</v>
      </c>
      <c r="F382" s="77"/>
      <c r="G382" s="77"/>
      <c r="H382" s="301"/>
    </row>
    <row r="383" spans="1:8" ht="15.75" customHeight="1" thickBot="1">
      <c r="A383" s="207">
        <v>3021</v>
      </c>
      <c r="B383" s="198" t="s">
        <v>28</v>
      </c>
      <c r="C383" s="198">
        <v>2</v>
      </c>
      <c r="D383" s="198">
        <v>1</v>
      </c>
      <c r="E383" s="208" t="s">
        <v>314</v>
      </c>
      <c r="F383" s="92">
        <f>SUM(G383:H383)</f>
        <v>0</v>
      </c>
      <c r="G383" s="92"/>
      <c r="H383" s="346"/>
    </row>
    <row r="384" spans="1:8" ht="14.25" customHeight="1">
      <c r="A384" s="207">
        <v>3030</v>
      </c>
      <c r="B384" s="198" t="s">
        <v>28</v>
      </c>
      <c r="C384" s="198">
        <v>3</v>
      </c>
      <c r="D384" s="198">
        <v>0</v>
      </c>
      <c r="E384" s="348" t="s">
        <v>315</v>
      </c>
      <c r="F384" s="77">
        <f>SUM(F386)</f>
        <v>2000</v>
      </c>
      <c r="G384" s="77">
        <f>SUM(G386)</f>
        <v>2000</v>
      </c>
      <c r="H384" s="301">
        <f>SUM(H386)</f>
        <v>0</v>
      </c>
    </row>
    <row r="385" spans="1:8" s="200" customFormat="1" ht="15.75">
      <c r="A385" s="207"/>
      <c r="B385" s="198"/>
      <c r="C385" s="198"/>
      <c r="D385" s="198"/>
      <c r="E385" s="208" t="s">
        <v>448</v>
      </c>
      <c r="F385" s="77"/>
      <c r="G385" s="77"/>
      <c r="H385" s="301"/>
    </row>
    <row r="386" spans="1:8" s="200" customFormat="1" ht="16.5" thickBot="1">
      <c r="A386" s="207">
        <v>3031</v>
      </c>
      <c r="B386" s="198" t="s">
        <v>28</v>
      </c>
      <c r="C386" s="198">
        <v>3</v>
      </c>
      <c r="D386" s="198" t="s">
        <v>505</v>
      </c>
      <c r="E386" s="348" t="s">
        <v>315</v>
      </c>
      <c r="F386" s="92">
        <f>SUM(G386:H386)</f>
        <v>2000</v>
      </c>
      <c r="G386" s="206">
        <f>G387+G388</f>
        <v>2000</v>
      </c>
      <c r="H386" s="343">
        <f>H387+H388</f>
        <v>0</v>
      </c>
    </row>
    <row r="387" spans="1:8" s="200" customFormat="1" ht="24.75" thickBot="1">
      <c r="A387" s="207"/>
      <c r="B387" s="198"/>
      <c r="C387" s="198"/>
      <c r="D387" s="198"/>
      <c r="E387" s="378" t="s">
        <v>723</v>
      </c>
      <c r="F387" s="92">
        <f>SUM(G387:H387)</f>
        <v>2000</v>
      </c>
      <c r="G387" s="77">
        <v>2000</v>
      </c>
      <c r="H387" s="301"/>
    </row>
    <row r="388" spans="1:8" s="200" customFormat="1" ht="16.5" thickBot="1">
      <c r="A388" s="207"/>
      <c r="B388" s="198"/>
      <c r="C388" s="198"/>
      <c r="D388" s="198"/>
      <c r="E388" s="208"/>
      <c r="F388" s="92">
        <f>SUM(G388:H388)</f>
        <v>0</v>
      </c>
      <c r="G388" s="77"/>
      <c r="H388" s="301"/>
    </row>
    <row r="389" spans="1:8" ht="18" customHeight="1">
      <c r="A389" s="207">
        <v>3040</v>
      </c>
      <c r="B389" s="198" t="s">
        <v>28</v>
      </c>
      <c r="C389" s="198">
        <v>4</v>
      </c>
      <c r="D389" s="198">
        <v>0</v>
      </c>
      <c r="E389" s="208" t="s">
        <v>316</v>
      </c>
      <c r="F389" s="77">
        <f>SUM(F391)</f>
        <v>0</v>
      </c>
      <c r="G389" s="77">
        <f>SUM(G391)</f>
        <v>0</v>
      </c>
      <c r="H389" s="301">
        <f>SUM(H391)</f>
        <v>0</v>
      </c>
    </row>
    <row r="390" spans="1:8" s="200" customFormat="1" ht="10.5" customHeight="1">
      <c r="A390" s="207"/>
      <c r="B390" s="198"/>
      <c r="C390" s="198"/>
      <c r="D390" s="198"/>
      <c r="E390" s="208" t="s">
        <v>448</v>
      </c>
      <c r="F390" s="77"/>
      <c r="G390" s="77"/>
      <c r="H390" s="301"/>
    </row>
    <row r="391" spans="1:8" ht="16.5" customHeight="1" thickBot="1">
      <c r="A391" s="207">
        <v>3041</v>
      </c>
      <c r="B391" s="198" t="s">
        <v>28</v>
      </c>
      <c r="C391" s="198">
        <v>4</v>
      </c>
      <c r="D391" s="198">
        <v>1</v>
      </c>
      <c r="E391" s="208" t="s">
        <v>316</v>
      </c>
      <c r="F391" s="92">
        <f>SUM(G391:H391)</f>
        <v>0</v>
      </c>
      <c r="G391" s="206"/>
      <c r="H391" s="206"/>
    </row>
    <row r="392" spans="1:8" ht="12" customHeight="1">
      <c r="A392" s="207">
        <v>3050</v>
      </c>
      <c r="B392" s="198" t="s">
        <v>28</v>
      </c>
      <c r="C392" s="198">
        <v>5</v>
      </c>
      <c r="D392" s="198">
        <v>0</v>
      </c>
      <c r="E392" s="208" t="s">
        <v>317</v>
      </c>
      <c r="F392" s="77">
        <f>SUM(F394)</f>
        <v>0</v>
      </c>
      <c r="G392" s="77">
        <f>SUM(G394)</f>
        <v>0</v>
      </c>
      <c r="H392" s="301">
        <f>SUM(H394)</f>
        <v>0</v>
      </c>
    </row>
    <row r="393" spans="1:8" s="200" customFormat="1" ht="10.5" customHeight="1">
      <c r="A393" s="207"/>
      <c r="B393" s="198"/>
      <c r="C393" s="198"/>
      <c r="D393" s="198"/>
      <c r="E393" s="208" t="s">
        <v>448</v>
      </c>
      <c r="F393" s="77"/>
      <c r="G393" s="77"/>
      <c r="H393" s="301"/>
    </row>
    <row r="394" spans="1:8" ht="15.75" customHeight="1" thickBot="1">
      <c r="A394" s="207">
        <v>3051</v>
      </c>
      <c r="B394" s="198" t="s">
        <v>28</v>
      </c>
      <c r="C394" s="198">
        <v>5</v>
      </c>
      <c r="D394" s="198">
        <v>1</v>
      </c>
      <c r="E394" s="208" t="s">
        <v>317</v>
      </c>
      <c r="F394" s="92">
        <f>SUM(G394:H394)</f>
        <v>0</v>
      </c>
      <c r="G394" s="92"/>
      <c r="H394" s="346"/>
    </row>
    <row r="395" spans="1:8" ht="16.5" customHeight="1">
      <c r="A395" s="207">
        <v>3060</v>
      </c>
      <c r="B395" s="198" t="s">
        <v>28</v>
      </c>
      <c r="C395" s="198">
        <v>6</v>
      </c>
      <c r="D395" s="198">
        <v>0</v>
      </c>
      <c r="E395" s="208" t="s">
        <v>318</v>
      </c>
      <c r="F395" s="77">
        <f>SUM(F397)</f>
        <v>0</v>
      </c>
      <c r="G395" s="77">
        <f>SUM(G397)</f>
        <v>0</v>
      </c>
      <c r="H395" s="301">
        <f>SUM(H397)</f>
        <v>0</v>
      </c>
    </row>
    <row r="396" spans="1:8" s="200" customFormat="1" ht="10.5" customHeight="1">
      <c r="A396" s="207"/>
      <c r="B396" s="198"/>
      <c r="C396" s="198"/>
      <c r="D396" s="198"/>
      <c r="E396" s="208" t="s">
        <v>448</v>
      </c>
      <c r="F396" s="77"/>
      <c r="G396" s="77"/>
      <c r="H396" s="301"/>
    </row>
    <row r="397" spans="1:8" ht="15.75" customHeight="1" thickBot="1">
      <c r="A397" s="207">
        <v>3061</v>
      </c>
      <c r="B397" s="198" t="s">
        <v>28</v>
      </c>
      <c r="C397" s="198">
        <v>6</v>
      </c>
      <c r="D397" s="198">
        <v>1</v>
      </c>
      <c r="E397" s="208" t="s">
        <v>318</v>
      </c>
      <c r="F397" s="92">
        <f>SUM(G397:H397)</f>
        <v>0</v>
      </c>
      <c r="G397" s="92"/>
      <c r="H397" s="346"/>
    </row>
    <row r="398" spans="1:8" ht="34.5" customHeight="1">
      <c r="A398" s="207">
        <v>3070</v>
      </c>
      <c r="B398" s="198" t="s">
        <v>28</v>
      </c>
      <c r="C398" s="198">
        <v>7</v>
      </c>
      <c r="D398" s="198">
        <v>0</v>
      </c>
      <c r="E398" s="208" t="s">
        <v>319</v>
      </c>
      <c r="F398" s="77">
        <f>SUM(F400)</f>
        <v>0</v>
      </c>
      <c r="G398" s="77">
        <f>SUM(G400)</f>
        <v>0</v>
      </c>
      <c r="H398" s="301">
        <f>SUM(H400)</f>
        <v>0</v>
      </c>
    </row>
    <row r="399" spans="1:8" s="200" customFormat="1" ht="10.5" customHeight="1">
      <c r="A399" s="207"/>
      <c r="B399" s="198"/>
      <c r="C399" s="198"/>
      <c r="D399" s="198"/>
      <c r="E399" s="208" t="s">
        <v>448</v>
      </c>
      <c r="F399" s="77"/>
      <c r="G399" s="77"/>
      <c r="H399" s="301"/>
    </row>
    <row r="400" spans="1:8" ht="39" customHeight="1" thickBot="1">
      <c r="A400" s="207">
        <v>3071</v>
      </c>
      <c r="B400" s="198" t="s">
        <v>28</v>
      </c>
      <c r="C400" s="198">
        <v>7</v>
      </c>
      <c r="D400" s="198">
        <v>1</v>
      </c>
      <c r="E400" s="225" t="s">
        <v>319</v>
      </c>
      <c r="F400" s="92">
        <f>SUM(G400:H400)</f>
        <v>0</v>
      </c>
      <c r="G400" s="206">
        <f>G401+G402</f>
        <v>0</v>
      </c>
      <c r="H400" s="343">
        <v>0</v>
      </c>
    </row>
    <row r="401" spans="1:8" ht="14.25" customHeight="1" thickBot="1">
      <c r="A401" s="207"/>
      <c r="B401" s="198"/>
      <c r="C401" s="198"/>
      <c r="D401" s="198"/>
      <c r="E401" s="349" t="s">
        <v>867</v>
      </c>
      <c r="F401" s="92">
        <f>SUM(G401:H401)</f>
        <v>0</v>
      </c>
      <c r="G401" s="77"/>
      <c r="H401" s="301">
        <v>0</v>
      </c>
    </row>
    <row r="402" spans="1:8" ht="14.25" customHeight="1" thickBot="1">
      <c r="A402" s="207"/>
      <c r="B402" s="198"/>
      <c r="C402" s="198"/>
      <c r="D402" s="198"/>
      <c r="E402" s="208"/>
      <c r="F402" s="92">
        <f>SUM(G402:H402)</f>
        <v>0</v>
      </c>
      <c r="G402" s="77"/>
      <c r="H402" s="301"/>
    </row>
    <row r="403" spans="1:8" ht="40.5" customHeight="1">
      <c r="A403" s="207">
        <v>3080</v>
      </c>
      <c r="B403" s="198" t="s">
        <v>28</v>
      </c>
      <c r="C403" s="198">
        <v>8</v>
      </c>
      <c r="D403" s="198">
        <v>0</v>
      </c>
      <c r="E403" s="208" t="s">
        <v>320</v>
      </c>
      <c r="F403" s="77">
        <f>SUM(F405)</f>
        <v>0</v>
      </c>
      <c r="G403" s="77">
        <f>SUM(G405)</f>
        <v>0</v>
      </c>
      <c r="H403" s="301">
        <f>SUM(H405)</f>
        <v>0</v>
      </c>
    </row>
    <row r="404" spans="1:8" s="200" customFormat="1" ht="18.75" customHeight="1">
      <c r="A404" s="207"/>
      <c r="B404" s="198"/>
      <c r="C404" s="198"/>
      <c r="D404" s="198"/>
      <c r="E404" s="208" t="s">
        <v>448</v>
      </c>
      <c r="F404" s="77"/>
      <c r="G404" s="77"/>
      <c r="H404" s="301"/>
    </row>
    <row r="405" spans="1:8" ht="40.5" customHeight="1" thickBot="1">
      <c r="A405" s="207">
        <v>3081</v>
      </c>
      <c r="B405" s="198" t="s">
        <v>28</v>
      </c>
      <c r="C405" s="198">
        <v>8</v>
      </c>
      <c r="D405" s="198">
        <v>1</v>
      </c>
      <c r="E405" s="208" t="s">
        <v>320</v>
      </c>
      <c r="F405" s="92">
        <f>SUM(G405:H405)</f>
        <v>0</v>
      </c>
      <c r="G405" s="92"/>
      <c r="H405" s="346"/>
    </row>
    <row r="406" spans="1:8" s="200" customFormat="1" ht="10.5" customHeight="1">
      <c r="A406" s="207"/>
      <c r="B406" s="198"/>
      <c r="C406" s="198"/>
      <c r="D406" s="198"/>
      <c r="E406" s="208" t="s">
        <v>448</v>
      </c>
      <c r="F406" s="77"/>
      <c r="G406" s="77"/>
      <c r="H406" s="301"/>
    </row>
    <row r="407" spans="1:8" ht="25.5" customHeight="1">
      <c r="A407" s="207">
        <v>3090</v>
      </c>
      <c r="B407" s="198" t="s">
        <v>28</v>
      </c>
      <c r="C407" s="198">
        <v>9</v>
      </c>
      <c r="D407" s="198">
        <v>0</v>
      </c>
      <c r="E407" s="208" t="s">
        <v>321</v>
      </c>
      <c r="F407" s="77">
        <f>SUM(F409:F410)</f>
        <v>0</v>
      </c>
      <c r="G407" s="77">
        <f>SUM(G409:G410)</f>
        <v>0</v>
      </c>
      <c r="H407" s="301">
        <f>SUM(H409:H410)</f>
        <v>0</v>
      </c>
    </row>
    <row r="408" spans="1:8" s="200" customFormat="1" ht="10.5" customHeight="1">
      <c r="A408" s="207"/>
      <c r="B408" s="198"/>
      <c r="C408" s="198"/>
      <c r="D408" s="198"/>
      <c r="E408" s="208" t="s">
        <v>448</v>
      </c>
      <c r="F408" s="77"/>
      <c r="G408" s="77"/>
      <c r="H408" s="301"/>
    </row>
    <row r="409" spans="1:8" ht="25.5" customHeight="1" thickBot="1">
      <c r="A409" s="207">
        <v>3091</v>
      </c>
      <c r="B409" s="198" t="s">
        <v>28</v>
      </c>
      <c r="C409" s="198">
        <v>9</v>
      </c>
      <c r="D409" s="198">
        <v>1</v>
      </c>
      <c r="E409" s="208" t="s">
        <v>321</v>
      </c>
      <c r="F409" s="92">
        <f>SUM(G409:H409)</f>
        <v>0</v>
      </c>
      <c r="G409" s="77"/>
      <c r="H409" s="77"/>
    </row>
    <row r="410" spans="1:8" ht="53.25" customHeight="1" thickBot="1">
      <c r="A410" s="207">
        <v>3092</v>
      </c>
      <c r="B410" s="198" t="s">
        <v>28</v>
      </c>
      <c r="C410" s="198">
        <v>9</v>
      </c>
      <c r="D410" s="198">
        <v>2</v>
      </c>
      <c r="E410" s="208" t="s">
        <v>48</v>
      </c>
      <c r="F410" s="92">
        <f>SUM(G410:H410)</f>
        <v>0</v>
      </c>
      <c r="G410" s="77"/>
      <c r="H410" s="77"/>
    </row>
    <row r="411" spans="1:8" s="195" customFormat="1" ht="42.75" customHeight="1">
      <c r="A411" s="226">
        <v>3100</v>
      </c>
      <c r="B411" s="216" t="s">
        <v>29</v>
      </c>
      <c r="C411" s="216">
        <v>0</v>
      </c>
      <c r="D411" s="217">
        <v>0</v>
      </c>
      <c r="E411" s="227" t="s">
        <v>798</v>
      </c>
      <c r="F411" s="211">
        <f>SUM(F413)</f>
        <v>36594.5</v>
      </c>
      <c r="G411" s="211">
        <f>SUM(G413)</f>
        <v>116694.5</v>
      </c>
      <c r="H411" s="306">
        <f>SUM(H413)</f>
        <v>0</v>
      </c>
    </row>
    <row r="412" spans="1:8" ht="11.25" customHeight="1">
      <c r="A412" s="201"/>
      <c r="B412" s="191"/>
      <c r="C412" s="192"/>
      <c r="D412" s="193"/>
      <c r="E412" s="196" t="s">
        <v>447</v>
      </c>
      <c r="F412" s="144"/>
      <c r="G412" s="144"/>
      <c r="H412" s="362"/>
    </row>
    <row r="413" spans="1:8" ht="29.25" customHeight="1">
      <c r="A413" s="201">
        <v>3110</v>
      </c>
      <c r="B413" s="198" t="s">
        <v>29</v>
      </c>
      <c r="C413" s="198">
        <v>1</v>
      </c>
      <c r="D413" s="199">
        <v>0</v>
      </c>
      <c r="E413" s="221" t="s">
        <v>431</v>
      </c>
      <c r="F413" s="77">
        <f>SUM(F415)</f>
        <v>36594.5</v>
      </c>
      <c r="G413" s="77">
        <f>SUM(G415)</f>
        <v>116694.5</v>
      </c>
      <c r="H413" s="301">
        <f>SUM(H415)</f>
        <v>0</v>
      </c>
    </row>
    <row r="414" spans="1:8" s="200" customFormat="1" ht="13.5" customHeight="1" thickBot="1">
      <c r="A414" s="201"/>
      <c r="B414" s="191"/>
      <c r="C414" s="198"/>
      <c r="D414" s="199"/>
      <c r="E414" s="196" t="s">
        <v>448</v>
      </c>
      <c r="F414" s="206"/>
      <c r="G414" s="206"/>
      <c r="H414" s="343"/>
    </row>
    <row r="415" spans="1:10" ht="16.5" thickBot="1">
      <c r="A415" s="201">
        <v>3112</v>
      </c>
      <c r="B415" s="203" t="s">
        <v>29</v>
      </c>
      <c r="C415" s="203">
        <v>1</v>
      </c>
      <c r="D415" s="204">
        <v>2</v>
      </c>
      <c r="E415" s="482" t="s">
        <v>363</v>
      </c>
      <c r="F415" s="113">
        <f>SUM(G415:H415)-Ekamutner!D114</f>
        <v>36594.5</v>
      </c>
      <c r="G415" s="113">
        <v>116694.5</v>
      </c>
      <c r="H415" s="113">
        <f>H416</f>
        <v>0</v>
      </c>
      <c r="I415" s="351"/>
      <c r="J415" s="351"/>
    </row>
    <row r="416" spans="1:8" ht="15.75">
      <c r="A416" s="207"/>
      <c r="B416" s="198"/>
      <c r="C416" s="198"/>
      <c r="D416" s="198"/>
      <c r="E416" s="228"/>
      <c r="F416" s="144"/>
      <c r="G416" s="144"/>
      <c r="H416" s="362"/>
    </row>
    <row r="417" spans="1:8" ht="16.5" thickBot="1">
      <c r="A417" s="207"/>
      <c r="B417" s="198"/>
      <c r="C417" s="198"/>
      <c r="D417" s="198"/>
      <c r="E417" s="228"/>
      <c r="F417" s="92"/>
      <c r="G417" s="92"/>
      <c r="H417" s="346"/>
    </row>
    <row r="418" spans="2:4" ht="15.75">
      <c r="B418" s="229"/>
      <c r="C418" s="230"/>
      <c r="D418" s="231"/>
    </row>
    <row r="419" spans="1:8" s="37" customFormat="1" ht="58.5" customHeight="1">
      <c r="A419" s="411" t="s">
        <v>425</v>
      </c>
      <c r="B419" s="411"/>
      <c r="C419" s="411"/>
      <c r="D419" s="411"/>
      <c r="E419" s="411"/>
      <c r="F419" s="411"/>
      <c r="G419" s="411"/>
      <c r="H419" s="411"/>
    </row>
    <row r="420" spans="1:8" s="37" customFormat="1" ht="12.75">
      <c r="A420" s="233" t="s">
        <v>799</v>
      </c>
      <c r="B420" s="234"/>
      <c r="C420" s="234"/>
      <c r="D420" s="234"/>
      <c r="E420" s="234"/>
      <c r="F420" s="350"/>
      <c r="G420" s="350"/>
      <c r="H420" s="350"/>
    </row>
  </sheetData>
  <sheetProtection/>
  <protectedRanges>
    <protectedRange sqref="F1:F3" name="Range25"/>
    <protectedRange sqref="G409:H410 F408:H408 F412:H412 G414:H417" name="Range24"/>
    <protectedRange sqref="G386:H388 G391:H391 F390:H390 F385:H385 G393:H394" name="Range22"/>
    <protectedRange sqref="F356:H356 F366:H366 G367:H367 G357:H364 F352:H352 G353:H354 G349:H350" name="Range20"/>
    <protectedRange sqref="F316:H316 G317:H319 G326:H326 G322:H322 F321:H321 F324:H324" name="Range18"/>
    <protectedRange sqref="G289:H290 F292:H292 F288:H288 F294:H294" name="Range16"/>
    <protectedRange sqref="G271:H274 F270:H270 F263:H263 G265:H268" name="Range14"/>
    <protectedRange sqref="G224:H224 F234:H234 G238:H238 F232:H232 F237:H237 G240:H240 F223:H223 G227:H230 G235:H235 F226:H226" name="Range12"/>
    <protectedRange sqref="G206:H206 F205:H205 G198:H203 F208:H208" name="Range10"/>
    <protectedRange sqref="G172:H174 F176:H176 F171:H171 G180:H185 G177:H178 G179" name="Range8"/>
    <protectedRange sqref="G133:H133 G136:H136 G139:H139 F138:H138 G142:H142 F135:H135 F144:H144 F132:H132 G147:H147 F146:H146 F141:H141" name="Range6"/>
    <protectedRange sqref="F99:H99 G104:H104 G107:H107 G97:H98 F101:H101 G113 F112:H112 F106:H106 F103:H103 G109:H110" name="Range4"/>
    <protectedRange sqref="G44:H45 F47:H47 F43:H43 A39:E39 F16:H16 G17:H41 D18:D38 G48:H58 F14:H14 I39:IV39" name="Range2"/>
    <protectedRange sqref="G61:H61 G84 G64:H64 F93:H93 F66:H66 G91:H91 F95:H95 F90:H90 F63:H63 F60:H60 G85:H88 G96:H97 G67:H78 G82:H83 G79:G81" name="Range3"/>
    <protectedRange sqref="G116:H116 F132:H132 G121:H123 G113:H113 G126:H126 F118:H118 G129:H130 F128:H128 F125:H125 F120:H120 F115:H115" name="Range5"/>
    <protectedRange sqref="G148:H148 G163:H164 G150:H156 G158:H161 G157 G166:H169" name="Range7"/>
    <protectedRange sqref="F190:H190 G188:H188 F187:H187 G191:H194 G197:H197 F196:H196" name="Range9"/>
    <protectedRange sqref="G221:H221 F220:H220 G218:H218 G215:H215 G212:H212 F217:H217 F214:H214 F210:H210" name="Range11"/>
    <protectedRange sqref="G254:H254 G259 F253:H253 G241:H243 G246:H251 F256:H256 G260:H261 G257:H258 F245:H245 F240:H240" name="Range13"/>
    <protectedRange sqref="F282:H282 G277:H280 F276:H276 G283:H283 G286:H286 F285:H285" name="Range15"/>
    <protectedRange sqref="F310:H310 G311:H314 G303:H308 G299:H301 G297:H297" name="Range17"/>
    <protectedRange sqref="F330:H330 G345:H346 F344:H344 G332:H342 F328:H328 F348:H348" name="Range19"/>
    <protectedRange sqref="G370:H370 G374:H374 F376:H376 G379:H380 F372:H372 G383:H383 F382:H382 F378:H378 F369:H369 F385:H385" name="Range21"/>
    <protectedRange sqref="G397:H397 G400:H402 G405:H405 F406:H406 F404:H404 F399:H399 F396:H396" name="Range23"/>
    <protectedRange sqref="H5" name="Range25_1"/>
  </protectedRanges>
  <mergeCells count="11">
    <mergeCell ref="A419:H419"/>
    <mergeCell ref="A8:A10"/>
    <mergeCell ref="B8:B10"/>
    <mergeCell ref="C8:C10"/>
    <mergeCell ref="D8:D10"/>
    <mergeCell ref="E8:E10"/>
    <mergeCell ref="F8:H8"/>
    <mergeCell ref="B5:H5"/>
    <mergeCell ref="B6:H6"/>
    <mergeCell ref="E4:F4"/>
    <mergeCell ref="G2:H2"/>
  </mergeCells>
  <printOptions/>
  <pageMargins left="0.15748031496062992" right="0.15748031496062992" top="0.2362204724409449" bottom="0.1968503937007874" header="0.1968503937007874" footer="0.1968503937007874"/>
  <pageSetup firstPageNumber="7" useFirstPageNumber="1" horizontalDpi="600" verticalDpi="600" orientation="portrait" paperSize="9" r:id="rId1"/>
  <ignoredErrors>
    <ignoredError sqref="H257 H151" formula="1"/>
    <ignoredError sqref="F258 F260 F247:F249 F242:F24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5:L22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0.42578125" style="1" customWidth="1"/>
    <col min="2" max="2" width="4.7109375" style="1" customWidth="1"/>
    <col min="3" max="3" width="26.421875" style="1" customWidth="1"/>
    <col min="4" max="4" width="14.00390625" style="1" customWidth="1"/>
    <col min="5" max="5" width="13.57421875" style="1" customWidth="1"/>
    <col min="6" max="6" width="15.00390625" style="1" customWidth="1"/>
    <col min="7" max="7" width="13.7109375" style="1" customWidth="1"/>
    <col min="8" max="8" width="14.421875" style="1" customWidth="1"/>
    <col min="9" max="16384" width="9.140625" style="1" customWidth="1"/>
  </cols>
  <sheetData>
    <row r="5" spans="3:6" ht="12.75">
      <c r="C5" s="462" t="s">
        <v>414</v>
      </c>
      <c r="D5" s="462"/>
      <c r="E5" s="462"/>
      <c r="F5" s="462"/>
    </row>
    <row r="7" ht="12.75">
      <c r="B7" s="1" t="s">
        <v>415</v>
      </c>
    </row>
    <row r="8" ht="12.75">
      <c r="B8" s="1" t="s">
        <v>416</v>
      </c>
    </row>
    <row r="10" spans="7:8" ht="12.75">
      <c r="G10" s="463" t="s">
        <v>568</v>
      </c>
      <c r="H10" s="463"/>
    </row>
    <row r="11" spans="2:8" ht="38.25">
      <c r="B11" s="22" t="s">
        <v>680</v>
      </c>
      <c r="C11" s="22" t="s">
        <v>417</v>
      </c>
      <c r="D11" s="12" t="s">
        <v>418</v>
      </c>
      <c r="E11" s="12" t="s">
        <v>419</v>
      </c>
      <c r="F11" s="12" t="s">
        <v>420</v>
      </c>
      <c r="G11" s="22" t="s">
        <v>560</v>
      </c>
      <c r="H11" s="12" t="s">
        <v>567</v>
      </c>
    </row>
    <row r="12" spans="2:8" ht="51">
      <c r="B12" s="22">
        <v>1</v>
      </c>
      <c r="C12" s="23" t="s">
        <v>421</v>
      </c>
      <c r="D12" s="18">
        <f>SUM(D13,D14)</f>
        <v>8072.8</v>
      </c>
      <c r="E12" s="18">
        <f>SUM(E13,E14)</f>
        <v>7550</v>
      </c>
      <c r="F12" s="18">
        <f>SUM(F13,F14)</f>
        <v>4533.1</v>
      </c>
      <c r="G12" s="18">
        <f>SUM(G13,G14)</f>
        <v>4166.1</v>
      </c>
      <c r="H12" s="16">
        <v>0</v>
      </c>
    </row>
    <row r="13" spans="2:8" ht="27" customHeight="1">
      <c r="B13" s="22">
        <v>1.1</v>
      </c>
      <c r="C13" s="23" t="s">
        <v>561</v>
      </c>
      <c r="D13" s="17">
        <v>6587.8</v>
      </c>
      <c r="E13" s="16">
        <v>6350</v>
      </c>
      <c r="F13" s="17">
        <v>3135.5</v>
      </c>
      <c r="G13" s="17">
        <v>3066.1</v>
      </c>
      <c r="H13" s="16">
        <v>0</v>
      </c>
    </row>
    <row r="14" spans="2:8" ht="37.5" customHeight="1">
      <c r="B14" s="22">
        <v>1.2</v>
      </c>
      <c r="C14" s="23" t="s">
        <v>562</v>
      </c>
      <c r="D14" s="16">
        <v>1485</v>
      </c>
      <c r="E14" s="16">
        <v>1200</v>
      </c>
      <c r="F14" s="17">
        <v>1397.6</v>
      </c>
      <c r="G14" s="17">
        <v>1100</v>
      </c>
      <c r="H14" s="16">
        <v>0</v>
      </c>
    </row>
    <row r="15" spans="2:8" ht="38.25">
      <c r="B15" s="22">
        <v>2</v>
      </c>
      <c r="C15" s="23" t="s">
        <v>422</v>
      </c>
      <c r="D15" s="18">
        <f>SUM(D16,D17)</f>
        <v>98825.8</v>
      </c>
      <c r="E15" s="18">
        <f>SUM(E16,E17)</f>
        <v>96500</v>
      </c>
      <c r="F15" s="18">
        <f>SUM(F16,F17)</f>
        <v>51270.299999999996</v>
      </c>
      <c r="G15" s="18">
        <f>SUM(G16,G17)</f>
        <v>74697.1</v>
      </c>
      <c r="H15" s="16">
        <v>0</v>
      </c>
    </row>
    <row r="16" spans="2:8" ht="26.25" customHeight="1">
      <c r="B16" s="22">
        <v>2.1</v>
      </c>
      <c r="C16" s="23" t="s">
        <v>563</v>
      </c>
      <c r="D16" s="17">
        <v>98041.5</v>
      </c>
      <c r="E16" s="16">
        <v>96000</v>
      </c>
      <c r="F16" s="17">
        <v>48724.1</v>
      </c>
      <c r="G16" s="17">
        <v>74274</v>
      </c>
      <c r="H16" s="16">
        <v>0</v>
      </c>
    </row>
    <row r="17" spans="2:8" ht="31.5" customHeight="1">
      <c r="B17" s="22">
        <v>2.2</v>
      </c>
      <c r="C17" s="23" t="s">
        <v>564</v>
      </c>
      <c r="D17" s="17">
        <v>784.3</v>
      </c>
      <c r="E17" s="16">
        <v>500</v>
      </c>
      <c r="F17" s="17">
        <v>2546.2</v>
      </c>
      <c r="G17" s="17">
        <v>423.1</v>
      </c>
      <c r="H17" s="16">
        <v>0</v>
      </c>
    </row>
    <row r="18" spans="2:12" ht="38.25">
      <c r="B18" s="22">
        <v>3</v>
      </c>
      <c r="C18" s="23" t="s">
        <v>423</v>
      </c>
      <c r="D18" s="18">
        <f>SUM(D19,D20)</f>
        <v>55696.9</v>
      </c>
      <c r="E18" s="18">
        <f>SUM(E19,E20)</f>
        <v>53400</v>
      </c>
      <c r="F18" s="18">
        <f>SUM(F19,F20)</f>
        <v>76898.7</v>
      </c>
      <c r="G18" s="18">
        <f>SUM(G19,G20)</f>
        <v>14336.9</v>
      </c>
      <c r="H18" s="16">
        <v>2898.7</v>
      </c>
      <c r="J18" s="19"/>
      <c r="K18" s="19"/>
      <c r="L18" s="19"/>
    </row>
    <row r="19" spans="2:8" ht="31.5" customHeight="1">
      <c r="B19" s="22">
        <v>3.1</v>
      </c>
      <c r="C19" s="23" t="s">
        <v>565</v>
      </c>
      <c r="D19" s="17">
        <v>54100.8</v>
      </c>
      <c r="E19" s="16">
        <v>52000</v>
      </c>
      <c r="F19" s="17">
        <v>75610.7</v>
      </c>
      <c r="G19" s="17">
        <v>13170.3</v>
      </c>
      <c r="H19" s="16">
        <v>2898.7</v>
      </c>
    </row>
    <row r="20" spans="2:8" ht="42" customHeight="1">
      <c r="B20" s="22">
        <v>3.2</v>
      </c>
      <c r="C20" s="23" t="s">
        <v>566</v>
      </c>
      <c r="D20" s="17">
        <v>1596.1</v>
      </c>
      <c r="E20" s="16">
        <v>1400</v>
      </c>
      <c r="F20" s="16">
        <v>1288</v>
      </c>
      <c r="G20" s="17">
        <v>1166.6</v>
      </c>
      <c r="H20" s="16">
        <v>0</v>
      </c>
    </row>
    <row r="21" spans="2:8" ht="25.5">
      <c r="B21" s="22">
        <v>4</v>
      </c>
      <c r="C21" s="23" t="s">
        <v>424</v>
      </c>
      <c r="D21" s="17">
        <v>13786.8</v>
      </c>
      <c r="E21" s="17">
        <v>0</v>
      </c>
      <c r="F21" s="11" t="s">
        <v>158</v>
      </c>
      <c r="G21" s="27">
        <v>0</v>
      </c>
      <c r="H21" s="27">
        <f>D21-E21</f>
        <v>13786.8</v>
      </c>
    </row>
    <row r="22" spans="2:8" ht="25.5">
      <c r="B22" s="22">
        <v>5</v>
      </c>
      <c r="C22" s="23" t="s">
        <v>679</v>
      </c>
      <c r="D22" s="17">
        <v>1412.8</v>
      </c>
      <c r="E22" s="17">
        <v>0</v>
      </c>
      <c r="F22" s="11" t="s">
        <v>158</v>
      </c>
      <c r="G22" s="27">
        <v>0</v>
      </c>
      <c r="H22" s="27">
        <f>D22-E22</f>
        <v>1412.8</v>
      </c>
    </row>
  </sheetData>
  <sheetProtection/>
  <mergeCells count="2">
    <mergeCell ref="C5:F5"/>
    <mergeCell ref="G10:H10"/>
  </mergeCells>
  <printOptions/>
  <pageMargins left="0.19" right="0.18" top="0.68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2021-04-19T20:45:25Z</cp:lastPrinted>
  <dcterms:created xsi:type="dcterms:W3CDTF">1996-10-14T23:33:28Z</dcterms:created>
  <dcterms:modified xsi:type="dcterms:W3CDTF">2021-04-19T20:49:46Z</dcterms:modified>
  <cp:category/>
  <cp:version/>
  <cp:contentType/>
  <cp:contentStatus/>
</cp:coreProperties>
</file>