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us\Desktop\բյուջե 2022\"/>
    </mc:Choice>
  </mc:AlternateContent>
  <bookViews>
    <workbookView xWindow="120" yWindow="75" windowWidth="19095" windowHeight="11760" activeTab="5"/>
  </bookViews>
  <sheets>
    <sheet name="Лист1" sheetId="10" r:id="rId1"/>
    <sheet name="Лист2" sheetId="11" r:id="rId2"/>
    <sheet name="Лис  3" sheetId="14" r:id="rId3"/>
    <sheet name="Лист 4" sheetId="15" r:id="rId4"/>
    <sheet name="Лис  5" sheetId="18" r:id="rId5"/>
    <sheet name="Лист 6" sheetId="17" r:id="rId6"/>
  </sheets>
  <calcPr calcId="162913"/>
</workbook>
</file>

<file path=xl/calcChain.xml><?xml version="1.0" encoding="utf-8"?>
<calcChain xmlns="http://schemas.openxmlformats.org/spreadsheetml/2006/main">
  <c r="K7" i="17" l="1"/>
  <c r="K8" i="17"/>
  <c r="K9" i="17"/>
  <c r="K10" i="17"/>
  <c r="K11" i="17"/>
  <c r="K14" i="17"/>
  <c r="K15" i="17"/>
  <c r="K67" i="18"/>
  <c r="K66" i="18" s="1"/>
  <c r="K65" i="18"/>
  <c r="K63" i="18" s="1"/>
  <c r="K62" i="18"/>
  <c r="K61" i="18" s="1"/>
  <c r="K57" i="18"/>
  <c r="K58" i="18"/>
  <c r="K60" i="18"/>
  <c r="K53" i="18"/>
  <c r="K54" i="18"/>
  <c r="K51" i="18"/>
  <c r="K50" i="18" s="1"/>
  <c r="K49" i="18"/>
  <c r="K48" i="18" s="1"/>
  <c r="K46" i="18"/>
  <c r="K44" i="18"/>
  <c r="K42" i="18" s="1"/>
  <c r="K41" i="18"/>
  <c r="K39" i="18" s="1"/>
  <c r="K38" i="18"/>
  <c r="K35" i="18"/>
  <c r="K33" i="18" s="1"/>
  <c r="K30" i="18"/>
  <c r="K31" i="18"/>
  <c r="K32" i="18"/>
  <c r="K27" i="18"/>
  <c r="K26" i="18" s="1"/>
  <c r="K28" i="18"/>
  <c r="K21" i="18"/>
  <c r="K20" i="18" s="1"/>
  <c r="L7" i="15"/>
  <c r="L9" i="15"/>
  <c r="L10" i="15"/>
  <c r="L11" i="15"/>
  <c r="L12" i="15"/>
  <c r="L16" i="15" s="1"/>
  <c r="L14" i="15"/>
  <c r="L15" i="15"/>
  <c r="K16" i="15"/>
  <c r="J16" i="15"/>
  <c r="J21" i="14"/>
  <c r="M21" i="14" s="1"/>
  <c r="M20" i="14" s="1"/>
  <c r="J27" i="14"/>
  <c r="J28" i="14"/>
  <c r="J30" i="14"/>
  <c r="J31" i="14"/>
  <c r="J32" i="14"/>
  <c r="J35" i="14"/>
  <c r="J33" i="14" s="1"/>
  <c r="J38" i="14"/>
  <c r="J37" i="14" s="1"/>
  <c r="J41" i="14"/>
  <c r="J39" i="14" s="1"/>
  <c r="J44" i="14"/>
  <c r="J42" i="14" s="1"/>
  <c r="J46" i="14"/>
  <c r="J49" i="14"/>
  <c r="J48" i="14" s="1"/>
  <c r="J51" i="14"/>
  <c r="J50" i="14" s="1"/>
  <c r="J53" i="14"/>
  <c r="J54" i="14"/>
  <c r="J57" i="14"/>
  <c r="J58" i="14"/>
  <c r="J60" i="14"/>
  <c r="J62" i="14"/>
  <c r="J61" i="14" s="1"/>
  <c r="J65" i="14"/>
  <c r="J63" i="14" s="1"/>
  <c r="J67" i="14"/>
  <c r="J66" i="14" s="1"/>
  <c r="I66" i="18"/>
  <c r="I63" i="18"/>
  <c r="I61" i="18"/>
  <c r="I55" i="18"/>
  <c r="I52" i="18" s="1"/>
  <c r="I50" i="18"/>
  <c r="I48" i="18"/>
  <c r="I45" i="18"/>
  <c r="I42" i="18"/>
  <c r="I39" i="18"/>
  <c r="I37" i="18"/>
  <c r="I33" i="18"/>
  <c r="I29" i="18"/>
  <c r="I26" i="18"/>
  <c r="I20" i="18"/>
  <c r="F66" i="18"/>
  <c r="F63" i="18"/>
  <c r="F61" i="18"/>
  <c r="F55" i="18"/>
  <c r="F52" i="18" s="1"/>
  <c r="F50" i="18"/>
  <c r="F48" i="18"/>
  <c r="F45" i="18"/>
  <c r="F42" i="18"/>
  <c r="F39" i="18"/>
  <c r="F37" i="18"/>
  <c r="F33" i="18"/>
  <c r="F29" i="18"/>
  <c r="F26" i="18"/>
  <c r="F20" i="18"/>
  <c r="D66" i="18"/>
  <c r="D63" i="18"/>
  <c r="D61" i="18"/>
  <c r="D55" i="18"/>
  <c r="D52" i="18" s="1"/>
  <c r="D50" i="18"/>
  <c r="D48" i="18"/>
  <c r="D45" i="18"/>
  <c r="D42" i="18"/>
  <c r="D39" i="18"/>
  <c r="D37" i="18"/>
  <c r="D33" i="18"/>
  <c r="D29" i="18"/>
  <c r="D26" i="18"/>
  <c r="D20" i="18"/>
  <c r="H66" i="14"/>
  <c r="H63" i="14"/>
  <c r="H61" i="14"/>
  <c r="H55" i="14"/>
  <c r="H52" i="14" s="1"/>
  <c r="H50" i="14"/>
  <c r="H48" i="14"/>
  <c r="H45" i="14"/>
  <c r="H42" i="14"/>
  <c r="H39" i="14"/>
  <c r="H37" i="14"/>
  <c r="H33" i="14"/>
  <c r="H29" i="14"/>
  <c r="H26" i="14"/>
  <c r="H20" i="14"/>
  <c r="G66" i="14"/>
  <c r="G63" i="14"/>
  <c r="G61" i="14"/>
  <c r="G55" i="14"/>
  <c r="G52" i="14" s="1"/>
  <c r="G50" i="14"/>
  <c r="G48" i="14"/>
  <c r="G45" i="14"/>
  <c r="G42" i="14"/>
  <c r="G39" i="14"/>
  <c r="G37" i="14"/>
  <c r="G33" i="14"/>
  <c r="G29" i="14"/>
  <c r="G26" i="14"/>
  <c r="G20" i="14"/>
  <c r="M66" i="14"/>
  <c r="M63" i="14"/>
  <c r="M61" i="14"/>
  <c r="M50" i="14"/>
  <c r="M45" i="14"/>
  <c r="M42" i="14"/>
  <c r="M39" i="14"/>
  <c r="M37" i="14"/>
  <c r="M48" i="14"/>
  <c r="M33" i="14"/>
  <c r="M65" i="10"/>
  <c r="H66" i="18"/>
  <c r="H63" i="18"/>
  <c r="H61" i="18"/>
  <c r="H55" i="18"/>
  <c r="H52" i="18" s="1"/>
  <c r="H50" i="18"/>
  <c r="H48" i="18"/>
  <c r="H45" i="18"/>
  <c r="H42" i="18"/>
  <c r="H39" i="18"/>
  <c r="H37" i="18"/>
  <c r="G66" i="18"/>
  <c r="G63" i="18"/>
  <c r="G61" i="18"/>
  <c r="G55" i="18"/>
  <c r="G52" i="18" s="1"/>
  <c r="G50" i="18"/>
  <c r="G48" i="18"/>
  <c r="G45" i="18"/>
  <c r="G42" i="18"/>
  <c r="G39" i="18"/>
  <c r="G37" i="18"/>
  <c r="L66" i="14"/>
  <c r="L63" i="14"/>
  <c r="L61" i="14"/>
  <c r="L55" i="14"/>
  <c r="L52" i="14" s="1"/>
  <c r="L50" i="14"/>
  <c r="L48" i="14"/>
  <c r="L45" i="14"/>
  <c r="L42" i="14"/>
  <c r="L39" i="14"/>
  <c r="L37" i="14"/>
  <c r="H33" i="18"/>
  <c r="H29" i="18"/>
  <c r="H26" i="18"/>
  <c r="G33" i="18"/>
  <c r="G29" i="18"/>
  <c r="G26" i="18"/>
  <c r="L33" i="14"/>
  <c r="L29" i="14"/>
  <c r="L26" i="14"/>
  <c r="E66" i="18"/>
  <c r="E63" i="18"/>
  <c r="E61" i="18"/>
  <c r="E55" i="18"/>
  <c r="E52" i="18" s="1"/>
  <c r="E50" i="18"/>
  <c r="E48" i="18"/>
  <c r="E45" i="18"/>
  <c r="E42" i="18"/>
  <c r="E39" i="18"/>
  <c r="E37" i="18"/>
  <c r="J45" i="14"/>
  <c r="E33" i="18"/>
  <c r="E29" i="18"/>
  <c r="E26" i="18"/>
  <c r="F66" i="14"/>
  <c r="F63" i="14"/>
  <c r="F61" i="14"/>
  <c r="F55" i="14"/>
  <c r="F52" i="14" s="1"/>
  <c r="F50" i="14"/>
  <c r="F48" i="14"/>
  <c r="F45" i="14"/>
  <c r="F42" i="14"/>
  <c r="F39" i="14"/>
  <c r="F37" i="14"/>
  <c r="E66" i="14"/>
  <c r="E63" i="14"/>
  <c r="E61" i="14"/>
  <c r="E55" i="14"/>
  <c r="E52" i="14" s="1"/>
  <c r="E50" i="14"/>
  <c r="E48" i="14"/>
  <c r="E45" i="14"/>
  <c r="E42" i="14"/>
  <c r="E39" i="14"/>
  <c r="E37" i="14"/>
  <c r="D66" i="14"/>
  <c r="D63" i="14"/>
  <c r="D61" i="14"/>
  <c r="D55" i="14"/>
  <c r="D52" i="14" s="1"/>
  <c r="D50" i="14"/>
  <c r="D48" i="14"/>
  <c r="D45" i="14"/>
  <c r="D42" i="14"/>
  <c r="D39" i="14"/>
  <c r="D37" i="14"/>
  <c r="F33" i="14"/>
  <c r="F29" i="14"/>
  <c r="F26" i="14"/>
  <c r="E33" i="14"/>
  <c r="E29" i="14"/>
  <c r="E26" i="14"/>
  <c r="D33" i="14"/>
  <c r="D29" i="14"/>
  <c r="D26" i="14"/>
  <c r="J66" i="18"/>
  <c r="L63" i="18"/>
  <c r="L23" i="18" s="1"/>
  <c r="J63" i="18"/>
  <c r="J61" i="18"/>
  <c r="L55" i="18"/>
  <c r="J55" i="18"/>
  <c r="J52" i="18" s="1"/>
  <c r="J50" i="18"/>
  <c r="J48" i="18"/>
  <c r="K45" i="18"/>
  <c r="J45" i="18"/>
  <c r="J42" i="18"/>
  <c r="J39" i="18"/>
  <c r="K37" i="18"/>
  <c r="J37" i="18"/>
  <c r="J33" i="18"/>
  <c r="J29" i="18"/>
  <c r="J26" i="18"/>
  <c r="L20" i="18"/>
  <c r="J20" i="18"/>
  <c r="H20" i="18"/>
  <c r="G20" i="18"/>
  <c r="E20" i="18"/>
  <c r="I55" i="14"/>
  <c r="I52" i="14" s="1"/>
  <c r="I63" i="14"/>
  <c r="I63" i="10"/>
  <c r="J63" i="10"/>
  <c r="K63" i="10"/>
  <c r="L63" i="10"/>
  <c r="J12" i="11"/>
  <c r="J16" i="11" s="1"/>
  <c r="K12" i="11"/>
  <c r="L12" i="11"/>
  <c r="L16" i="11" s="1"/>
  <c r="L13" i="11" s="1"/>
  <c r="L18" i="11" s="1"/>
  <c r="G12" i="11"/>
  <c r="G16" i="11" s="1"/>
  <c r="H12" i="11"/>
  <c r="H16" i="11" s="1"/>
  <c r="I12" i="11"/>
  <c r="I16" i="11" s="1"/>
  <c r="E12" i="11"/>
  <c r="E16" i="11" s="1"/>
  <c r="F12" i="11"/>
  <c r="F16" i="11" s="1"/>
  <c r="D12" i="11"/>
  <c r="D16" i="11" s="1"/>
  <c r="D13" i="11" s="1"/>
  <c r="M15" i="11"/>
  <c r="M11" i="11"/>
  <c r="M10" i="11"/>
  <c r="E8" i="11"/>
  <c r="F8" i="11"/>
  <c r="G8" i="11"/>
  <c r="H8" i="11"/>
  <c r="I8" i="11"/>
  <c r="J8" i="11"/>
  <c r="K8" i="11"/>
  <c r="L8" i="11"/>
  <c r="D8" i="11"/>
  <c r="G55" i="10"/>
  <c r="H55" i="10"/>
  <c r="I55" i="10"/>
  <c r="J55" i="10"/>
  <c r="K55" i="10"/>
  <c r="L55" i="10"/>
  <c r="L52" i="10" s="1"/>
  <c r="E55" i="10"/>
  <c r="F55" i="10"/>
  <c r="D55" i="10"/>
  <c r="L66" i="10"/>
  <c r="L61" i="10"/>
  <c r="L26" i="10"/>
  <c r="L29" i="10"/>
  <c r="L33" i="10"/>
  <c r="L50" i="10"/>
  <c r="L48" i="10"/>
  <c r="L45" i="10"/>
  <c r="L42" i="10"/>
  <c r="L39" i="10"/>
  <c r="L37" i="10"/>
  <c r="M63" i="10"/>
  <c r="H63" i="10"/>
  <c r="G63" i="10"/>
  <c r="F63" i="10"/>
  <c r="E63" i="10"/>
  <c r="D63" i="10"/>
  <c r="E12" i="17"/>
  <c r="E16" i="17" s="1"/>
  <c r="I12" i="17"/>
  <c r="I16" i="17" s="1"/>
  <c r="H12" i="17"/>
  <c r="H16" i="17" s="1"/>
  <c r="G12" i="17"/>
  <c r="G16" i="17" s="1"/>
  <c r="F12" i="17"/>
  <c r="F16" i="17" s="1"/>
  <c r="D12" i="17"/>
  <c r="H12" i="15"/>
  <c r="H16" i="15" s="1"/>
  <c r="G12" i="15"/>
  <c r="G16" i="15" s="1"/>
  <c r="F12" i="15"/>
  <c r="F16" i="15" s="1"/>
  <c r="E12" i="15"/>
  <c r="E16" i="15" s="1"/>
  <c r="H7" i="15"/>
  <c r="F7" i="15"/>
  <c r="E7" i="15"/>
  <c r="D7" i="15"/>
  <c r="I66" i="14"/>
  <c r="I61" i="14"/>
  <c r="I50" i="14"/>
  <c r="I48" i="14"/>
  <c r="I45" i="14"/>
  <c r="I42" i="14"/>
  <c r="I39" i="14"/>
  <c r="I37" i="14"/>
  <c r="I33" i="14"/>
  <c r="I29" i="14"/>
  <c r="I26" i="14"/>
  <c r="L20" i="14"/>
  <c r="I20" i="14"/>
  <c r="F20" i="14"/>
  <c r="E20" i="14"/>
  <c r="D20" i="14"/>
  <c r="L20" i="10"/>
  <c r="M19" i="10"/>
  <c r="M21" i="10"/>
  <c r="M22" i="10"/>
  <c r="M25" i="10"/>
  <c r="M27" i="10"/>
  <c r="M28" i="10"/>
  <c r="M30" i="10"/>
  <c r="M31" i="10"/>
  <c r="M32" i="10"/>
  <c r="M34" i="10"/>
  <c r="M35" i="10"/>
  <c r="M38" i="10"/>
  <c r="M40" i="10"/>
  <c r="M41" i="10"/>
  <c r="M43" i="10"/>
  <c r="M44" i="10"/>
  <c r="M46" i="10"/>
  <c r="M49" i="10"/>
  <c r="M51" i="10"/>
  <c r="M53" i="10"/>
  <c r="M54" i="10"/>
  <c r="M56" i="10"/>
  <c r="M57" i="10"/>
  <c r="M58" i="10"/>
  <c r="M60" i="10"/>
  <c r="M62" i="10"/>
  <c r="M67" i="10"/>
  <c r="M68" i="10"/>
  <c r="M69" i="10"/>
  <c r="M70" i="10"/>
  <c r="D45" i="10"/>
  <c r="G24" i="14" l="1"/>
  <c r="I24" i="18"/>
  <c r="J26" i="14"/>
  <c r="J24" i="14" s="1"/>
  <c r="K55" i="18"/>
  <c r="G24" i="18"/>
  <c r="J20" i="14"/>
  <c r="E24" i="14"/>
  <c r="D24" i="18"/>
  <c r="J29" i="14"/>
  <c r="D47" i="18"/>
  <c r="M8" i="11"/>
  <c r="F24" i="14"/>
  <c r="H24" i="14"/>
  <c r="F24" i="18"/>
  <c r="G47" i="14"/>
  <c r="G23" i="14" s="1"/>
  <c r="G18" i="14" s="1"/>
  <c r="G71" i="14" s="1"/>
  <c r="I47" i="18"/>
  <c r="I23" i="18" s="1"/>
  <c r="I18" i="18" s="1"/>
  <c r="I71" i="18" s="1"/>
  <c r="K29" i="18"/>
  <c r="K24" i="18" s="1"/>
  <c r="K12" i="17"/>
  <c r="K52" i="18"/>
  <c r="F47" i="18"/>
  <c r="J55" i="14"/>
  <c r="J52" i="14" s="1"/>
  <c r="J47" i="14" s="1"/>
  <c r="H47" i="14"/>
  <c r="H23" i="14" s="1"/>
  <c r="H18" i="14" s="1"/>
  <c r="H71" i="14" s="1"/>
  <c r="M29" i="14"/>
  <c r="M26" i="14"/>
  <c r="D24" i="14"/>
  <c r="M55" i="14"/>
  <c r="M52" i="14" s="1"/>
  <c r="M47" i="14" s="1"/>
  <c r="D47" i="14"/>
  <c r="E24" i="18"/>
  <c r="M12" i="11"/>
  <c r="K47" i="18"/>
  <c r="J47" i="18"/>
  <c r="F47" i="14"/>
  <c r="F23" i="14" s="1"/>
  <c r="L47" i="14"/>
  <c r="J24" i="18"/>
  <c r="H47" i="18"/>
  <c r="G47" i="18"/>
  <c r="G23" i="18" s="1"/>
  <c r="G18" i="18" s="1"/>
  <c r="G71" i="18" s="1"/>
  <c r="H24" i="18"/>
  <c r="E47" i="18"/>
  <c r="E47" i="14"/>
  <c r="L18" i="18"/>
  <c r="L24" i="10"/>
  <c r="M55" i="10"/>
  <c r="L47" i="10"/>
  <c r="D12" i="15"/>
  <c r="D16" i="15" s="1"/>
  <c r="D16" i="17"/>
  <c r="I24" i="14"/>
  <c r="L24" i="14"/>
  <c r="L23" i="14" s="1"/>
  <c r="I47" i="14"/>
  <c r="E52" i="10"/>
  <c r="F52" i="10"/>
  <c r="G52" i="10"/>
  <c r="H52" i="10"/>
  <c r="I52" i="10"/>
  <c r="J52" i="10"/>
  <c r="K52" i="10"/>
  <c r="D52" i="10"/>
  <c r="M24" i="14" l="1"/>
  <c r="M23" i="14" s="1"/>
  <c r="M18" i="14" s="1"/>
  <c r="M71" i="14" s="1"/>
  <c r="D23" i="18"/>
  <c r="D18" i="18" s="1"/>
  <c r="D71" i="18" s="1"/>
  <c r="H23" i="18"/>
  <c r="H18" i="18" s="1"/>
  <c r="H71" i="18" s="1"/>
  <c r="F23" i="18"/>
  <c r="F18" i="18" s="1"/>
  <c r="F71" i="18" s="1"/>
  <c r="K23" i="18"/>
  <c r="K18" i="18" s="1"/>
  <c r="K71" i="18" s="1"/>
  <c r="J23" i="14"/>
  <c r="J18" i="14" s="1"/>
  <c r="J71" i="14" s="1"/>
  <c r="J23" i="18"/>
  <c r="J18" i="18" s="1"/>
  <c r="J71" i="18" s="1"/>
  <c r="F18" i="14"/>
  <c r="F71" i="14" s="1"/>
  <c r="D23" i="14"/>
  <c r="I23" i="14"/>
  <c r="I18" i="14" s="1"/>
  <c r="I71" i="14" s="1"/>
  <c r="E23" i="14"/>
  <c r="E18" i="14" s="1"/>
  <c r="E71" i="14" s="1"/>
  <c r="E23" i="18"/>
  <c r="E18" i="18" s="1"/>
  <c r="E71" i="18" s="1"/>
  <c r="L23" i="10"/>
  <c r="L18" i="10" s="1"/>
  <c r="L71" i="10" s="1"/>
  <c r="M52" i="10"/>
  <c r="L18" i="14"/>
  <c r="L71" i="14" s="1"/>
  <c r="K13" i="11"/>
  <c r="K18" i="11" s="1"/>
  <c r="D66" i="10"/>
  <c r="D61" i="10"/>
  <c r="D50" i="10"/>
  <c r="D48" i="10"/>
  <c r="D42" i="10"/>
  <c r="D39" i="10"/>
  <c r="D37" i="10"/>
  <c r="D33" i="10"/>
  <c r="D29" i="10"/>
  <c r="D26" i="10"/>
  <c r="D20" i="10"/>
  <c r="J13" i="11" l="1"/>
  <c r="J18" i="11" s="1"/>
  <c r="H13" i="11"/>
  <c r="H18" i="11" s="1"/>
  <c r="I13" i="11"/>
  <c r="I18" i="11" s="1"/>
  <c r="G13" i="11"/>
  <c r="G18" i="11" s="1"/>
  <c r="M16" i="11"/>
  <c r="E13" i="11"/>
  <c r="E18" i="11" s="1"/>
  <c r="F13" i="11"/>
  <c r="F18" i="11" s="1"/>
  <c r="D18" i="14"/>
  <c r="D47" i="10"/>
  <c r="D18" i="11"/>
  <c r="D24" i="10"/>
  <c r="E29" i="10"/>
  <c r="F29" i="10"/>
  <c r="H29" i="10"/>
  <c r="I29" i="10"/>
  <c r="J29" i="10"/>
  <c r="K29" i="10"/>
  <c r="G29" i="10"/>
  <c r="E26" i="10"/>
  <c r="F26" i="10"/>
  <c r="H26" i="10"/>
  <c r="I26" i="10"/>
  <c r="J26" i="10"/>
  <c r="K26" i="10"/>
  <c r="G26" i="10"/>
  <c r="E20" i="10"/>
  <c r="F20" i="10"/>
  <c r="H20" i="10"/>
  <c r="I20" i="10"/>
  <c r="J20" i="10"/>
  <c r="K20" i="10"/>
  <c r="G20" i="10"/>
  <c r="E50" i="10"/>
  <c r="F50" i="10"/>
  <c r="H50" i="10"/>
  <c r="I50" i="10"/>
  <c r="J50" i="10"/>
  <c r="K50" i="10"/>
  <c r="G50" i="10"/>
  <c r="E48" i="10"/>
  <c r="F48" i="10"/>
  <c r="H48" i="10"/>
  <c r="I48" i="10"/>
  <c r="J48" i="10"/>
  <c r="K48" i="10"/>
  <c r="G48" i="10"/>
  <c r="E61" i="10"/>
  <c r="F61" i="10"/>
  <c r="H61" i="10"/>
  <c r="I61" i="10"/>
  <c r="J61" i="10"/>
  <c r="K61" i="10"/>
  <c r="G61" i="10"/>
  <c r="E42" i="10"/>
  <c r="F42" i="10"/>
  <c r="H42" i="10"/>
  <c r="I42" i="10"/>
  <c r="J42" i="10"/>
  <c r="K42" i="10"/>
  <c r="G42" i="10"/>
  <c r="E39" i="10"/>
  <c r="F39" i="10"/>
  <c r="H39" i="10"/>
  <c r="I39" i="10"/>
  <c r="J39" i="10"/>
  <c r="K39" i="10"/>
  <c r="G39" i="10"/>
  <c r="E33" i="10"/>
  <c r="F33" i="10"/>
  <c r="H33" i="10"/>
  <c r="I33" i="10"/>
  <c r="J33" i="10"/>
  <c r="K33" i="10"/>
  <c r="G33" i="10"/>
  <c r="G66" i="10"/>
  <c r="K66" i="10"/>
  <c r="J66" i="10"/>
  <c r="I66" i="10"/>
  <c r="H66" i="10"/>
  <c r="F66" i="10"/>
  <c r="E66" i="10"/>
  <c r="G45" i="10"/>
  <c r="K45" i="10"/>
  <c r="J45" i="10"/>
  <c r="I45" i="10"/>
  <c r="H45" i="10"/>
  <c r="F45" i="10"/>
  <c r="E45" i="10"/>
  <c r="G37" i="10"/>
  <c r="K37" i="10"/>
  <c r="J37" i="10"/>
  <c r="I37" i="10"/>
  <c r="H37" i="10"/>
  <c r="F37" i="10"/>
  <c r="E37" i="10"/>
  <c r="M33" i="10" l="1"/>
  <c r="M37" i="10"/>
  <c r="M50" i="10"/>
  <c r="M26" i="10"/>
  <c r="D23" i="10"/>
  <c r="D18" i="10" s="1"/>
  <c r="D71" i="10" s="1"/>
  <c r="M13" i="11"/>
  <c r="M18" i="11" s="1"/>
  <c r="M66" i="10"/>
  <c r="M61" i="10"/>
  <c r="M48" i="10"/>
  <c r="M45" i="10"/>
  <c r="M29" i="10"/>
  <c r="M42" i="10"/>
  <c r="M39" i="10"/>
  <c r="D71" i="14"/>
  <c r="M20" i="10"/>
  <c r="G47" i="10"/>
  <c r="F47" i="10"/>
  <c r="E47" i="10"/>
  <c r="H47" i="10"/>
  <c r="I47" i="10"/>
  <c r="J47" i="10"/>
  <c r="K47" i="10"/>
  <c r="E24" i="10"/>
  <c r="J24" i="10"/>
  <c r="H24" i="10"/>
  <c r="I24" i="10"/>
  <c r="K24" i="10"/>
  <c r="G24" i="10"/>
  <c r="F24" i="10"/>
  <c r="H23" i="10" l="1"/>
  <c r="H18" i="10" s="1"/>
  <c r="H71" i="10" s="1"/>
  <c r="F23" i="10"/>
  <c r="F18" i="10" s="1"/>
  <c r="G23" i="10"/>
  <c r="G18" i="10" s="1"/>
  <c r="G71" i="10" s="1"/>
  <c r="J23" i="10"/>
  <c r="J18" i="10" s="1"/>
  <c r="J71" i="10" s="1"/>
  <c r="I23" i="10"/>
  <c r="I18" i="10" s="1"/>
  <c r="I71" i="10" s="1"/>
  <c r="K23" i="10"/>
  <c r="K18" i="10" s="1"/>
  <c r="K71" i="10" s="1"/>
  <c r="M47" i="10"/>
  <c r="E23" i="10"/>
  <c r="E18" i="10" s="1"/>
  <c r="E71" i="10" s="1"/>
  <c r="M24" i="10"/>
  <c r="M23" i="10" l="1"/>
  <c r="F71" i="10"/>
  <c r="M71" i="10" s="1"/>
  <c r="M18" i="10"/>
</calcChain>
</file>

<file path=xl/sharedStrings.xml><?xml version="1.0" encoding="utf-8"?>
<sst xmlns="http://schemas.openxmlformats.org/spreadsheetml/2006/main" count="495" uniqueCount="134">
  <si>
    <t>Կ.Տ</t>
  </si>
  <si>
    <t>(ստորագրություն)</t>
  </si>
  <si>
    <t>(Ա.Հ.Ա.)</t>
  </si>
  <si>
    <t>6.Բյուջետային ծախսերի գոծառնական դասակարգման.</t>
  </si>
  <si>
    <t>Բաժին</t>
  </si>
  <si>
    <t>Խումբ</t>
  </si>
  <si>
    <t>3.Հիմնարկի տեղաբաշխման մաիզի և համայնքի</t>
  </si>
  <si>
    <t>Դաս</t>
  </si>
  <si>
    <t xml:space="preserve">կոդը ըստ բյուջետային ծախսերի տարածքային </t>
  </si>
  <si>
    <t>7.Ծրագրի կոդը</t>
  </si>
  <si>
    <t>դասակարգման</t>
  </si>
  <si>
    <t>080073</t>
  </si>
  <si>
    <t>4.Պետական կառավարման վերադաս մարմնի կամ</t>
  </si>
  <si>
    <t>8.Ծրագրի անվանումը</t>
  </si>
  <si>
    <t>5.Ծախսերի ֆինանսավորման աղբյութի կոդը՝</t>
  </si>
  <si>
    <t>9.Պետական կառավարման վերադաս մարմնի կամ տեղական</t>
  </si>
  <si>
    <t>(ՀՀ պետական բյուջե՝1.համայնքի բյուջե՝2)</t>
  </si>
  <si>
    <t>ինքնակառավարման մարմնի կոդը ըստ բյուջետային ծախսերի</t>
  </si>
  <si>
    <t>գերտեսչական դասակարգման</t>
  </si>
  <si>
    <t>10.Չափի միավորը՝ հազար դրամ</t>
  </si>
  <si>
    <t xml:space="preserve">Ընթացիկ ծախսեր </t>
  </si>
  <si>
    <t>X</t>
  </si>
  <si>
    <t>այդ թվում՝</t>
  </si>
  <si>
    <t>x</t>
  </si>
  <si>
    <t>1,1 Աշխատանքի վարձատրություն</t>
  </si>
  <si>
    <t> -Աշխատողների աշխատավարձեր և հավելավճարներ</t>
  </si>
  <si>
    <t> -Այլ վարձատրություններ</t>
  </si>
  <si>
    <t>2 Ծառայությունների և ապրանքների ձեռք բերում</t>
  </si>
  <si>
    <t>2.1 Շարունակական ծախսեր</t>
  </si>
  <si>
    <t> -գործառնական և բանկային ծառայությունների ծախսեր</t>
  </si>
  <si>
    <t> -Կապի ծառայություններ</t>
  </si>
  <si>
    <t xml:space="preserve">2.2 Գործուղումների և շրջագայություններ ծախսեր </t>
  </si>
  <si>
    <t> -Ներքին գործուղումներ</t>
  </si>
  <si>
    <t>2.3 Պայմանագրային այլ ծառայությունների ձեռք բերում</t>
  </si>
  <si>
    <t>2.4 Այլ մասնագիտական ծառայությունների ձեռք բերում</t>
  </si>
  <si>
    <t>2.6 Նյութեր (ապրանքներ)</t>
  </si>
  <si>
    <t xml:space="preserve">2.Փոստային հասցեն գ.Ախուրյան </t>
  </si>
  <si>
    <t>տեղական ինքնակառավարման մարմնի անվանումը  Ախուրյանի համայնք</t>
  </si>
  <si>
    <t>208007</t>
  </si>
  <si>
    <t> էներգետիկ ծառայություններ</t>
  </si>
  <si>
    <t>Բնական գազի մատ.ծառայութ.</t>
  </si>
  <si>
    <t>Էլ.էներգ.մատ.ծառայություն</t>
  </si>
  <si>
    <t> Կոմունալ ծառայություններ</t>
  </si>
  <si>
    <t>Աղբահանության ծառայություն</t>
  </si>
  <si>
    <t>Ջրամատակ.ջրահեռացում</t>
  </si>
  <si>
    <t>Բուժզննման ծառայություններ</t>
  </si>
  <si>
    <t>Գազասպառման սարքերի սպասարկման ծառայություն,</t>
  </si>
  <si>
    <t>2.5 Ընթացիկ նորոգում և պահպանում (ծառայու--թյուններ և նյութեր)</t>
  </si>
  <si>
    <t> -Կենցաղային և հանրային սննդի նյութեր, այդ թվում</t>
  </si>
  <si>
    <t>Մաքրիչ նյութեր</t>
  </si>
  <si>
    <t>Սննդի պատրաստման նյութեր</t>
  </si>
  <si>
    <t>7.6 Այլ ծախսեր</t>
  </si>
  <si>
    <t>Այլ ծախսեր</t>
  </si>
  <si>
    <t>486100</t>
  </si>
  <si>
    <t>Բ, ՈՉ ՖԻՆԱՆՍԱԿԱՆ ԱԿՏԻՎՆԵՐԻ ԳԾՈՎ ԾԱԽՍԵՐ</t>
  </si>
  <si>
    <t>1. ՀԻՄՆԱԿԱՆ ՄԻՋՈՑՆԵՐ</t>
  </si>
  <si>
    <t> -Վարչական սարքավորումներ</t>
  </si>
  <si>
    <t>Ընդամենը ծախսեր (տող1200000+ տող1000000)</t>
  </si>
  <si>
    <t xml:space="preserve">ԱՌԱՋԻՆ ԿԱՐԳԻ </t>
  </si>
  <si>
    <t>ՍՏՈՐԱԳՐՈՒԹՅՈՒՆ</t>
  </si>
  <si>
    <t xml:space="preserve">ԵՐԿՐՈՐԴ  ԿԱՐԳԻ </t>
  </si>
  <si>
    <t>Դեռատիզացիա</t>
  </si>
  <si>
    <t>Ինտերնետ և այլն</t>
  </si>
  <si>
    <t> -Ընդհանուր բնույթի այլ ծառայություններ</t>
  </si>
  <si>
    <t> Մասնագիտական ծառայություններ</t>
  </si>
  <si>
    <t>Գրասենյակային սարքերի և սարքավորումների ընթացիկ նորոգում և պահպանում</t>
  </si>
  <si>
    <t>Գրասենյակային  պիտույքներ</t>
  </si>
  <si>
    <t>Դեղորայք դեղատոմսով</t>
  </si>
  <si>
    <t>Հատուկ նպատակային այլ նյութեր</t>
  </si>
  <si>
    <t>Տնտեսական նյութեր (ապրանքներ</t>
  </si>
  <si>
    <t>Վարչական նյութեր</t>
  </si>
  <si>
    <t>Առողջապահական և լաբարատոր նյութեր</t>
  </si>
  <si>
    <t>Միջքաղաքային հեռախոսակապ</t>
  </si>
  <si>
    <t>Բյուջետային ծախսերի տնտեսագի-տական դասակարգման տարրերի անվանումները</t>
  </si>
  <si>
    <t>Նախադպրոցական կրթություն</t>
  </si>
  <si>
    <t>դրամ</t>
  </si>
  <si>
    <t>Բովանդակություն</t>
  </si>
  <si>
    <t>Չափի միավոր</t>
  </si>
  <si>
    <t>Տեղական վճար</t>
  </si>
  <si>
    <t>Աշխատանքային օրերի թիվը</t>
  </si>
  <si>
    <t>օր</t>
  </si>
  <si>
    <t>Երեխաների ցուցակային թիվը</t>
  </si>
  <si>
    <t>երեխա</t>
  </si>
  <si>
    <t>Երեխաների միջին ցուցակային թիվը</t>
  </si>
  <si>
    <t xml:space="preserve">Երեխա օրերի թիվը </t>
  </si>
  <si>
    <t>ՏԵՂԵԿՈՒԹՅՈՒՆՆԵՐ ՄԱՆԿԱՊԱՐՏԵԶԻ ՀԱՄԱԿԱԶՄԻ,ՍՆՆԴԻ ԾԱԽՍԵՐԻ  ՄԱՍԻՆ</t>
  </si>
  <si>
    <t>Սննդամթերքի ծախս</t>
  </si>
  <si>
    <t>Մեկ երեխայի միջին օրեկան ծախսը</t>
  </si>
  <si>
    <t>ԸՆԴԱՄԵՆԸ</t>
  </si>
  <si>
    <t>ԱՌԱՋԻՆ ԿԱՐԳԻ ՍՏՈՐԱԳՐՈՒԹՅՈՒՆ</t>
  </si>
  <si>
    <t>ԵՐԿՐՈՐԴ  ԿԱՐԳԻ ՍՏՈՐԱԳՐՈՒԹՅՈՒՆ</t>
  </si>
  <si>
    <t>Այգաբաց</t>
  </si>
  <si>
    <t>Արեվիկ</t>
  </si>
  <si>
    <t>Հեքիաթ</t>
  </si>
  <si>
    <t>Շուշան</t>
  </si>
  <si>
    <t>Լեոյի</t>
  </si>
  <si>
    <t>Բասեն</t>
  </si>
  <si>
    <t>Կամո</t>
  </si>
  <si>
    <t>Արևիկ</t>
  </si>
  <si>
    <t>ՆԱԽԱԳԻԾ</t>
  </si>
  <si>
    <t xml:space="preserve"> ԾՐԱԳԻՐ                ՆԱԽԱԴՊՐՈՑԱԿԱՆ ԿՐԹՈՒԹՅՈՒՆ </t>
  </si>
  <si>
    <t>1.Հիմնարկի անվանումը  &lt;&lt;    ՄԱՆԿԱՊԱՐՏԵԶՆԵՐ   &gt;&gt;ՀՈԱԿ</t>
  </si>
  <si>
    <t>այդ թվում</t>
  </si>
  <si>
    <t>Սննունդ տեղական վճար</t>
  </si>
  <si>
    <t>Սննունդ համայնքի բյուջե</t>
  </si>
  <si>
    <t>Ազատան</t>
  </si>
  <si>
    <t>Մայիսյան</t>
  </si>
  <si>
    <t>Ընդամենը</t>
  </si>
  <si>
    <t>ՈՍԿԵՀԱՍԿ</t>
  </si>
  <si>
    <t>ՀԱՅԿԱՎԱՆ</t>
  </si>
  <si>
    <t>ՔԵԹԻ</t>
  </si>
  <si>
    <t>ՀԱՑԻԿ</t>
  </si>
  <si>
    <t>ՇԻՐԱԿ</t>
  </si>
  <si>
    <t>ՋԱՋՈՒՌ</t>
  </si>
  <si>
    <t>ԼԵՌՆՈՒՏ</t>
  </si>
  <si>
    <t>ՄԱՐՄԱՇԵՆ</t>
  </si>
  <si>
    <t>ՎԱՀՐԱՄԱԲԵՐԴ</t>
  </si>
  <si>
    <t>ԿԱՊՍ</t>
  </si>
  <si>
    <t>ՋԱՋՈՒՌ ԱՎԱՆ</t>
  </si>
  <si>
    <t>2022ԹՎԱԿԱՆԻ ԲՅՈՒՋԵՏԱՅԻՆ ՖԻՆԱՆՍԱՎՈՐՄԱՆ   ԱՄՓՈՓ   ՀԱՅՏ</t>
  </si>
  <si>
    <t>2022ԹՎԱԿԱՆԻ ԲՅՈՒՋԵՏԱՅԻՆ ՖԻՆԱՆՍԱՎՈՐՄԱՆ ՀԱՅՏ</t>
  </si>
  <si>
    <t>Սնունդ տեղական վճար</t>
  </si>
  <si>
    <t>Սնունդ համայնքի բյուջե</t>
  </si>
  <si>
    <t>Սնունդ նվիրատվություն</t>
  </si>
  <si>
    <t xml:space="preserve">7.2 ՀԱՐԿԵՐ, ՊԱՐՏԱԴԻՐ ՎՃԱՐՆԵՐ </t>
  </si>
  <si>
    <t> -Այլ հարկեր</t>
  </si>
  <si>
    <t> -Պարտադիր վճարներ</t>
  </si>
  <si>
    <t>Սնունդ նվիրատվությույյերից</t>
  </si>
  <si>
    <r>
      <t xml:space="preserve">Հիգենիկ նյութեր </t>
    </r>
    <r>
      <rPr>
        <b/>
        <sz val="10"/>
        <color indexed="8"/>
        <rFont val="Arial Armenian"/>
        <family val="2"/>
      </rPr>
      <t>համայնքի բյուջե</t>
    </r>
  </si>
  <si>
    <r>
      <t xml:space="preserve">Հիգենիկ նյութեր  </t>
    </r>
    <r>
      <rPr>
        <b/>
        <sz val="10"/>
        <color indexed="8"/>
        <rFont val="Arial Armenian"/>
        <family val="2"/>
      </rPr>
      <t>համայնքի բյուջե</t>
    </r>
  </si>
  <si>
    <t>Ջաջուռ ավան</t>
  </si>
  <si>
    <t>Լեռնուտ</t>
  </si>
  <si>
    <t>ԸՆԴՀԱՆՈՒՐ</t>
  </si>
  <si>
    <r>
      <t xml:space="preserve">Հիգենիկ նյութեր  </t>
    </r>
    <r>
      <rPr>
        <b/>
        <sz val="10"/>
        <color indexed="8"/>
        <rFont val="GHEA Grapalat"/>
        <family val="3"/>
      </rPr>
      <t>համայնքի բյուջե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</si>
</sst>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Armenian"/>
      <family val="2"/>
    </font>
    <font>
      <sz val="11"/>
      <color indexed="8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7"/>
      <color theme="1"/>
      <name val="Arial Armenian"/>
      <family val="2"/>
    </font>
    <font>
      <b/>
      <sz val="10"/>
      <color indexed="8"/>
      <name val="Arial Armenian"/>
      <family val="2"/>
    </font>
    <font>
      <b/>
      <i/>
      <u/>
      <sz val="11"/>
      <color indexed="8"/>
      <name val="Arial Armenian"/>
      <family val="2"/>
    </font>
    <font>
      <b/>
      <i/>
      <u/>
      <sz val="8"/>
      <color indexed="8"/>
      <name val="Arial Armenian"/>
      <family val="2"/>
    </font>
    <font>
      <b/>
      <i/>
      <sz val="11"/>
      <color indexed="8"/>
      <name val="Arial Armenian"/>
      <family val="2"/>
    </font>
    <font>
      <sz val="10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8"/>
      <color indexed="8"/>
      <name val="Arial Armenian"/>
      <family val="2"/>
    </font>
    <font>
      <b/>
      <i/>
      <sz val="10"/>
      <color indexed="8"/>
      <name val="Arial Armenian"/>
      <family val="2"/>
    </font>
    <font>
      <sz val="10"/>
      <color theme="1"/>
      <name val="Arial Armenian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i/>
      <sz val="10"/>
      <color indexed="8"/>
      <name val="Arial Armenian"/>
      <family val="2"/>
    </font>
    <font>
      <b/>
      <i/>
      <u/>
      <sz val="10"/>
      <color theme="1"/>
      <name val="Arial Armenian"/>
      <family val="2"/>
    </font>
    <font>
      <b/>
      <i/>
      <sz val="10"/>
      <color theme="1"/>
      <name val="Arial Armenian"/>
      <family val="2"/>
    </font>
    <font>
      <sz val="8"/>
      <color indexed="8"/>
      <name val="Arial Armenian"/>
      <family val="2"/>
    </font>
    <font>
      <sz val="8"/>
      <color theme="1"/>
      <name val="Arial Armenian"/>
      <family val="2"/>
    </font>
    <font>
      <sz val="8"/>
      <name val="Arial Armenian"/>
      <family val="2"/>
    </font>
    <font>
      <b/>
      <i/>
      <sz val="7"/>
      <color indexed="8"/>
      <name val="Sylfaen"/>
      <family val="1"/>
      <charset val="204"/>
    </font>
    <font>
      <sz val="11"/>
      <color indexed="8"/>
      <name val="Sylfaen"/>
      <family val="1"/>
      <charset val="204"/>
    </font>
    <font>
      <b/>
      <sz val="10"/>
      <color theme="1"/>
      <name val="Sylfaen"/>
      <family val="1"/>
    </font>
    <font>
      <sz val="10"/>
      <color indexed="8"/>
      <name val="Sylfaen"/>
      <family val="1"/>
    </font>
    <font>
      <b/>
      <sz val="9"/>
      <color theme="1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9"/>
      <color indexed="8"/>
      <name val="GHEA Grapalat"/>
      <family val="3"/>
    </font>
    <font>
      <b/>
      <sz val="8"/>
      <color indexed="8"/>
      <name val="GHEA Grapalat"/>
      <family val="3"/>
    </font>
    <font>
      <b/>
      <sz val="9"/>
      <color theme="1"/>
      <name val="GHEA Grapalat"/>
      <family val="3"/>
    </font>
    <font>
      <b/>
      <sz val="10"/>
      <color indexed="8"/>
      <name val="GHEA Grapalat"/>
      <family val="3"/>
    </font>
    <font>
      <b/>
      <sz val="10"/>
      <color theme="1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sz val="11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10"/>
      <color indexed="8"/>
      <name val="GHEA Grapalat"/>
      <family val="3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1" applyNumberFormat="0" applyFill="0" applyProtection="0">
      <alignment horizontal="left" vertical="center" wrapText="1"/>
    </xf>
  </cellStyleXfs>
  <cellXfs count="46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13" xfId="0" applyFont="1" applyBorder="1" applyAlignment="1">
      <alignment vertical="center" wrapText="1"/>
    </xf>
    <xf numFmtId="0" fontId="4" fillId="0" borderId="0" xfId="0" applyFont="1"/>
    <xf numFmtId="0" fontId="3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/>
    </xf>
    <xf numFmtId="0" fontId="5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/>
    <xf numFmtId="0" fontId="1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0" fontId="13" fillId="0" borderId="15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wrapText="1"/>
    </xf>
    <xf numFmtId="164" fontId="13" fillId="0" borderId="21" xfId="0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6" fillId="0" borderId="22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3" fillId="0" borderId="22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13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23" xfId="0" applyFont="1" applyFill="1" applyBorder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 wrapText="1"/>
    </xf>
    <xf numFmtId="164" fontId="13" fillId="0" borderId="13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164" fontId="13" fillId="0" borderId="24" xfId="0" applyNumberFormat="1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8" fillId="0" borderId="0" xfId="0" applyFont="1"/>
    <xf numFmtId="0" fontId="13" fillId="0" borderId="18" xfId="0" applyFont="1" applyFill="1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7" fillId="0" borderId="1" xfId="0" applyFont="1" applyBorder="1"/>
    <xf numFmtId="0" fontId="19" fillId="0" borderId="1" xfId="0" applyFont="1" applyBorder="1" applyAlignment="1">
      <alignment wrapText="1"/>
    </xf>
    <xf numFmtId="164" fontId="13" fillId="0" borderId="0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4" xfId="0" applyFont="1" applyBorder="1" applyAlignment="1">
      <alignment horizontal="center"/>
    </xf>
    <xf numFmtId="164" fontId="17" fillId="0" borderId="14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64" fontId="17" fillId="0" borderId="15" xfId="0" applyNumberFormat="1" applyFont="1" applyFill="1" applyBorder="1" applyAlignment="1">
      <alignment horizontal="center"/>
    </xf>
    <xf numFmtId="164" fontId="17" fillId="0" borderId="9" xfId="0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6" fillId="0" borderId="0" xfId="0" applyFont="1"/>
    <xf numFmtId="0" fontId="21" fillId="0" borderId="7" xfId="0" applyFont="1" applyBorder="1" applyAlignment="1">
      <alignment horizontal="center" wrapText="1"/>
    </xf>
    <xf numFmtId="0" fontId="22" fillId="0" borderId="0" xfId="0" applyFont="1" applyAlignment="1">
      <alignment horizontal="righ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64" fontId="13" fillId="0" borderId="31" xfId="0" applyNumberFormat="1" applyFont="1" applyBorder="1" applyAlignment="1">
      <alignment horizontal="center" wrapText="1"/>
    </xf>
    <xf numFmtId="164" fontId="6" fillId="0" borderId="33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164" fontId="13" fillId="0" borderId="37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7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0" fontId="9" fillId="0" borderId="39" xfId="0" applyFont="1" applyBorder="1" applyAlignment="1">
      <alignment wrapText="1"/>
    </xf>
    <xf numFmtId="164" fontId="13" fillId="0" borderId="36" xfId="0" applyNumberFormat="1" applyFont="1" applyBorder="1" applyAlignment="1">
      <alignment horizontal="center" vertical="center" wrapText="1"/>
    </xf>
    <xf numFmtId="164" fontId="13" fillId="0" borderId="3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64" fontId="13" fillId="0" borderId="34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26" fillId="0" borderId="23" xfId="0" applyFont="1" applyBorder="1" applyAlignment="1">
      <alignment wrapText="1"/>
    </xf>
    <xf numFmtId="0" fontId="27" fillId="0" borderId="24" xfId="0" applyFont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wrapText="1"/>
    </xf>
    <xf numFmtId="16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164" fontId="29" fillId="0" borderId="13" xfId="0" applyNumberFormat="1" applyFont="1" applyBorder="1" applyAlignment="1">
      <alignment horizontal="center"/>
    </xf>
    <xf numFmtId="0" fontId="17" fillId="0" borderId="5" xfId="0" applyFont="1" applyBorder="1"/>
    <xf numFmtId="0" fontId="31" fillId="0" borderId="40" xfId="0" applyFont="1" applyBorder="1" applyAlignment="1">
      <alignment horizontal="center" vertical="center" wrapText="1"/>
    </xf>
    <xf numFmtId="164" fontId="13" fillId="0" borderId="42" xfId="0" applyNumberFormat="1" applyFont="1" applyBorder="1" applyAlignment="1">
      <alignment horizontal="center" vertical="center" wrapText="1"/>
    </xf>
    <xf numFmtId="164" fontId="17" fillId="0" borderId="42" xfId="0" applyNumberFormat="1" applyFont="1" applyFill="1" applyBorder="1" applyAlignment="1">
      <alignment horizontal="center"/>
    </xf>
    <xf numFmtId="164" fontId="28" fillId="0" borderId="42" xfId="0" applyNumberFormat="1" applyFont="1" applyFill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3" fillId="0" borderId="40" xfId="0" applyNumberFormat="1" applyFont="1" applyBorder="1" applyAlignment="1">
      <alignment horizontal="center" vertical="center" wrapText="1"/>
    </xf>
    <xf numFmtId="164" fontId="29" fillId="0" borderId="42" xfId="0" applyNumberFormat="1" applyFont="1" applyBorder="1" applyAlignment="1">
      <alignment horizontal="center" wrapText="1"/>
    </xf>
    <xf numFmtId="164" fontId="29" fillId="0" borderId="44" xfId="0" applyNumberFormat="1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top" wrapText="1"/>
    </xf>
    <xf numFmtId="164" fontId="6" fillId="0" borderId="42" xfId="0" applyNumberFormat="1" applyFont="1" applyFill="1" applyBorder="1" applyAlignment="1">
      <alignment horizontal="center" vertical="center"/>
    </xf>
    <xf numFmtId="164" fontId="13" fillId="0" borderId="41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28" fillId="0" borderId="29" xfId="0" applyNumberFormat="1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164" fontId="13" fillId="0" borderId="43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 vertical="top" wrapText="1"/>
    </xf>
    <xf numFmtId="164" fontId="6" fillId="0" borderId="47" xfId="0" applyNumberFormat="1" applyFont="1" applyFill="1" applyBorder="1" applyAlignment="1">
      <alignment horizontal="center"/>
    </xf>
    <xf numFmtId="0" fontId="13" fillId="0" borderId="48" xfId="0" applyFont="1" applyBorder="1" applyAlignment="1">
      <alignment horizontal="center" wrapText="1"/>
    </xf>
    <xf numFmtId="164" fontId="6" fillId="0" borderId="49" xfId="0" applyNumberFormat="1" applyFont="1" applyFill="1" applyBorder="1" applyAlignment="1">
      <alignment horizontal="center"/>
    </xf>
    <xf numFmtId="0" fontId="13" fillId="0" borderId="50" xfId="0" applyFont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164" fontId="6" fillId="0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164" fontId="13" fillId="0" borderId="29" xfId="0" applyNumberFormat="1" applyFont="1" applyBorder="1" applyAlignment="1">
      <alignment horizontal="center" wrapText="1"/>
    </xf>
    <xf numFmtId="164" fontId="13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 vertical="center"/>
    </xf>
    <xf numFmtId="164" fontId="29" fillId="0" borderId="29" xfId="0" applyNumberFormat="1" applyFont="1" applyBorder="1" applyAlignment="1">
      <alignment horizontal="center"/>
    </xf>
    <xf numFmtId="164" fontId="17" fillId="0" borderId="49" xfId="0" applyNumberFormat="1" applyFont="1" applyBorder="1" applyAlignment="1">
      <alignment horizontal="center"/>
    </xf>
    <xf numFmtId="164" fontId="17" fillId="0" borderId="3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center" wrapText="1"/>
    </xf>
    <xf numFmtId="164" fontId="6" fillId="0" borderId="41" xfId="0" applyNumberFormat="1" applyFont="1" applyFill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164" fontId="6" fillId="0" borderId="43" xfId="0" applyNumberFormat="1" applyFont="1" applyFill="1" applyBorder="1" applyAlignment="1">
      <alignment horizontal="center"/>
    </xf>
    <xf numFmtId="0" fontId="13" fillId="0" borderId="42" xfId="0" applyFont="1" applyBorder="1" applyAlignment="1">
      <alignment horizontal="center" wrapText="1"/>
    </xf>
    <xf numFmtId="164" fontId="6" fillId="0" borderId="42" xfId="0" applyNumberFormat="1" applyFont="1" applyFill="1" applyBorder="1" applyAlignment="1">
      <alignment horizontal="center"/>
    </xf>
    <xf numFmtId="164" fontId="13" fillId="0" borderId="42" xfId="0" applyNumberFormat="1" applyFont="1" applyBorder="1" applyAlignment="1">
      <alignment horizontal="center" wrapText="1"/>
    </xf>
    <xf numFmtId="164" fontId="13" fillId="0" borderId="42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64" fontId="9" fillId="0" borderId="42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/>
    </xf>
    <xf numFmtId="164" fontId="29" fillId="0" borderId="42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5" fillId="0" borderId="1" xfId="0" applyNumberFormat="1" applyFont="1" applyBorder="1"/>
    <xf numFmtId="0" fontId="32" fillId="0" borderId="0" xfId="0" applyFont="1"/>
    <xf numFmtId="0" fontId="34" fillId="0" borderId="0" xfId="0" applyFont="1" applyFill="1" applyAlignment="1">
      <alignment vertical="center"/>
    </xf>
    <xf numFmtId="2" fontId="34" fillId="0" borderId="0" xfId="0" applyNumberFormat="1" applyFont="1" applyFill="1" applyAlignment="1">
      <alignment horizontal="left" vertical="center"/>
    </xf>
    <xf numFmtId="164" fontId="32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2" fillId="0" borderId="15" xfId="0" applyFont="1" applyBorder="1" applyAlignment="1">
      <alignment horizontal="center"/>
    </xf>
    <xf numFmtId="164" fontId="34" fillId="0" borderId="0" xfId="0" applyNumberFormat="1" applyFont="1" applyFill="1" applyAlignment="1">
      <alignment vertical="center"/>
    </xf>
    <xf numFmtId="49" fontId="34" fillId="0" borderId="2" xfId="0" applyNumberFormat="1" applyFont="1" applyFill="1" applyBorder="1" applyAlignment="1">
      <alignment horizontal="center" vertical="center"/>
    </xf>
    <xf numFmtId="49" fontId="34" fillId="0" borderId="3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32" fillId="0" borderId="15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center" vertical="top" wrapText="1"/>
    </xf>
    <xf numFmtId="0" fontId="32" fillId="0" borderId="9" xfId="0" applyFont="1" applyBorder="1" applyAlignment="1">
      <alignment vertical="top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164" fontId="39" fillId="0" borderId="6" xfId="0" applyNumberFormat="1" applyFont="1" applyFill="1" applyBorder="1" applyAlignment="1">
      <alignment horizontal="center"/>
    </xf>
    <xf numFmtId="164" fontId="39" fillId="0" borderId="30" xfId="0" applyNumberFormat="1" applyFont="1" applyFill="1" applyBorder="1" applyAlignment="1">
      <alignment horizontal="center"/>
    </xf>
    <xf numFmtId="164" fontId="39" fillId="0" borderId="15" xfId="0" applyNumberFormat="1" applyFont="1" applyFill="1" applyBorder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2" fillId="0" borderId="16" xfId="0" applyFont="1" applyBorder="1" applyAlignment="1">
      <alignment wrapText="1"/>
    </xf>
    <xf numFmtId="0" fontId="38" fillId="0" borderId="17" xfId="0" applyFont="1" applyBorder="1" applyAlignment="1">
      <alignment wrapText="1"/>
    </xf>
    <xf numFmtId="0" fontId="32" fillId="0" borderId="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wrapText="1"/>
    </xf>
    <xf numFmtId="164" fontId="32" fillId="0" borderId="21" xfId="0" applyNumberFormat="1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52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40" fillId="0" borderId="22" xfId="0" applyFont="1" applyBorder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164" fontId="39" fillId="0" borderId="14" xfId="0" applyNumberFormat="1" applyFont="1" applyFill="1" applyBorder="1" applyAlignment="1">
      <alignment horizontal="center"/>
    </xf>
    <xf numFmtId="164" fontId="39" fillId="0" borderId="31" xfId="0" applyNumberFormat="1" applyFont="1" applyFill="1" applyBorder="1" applyAlignment="1">
      <alignment horizontal="center"/>
    </xf>
    <xf numFmtId="164" fontId="39" fillId="0" borderId="41" xfId="0" applyNumberFormat="1" applyFont="1" applyFill="1" applyBorder="1" applyAlignment="1">
      <alignment horizontal="center"/>
    </xf>
    <xf numFmtId="164" fontId="39" fillId="0" borderId="8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 vertical="center" wrapText="1"/>
    </xf>
    <xf numFmtId="0" fontId="42" fillId="0" borderId="0" xfId="0" applyFont="1"/>
    <xf numFmtId="164" fontId="32" fillId="0" borderId="42" xfId="0" applyNumberFormat="1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0" fontId="32" fillId="0" borderId="18" xfId="0" applyFont="1" applyBorder="1" applyAlignment="1">
      <alignment wrapText="1"/>
    </xf>
    <xf numFmtId="0" fontId="41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8" fillId="0" borderId="39" xfId="0" applyFont="1" applyBorder="1" applyAlignment="1">
      <alignment wrapText="1"/>
    </xf>
    <xf numFmtId="0" fontId="41" fillId="0" borderId="19" xfId="0" applyFont="1" applyBorder="1" applyAlignment="1">
      <alignment horizontal="center" vertical="center" wrapText="1"/>
    </xf>
    <xf numFmtId="164" fontId="39" fillId="0" borderId="47" xfId="0" applyNumberFormat="1" applyFont="1" applyFill="1" applyBorder="1" applyAlignment="1">
      <alignment horizontal="center"/>
    </xf>
    <xf numFmtId="0" fontId="40" fillId="0" borderId="21" xfId="0" applyFont="1" applyBorder="1" applyAlignment="1">
      <alignment wrapText="1"/>
    </xf>
    <xf numFmtId="0" fontId="41" fillId="0" borderId="21" xfId="0" applyFont="1" applyBorder="1" applyAlignment="1">
      <alignment horizontal="center" vertical="center" wrapText="1"/>
    </xf>
    <xf numFmtId="164" fontId="39" fillId="0" borderId="5" xfId="0" applyNumberFormat="1" applyFont="1" applyFill="1" applyBorder="1" applyAlignment="1">
      <alignment horizontal="center"/>
    </xf>
    <xf numFmtId="164" fontId="39" fillId="0" borderId="33" xfId="0" applyNumberFormat="1" applyFont="1" applyFill="1" applyBorder="1" applyAlignment="1">
      <alignment horizontal="center"/>
    </xf>
    <xf numFmtId="164" fontId="39" fillId="0" borderId="43" xfId="0" applyNumberFormat="1" applyFont="1" applyFill="1" applyBorder="1" applyAlignment="1">
      <alignment horizontal="center"/>
    </xf>
    <xf numFmtId="164" fontId="39" fillId="0" borderId="51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 wrapText="1"/>
    </xf>
    <xf numFmtId="0" fontId="32" fillId="0" borderId="23" xfId="0" applyFont="1" applyBorder="1" applyAlignment="1">
      <alignment wrapText="1"/>
    </xf>
    <xf numFmtId="0" fontId="41" fillId="0" borderId="2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0" fontId="38" fillId="0" borderId="23" xfId="0" applyFont="1" applyBorder="1" applyAlignment="1">
      <alignment horizontal="center" vertical="center" wrapText="1"/>
    </xf>
    <xf numFmtId="164" fontId="39" fillId="0" borderId="1" xfId="0" applyNumberFormat="1" applyFont="1" applyFill="1" applyBorder="1" applyAlignment="1">
      <alignment horizontal="center"/>
    </xf>
    <xf numFmtId="164" fontId="39" fillId="0" borderId="13" xfId="0" applyNumberFormat="1" applyFont="1" applyFill="1" applyBorder="1" applyAlignment="1">
      <alignment horizontal="center"/>
    </xf>
    <xf numFmtId="164" fontId="39" fillId="0" borderId="42" xfId="0" applyNumberFormat="1" applyFont="1" applyFill="1" applyBorder="1" applyAlignment="1">
      <alignment horizontal="center"/>
    </xf>
    <xf numFmtId="164" fontId="39" fillId="0" borderId="29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/>
    </xf>
    <xf numFmtId="164" fontId="43" fillId="0" borderId="13" xfId="0" applyNumberFormat="1" applyFont="1" applyFill="1" applyBorder="1" applyAlignment="1">
      <alignment horizontal="center"/>
    </xf>
    <xf numFmtId="164" fontId="43" fillId="0" borderId="42" xfId="0" applyNumberFormat="1" applyFont="1" applyFill="1" applyBorder="1" applyAlignment="1">
      <alignment horizontal="center"/>
    </xf>
    <xf numFmtId="164" fontId="43" fillId="0" borderId="29" xfId="0" applyNumberFormat="1" applyFont="1" applyFill="1" applyBorder="1" applyAlignment="1">
      <alignment horizontal="center"/>
    </xf>
    <xf numFmtId="164" fontId="32" fillId="0" borderId="1" xfId="0" applyNumberFormat="1" applyFont="1" applyBorder="1" applyAlignment="1">
      <alignment horizontal="center" wrapText="1"/>
    </xf>
    <xf numFmtId="164" fontId="32" fillId="0" borderId="13" xfId="0" applyNumberFormat="1" applyFont="1" applyBorder="1" applyAlignment="1">
      <alignment horizontal="center" wrapText="1"/>
    </xf>
    <xf numFmtId="164" fontId="32" fillId="0" borderId="42" xfId="0" applyNumberFormat="1" applyFont="1" applyBorder="1" applyAlignment="1">
      <alignment horizontal="center" wrapText="1"/>
    </xf>
    <xf numFmtId="164" fontId="32" fillId="0" borderId="29" xfId="0" applyNumberFormat="1" applyFont="1" applyBorder="1" applyAlignment="1">
      <alignment horizontal="center" wrapText="1"/>
    </xf>
    <xf numFmtId="0" fontId="38" fillId="0" borderId="23" xfId="0" applyFont="1" applyBorder="1" applyAlignment="1">
      <alignment wrapText="1"/>
    </xf>
    <xf numFmtId="164" fontId="32" fillId="0" borderId="1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164" fontId="32" fillId="0" borderId="41" xfId="0" applyNumberFormat="1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0" fillId="0" borderId="23" xfId="0" applyFont="1" applyBorder="1" applyAlignment="1">
      <alignment wrapText="1"/>
    </xf>
    <xf numFmtId="164" fontId="32" fillId="0" borderId="55" xfId="0" applyNumberFormat="1" applyFont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164" fontId="32" fillId="0" borderId="42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wrapText="1"/>
    </xf>
    <xf numFmtId="0" fontId="38" fillId="0" borderId="1" xfId="0" applyFont="1" applyBorder="1" applyAlignment="1">
      <alignment wrapText="1"/>
    </xf>
    <xf numFmtId="0" fontId="36" fillId="0" borderId="28" xfId="0" applyFont="1" applyBorder="1" applyAlignment="1">
      <alignment horizontal="center" vertical="center" wrapText="1"/>
    </xf>
    <xf numFmtId="0" fontId="44" fillId="0" borderId="0" xfId="0" applyFont="1"/>
    <xf numFmtId="0" fontId="32" fillId="0" borderId="18" xfId="0" applyFont="1" applyFill="1" applyBorder="1" applyAlignment="1">
      <alignment wrapText="1"/>
    </xf>
    <xf numFmtId="164" fontId="34" fillId="0" borderId="1" xfId="0" applyNumberFormat="1" applyFont="1" applyBorder="1" applyAlignment="1">
      <alignment horizontal="center"/>
    </xf>
    <xf numFmtId="164" fontId="32" fillId="0" borderId="53" xfId="0" applyNumberFormat="1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164" fontId="38" fillId="0" borderId="42" xfId="0" applyNumberFormat="1" applyFont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/>
    <xf numFmtId="164" fontId="42" fillId="0" borderId="13" xfId="0" applyNumberFormat="1" applyFont="1" applyBorder="1" applyAlignment="1">
      <alignment horizontal="center" vertical="center"/>
    </xf>
    <xf numFmtId="164" fontId="42" fillId="0" borderId="42" xfId="0" applyNumberFormat="1" applyFont="1" applyBorder="1" applyAlignment="1">
      <alignment horizontal="center" vertical="center"/>
    </xf>
    <xf numFmtId="164" fontId="42" fillId="0" borderId="29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center"/>
    </xf>
    <xf numFmtId="164" fontId="34" fillId="0" borderId="42" xfId="0" applyNumberFormat="1" applyFont="1" applyBorder="1" applyAlignment="1">
      <alignment horizontal="center"/>
    </xf>
    <xf numFmtId="164" fontId="34" fillId="0" borderId="29" xfId="0" applyNumberFormat="1" applyFont="1" applyBorder="1" applyAlignment="1">
      <alignment horizontal="center"/>
    </xf>
    <xf numFmtId="0" fontId="43" fillId="0" borderId="1" xfId="0" applyFont="1" applyBorder="1"/>
    <xf numFmtId="0" fontId="4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164" fontId="39" fillId="0" borderId="54" xfId="0" applyNumberFormat="1" applyFont="1" applyFill="1" applyBorder="1" applyAlignment="1">
      <alignment horizontal="center"/>
    </xf>
    <xf numFmtId="164" fontId="32" fillId="0" borderId="54" xfId="0" applyNumberFormat="1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0" borderId="23" xfId="0" applyFont="1" applyBorder="1" applyAlignment="1">
      <alignment wrapText="1"/>
    </xf>
    <xf numFmtId="0" fontId="47" fillId="0" borderId="24" xfId="0" applyFont="1" applyBorder="1" applyAlignment="1">
      <alignment horizontal="center" wrapText="1"/>
    </xf>
    <xf numFmtId="0" fontId="47" fillId="0" borderId="23" xfId="0" applyFont="1" applyBorder="1" applyAlignment="1">
      <alignment wrapText="1"/>
    </xf>
    <xf numFmtId="0" fontId="32" fillId="0" borderId="54" xfId="0" applyFont="1" applyBorder="1" applyAlignment="1">
      <alignment horizontal="center"/>
    </xf>
    <xf numFmtId="164" fontId="32" fillId="0" borderId="54" xfId="0" applyNumberFormat="1" applyFont="1" applyBorder="1" applyAlignment="1">
      <alignment horizontal="center"/>
    </xf>
    <xf numFmtId="0" fontId="34" fillId="2" borderId="1" xfId="0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center" wrapText="1"/>
    </xf>
    <xf numFmtId="49" fontId="50" fillId="2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164" fontId="43" fillId="0" borderId="54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31" xfId="0" applyNumberFormat="1" applyFont="1" applyBorder="1" applyAlignment="1">
      <alignment horizontal="center"/>
    </xf>
    <xf numFmtId="164" fontId="43" fillId="0" borderId="41" xfId="0" applyNumberFormat="1" applyFont="1" applyBorder="1" applyAlignment="1">
      <alignment horizontal="center"/>
    </xf>
    <xf numFmtId="164" fontId="43" fillId="0" borderId="54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vertical="center" wrapText="1"/>
    </xf>
    <xf numFmtId="164" fontId="43" fillId="0" borderId="15" xfId="0" applyNumberFormat="1" applyFont="1" applyFill="1" applyBorder="1" applyAlignment="1">
      <alignment horizontal="center"/>
    </xf>
    <xf numFmtId="164" fontId="43" fillId="0" borderId="9" xfId="0" applyNumberFormat="1" applyFont="1" applyFill="1" applyBorder="1" applyAlignment="1">
      <alignment horizontal="center"/>
    </xf>
    <xf numFmtId="0" fontId="38" fillId="0" borderId="56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7" fillId="0" borderId="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1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164" fontId="34" fillId="0" borderId="5" xfId="0" applyNumberFormat="1" applyFont="1" applyBorder="1" applyAlignment="1">
      <alignment horizontal="center" wrapText="1"/>
    </xf>
    <xf numFmtId="164" fontId="34" fillId="0" borderId="33" xfId="0" applyNumberFormat="1" applyFont="1" applyBorder="1" applyAlignment="1">
      <alignment horizontal="center" wrapText="1"/>
    </xf>
    <xf numFmtId="0" fontId="34" fillId="0" borderId="1" xfId="0" applyFont="1" applyBorder="1"/>
    <xf numFmtId="0" fontId="34" fillId="0" borderId="13" xfId="0" applyFont="1" applyBorder="1" applyAlignment="1">
      <alignment wrapText="1"/>
    </xf>
    <xf numFmtId="0" fontId="42" fillId="0" borderId="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3" xfId="0" applyFont="1" applyBorder="1" applyAlignment="1"/>
    <xf numFmtId="164" fontId="42" fillId="0" borderId="1" xfId="0" applyNumberFormat="1" applyFont="1" applyBorder="1" applyAlignment="1">
      <alignment horizontal="center"/>
    </xf>
    <xf numFmtId="0" fontId="34" fillId="0" borderId="13" xfId="0" applyFont="1" applyBorder="1" applyAlignment="1">
      <alignment vertical="center" wrapText="1"/>
    </xf>
    <xf numFmtId="165" fontId="34" fillId="0" borderId="1" xfId="0" applyNumberFormat="1" applyFont="1" applyBorder="1" applyAlignment="1">
      <alignment horizontal="center"/>
    </xf>
    <xf numFmtId="165" fontId="34" fillId="0" borderId="13" xfId="0" applyNumberFormat="1" applyFont="1" applyBorder="1" applyAlignment="1">
      <alignment horizontal="center"/>
    </xf>
  </cellXfs>
  <cellStyles count="2">
    <cellStyle name="left_arm10_BordWW_900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1"/>
  <sheetViews>
    <sheetView topLeftCell="B19" workbookViewId="0">
      <selection activeCell="O4" sqref="O4"/>
    </sheetView>
  </sheetViews>
  <sheetFormatPr defaultRowHeight="14.25" x14ac:dyDescent="0.2"/>
  <cols>
    <col min="1" max="1" width="8.7109375" style="24" customWidth="1"/>
    <col min="2" max="2" width="33.140625" style="24" customWidth="1"/>
    <col min="3" max="3" width="8" style="147" customWidth="1"/>
    <col min="4" max="4" width="9.7109375" style="24" customWidth="1"/>
    <col min="5" max="5" width="9.85546875" style="24" customWidth="1"/>
    <col min="6" max="6" width="9.5703125" style="24" customWidth="1"/>
    <col min="7" max="9" width="9.28515625" style="24" customWidth="1"/>
    <col min="10" max="10" width="8.5703125" style="24" customWidth="1"/>
    <col min="11" max="11" width="9.7109375" style="24" customWidth="1"/>
    <col min="12" max="12" width="11.7109375" style="24" customWidth="1"/>
    <col min="13" max="13" width="11.140625" style="24" customWidth="1"/>
    <col min="14" max="14" width="9.140625" style="24"/>
    <col min="15" max="15" width="12" style="24" customWidth="1"/>
    <col min="16" max="16384" width="9.140625" style="24"/>
  </cols>
  <sheetData>
    <row r="3" spans="1:13" x14ac:dyDescent="0.2">
      <c r="A3" s="46"/>
      <c r="B3" s="422" t="s">
        <v>99</v>
      </c>
      <c r="C3" s="422"/>
      <c r="D3" s="422"/>
      <c r="E3" s="422"/>
      <c r="F3" s="422"/>
      <c r="G3" s="422"/>
      <c r="H3" s="47"/>
      <c r="I3" s="47"/>
      <c r="J3" s="49"/>
      <c r="K3" s="46"/>
      <c r="L3" s="46"/>
      <c r="M3" s="46"/>
    </row>
    <row r="4" spans="1:13" x14ac:dyDescent="0.2">
      <c r="A4" s="46"/>
      <c r="B4" s="423" t="s">
        <v>100</v>
      </c>
      <c r="C4" s="423"/>
      <c r="D4" s="423"/>
      <c r="E4" s="423"/>
      <c r="F4" s="423"/>
      <c r="G4" s="423"/>
      <c r="H4" s="47"/>
      <c r="I4" s="47"/>
      <c r="J4" s="47"/>
      <c r="K4" s="47"/>
      <c r="L4" s="47"/>
      <c r="M4" s="47"/>
    </row>
    <row r="5" spans="1:13" x14ac:dyDescent="0.2">
      <c r="A5" s="46"/>
      <c r="B5" s="423" t="s">
        <v>119</v>
      </c>
      <c r="C5" s="423"/>
      <c r="D5" s="423"/>
      <c r="E5" s="423"/>
      <c r="F5" s="423"/>
      <c r="G5" s="423"/>
      <c r="H5" s="47"/>
      <c r="I5" s="47"/>
      <c r="J5" s="47"/>
      <c r="K5" s="46"/>
      <c r="L5" s="46"/>
      <c r="M5" s="46"/>
    </row>
    <row r="6" spans="1:13" ht="15" thickBot="1" x14ac:dyDescent="0.25">
      <c r="A6" s="46"/>
      <c r="B6" s="47" t="s">
        <v>101</v>
      </c>
      <c r="C6" s="47"/>
      <c r="D6" s="47"/>
      <c r="E6" s="48"/>
      <c r="F6" s="46"/>
      <c r="G6" s="47" t="s">
        <v>3</v>
      </c>
      <c r="H6" s="50"/>
      <c r="I6" s="50"/>
      <c r="J6" s="49"/>
      <c r="K6" s="49"/>
      <c r="L6" s="49"/>
      <c r="M6" s="49"/>
    </row>
    <row r="7" spans="1:13" ht="15" thickBot="1" x14ac:dyDescent="0.25">
      <c r="A7" s="46"/>
      <c r="B7" s="47" t="s">
        <v>36</v>
      </c>
      <c r="C7" s="47"/>
      <c r="D7" s="47"/>
      <c r="E7" s="48"/>
      <c r="F7" s="46"/>
      <c r="G7" s="47" t="s">
        <v>4</v>
      </c>
      <c r="H7" s="51"/>
      <c r="I7" s="52">
        <v>9</v>
      </c>
      <c r="J7" s="51"/>
      <c r="K7" s="51"/>
      <c r="L7" s="51"/>
      <c r="M7" s="51"/>
    </row>
    <row r="8" spans="1:13" ht="15" thickBot="1" x14ac:dyDescent="0.25">
      <c r="A8" s="46"/>
      <c r="B8" s="47" t="s">
        <v>6</v>
      </c>
      <c r="C8" s="47"/>
      <c r="D8" s="47"/>
      <c r="E8" s="47"/>
      <c r="F8" s="46"/>
      <c r="G8" s="47" t="s">
        <v>5</v>
      </c>
      <c r="H8" s="51"/>
      <c r="I8" s="52">
        <v>1</v>
      </c>
      <c r="J8" s="51"/>
      <c r="K8" s="51"/>
      <c r="L8" s="51"/>
      <c r="M8" s="51"/>
    </row>
    <row r="9" spans="1:13" ht="15" thickBot="1" x14ac:dyDescent="0.25">
      <c r="A9" s="46"/>
      <c r="B9" s="47" t="s">
        <v>8</v>
      </c>
      <c r="C9" s="47"/>
      <c r="D9" s="47"/>
      <c r="E9" s="48"/>
      <c r="F9" s="46"/>
      <c r="G9" s="47" t="s">
        <v>7</v>
      </c>
      <c r="H9" s="51"/>
      <c r="I9" s="52">
        <v>1</v>
      </c>
      <c r="J9" s="51"/>
      <c r="K9" s="51"/>
      <c r="L9" s="51"/>
      <c r="M9" s="51"/>
    </row>
    <row r="10" spans="1:13" ht="15" thickBot="1" x14ac:dyDescent="0.25">
      <c r="A10" s="46"/>
      <c r="B10" s="47" t="s">
        <v>10</v>
      </c>
      <c r="C10" s="47"/>
      <c r="D10" s="53" t="s">
        <v>11</v>
      </c>
      <c r="E10" s="54"/>
      <c r="F10" s="47"/>
      <c r="G10" s="47" t="s">
        <v>9</v>
      </c>
      <c r="H10" s="51"/>
      <c r="I10" s="52">
        <v>51</v>
      </c>
      <c r="J10" s="51"/>
      <c r="K10" s="51"/>
      <c r="L10" s="51"/>
      <c r="M10" s="51"/>
    </row>
    <row r="11" spans="1:13" x14ac:dyDescent="0.2">
      <c r="A11" s="46"/>
      <c r="B11" s="46" t="s">
        <v>12</v>
      </c>
      <c r="C11" s="55"/>
      <c r="D11" s="46"/>
      <c r="E11" s="46"/>
      <c r="F11" s="46"/>
      <c r="G11" s="46" t="s">
        <v>13</v>
      </c>
      <c r="H11" s="46"/>
      <c r="I11" s="51" t="s">
        <v>74</v>
      </c>
      <c r="J11" s="51"/>
      <c r="K11" s="51"/>
      <c r="L11" s="51"/>
      <c r="M11" s="51"/>
    </row>
    <row r="12" spans="1:13" x14ac:dyDescent="0.2">
      <c r="A12" s="46"/>
      <c r="B12" s="46" t="s">
        <v>37</v>
      </c>
      <c r="C12" s="55"/>
      <c r="D12" s="46"/>
      <c r="E12" s="46"/>
      <c r="F12" s="46"/>
      <c r="G12" s="46" t="s">
        <v>15</v>
      </c>
      <c r="H12" s="46"/>
      <c r="I12" s="46"/>
      <c r="J12" s="46"/>
      <c r="K12" s="46"/>
      <c r="L12" s="46"/>
      <c r="M12" s="46"/>
    </row>
    <row r="13" spans="1:13" ht="15" thickBot="1" x14ac:dyDescent="0.25">
      <c r="A13" s="46"/>
      <c r="B13" s="46" t="s">
        <v>14</v>
      </c>
      <c r="C13" s="55"/>
      <c r="D13" s="46"/>
      <c r="E13" s="46"/>
      <c r="F13" s="46"/>
      <c r="G13" s="46" t="s">
        <v>17</v>
      </c>
      <c r="H13" s="46"/>
      <c r="I13" s="46"/>
      <c r="J13" s="46"/>
      <c r="K13" s="46"/>
      <c r="L13" s="46"/>
      <c r="M13" s="46"/>
    </row>
    <row r="14" spans="1:13" ht="15" thickBot="1" x14ac:dyDescent="0.25">
      <c r="A14" s="46"/>
      <c r="B14" s="46" t="s">
        <v>16</v>
      </c>
      <c r="C14" s="55"/>
      <c r="D14" s="46"/>
      <c r="E14" s="46"/>
      <c r="F14" s="46"/>
      <c r="G14" s="46" t="s">
        <v>18</v>
      </c>
      <c r="H14" s="46"/>
      <c r="I14" s="46"/>
      <c r="J14" s="56" t="s">
        <v>38</v>
      </c>
      <c r="K14" s="57"/>
      <c r="L14" s="57"/>
      <c r="M14" s="57"/>
    </row>
    <row r="15" spans="1:13" ht="15" thickBot="1" x14ac:dyDescent="0.25">
      <c r="A15" s="46"/>
      <c r="B15" s="46"/>
      <c r="C15" s="55"/>
      <c r="D15" s="46"/>
      <c r="E15" s="46"/>
      <c r="F15" s="46"/>
      <c r="G15" s="46" t="s">
        <v>19</v>
      </c>
      <c r="H15" s="46"/>
      <c r="I15" s="46"/>
      <c r="J15" s="46"/>
      <c r="K15" s="46"/>
      <c r="L15" s="46"/>
      <c r="M15" s="46"/>
    </row>
    <row r="16" spans="1:13" ht="36.75" customHeight="1" thickBot="1" x14ac:dyDescent="0.25">
      <c r="A16" s="58"/>
      <c r="B16" s="58" t="s">
        <v>73</v>
      </c>
      <c r="C16" s="59"/>
      <c r="D16" s="25" t="s">
        <v>91</v>
      </c>
      <c r="E16" s="25" t="s">
        <v>98</v>
      </c>
      <c r="F16" s="25" t="s">
        <v>93</v>
      </c>
      <c r="G16" s="60" t="s">
        <v>95</v>
      </c>
      <c r="H16" s="25" t="s">
        <v>94</v>
      </c>
      <c r="I16" s="61" t="s">
        <v>96</v>
      </c>
      <c r="J16" s="62" t="s">
        <v>97</v>
      </c>
      <c r="K16" s="63" t="s">
        <v>105</v>
      </c>
      <c r="L16" s="172" t="s">
        <v>106</v>
      </c>
      <c r="M16" s="154" t="s">
        <v>88</v>
      </c>
    </row>
    <row r="17" spans="1:13" ht="13.5" customHeight="1" thickBot="1" x14ac:dyDescent="0.25">
      <c r="A17" s="64">
        <v>1</v>
      </c>
      <c r="B17" s="65">
        <v>2</v>
      </c>
      <c r="C17" s="61">
        <v>3</v>
      </c>
      <c r="D17" s="25">
        <v>4</v>
      </c>
      <c r="E17" s="66">
        <v>5</v>
      </c>
      <c r="F17" s="67">
        <v>6</v>
      </c>
      <c r="G17" s="65">
        <v>13</v>
      </c>
      <c r="H17" s="68">
        <v>7</v>
      </c>
      <c r="I17" s="65">
        <v>10</v>
      </c>
      <c r="J17" s="69">
        <v>11</v>
      </c>
      <c r="K17" s="64">
        <v>12</v>
      </c>
      <c r="L17" s="64">
        <v>13</v>
      </c>
      <c r="M17" s="208"/>
    </row>
    <row r="18" spans="1:13" ht="15" thickBot="1" x14ac:dyDescent="0.25">
      <c r="A18" s="70">
        <v>1100000</v>
      </c>
      <c r="B18" s="71" t="s">
        <v>20</v>
      </c>
      <c r="C18" s="72" t="s">
        <v>21</v>
      </c>
      <c r="D18" s="73">
        <f t="shared" ref="D18" si="0">SUM(D20,D23)</f>
        <v>13782.7</v>
      </c>
      <c r="E18" s="73">
        <f t="shared" ref="E18:L18" si="1">SUM(E20,E23)</f>
        <v>19520.2</v>
      </c>
      <c r="F18" s="73">
        <f t="shared" si="1"/>
        <v>32782.800000000003</v>
      </c>
      <c r="G18" s="73">
        <f>SUM(G20,G23)</f>
        <v>33067.800000000003</v>
      </c>
      <c r="H18" s="73">
        <f>SUM(H20,H23)</f>
        <v>20187.2</v>
      </c>
      <c r="I18" s="73">
        <f t="shared" si="1"/>
        <v>27436.3</v>
      </c>
      <c r="J18" s="73">
        <f t="shared" si="1"/>
        <v>13752.7</v>
      </c>
      <c r="K18" s="74">
        <f t="shared" si="1"/>
        <v>55587.6</v>
      </c>
      <c r="L18" s="74">
        <f t="shared" si="1"/>
        <v>19566.2</v>
      </c>
      <c r="M18" s="198">
        <f>SUM(D18:L18)</f>
        <v>235683.50000000003</v>
      </c>
    </row>
    <row r="19" spans="1:13" x14ac:dyDescent="0.2">
      <c r="A19" s="75">
        <v>1110000</v>
      </c>
      <c r="B19" s="76" t="s">
        <v>22</v>
      </c>
      <c r="C19" s="77" t="s">
        <v>23</v>
      </c>
      <c r="D19" s="78"/>
      <c r="E19" s="78"/>
      <c r="F19" s="79"/>
      <c r="G19" s="78"/>
      <c r="H19" s="78"/>
      <c r="I19" s="78"/>
      <c r="J19" s="78"/>
      <c r="K19" s="80"/>
      <c r="L19" s="206"/>
      <c r="M19" s="198">
        <f t="shared" ref="M19:M71" si="2">SUM(D19:L19)</f>
        <v>0</v>
      </c>
    </row>
    <row r="20" spans="1:13" ht="25.5" x14ac:dyDescent="0.2">
      <c r="A20" s="81">
        <v>1110000</v>
      </c>
      <c r="B20" s="82" t="s">
        <v>24</v>
      </c>
      <c r="C20" s="83" t="s">
        <v>23</v>
      </c>
      <c r="D20" s="84">
        <f t="shared" ref="D20" si="3">SUM(D21:D22)</f>
        <v>10172.1</v>
      </c>
      <c r="E20" s="84">
        <f t="shared" ref="E20:L20" si="4">SUM(E21:E22)</f>
        <v>13821.2</v>
      </c>
      <c r="F20" s="84">
        <f t="shared" si="4"/>
        <v>23160.400000000001</v>
      </c>
      <c r="G20" s="84">
        <f>SUM(G21:G22)</f>
        <v>23160.400000000001</v>
      </c>
      <c r="H20" s="84">
        <f>SUM(H21:H22)</f>
        <v>13821.2</v>
      </c>
      <c r="I20" s="84">
        <f t="shared" si="4"/>
        <v>18797.3</v>
      </c>
      <c r="J20" s="84">
        <f t="shared" si="4"/>
        <v>10172.1</v>
      </c>
      <c r="K20" s="85">
        <f t="shared" si="4"/>
        <v>38290.1</v>
      </c>
      <c r="L20" s="85">
        <f t="shared" si="4"/>
        <v>13821.2</v>
      </c>
      <c r="M20" s="198">
        <f t="shared" si="2"/>
        <v>165216.00000000003</v>
      </c>
    </row>
    <row r="21" spans="1:13" ht="35.25" customHeight="1" x14ac:dyDescent="0.2">
      <c r="A21" s="86">
        <v>1111000</v>
      </c>
      <c r="B21" s="87" t="s">
        <v>25</v>
      </c>
      <c r="C21" s="157">
        <v>411100</v>
      </c>
      <c r="D21" s="88">
        <v>10172.1</v>
      </c>
      <c r="E21" s="88">
        <v>13821.2</v>
      </c>
      <c r="F21" s="88">
        <v>23160.400000000001</v>
      </c>
      <c r="G21" s="88">
        <v>23160.400000000001</v>
      </c>
      <c r="H21" s="88">
        <v>13821.2</v>
      </c>
      <c r="I21" s="88">
        <v>18797.3</v>
      </c>
      <c r="J21" s="88">
        <v>10172.1</v>
      </c>
      <c r="K21" s="89">
        <v>38290.1</v>
      </c>
      <c r="L21" s="89">
        <v>13821.2</v>
      </c>
      <c r="M21" s="198">
        <f t="shared" si="2"/>
        <v>165216.00000000003</v>
      </c>
    </row>
    <row r="22" spans="1:13" ht="15" thickBot="1" x14ac:dyDescent="0.25">
      <c r="A22" s="81">
        <v>1115000</v>
      </c>
      <c r="B22" s="90" t="s">
        <v>26</v>
      </c>
      <c r="C22" s="158">
        <v>411500</v>
      </c>
      <c r="D22" s="81"/>
      <c r="E22" s="81"/>
      <c r="F22" s="81"/>
      <c r="G22" s="81"/>
      <c r="H22" s="81"/>
      <c r="I22" s="81"/>
      <c r="J22" s="81"/>
      <c r="K22" s="91"/>
      <c r="L22" s="99"/>
      <c r="M22" s="198">
        <f t="shared" si="2"/>
        <v>0</v>
      </c>
    </row>
    <row r="23" spans="1:13" ht="26.25" thickBot="1" x14ac:dyDescent="0.25">
      <c r="A23" s="92">
        <v>1120000</v>
      </c>
      <c r="B23" s="93" t="s">
        <v>27</v>
      </c>
      <c r="C23" s="159" t="s">
        <v>23</v>
      </c>
      <c r="D23" s="187">
        <f>SUM(D24,D37,D39,D42,D45,D47,D63,D66)</f>
        <v>3610.6</v>
      </c>
      <c r="E23" s="187">
        <f t="shared" ref="E23:M23" si="5">SUM(E24,E37,E39,E42,E45,E47,E63,E66)</f>
        <v>5699</v>
      </c>
      <c r="F23" s="187">
        <f t="shared" si="5"/>
        <v>9622.4</v>
      </c>
      <c r="G23" s="187">
        <f t="shared" si="5"/>
        <v>9907.4</v>
      </c>
      <c r="H23" s="187">
        <f t="shared" si="5"/>
        <v>6366</v>
      </c>
      <c r="I23" s="187">
        <f t="shared" si="5"/>
        <v>8639</v>
      </c>
      <c r="J23" s="187">
        <f t="shared" si="5"/>
        <v>3580.6</v>
      </c>
      <c r="K23" s="187">
        <f t="shared" si="5"/>
        <v>17297.5</v>
      </c>
      <c r="L23" s="207">
        <f t="shared" si="5"/>
        <v>5745</v>
      </c>
      <c r="M23" s="209">
        <f t="shared" si="5"/>
        <v>70467.5</v>
      </c>
    </row>
    <row r="24" spans="1:13" x14ac:dyDescent="0.2">
      <c r="A24" s="78">
        <v>1121000</v>
      </c>
      <c r="B24" s="96" t="s">
        <v>28</v>
      </c>
      <c r="C24" s="160" t="s">
        <v>21</v>
      </c>
      <c r="D24" s="94">
        <f t="shared" ref="D24:L24" si="6">SUM(D25,D26,D29,D33)</f>
        <v>1193</v>
      </c>
      <c r="E24" s="94">
        <f t="shared" si="6"/>
        <v>1394</v>
      </c>
      <c r="F24" s="94">
        <f t="shared" si="6"/>
        <v>1496.4</v>
      </c>
      <c r="G24" s="94">
        <f t="shared" si="6"/>
        <v>1560</v>
      </c>
      <c r="H24" s="94">
        <f t="shared" si="6"/>
        <v>1360</v>
      </c>
      <c r="I24" s="94">
        <f t="shared" si="6"/>
        <v>2171</v>
      </c>
      <c r="J24" s="94">
        <f t="shared" si="6"/>
        <v>1168</v>
      </c>
      <c r="K24" s="95">
        <f t="shared" si="6"/>
        <v>3560</v>
      </c>
      <c r="L24" s="95">
        <f t="shared" si="6"/>
        <v>1660</v>
      </c>
      <c r="M24" s="198">
        <f t="shared" si="2"/>
        <v>15562.4</v>
      </c>
    </row>
    <row r="25" spans="1:13" ht="25.5" x14ac:dyDescent="0.2">
      <c r="A25" s="97">
        <v>1121100</v>
      </c>
      <c r="B25" s="98" t="s">
        <v>29</v>
      </c>
      <c r="C25" s="161">
        <v>421100</v>
      </c>
      <c r="D25" s="86"/>
      <c r="E25" s="86"/>
      <c r="F25" s="86"/>
      <c r="G25" s="86"/>
      <c r="H25" s="86"/>
      <c r="I25" s="86"/>
      <c r="J25" s="86"/>
      <c r="K25" s="99"/>
      <c r="L25" s="99"/>
      <c r="M25" s="198">
        <f t="shared" si="2"/>
        <v>0</v>
      </c>
    </row>
    <row r="26" spans="1:13" x14ac:dyDescent="0.2">
      <c r="A26" s="97">
        <v>1121200</v>
      </c>
      <c r="B26" s="100" t="s">
        <v>39</v>
      </c>
      <c r="C26" s="161">
        <v>421200</v>
      </c>
      <c r="D26" s="94">
        <f t="shared" ref="D26" si="7">SUM(D27:D28)</f>
        <v>950</v>
      </c>
      <c r="E26" s="94">
        <f t="shared" ref="E26:L26" si="8">SUM(E27:E28)</f>
        <v>1150</v>
      </c>
      <c r="F26" s="94">
        <f t="shared" si="8"/>
        <v>1200</v>
      </c>
      <c r="G26" s="94">
        <f>SUM(G27:G28)</f>
        <v>1200</v>
      </c>
      <c r="H26" s="94">
        <f>SUM(H27:H28)</f>
        <v>1050</v>
      </c>
      <c r="I26" s="94">
        <f t="shared" si="8"/>
        <v>2000</v>
      </c>
      <c r="J26" s="94">
        <f t="shared" si="8"/>
        <v>1000</v>
      </c>
      <c r="K26" s="95">
        <f t="shared" si="8"/>
        <v>3000</v>
      </c>
      <c r="L26" s="95">
        <f t="shared" si="8"/>
        <v>1400</v>
      </c>
      <c r="M26" s="198">
        <f t="shared" si="2"/>
        <v>12950</v>
      </c>
    </row>
    <row r="27" spans="1:13" x14ac:dyDescent="0.2">
      <c r="A27" s="97"/>
      <c r="B27" s="101" t="s">
        <v>41</v>
      </c>
      <c r="C27" s="161">
        <v>421211</v>
      </c>
      <c r="D27" s="102">
        <v>150</v>
      </c>
      <c r="E27" s="102">
        <v>250</v>
      </c>
      <c r="F27" s="102">
        <v>1050</v>
      </c>
      <c r="G27" s="102">
        <v>300</v>
      </c>
      <c r="H27" s="102">
        <v>250</v>
      </c>
      <c r="I27" s="102">
        <v>2000</v>
      </c>
      <c r="J27" s="102">
        <v>200</v>
      </c>
      <c r="K27" s="103">
        <v>1000</v>
      </c>
      <c r="L27" s="103">
        <v>400</v>
      </c>
      <c r="M27" s="198">
        <f t="shared" si="2"/>
        <v>5600</v>
      </c>
    </row>
    <row r="28" spans="1:13" x14ac:dyDescent="0.2">
      <c r="A28" s="97"/>
      <c r="B28" s="101" t="s">
        <v>40</v>
      </c>
      <c r="C28" s="161">
        <v>421221</v>
      </c>
      <c r="D28" s="104">
        <v>800</v>
      </c>
      <c r="E28" s="104">
        <v>900</v>
      </c>
      <c r="F28" s="104">
        <v>150</v>
      </c>
      <c r="G28" s="104">
        <v>900</v>
      </c>
      <c r="H28" s="104">
        <v>800</v>
      </c>
      <c r="I28" s="86">
        <v>0</v>
      </c>
      <c r="J28" s="104">
        <v>800</v>
      </c>
      <c r="K28" s="105">
        <v>2000</v>
      </c>
      <c r="L28" s="105">
        <v>1000</v>
      </c>
      <c r="M28" s="198">
        <f t="shared" si="2"/>
        <v>7350</v>
      </c>
    </row>
    <row r="29" spans="1:13" x14ac:dyDescent="0.2">
      <c r="A29" s="97">
        <v>1121300</v>
      </c>
      <c r="B29" s="106" t="s">
        <v>42</v>
      </c>
      <c r="C29" s="161">
        <v>421300</v>
      </c>
      <c r="D29" s="94">
        <f>SUM(D30:D31:D32)</f>
        <v>180</v>
      </c>
      <c r="E29" s="94">
        <f>SUM(E30:E31:E32)</f>
        <v>184</v>
      </c>
      <c r="F29" s="94">
        <f>SUM(F30:F31:F32)</f>
        <v>236.4</v>
      </c>
      <c r="G29" s="94">
        <f>SUM(G30:G31:G32)</f>
        <v>240</v>
      </c>
      <c r="H29" s="94">
        <f>SUM(H30:H31:H32)</f>
        <v>190</v>
      </c>
      <c r="I29" s="94">
        <f>SUM(I30:I31:I32)</f>
        <v>108</v>
      </c>
      <c r="J29" s="94">
        <f>SUM(J30:J31:J32)</f>
        <v>108</v>
      </c>
      <c r="K29" s="95">
        <f>SUM(K30:K31:K32)</f>
        <v>500</v>
      </c>
      <c r="L29" s="95">
        <f>SUM(L30:L31:L32)</f>
        <v>200</v>
      </c>
      <c r="M29" s="198">
        <f t="shared" si="2"/>
        <v>1946.4</v>
      </c>
    </row>
    <row r="30" spans="1:13" x14ac:dyDescent="0.2">
      <c r="A30" s="97"/>
      <c r="B30" s="101" t="s">
        <v>44</v>
      </c>
      <c r="C30" s="161">
        <v>421311</v>
      </c>
      <c r="D30" s="102">
        <v>72</v>
      </c>
      <c r="E30" s="102">
        <v>100</v>
      </c>
      <c r="F30" s="102">
        <v>150</v>
      </c>
      <c r="G30" s="102">
        <v>150</v>
      </c>
      <c r="H30" s="102">
        <v>80</v>
      </c>
      <c r="I30" s="102">
        <v>0</v>
      </c>
      <c r="J30" s="102">
        <v>0</v>
      </c>
      <c r="K30" s="103">
        <v>250</v>
      </c>
      <c r="L30" s="103">
        <v>80</v>
      </c>
      <c r="M30" s="198">
        <f t="shared" si="2"/>
        <v>882</v>
      </c>
    </row>
    <row r="31" spans="1:13" x14ac:dyDescent="0.2">
      <c r="A31" s="97"/>
      <c r="B31" s="101" t="s">
        <v>61</v>
      </c>
      <c r="C31" s="161">
        <v>421321</v>
      </c>
      <c r="D31" s="107">
        <v>48</v>
      </c>
      <c r="E31" s="107">
        <v>34</v>
      </c>
      <c r="F31" s="107">
        <v>48</v>
      </c>
      <c r="G31" s="107">
        <v>50</v>
      </c>
      <c r="H31" s="107">
        <v>50</v>
      </c>
      <c r="I31" s="107">
        <v>48</v>
      </c>
      <c r="J31" s="107">
        <v>48</v>
      </c>
      <c r="K31" s="105">
        <v>150</v>
      </c>
      <c r="L31" s="105">
        <v>60</v>
      </c>
      <c r="M31" s="198">
        <f t="shared" si="2"/>
        <v>536</v>
      </c>
    </row>
    <row r="32" spans="1:13" x14ac:dyDescent="0.2">
      <c r="A32" s="97"/>
      <c r="B32" s="101" t="s">
        <v>43</v>
      </c>
      <c r="C32" s="161">
        <v>421323</v>
      </c>
      <c r="D32" s="107">
        <v>60</v>
      </c>
      <c r="E32" s="107">
        <v>50</v>
      </c>
      <c r="F32" s="108">
        <v>38.4</v>
      </c>
      <c r="G32" s="107">
        <v>40</v>
      </c>
      <c r="H32" s="107">
        <v>60</v>
      </c>
      <c r="I32" s="107">
        <v>60</v>
      </c>
      <c r="J32" s="107">
        <v>60</v>
      </c>
      <c r="K32" s="105">
        <v>100</v>
      </c>
      <c r="L32" s="105">
        <v>60</v>
      </c>
      <c r="M32" s="198">
        <f t="shared" si="2"/>
        <v>528.4</v>
      </c>
    </row>
    <row r="33" spans="1:13" x14ac:dyDescent="0.2">
      <c r="A33" s="97">
        <v>1121400</v>
      </c>
      <c r="B33" s="106" t="s">
        <v>30</v>
      </c>
      <c r="C33" s="162">
        <v>421400</v>
      </c>
      <c r="D33" s="94">
        <f t="shared" ref="D33" si="9">SUM(D34:D35)</f>
        <v>63</v>
      </c>
      <c r="E33" s="94">
        <f t="shared" ref="E33:L33" si="10">SUM(E34:E35)</f>
        <v>60</v>
      </c>
      <c r="F33" s="94">
        <f t="shared" si="10"/>
        <v>60</v>
      </c>
      <c r="G33" s="94">
        <f>SUM(G34:G35)</f>
        <v>120</v>
      </c>
      <c r="H33" s="94">
        <f>SUM(H34:H35)</f>
        <v>120</v>
      </c>
      <c r="I33" s="94">
        <f t="shared" si="10"/>
        <v>63</v>
      </c>
      <c r="J33" s="94">
        <f t="shared" si="10"/>
        <v>60</v>
      </c>
      <c r="K33" s="95">
        <f t="shared" si="10"/>
        <v>60</v>
      </c>
      <c r="L33" s="95">
        <f t="shared" si="10"/>
        <v>60</v>
      </c>
      <c r="M33" s="198">
        <f t="shared" si="2"/>
        <v>666</v>
      </c>
    </row>
    <row r="34" spans="1:13" x14ac:dyDescent="0.2">
      <c r="A34" s="97"/>
      <c r="B34" s="101" t="s">
        <v>72</v>
      </c>
      <c r="C34" s="161">
        <v>421411</v>
      </c>
      <c r="D34" s="107"/>
      <c r="E34" s="107"/>
      <c r="F34" s="107"/>
      <c r="G34" s="107">
        <v>60</v>
      </c>
      <c r="H34" s="107">
        <v>60</v>
      </c>
      <c r="I34" s="107"/>
      <c r="J34" s="107"/>
      <c r="K34" s="105"/>
      <c r="L34" s="105"/>
      <c r="M34" s="198">
        <f t="shared" si="2"/>
        <v>120</v>
      </c>
    </row>
    <row r="35" spans="1:13" ht="15" thickBot="1" x14ac:dyDescent="0.25">
      <c r="A35" s="97"/>
      <c r="B35" s="101" t="s">
        <v>62</v>
      </c>
      <c r="C35" s="161">
        <v>421412</v>
      </c>
      <c r="D35" s="107">
        <v>63</v>
      </c>
      <c r="E35" s="107">
        <v>60</v>
      </c>
      <c r="F35" s="107">
        <v>60</v>
      </c>
      <c r="G35" s="107">
        <v>60</v>
      </c>
      <c r="H35" s="107">
        <v>60</v>
      </c>
      <c r="I35" s="107">
        <v>63</v>
      </c>
      <c r="J35" s="107">
        <v>60</v>
      </c>
      <c r="K35" s="148">
        <v>60</v>
      </c>
      <c r="L35" s="148">
        <v>60</v>
      </c>
      <c r="M35" s="210">
        <f t="shared" si="2"/>
        <v>546</v>
      </c>
    </row>
    <row r="36" spans="1:13" ht="39" thickBot="1" x14ac:dyDescent="0.25">
      <c r="A36" s="58"/>
      <c r="B36" s="58" t="s">
        <v>73</v>
      </c>
      <c r="C36" s="163"/>
      <c r="D36" s="25" t="s">
        <v>91</v>
      </c>
      <c r="E36" s="25" t="s">
        <v>98</v>
      </c>
      <c r="F36" s="25" t="s">
        <v>93</v>
      </c>
      <c r="G36" s="60" t="s">
        <v>95</v>
      </c>
      <c r="H36" s="25" t="s">
        <v>94</v>
      </c>
      <c r="I36" s="61" t="s">
        <v>96</v>
      </c>
      <c r="J36" s="62" t="s">
        <v>97</v>
      </c>
      <c r="K36" s="62" t="s">
        <v>105</v>
      </c>
      <c r="L36" s="62" t="s">
        <v>106</v>
      </c>
      <c r="M36" s="211"/>
    </row>
    <row r="37" spans="1:13" ht="25.5" x14ac:dyDescent="0.2">
      <c r="A37" s="97">
        <v>1122000</v>
      </c>
      <c r="B37" s="109" t="s">
        <v>31</v>
      </c>
      <c r="C37" s="161" t="s">
        <v>23</v>
      </c>
      <c r="D37" s="94">
        <f t="shared" ref="D37:L37" si="11">SUM(D38:D38)</f>
        <v>50</v>
      </c>
      <c r="E37" s="94">
        <f t="shared" si="11"/>
        <v>50</v>
      </c>
      <c r="F37" s="94">
        <f t="shared" si="11"/>
        <v>50</v>
      </c>
      <c r="G37" s="94">
        <f>SUM(G38:G38)</f>
        <v>50</v>
      </c>
      <c r="H37" s="94">
        <f>SUM(H38:H38)</f>
        <v>50</v>
      </c>
      <c r="I37" s="94">
        <f t="shared" si="11"/>
        <v>50</v>
      </c>
      <c r="J37" s="94">
        <f t="shared" si="11"/>
        <v>50</v>
      </c>
      <c r="K37" s="149">
        <f t="shared" si="11"/>
        <v>50</v>
      </c>
      <c r="L37" s="149">
        <f t="shared" si="11"/>
        <v>50</v>
      </c>
      <c r="M37" s="215">
        <f t="shared" si="2"/>
        <v>450</v>
      </c>
    </row>
    <row r="38" spans="1:13" x14ac:dyDescent="0.2">
      <c r="A38" s="97">
        <v>1122100</v>
      </c>
      <c r="B38" s="98" t="s">
        <v>32</v>
      </c>
      <c r="C38" s="161">
        <v>422100</v>
      </c>
      <c r="D38" s="107">
        <v>50</v>
      </c>
      <c r="E38" s="107">
        <v>50</v>
      </c>
      <c r="F38" s="107">
        <v>50</v>
      </c>
      <c r="G38" s="107">
        <v>50</v>
      </c>
      <c r="H38" s="107">
        <v>50</v>
      </c>
      <c r="I38" s="107">
        <v>50</v>
      </c>
      <c r="J38" s="107">
        <v>50</v>
      </c>
      <c r="K38" s="110">
        <v>50</v>
      </c>
      <c r="L38" s="105">
        <v>50</v>
      </c>
      <c r="M38" s="198">
        <f t="shared" si="2"/>
        <v>450</v>
      </c>
    </row>
    <row r="39" spans="1:13" ht="25.5" x14ac:dyDescent="0.2">
      <c r="A39" s="97">
        <v>1123000</v>
      </c>
      <c r="B39" s="109" t="s">
        <v>33</v>
      </c>
      <c r="C39" s="162" t="s">
        <v>23</v>
      </c>
      <c r="D39" s="94">
        <f t="shared" ref="D39" si="12">SUM(D40:D41)</f>
        <v>100</v>
      </c>
      <c r="E39" s="94">
        <f t="shared" ref="E39:L39" si="13">SUM(E40:E41)</f>
        <v>100</v>
      </c>
      <c r="F39" s="94">
        <f t="shared" si="13"/>
        <v>150</v>
      </c>
      <c r="G39" s="94">
        <f>SUM(G40:G41)</f>
        <v>150</v>
      </c>
      <c r="H39" s="94">
        <f>SUM(H40:H41)</f>
        <v>100</v>
      </c>
      <c r="I39" s="94">
        <f t="shared" si="13"/>
        <v>120</v>
      </c>
      <c r="J39" s="94">
        <f t="shared" si="13"/>
        <v>100</v>
      </c>
      <c r="K39" s="95">
        <f t="shared" si="13"/>
        <v>300</v>
      </c>
      <c r="L39" s="95">
        <f t="shared" si="13"/>
        <v>100</v>
      </c>
      <c r="M39" s="198">
        <f t="shared" si="2"/>
        <v>1220</v>
      </c>
    </row>
    <row r="40" spans="1:13" ht="25.5" x14ac:dyDescent="0.2">
      <c r="A40" s="97">
        <v>1123800</v>
      </c>
      <c r="B40" s="98" t="s">
        <v>63</v>
      </c>
      <c r="C40" s="161">
        <v>423911</v>
      </c>
      <c r="D40" s="102"/>
      <c r="E40" s="102"/>
      <c r="F40" s="102"/>
      <c r="G40" s="102"/>
      <c r="H40" s="102"/>
      <c r="I40" s="102"/>
      <c r="J40" s="102"/>
      <c r="K40" s="103"/>
      <c r="L40" s="103"/>
      <c r="M40" s="198">
        <f t="shared" si="2"/>
        <v>0</v>
      </c>
    </row>
    <row r="41" spans="1:13" x14ac:dyDescent="0.2">
      <c r="A41" s="97"/>
      <c r="B41" s="101" t="s">
        <v>45</v>
      </c>
      <c r="C41" s="161">
        <v>423912</v>
      </c>
      <c r="D41" s="107">
        <v>100</v>
      </c>
      <c r="E41" s="107">
        <v>100</v>
      </c>
      <c r="F41" s="107">
        <v>150</v>
      </c>
      <c r="G41" s="107">
        <v>150</v>
      </c>
      <c r="H41" s="107">
        <v>100</v>
      </c>
      <c r="I41" s="107">
        <v>120</v>
      </c>
      <c r="J41" s="107">
        <v>100</v>
      </c>
      <c r="K41" s="105">
        <v>300</v>
      </c>
      <c r="L41" s="105">
        <v>100</v>
      </c>
      <c r="M41" s="198">
        <f t="shared" si="2"/>
        <v>1220</v>
      </c>
    </row>
    <row r="42" spans="1:13" ht="25.5" x14ac:dyDescent="0.2">
      <c r="A42" s="97">
        <v>1124000</v>
      </c>
      <c r="B42" s="109" t="s">
        <v>34</v>
      </c>
      <c r="C42" s="162" t="s">
        <v>23</v>
      </c>
      <c r="D42" s="94">
        <f t="shared" ref="D42" si="14">SUM(D43:D44)</f>
        <v>50</v>
      </c>
      <c r="E42" s="94">
        <f t="shared" ref="E42:L42" si="15">SUM(E43:E44)</f>
        <v>50</v>
      </c>
      <c r="F42" s="94">
        <f t="shared" si="15"/>
        <v>36</v>
      </c>
      <c r="G42" s="94">
        <f>SUM(G43:G44)</f>
        <v>50</v>
      </c>
      <c r="H42" s="94">
        <f>SUM(H43:H44)</f>
        <v>60</v>
      </c>
      <c r="I42" s="94">
        <f t="shared" si="15"/>
        <v>0</v>
      </c>
      <c r="J42" s="94">
        <f t="shared" si="15"/>
        <v>50</v>
      </c>
      <c r="K42" s="95">
        <f t="shared" si="15"/>
        <v>100</v>
      </c>
      <c r="L42" s="95">
        <f t="shared" si="15"/>
        <v>60</v>
      </c>
      <c r="M42" s="198">
        <f t="shared" si="2"/>
        <v>456</v>
      </c>
    </row>
    <row r="43" spans="1:13" x14ac:dyDescent="0.2">
      <c r="A43" s="97">
        <v>1124100</v>
      </c>
      <c r="B43" s="98" t="s">
        <v>64</v>
      </c>
      <c r="C43" s="161">
        <v>424111</v>
      </c>
      <c r="D43" s="108"/>
      <c r="E43" s="108"/>
      <c r="F43" s="107"/>
      <c r="G43" s="108"/>
      <c r="H43" s="108"/>
      <c r="I43" s="108"/>
      <c r="J43" s="108"/>
      <c r="K43" s="111"/>
      <c r="L43" s="111"/>
      <c r="M43" s="198">
        <f t="shared" si="2"/>
        <v>0</v>
      </c>
    </row>
    <row r="44" spans="1:13" ht="25.5" x14ac:dyDescent="0.2">
      <c r="A44" s="97"/>
      <c r="B44" s="101" t="s">
        <v>46</v>
      </c>
      <c r="C44" s="161">
        <v>424112</v>
      </c>
      <c r="D44" s="107">
        <v>50</v>
      </c>
      <c r="E44" s="107">
        <v>50</v>
      </c>
      <c r="F44" s="107">
        <v>36</v>
      </c>
      <c r="G44" s="107">
        <v>50</v>
      </c>
      <c r="H44" s="107">
        <v>60</v>
      </c>
      <c r="I44" s="108">
        <v>0</v>
      </c>
      <c r="J44" s="107">
        <v>50</v>
      </c>
      <c r="K44" s="188">
        <v>100</v>
      </c>
      <c r="L44" s="188">
        <v>60</v>
      </c>
      <c r="M44" s="198">
        <f t="shared" si="2"/>
        <v>456</v>
      </c>
    </row>
    <row r="45" spans="1:13" ht="38.25" x14ac:dyDescent="0.2">
      <c r="A45" s="97">
        <v>1125000</v>
      </c>
      <c r="B45" s="109" t="s">
        <v>47</v>
      </c>
      <c r="C45" s="162" t="s">
        <v>23</v>
      </c>
      <c r="D45" s="94">
        <f>SUM(D46)</f>
        <v>50</v>
      </c>
      <c r="E45" s="94">
        <f t="shared" ref="E45:L45" si="16">SUM(E46:E46)</f>
        <v>50</v>
      </c>
      <c r="F45" s="94">
        <f t="shared" si="16"/>
        <v>50</v>
      </c>
      <c r="G45" s="94">
        <f t="shared" si="16"/>
        <v>50</v>
      </c>
      <c r="H45" s="94">
        <f t="shared" si="16"/>
        <v>50</v>
      </c>
      <c r="I45" s="94">
        <f t="shared" si="16"/>
        <v>50</v>
      </c>
      <c r="J45" s="94">
        <f t="shared" si="16"/>
        <v>50</v>
      </c>
      <c r="K45" s="95">
        <f t="shared" si="16"/>
        <v>50</v>
      </c>
      <c r="L45" s="95">
        <f t="shared" si="16"/>
        <v>50</v>
      </c>
      <c r="M45" s="198">
        <f t="shared" si="2"/>
        <v>450</v>
      </c>
    </row>
    <row r="46" spans="1:13" ht="38.25" x14ac:dyDescent="0.2">
      <c r="A46" s="97">
        <v>1125200</v>
      </c>
      <c r="B46" s="98" t="s">
        <v>65</v>
      </c>
      <c r="C46" s="161">
        <v>425221</v>
      </c>
      <c r="D46" s="107">
        <v>50</v>
      </c>
      <c r="E46" s="107">
        <v>50</v>
      </c>
      <c r="F46" s="107">
        <v>50</v>
      </c>
      <c r="G46" s="107">
        <v>50</v>
      </c>
      <c r="H46" s="107">
        <v>50</v>
      </c>
      <c r="I46" s="107">
        <v>50</v>
      </c>
      <c r="J46" s="107">
        <v>50</v>
      </c>
      <c r="K46" s="188">
        <v>50</v>
      </c>
      <c r="L46" s="188">
        <v>50</v>
      </c>
      <c r="M46" s="198">
        <f t="shared" si="2"/>
        <v>450</v>
      </c>
    </row>
    <row r="47" spans="1:13" x14ac:dyDescent="0.2">
      <c r="A47" s="97">
        <v>1126000</v>
      </c>
      <c r="B47" s="109" t="s">
        <v>35</v>
      </c>
      <c r="C47" s="162" t="s">
        <v>23</v>
      </c>
      <c r="D47" s="94">
        <f t="shared" ref="D47:L47" si="17">SUM(D48,D50,D52,D61,)</f>
        <v>2112.6</v>
      </c>
      <c r="E47" s="94">
        <f t="shared" si="17"/>
        <v>3975</v>
      </c>
      <c r="F47" s="94">
        <f t="shared" si="17"/>
        <v>7710</v>
      </c>
      <c r="G47" s="94">
        <f t="shared" si="17"/>
        <v>7917.4</v>
      </c>
      <c r="H47" s="94">
        <f t="shared" si="17"/>
        <v>4666</v>
      </c>
      <c r="I47" s="94">
        <f t="shared" si="17"/>
        <v>6138</v>
      </c>
      <c r="J47" s="94">
        <f t="shared" si="17"/>
        <v>2107.6</v>
      </c>
      <c r="K47" s="95">
        <f t="shared" si="17"/>
        <v>13057.5</v>
      </c>
      <c r="L47" s="95">
        <f t="shared" si="17"/>
        <v>3745</v>
      </c>
      <c r="M47" s="198">
        <f t="shared" si="2"/>
        <v>51429.1</v>
      </c>
    </row>
    <row r="48" spans="1:13" x14ac:dyDescent="0.2">
      <c r="A48" s="97"/>
      <c r="B48" s="109" t="s">
        <v>70</v>
      </c>
      <c r="C48" s="162" t="s">
        <v>23</v>
      </c>
      <c r="D48" s="94">
        <f t="shared" ref="D48:L48" si="18">SUM(D49)</f>
        <v>100</v>
      </c>
      <c r="E48" s="94">
        <f t="shared" si="18"/>
        <v>100</v>
      </c>
      <c r="F48" s="94">
        <f t="shared" si="18"/>
        <v>150</v>
      </c>
      <c r="G48" s="94">
        <f>SUM(G49)</f>
        <v>150</v>
      </c>
      <c r="H48" s="94">
        <f>SUM(H49)</f>
        <v>120</v>
      </c>
      <c r="I48" s="94">
        <f t="shared" si="18"/>
        <v>130</v>
      </c>
      <c r="J48" s="94">
        <f t="shared" si="18"/>
        <v>100</v>
      </c>
      <c r="K48" s="95">
        <f t="shared" si="18"/>
        <v>250</v>
      </c>
      <c r="L48" s="95">
        <f t="shared" si="18"/>
        <v>100</v>
      </c>
      <c r="M48" s="198">
        <f t="shared" si="2"/>
        <v>1200</v>
      </c>
    </row>
    <row r="49" spans="1:14" x14ac:dyDescent="0.2">
      <c r="A49" s="97">
        <v>1126100</v>
      </c>
      <c r="B49" s="90" t="s">
        <v>66</v>
      </c>
      <c r="C49" s="161">
        <v>426111</v>
      </c>
      <c r="D49" s="107">
        <v>100</v>
      </c>
      <c r="E49" s="107">
        <v>100</v>
      </c>
      <c r="F49" s="107">
        <v>150</v>
      </c>
      <c r="G49" s="107">
        <v>150</v>
      </c>
      <c r="H49" s="107">
        <v>120</v>
      </c>
      <c r="I49" s="107">
        <v>130</v>
      </c>
      <c r="J49" s="107">
        <v>100</v>
      </c>
      <c r="K49" s="110">
        <v>250</v>
      </c>
      <c r="L49" s="105">
        <v>100</v>
      </c>
      <c r="M49" s="198">
        <f t="shared" si="2"/>
        <v>1200</v>
      </c>
    </row>
    <row r="50" spans="1:14" ht="25.5" x14ac:dyDescent="0.2">
      <c r="A50" s="112"/>
      <c r="B50" s="113" t="s">
        <v>71</v>
      </c>
      <c r="C50" s="164" t="s">
        <v>23</v>
      </c>
      <c r="D50" s="94">
        <f t="shared" ref="D50:L50" si="19">SUM(D51)</f>
        <v>15</v>
      </c>
      <c r="E50" s="94">
        <f t="shared" si="19"/>
        <v>30</v>
      </c>
      <c r="F50" s="94">
        <f t="shared" si="19"/>
        <v>50</v>
      </c>
      <c r="G50" s="94">
        <f>SUM(G51)</f>
        <v>50</v>
      </c>
      <c r="H50" s="94">
        <f>SUM(H51)</f>
        <v>0</v>
      </c>
      <c r="I50" s="94">
        <f t="shared" si="19"/>
        <v>10</v>
      </c>
      <c r="J50" s="94">
        <f t="shared" si="19"/>
        <v>10</v>
      </c>
      <c r="K50" s="95">
        <f t="shared" si="19"/>
        <v>0</v>
      </c>
      <c r="L50" s="95">
        <f t="shared" si="19"/>
        <v>0</v>
      </c>
      <c r="M50" s="198">
        <f t="shared" si="2"/>
        <v>165</v>
      </c>
    </row>
    <row r="51" spans="1:14" x14ac:dyDescent="0.2">
      <c r="A51" s="97">
        <v>1126600</v>
      </c>
      <c r="B51" s="114" t="s">
        <v>67</v>
      </c>
      <c r="C51" s="161">
        <v>426651</v>
      </c>
      <c r="D51" s="107">
        <v>15</v>
      </c>
      <c r="E51" s="107">
        <v>30</v>
      </c>
      <c r="F51" s="107">
        <v>50</v>
      </c>
      <c r="G51" s="107">
        <v>50</v>
      </c>
      <c r="H51" s="107"/>
      <c r="I51" s="107">
        <v>10</v>
      </c>
      <c r="J51" s="107">
        <v>10</v>
      </c>
      <c r="K51" s="111"/>
      <c r="L51" s="111"/>
      <c r="M51" s="198">
        <f t="shared" si="2"/>
        <v>165</v>
      </c>
    </row>
    <row r="52" spans="1:14" ht="25.5" x14ac:dyDescent="0.2">
      <c r="A52" s="97">
        <v>1126700</v>
      </c>
      <c r="B52" s="106" t="s">
        <v>48</v>
      </c>
      <c r="C52" s="161">
        <v>426700</v>
      </c>
      <c r="D52" s="94">
        <f>SUM(D53,D54,D55,D60)</f>
        <v>1847.6</v>
      </c>
      <c r="E52" s="94">
        <f t="shared" ref="E52:L52" si="20">SUM(E53,E54,E55,E60)</f>
        <v>3645</v>
      </c>
      <c r="F52" s="94">
        <f t="shared" si="20"/>
        <v>7210</v>
      </c>
      <c r="G52" s="94">
        <f t="shared" si="20"/>
        <v>7417.4</v>
      </c>
      <c r="H52" s="94">
        <f t="shared" si="20"/>
        <v>4346</v>
      </c>
      <c r="I52" s="94">
        <f t="shared" si="20"/>
        <v>5748</v>
      </c>
      <c r="J52" s="94">
        <f t="shared" si="20"/>
        <v>1847.6</v>
      </c>
      <c r="K52" s="95">
        <f t="shared" si="20"/>
        <v>12307.5</v>
      </c>
      <c r="L52" s="95">
        <f t="shared" si="20"/>
        <v>3645</v>
      </c>
      <c r="M52" s="198">
        <f t="shared" si="2"/>
        <v>48014.1</v>
      </c>
    </row>
    <row r="53" spans="1:14" x14ac:dyDescent="0.2">
      <c r="A53" s="97">
        <v>1126701</v>
      </c>
      <c r="B53" s="101" t="s">
        <v>49</v>
      </c>
      <c r="C53" s="161">
        <v>426711</v>
      </c>
      <c r="D53" s="107">
        <v>50</v>
      </c>
      <c r="E53" s="107">
        <v>50</v>
      </c>
      <c r="F53" s="107">
        <v>100</v>
      </c>
      <c r="G53" s="107">
        <v>100</v>
      </c>
      <c r="H53" s="107">
        <v>60</v>
      </c>
      <c r="I53" s="107">
        <v>70</v>
      </c>
      <c r="J53" s="107">
        <v>50</v>
      </c>
      <c r="K53" s="110">
        <v>150</v>
      </c>
      <c r="L53" s="105">
        <v>50</v>
      </c>
      <c r="M53" s="198">
        <f t="shared" si="2"/>
        <v>680</v>
      </c>
    </row>
    <row r="54" spans="1:14" x14ac:dyDescent="0.2">
      <c r="A54" s="97">
        <v>1126702</v>
      </c>
      <c r="B54" s="115" t="s">
        <v>128</v>
      </c>
      <c r="C54" s="161">
        <v>426712</v>
      </c>
      <c r="D54" s="7">
        <v>176.3</v>
      </c>
      <c r="E54" s="7">
        <v>352.5</v>
      </c>
      <c r="F54" s="7">
        <v>705</v>
      </c>
      <c r="G54" s="7">
        <v>726.2</v>
      </c>
      <c r="H54" s="7">
        <v>423</v>
      </c>
      <c r="I54" s="7">
        <v>564</v>
      </c>
      <c r="J54" s="7">
        <v>176.3</v>
      </c>
      <c r="K54" s="7">
        <v>1057.5</v>
      </c>
      <c r="L54" s="23">
        <v>352.5</v>
      </c>
      <c r="M54" s="198">
        <f t="shared" si="2"/>
        <v>4533.3</v>
      </c>
    </row>
    <row r="55" spans="1:14" ht="20.25" customHeight="1" x14ac:dyDescent="0.2">
      <c r="A55" s="116">
        <v>1126703</v>
      </c>
      <c r="B55" s="117" t="s">
        <v>50</v>
      </c>
      <c r="C55" s="165">
        <v>426722</v>
      </c>
      <c r="D55" s="118">
        <f>SUM(D57,D58,D59)</f>
        <v>1551.3</v>
      </c>
      <c r="E55" s="118">
        <f t="shared" ref="E55:L55" si="21">SUM(E57,E58,E59)</f>
        <v>3102.5</v>
      </c>
      <c r="F55" s="118">
        <f t="shared" si="21"/>
        <v>6205</v>
      </c>
      <c r="G55" s="118">
        <f t="shared" si="21"/>
        <v>6391.2</v>
      </c>
      <c r="H55" s="118">
        <f t="shared" si="21"/>
        <v>3723</v>
      </c>
      <c r="I55" s="118">
        <f t="shared" si="21"/>
        <v>4964</v>
      </c>
      <c r="J55" s="118">
        <f t="shared" si="21"/>
        <v>1551.3</v>
      </c>
      <c r="K55" s="118">
        <f t="shared" si="21"/>
        <v>10800</v>
      </c>
      <c r="L55" s="119">
        <f t="shared" si="21"/>
        <v>3102.5</v>
      </c>
      <c r="M55" s="198">
        <f t="shared" si="2"/>
        <v>41390.800000000003</v>
      </c>
    </row>
    <row r="56" spans="1:14" x14ac:dyDescent="0.2">
      <c r="A56" s="86"/>
      <c r="B56" s="6" t="s">
        <v>102</v>
      </c>
      <c r="C56" s="157"/>
      <c r="D56" s="107"/>
      <c r="E56" s="107"/>
      <c r="F56" s="107"/>
      <c r="G56" s="108"/>
      <c r="H56" s="107"/>
      <c r="I56" s="107"/>
      <c r="J56" s="108"/>
      <c r="K56" s="105"/>
      <c r="L56" s="105"/>
      <c r="M56" s="198">
        <f t="shared" si="2"/>
        <v>0</v>
      </c>
    </row>
    <row r="57" spans="1:14" x14ac:dyDescent="0.2">
      <c r="A57" s="91">
        <v>1126703</v>
      </c>
      <c r="B57" s="5" t="s">
        <v>121</v>
      </c>
      <c r="C57" s="157">
        <v>426722</v>
      </c>
      <c r="D57" s="7">
        <v>1375</v>
      </c>
      <c r="E57" s="7">
        <v>2750</v>
      </c>
      <c r="F57" s="7">
        <v>5500</v>
      </c>
      <c r="G57" s="7">
        <v>5665</v>
      </c>
      <c r="H57" s="7">
        <v>3300</v>
      </c>
      <c r="I57" s="37">
        <v>4400</v>
      </c>
      <c r="J57" s="34">
        <v>1375</v>
      </c>
      <c r="K57" s="34">
        <v>9000</v>
      </c>
      <c r="L57" s="120">
        <v>2750</v>
      </c>
      <c r="M57" s="198">
        <f t="shared" si="2"/>
        <v>36115</v>
      </c>
    </row>
    <row r="58" spans="1:14" ht="19.5" customHeight="1" x14ac:dyDescent="0.2">
      <c r="A58" s="91">
        <v>1126703</v>
      </c>
      <c r="B58" s="5" t="s">
        <v>122</v>
      </c>
      <c r="C58" s="166">
        <v>426731</v>
      </c>
      <c r="D58" s="7">
        <v>176.3</v>
      </c>
      <c r="E58" s="7">
        <v>352.5</v>
      </c>
      <c r="F58" s="7">
        <v>705</v>
      </c>
      <c r="G58" s="7">
        <v>726.2</v>
      </c>
      <c r="H58" s="7">
        <v>423</v>
      </c>
      <c r="I58" s="7">
        <v>564</v>
      </c>
      <c r="J58" s="7">
        <v>176.3</v>
      </c>
      <c r="K58" s="7">
        <v>0</v>
      </c>
      <c r="L58" s="23">
        <v>352.5</v>
      </c>
      <c r="M58" s="198">
        <f t="shared" si="2"/>
        <v>3475.8</v>
      </c>
    </row>
    <row r="59" spans="1:14" ht="19.5" customHeight="1" x14ac:dyDescent="0.2">
      <c r="A59" s="91">
        <v>1126703</v>
      </c>
      <c r="B59" s="5" t="s">
        <v>127</v>
      </c>
      <c r="C59" s="166">
        <v>426731</v>
      </c>
      <c r="D59" s="7"/>
      <c r="E59" s="7"/>
      <c r="F59" s="7"/>
      <c r="G59" s="7"/>
      <c r="H59" s="7"/>
      <c r="I59" s="7"/>
      <c r="J59" s="7"/>
      <c r="K59" s="23">
        <v>1800</v>
      </c>
      <c r="L59" s="23"/>
      <c r="M59" s="198"/>
    </row>
    <row r="60" spans="1:14" ht="19.5" customHeight="1" x14ac:dyDescent="0.2">
      <c r="A60" s="91">
        <v>1126703</v>
      </c>
      <c r="B60" s="121" t="s">
        <v>69</v>
      </c>
      <c r="C60" s="166">
        <v>426731</v>
      </c>
      <c r="D60" s="107">
        <v>70</v>
      </c>
      <c r="E60" s="107">
        <v>140</v>
      </c>
      <c r="F60" s="107">
        <v>200</v>
      </c>
      <c r="G60" s="107">
        <v>200</v>
      </c>
      <c r="H60" s="107">
        <v>140</v>
      </c>
      <c r="I60" s="107">
        <v>150</v>
      </c>
      <c r="J60" s="107">
        <v>70</v>
      </c>
      <c r="K60" s="105">
        <v>300</v>
      </c>
      <c r="L60" s="105">
        <v>140</v>
      </c>
      <c r="M60" s="198">
        <f t="shared" si="2"/>
        <v>1410</v>
      </c>
    </row>
    <row r="61" spans="1:14" ht="25.5" x14ac:dyDescent="0.2">
      <c r="A61" s="86"/>
      <c r="B61" s="122" t="s">
        <v>68</v>
      </c>
      <c r="C61" s="167" t="s">
        <v>23</v>
      </c>
      <c r="D61" s="94">
        <f t="shared" ref="D61:L61" si="22">SUM(D62)</f>
        <v>150</v>
      </c>
      <c r="E61" s="94">
        <f t="shared" si="22"/>
        <v>200</v>
      </c>
      <c r="F61" s="94">
        <f t="shared" si="22"/>
        <v>300</v>
      </c>
      <c r="G61" s="94">
        <f>SUM(G62)</f>
        <v>300</v>
      </c>
      <c r="H61" s="94">
        <f>SUM(H62)</f>
        <v>200</v>
      </c>
      <c r="I61" s="94">
        <f t="shared" si="22"/>
        <v>250</v>
      </c>
      <c r="J61" s="94">
        <f t="shared" si="22"/>
        <v>150</v>
      </c>
      <c r="K61" s="95">
        <f t="shared" si="22"/>
        <v>500</v>
      </c>
      <c r="L61" s="95">
        <f t="shared" si="22"/>
        <v>0</v>
      </c>
      <c r="M61" s="198">
        <f t="shared" si="2"/>
        <v>2050</v>
      </c>
    </row>
    <row r="62" spans="1:14" x14ac:dyDescent="0.2">
      <c r="A62" s="86"/>
      <c r="B62" s="114" t="s">
        <v>68</v>
      </c>
      <c r="C62" s="157">
        <v>426911</v>
      </c>
      <c r="D62" s="107">
        <v>150</v>
      </c>
      <c r="E62" s="107">
        <v>200</v>
      </c>
      <c r="F62" s="107">
        <v>300</v>
      </c>
      <c r="G62" s="107">
        <v>300</v>
      </c>
      <c r="H62" s="107">
        <v>200</v>
      </c>
      <c r="I62" s="107">
        <v>250</v>
      </c>
      <c r="J62" s="107">
        <v>150</v>
      </c>
      <c r="K62" s="123">
        <v>500</v>
      </c>
      <c r="L62" s="105"/>
      <c r="M62" s="198">
        <f t="shared" si="2"/>
        <v>2050</v>
      </c>
    </row>
    <row r="63" spans="1:14" ht="15.75" x14ac:dyDescent="0.3">
      <c r="A63" s="186">
        <v>1172000</v>
      </c>
      <c r="B63" s="180" t="s">
        <v>124</v>
      </c>
      <c r="C63" s="181" t="s">
        <v>23</v>
      </c>
      <c r="D63" s="182">
        <f>SUM(D64:D65)</f>
        <v>30</v>
      </c>
      <c r="E63" s="182">
        <f t="shared" ref="E63:M63" si="23">SUM(E64:E65)</f>
        <v>30</v>
      </c>
      <c r="F63" s="182">
        <f>SUM(F64:F65)</f>
        <v>30</v>
      </c>
      <c r="G63" s="182">
        <f>SUM(G64:G65)</f>
        <v>30</v>
      </c>
      <c r="H63" s="182">
        <f>SUM(H64:H65)</f>
        <v>30</v>
      </c>
      <c r="I63" s="182">
        <f t="shared" si="23"/>
        <v>30</v>
      </c>
      <c r="J63" s="182">
        <f t="shared" si="23"/>
        <v>30</v>
      </c>
      <c r="K63" s="182">
        <f t="shared" si="23"/>
        <v>30</v>
      </c>
      <c r="L63" s="193">
        <f t="shared" si="23"/>
        <v>30</v>
      </c>
      <c r="M63" s="200">
        <f t="shared" si="23"/>
        <v>270</v>
      </c>
      <c r="N63" s="213"/>
    </row>
    <row r="64" spans="1:14" ht="15.75" x14ac:dyDescent="0.3">
      <c r="A64" s="186">
        <v>1172200</v>
      </c>
      <c r="B64" s="183" t="s">
        <v>125</v>
      </c>
      <c r="C64" s="181">
        <v>4822</v>
      </c>
      <c r="D64" s="184"/>
      <c r="E64" s="185"/>
      <c r="F64" s="184"/>
      <c r="G64" s="184"/>
      <c r="H64" s="184"/>
      <c r="I64" s="184"/>
      <c r="J64" s="185"/>
      <c r="K64" s="184"/>
      <c r="L64" s="194"/>
      <c r="M64" s="203"/>
      <c r="N64" s="214"/>
    </row>
    <row r="65" spans="1:14" ht="15.75" x14ac:dyDescent="0.3">
      <c r="A65" s="186">
        <v>1172300</v>
      </c>
      <c r="B65" s="183" t="s">
        <v>126</v>
      </c>
      <c r="C65" s="181">
        <v>4823</v>
      </c>
      <c r="D65" s="184">
        <v>30</v>
      </c>
      <c r="E65" s="184">
        <v>30</v>
      </c>
      <c r="F65" s="184">
        <v>30</v>
      </c>
      <c r="G65" s="184">
        <v>30</v>
      </c>
      <c r="H65" s="184">
        <v>30</v>
      </c>
      <c r="I65" s="184">
        <v>30</v>
      </c>
      <c r="J65" s="184">
        <v>30</v>
      </c>
      <c r="K65" s="184">
        <v>30</v>
      </c>
      <c r="L65" s="195">
        <v>30</v>
      </c>
      <c r="M65" s="198">
        <f t="shared" si="2"/>
        <v>270</v>
      </c>
      <c r="N65" s="214"/>
    </row>
    <row r="66" spans="1:14" x14ac:dyDescent="0.2">
      <c r="A66" s="124">
        <v>1176000</v>
      </c>
      <c r="B66" s="125" t="s">
        <v>51</v>
      </c>
      <c r="C66" s="168" t="s">
        <v>23</v>
      </c>
      <c r="D66" s="94">
        <f t="shared" ref="D66:L66" si="24">SUM(D67)</f>
        <v>25</v>
      </c>
      <c r="E66" s="94">
        <f t="shared" si="24"/>
        <v>50</v>
      </c>
      <c r="F66" s="94">
        <f t="shared" si="24"/>
        <v>100</v>
      </c>
      <c r="G66" s="94">
        <f>SUM(G67)</f>
        <v>100</v>
      </c>
      <c r="H66" s="94">
        <f>SUM(H67)</f>
        <v>50</v>
      </c>
      <c r="I66" s="94">
        <f t="shared" si="24"/>
        <v>80</v>
      </c>
      <c r="J66" s="94">
        <f t="shared" si="24"/>
        <v>25</v>
      </c>
      <c r="K66" s="95">
        <f t="shared" si="24"/>
        <v>150</v>
      </c>
      <c r="L66" s="95">
        <f t="shared" si="24"/>
        <v>50</v>
      </c>
      <c r="M66" s="198">
        <f t="shared" si="2"/>
        <v>630</v>
      </c>
    </row>
    <row r="67" spans="1:14" x14ac:dyDescent="0.2">
      <c r="A67" s="124">
        <v>1176100</v>
      </c>
      <c r="B67" s="126" t="s">
        <v>52</v>
      </c>
      <c r="C67" s="169" t="s">
        <v>53</v>
      </c>
      <c r="D67" s="102">
        <v>25</v>
      </c>
      <c r="E67" s="102">
        <v>50</v>
      </c>
      <c r="F67" s="102">
        <v>100</v>
      </c>
      <c r="G67" s="102">
        <v>100</v>
      </c>
      <c r="H67" s="102">
        <v>50</v>
      </c>
      <c r="I67" s="102">
        <v>80</v>
      </c>
      <c r="J67" s="102">
        <v>25</v>
      </c>
      <c r="K67" s="103">
        <v>150</v>
      </c>
      <c r="L67" s="103">
        <v>50</v>
      </c>
      <c r="M67" s="198">
        <f t="shared" si="2"/>
        <v>630</v>
      </c>
    </row>
    <row r="68" spans="1:14" ht="25.5" x14ac:dyDescent="0.2">
      <c r="A68" s="127">
        <v>1200000</v>
      </c>
      <c r="B68" s="128" t="s">
        <v>54</v>
      </c>
      <c r="C68" s="170" t="s">
        <v>23</v>
      </c>
      <c r="D68" s="94"/>
      <c r="E68" s="94"/>
      <c r="F68" s="94"/>
      <c r="G68" s="94"/>
      <c r="H68" s="94"/>
      <c r="I68" s="94"/>
      <c r="J68" s="94"/>
      <c r="K68" s="95"/>
      <c r="L68" s="95"/>
      <c r="M68" s="198">
        <f t="shared" si="2"/>
        <v>0</v>
      </c>
    </row>
    <row r="69" spans="1:14" x14ac:dyDescent="0.2">
      <c r="A69" s="127">
        <v>1210000</v>
      </c>
      <c r="B69" s="128" t="s">
        <v>55</v>
      </c>
      <c r="C69" s="170" t="s">
        <v>23</v>
      </c>
      <c r="D69" s="94"/>
      <c r="E69" s="94"/>
      <c r="F69" s="94"/>
      <c r="G69" s="94"/>
      <c r="H69" s="94"/>
      <c r="I69" s="94"/>
      <c r="J69" s="94"/>
      <c r="K69" s="95"/>
      <c r="L69" s="95"/>
      <c r="M69" s="198">
        <f t="shared" si="2"/>
        <v>0</v>
      </c>
    </row>
    <row r="70" spans="1:14" ht="15" thickBot="1" x14ac:dyDescent="0.25">
      <c r="A70" s="127">
        <v>1215000</v>
      </c>
      <c r="B70" s="129" t="s">
        <v>56</v>
      </c>
      <c r="C70" s="170">
        <v>512200</v>
      </c>
      <c r="D70" s="130"/>
      <c r="E70" s="131"/>
      <c r="F70" s="130"/>
      <c r="G70" s="130"/>
      <c r="H70" s="130"/>
      <c r="I70" s="131"/>
      <c r="J70" s="131"/>
      <c r="K70" s="132"/>
      <c r="L70" s="201"/>
      <c r="M70" s="198">
        <f t="shared" si="2"/>
        <v>0</v>
      </c>
    </row>
    <row r="71" spans="1:14" ht="26.25" thickBot="1" x14ac:dyDescent="0.25">
      <c r="A71" s="133">
        <v>1000000</v>
      </c>
      <c r="B71" s="134" t="s">
        <v>57</v>
      </c>
      <c r="C71" s="171"/>
      <c r="D71" s="135">
        <f t="shared" ref="D71:L71" si="25">SUM(D18,D68)</f>
        <v>13782.7</v>
      </c>
      <c r="E71" s="135">
        <f t="shared" si="25"/>
        <v>19520.2</v>
      </c>
      <c r="F71" s="135">
        <f t="shared" si="25"/>
        <v>32782.800000000003</v>
      </c>
      <c r="G71" s="135">
        <f t="shared" si="25"/>
        <v>33067.800000000003</v>
      </c>
      <c r="H71" s="135">
        <f t="shared" si="25"/>
        <v>20187.2</v>
      </c>
      <c r="I71" s="135">
        <f t="shared" si="25"/>
        <v>27436.3</v>
      </c>
      <c r="J71" s="135">
        <f t="shared" si="25"/>
        <v>13752.7</v>
      </c>
      <c r="K71" s="136">
        <f t="shared" si="25"/>
        <v>55587.6</v>
      </c>
      <c r="L71" s="136">
        <f t="shared" si="25"/>
        <v>19566.2</v>
      </c>
      <c r="M71" s="198">
        <f t="shared" si="2"/>
        <v>235683.50000000003</v>
      </c>
    </row>
    <row r="72" spans="1:14" ht="39" thickBot="1" x14ac:dyDescent="0.25">
      <c r="A72" s="58"/>
      <c r="B72" s="59" t="s">
        <v>73</v>
      </c>
      <c r="C72" s="163"/>
      <c r="D72" s="25" t="s">
        <v>91</v>
      </c>
      <c r="E72" s="25" t="s">
        <v>98</v>
      </c>
      <c r="F72" s="25" t="s">
        <v>93</v>
      </c>
      <c r="G72" s="60" t="s">
        <v>95</v>
      </c>
      <c r="H72" s="25" t="s">
        <v>94</v>
      </c>
      <c r="I72" s="61" t="s">
        <v>96</v>
      </c>
      <c r="J72" s="62" t="s">
        <v>97</v>
      </c>
      <c r="K72" s="63" t="s">
        <v>105</v>
      </c>
      <c r="L72" s="212" t="s">
        <v>106</v>
      </c>
      <c r="M72" s="205" t="s">
        <v>88</v>
      </c>
    </row>
    <row r="73" spans="1:14" x14ac:dyDescent="0.2">
      <c r="A73" s="8"/>
      <c r="B73" s="8"/>
      <c r="C73" s="137"/>
      <c r="D73" s="138"/>
      <c r="E73" s="121"/>
      <c r="F73" s="121"/>
      <c r="G73" s="121"/>
      <c r="H73" s="121"/>
      <c r="I73" s="121"/>
      <c r="J73" s="121"/>
      <c r="K73" s="121"/>
      <c r="L73" s="121"/>
      <c r="M73" s="196"/>
    </row>
    <row r="74" spans="1:14" x14ac:dyDescent="0.2">
      <c r="A74" s="139"/>
      <c r="B74" s="140" t="s">
        <v>58</v>
      </c>
      <c r="C74" s="425" t="s">
        <v>59</v>
      </c>
      <c r="D74" s="425"/>
      <c r="E74" s="425"/>
      <c r="F74" s="426"/>
      <c r="G74" s="426"/>
      <c r="H74" s="139"/>
      <c r="I74" s="141"/>
      <c r="J74" s="141"/>
      <c r="K74" s="141"/>
      <c r="L74" s="150"/>
      <c r="M74" s="141"/>
    </row>
    <row r="75" spans="1:14" x14ac:dyDescent="0.2">
      <c r="A75" s="142" t="s">
        <v>0</v>
      </c>
      <c r="B75" s="143"/>
      <c r="C75" s="144"/>
      <c r="D75" s="145"/>
      <c r="E75" s="145"/>
      <c r="F75" s="424" t="s">
        <v>1</v>
      </c>
      <c r="G75" s="424"/>
      <c r="H75" s="145"/>
      <c r="I75" s="146" t="s">
        <v>2</v>
      </c>
      <c r="J75" s="146"/>
      <c r="K75" s="146"/>
      <c r="L75" s="146"/>
      <c r="M75" s="146"/>
    </row>
    <row r="76" spans="1:14" x14ac:dyDescent="0.2">
      <c r="A76" s="140"/>
      <c r="B76" s="140" t="s">
        <v>60</v>
      </c>
      <c r="C76" s="425" t="s">
        <v>59</v>
      </c>
      <c r="D76" s="425"/>
      <c r="E76" s="425"/>
      <c r="F76" s="426"/>
      <c r="G76" s="426"/>
      <c r="H76" s="139"/>
      <c r="I76" s="141"/>
      <c r="J76" s="141"/>
      <c r="K76" s="141"/>
      <c r="L76" s="150"/>
      <c r="M76" s="141"/>
    </row>
    <row r="77" spans="1:14" x14ac:dyDescent="0.2">
      <c r="A77" s="145"/>
      <c r="B77" s="143"/>
      <c r="C77" s="144"/>
      <c r="D77" s="145"/>
      <c r="E77" s="145"/>
      <c r="F77" s="424" t="s">
        <v>1</v>
      </c>
      <c r="G77" s="424"/>
      <c r="H77" s="145"/>
      <c r="I77" s="146" t="s">
        <v>2</v>
      </c>
      <c r="J77" s="146"/>
      <c r="K77" s="146"/>
      <c r="L77" s="146"/>
      <c r="M77" s="146"/>
    </row>
    <row r="78" spans="1:14" x14ac:dyDescent="0.2">
      <c r="A78" s="145"/>
      <c r="B78" s="145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4" x14ac:dyDescent="0.2">
      <c r="A79" s="145"/>
      <c r="B79" s="145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4" x14ac:dyDescent="0.2">
      <c r="A80" s="145"/>
      <c r="B80" s="145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1:13" x14ac:dyDescent="0.2">
      <c r="A81" s="145"/>
      <c r="B81" s="145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</sheetData>
  <mergeCells count="9">
    <mergeCell ref="B3:G3"/>
    <mergeCell ref="B4:G4"/>
    <mergeCell ref="B5:G5"/>
    <mergeCell ref="F77:G77"/>
    <mergeCell ref="C74:E74"/>
    <mergeCell ref="F74:G74"/>
    <mergeCell ref="F75:G75"/>
    <mergeCell ref="C76:E76"/>
    <mergeCell ref="F76:G76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  <ignoredErrors>
    <ignoredError sqref="M21:M22 M24:M36 M38:M64 M66:M70" formulaRange="1"/>
    <ignoredError sqref="M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opLeftCell="A4" workbookViewId="0">
      <selection activeCell="N4" sqref="N1:P1048576"/>
    </sheetView>
  </sheetViews>
  <sheetFormatPr defaultRowHeight="14.25" x14ac:dyDescent="0.2"/>
  <cols>
    <col min="1" max="1" width="4" style="24" customWidth="1"/>
    <col min="2" max="2" width="27.85546875" style="24" customWidth="1"/>
    <col min="3" max="3" width="9.5703125" style="24" customWidth="1"/>
    <col min="4" max="4" width="11.7109375" style="24" customWidth="1"/>
    <col min="5" max="5" width="8.28515625" style="24" customWidth="1"/>
    <col min="6" max="6" width="11.42578125" style="24" customWidth="1"/>
    <col min="7" max="7" width="9.42578125" style="24" customWidth="1"/>
    <col min="8" max="8" width="11.140625" style="24" customWidth="1"/>
    <col min="9" max="9" width="10.28515625" style="24" customWidth="1"/>
    <col min="10" max="10" width="12.140625" style="24" customWidth="1"/>
    <col min="11" max="12" width="11.85546875" style="24" customWidth="1"/>
    <col min="13" max="14" width="13.85546875" style="24" customWidth="1"/>
    <col min="15" max="16384" width="9.140625" style="24"/>
  </cols>
  <sheetData>
    <row r="2" spans="1:14" x14ac:dyDescent="0.2">
      <c r="E2" s="422" t="s">
        <v>99</v>
      </c>
      <c r="F2" s="422"/>
      <c r="G2" s="422"/>
      <c r="H2" s="422"/>
      <c r="I2" s="422"/>
      <c r="J2" s="422"/>
    </row>
    <row r="3" spans="1:14" x14ac:dyDescent="0.2">
      <c r="A3" s="1"/>
      <c r="B3" s="2"/>
      <c r="C3" s="423" t="s">
        <v>120</v>
      </c>
      <c r="D3" s="423"/>
      <c r="E3" s="423"/>
      <c r="F3" s="423"/>
      <c r="G3" s="423"/>
      <c r="H3" s="423"/>
      <c r="J3" s="437"/>
      <c r="K3" s="437"/>
      <c r="L3" s="437"/>
      <c r="M3" s="437"/>
    </row>
    <row r="4" spans="1:14" ht="23.25" customHeight="1" x14ac:dyDescent="0.2">
      <c r="A4" s="1"/>
      <c r="B4" s="442" t="s">
        <v>85</v>
      </c>
      <c r="C4" s="442"/>
      <c r="D4" s="442"/>
      <c r="E4" s="442"/>
      <c r="F4" s="442"/>
      <c r="G4" s="442"/>
      <c r="H4" s="442"/>
      <c r="I4" s="442"/>
      <c r="J4" s="442"/>
    </row>
    <row r="5" spans="1:14" ht="12.75" customHeight="1" thickBot="1" x14ac:dyDescent="0.25">
      <c r="A5" s="1"/>
      <c r="B5" s="22"/>
      <c r="C5" s="22"/>
      <c r="D5" s="22"/>
      <c r="E5" s="22"/>
      <c r="F5" s="22"/>
      <c r="G5" s="22"/>
      <c r="H5" s="22"/>
    </row>
    <row r="6" spans="1:14" ht="45" customHeight="1" thickBot="1" x14ac:dyDescent="0.25">
      <c r="A6" s="3"/>
      <c r="B6" s="438" t="s">
        <v>76</v>
      </c>
      <c r="C6" s="440" t="s">
        <v>77</v>
      </c>
      <c r="D6" s="25" t="s">
        <v>91</v>
      </c>
      <c r="E6" s="25" t="s">
        <v>92</v>
      </c>
      <c r="F6" s="26" t="s">
        <v>93</v>
      </c>
      <c r="G6" s="25" t="s">
        <v>95</v>
      </c>
      <c r="H6" s="16" t="s">
        <v>94</v>
      </c>
      <c r="I6" s="27" t="s">
        <v>96</v>
      </c>
      <c r="J6" s="62" t="s">
        <v>97</v>
      </c>
      <c r="K6" s="63" t="s">
        <v>105</v>
      </c>
      <c r="L6" s="172" t="s">
        <v>106</v>
      </c>
      <c r="M6" s="29" t="s">
        <v>88</v>
      </c>
      <c r="N6" s="30"/>
    </row>
    <row r="7" spans="1:14" x14ac:dyDescent="0.2">
      <c r="A7" s="3"/>
      <c r="B7" s="439"/>
      <c r="C7" s="441"/>
      <c r="D7" s="4">
        <v>2022</v>
      </c>
      <c r="E7" s="4">
        <v>2022</v>
      </c>
      <c r="F7" s="4">
        <v>2022</v>
      </c>
      <c r="G7" s="17">
        <v>2022</v>
      </c>
      <c r="H7" s="4">
        <v>2022</v>
      </c>
      <c r="I7" s="4">
        <v>2022</v>
      </c>
      <c r="J7" s="4">
        <v>2022</v>
      </c>
      <c r="K7" s="4">
        <v>2022</v>
      </c>
      <c r="L7" s="4">
        <v>2022</v>
      </c>
      <c r="M7" s="31">
        <v>2022</v>
      </c>
      <c r="N7" s="32"/>
    </row>
    <row r="8" spans="1:14" x14ac:dyDescent="0.2">
      <c r="A8" s="3"/>
      <c r="B8" s="5" t="s">
        <v>78</v>
      </c>
      <c r="C8" s="5" t="s">
        <v>75</v>
      </c>
      <c r="D8" s="18">
        <f>D10*5000*11/1000</f>
        <v>1375</v>
      </c>
      <c r="E8" s="18">
        <f t="shared" ref="E8:L8" si="0">E10*5000*11/1000</f>
        <v>2750</v>
      </c>
      <c r="F8" s="18">
        <f t="shared" si="0"/>
        <v>5500</v>
      </c>
      <c r="G8" s="18">
        <f t="shared" si="0"/>
        <v>5665</v>
      </c>
      <c r="H8" s="18">
        <f t="shared" si="0"/>
        <v>3300</v>
      </c>
      <c r="I8" s="18">
        <f t="shared" si="0"/>
        <v>4400</v>
      </c>
      <c r="J8" s="18">
        <f t="shared" si="0"/>
        <v>1375</v>
      </c>
      <c r="K8" s="18">
        <f t="shared" si="0"/>
        <v>8250</v>
      </c>
      <c r="L8" s="18">
        <f t="shared" si="0"/>
        <v>2750</v>
      </c>
      <c r="M8" s="34">
        <f>SUM(D8:L8)</f>
        <v>35365</v>
      </c>
      <c r="N8" s="35"/>
    </row>
    <row r="9" spans="1:14" x14ac:dyDescent="0.2">
      <c r="A9" s="8">
        <v>2</v>
      </c>
      <c r="B9" s="9" t="s">
        <v>79</v>
      </c>
      <c r="C9" s="6" t="s">
        <v>80</v>
      </c>
      <c r="D9" s="6">
        <v>235</v>
      </c>
      <c r="E9" s="6">
        <v>235</v>
      </c>
      <c r="F9" s="6">
        <v>235</v>
      </c>
      <c r="G9" s="6">
        <v>235</v>
      </c>
      <c r="H9" s="6">
        <v>235</v>
      </c>
      <c r="I9" s="31">
        <v>235</v>
      </c>
      <c r="J9" s="33">
        <v>235</v>
      </c>
      <c r="K9" s="33">
        <v>254</v>
      </c>
      <c r="L9" s="33">
        <v>235</v>
      </c>
      <c r="M9" s="33">
        <v>235</v>
      </c>
      <c r="N9" s="36"/>
    </row>
    <row r="10" spans="1:14" x14ac:dyDescent="0.2">
      <c r="A10" s="8">
        <v>3</v>
      </c>
      <c r="B10" s="9" t="s">
        <v>81</v>
      </c>
      <c r="C10" s="6" t="s">
        <v>82</v>
      </c>
      <c r="D10" s="4">
        <v>25</v>
      </c>
      <c r="E10" s="4">
        <v>50</v>
      </c>
      <c r="F10" s="4">
        <v>100</v>
      </c>
      <c r="G10" s="4">
        <v>103</v>
      </c>
      <c r="H10" s="4">
        <v>60</v>
      </c>
      <c r="I10" s="33">
        <v>80</v>
      </c>
      <c r="J10" s="33">
        <v>25</v>
      </c>
      <c r="K10" s="33">
        <v>150</v>
      </c>
      <c r="L10" s="33">
        <v>50</v>
      </c>
      <c r="M10" s="33">
        <f>SUM(D10:L10)</f>
        <v>643</v>
      </c>
      <c r="N10" s="36"/>
    </row>
    <row r="11" spans="1:14" ht="25.5" x14ac:dyDescent="0.2">
      <c r="A11" s="8">
        <v>4</v>
      </c>
      <c r="B11" s="9" t="s">
        <v>83</v>
      </c>
      <c r="C11" s="6" t="s">
        <v>82</v>
      </c>
      <c r="D11" s="4">
        <v>25</v>
      </c>
      <c r="E11" s="4">
        <v>50</v>
      </c>
      <c r="F11" s="4">
        <v>100</v>
      </c>
      <c r="G11" s="4">
        <v>103</v>
      </c>
      <c r="H11" s="4">
        <v>60</v>
      </c>
      <c r="I11" s="33">
        <v>80</v>
      </c>
      <c r="J11" s="33">
        <v>25</v>
      </c>
      <c r="K11" s="33">
        <v>25</v>
      </c>
      <c r="L11" s="33">
        <v>25</v>
      </c>
      <c r="M11" s="33">
        <f>SUM(D11:L11)</f>
        <v>493</v>
      </c>
      <c r="N11" s="36"/>
    </row>
    <row r="12" spans="1:14" x14ac:dyDescent="0.2">
      <c r="A12" s="8">
        <v>5</v>
      </c>
      <c r="B12" s="10" t="s">
        <v>84</v>
      </c>
      <c r="C12" s="6" t="s">
        <v>80</v>
      </c>
      <c r="D12" s="6">
        <f>D9*D10</f>
        <v>5875</v>
      </c>
      <c r="E12" s="6">
        <f t="shared" ref="E12:L12" si="1">E9*E10</f>
        <v>11750</v>
      </c>
      <c r="F12" s="6">
        <f t="shared" si="1"/>
        <v>23500</v>
      </c>
      <c r="G12" s="6">
        <f t="shared" si="1"/>
        <v>24205</v>
      </c>
      <c r="H12" s="6">
        <f t="shared" si="1"/>
        <v>14100</v>
      </c>
      <c r="I12" s="6">
        <f t="shared" si="1"/>
        <v>18800</v>
      </c>
      <c r="J12" s="6">
        <f t="shared" si="1"/>
        <v>5875</v>
      </c>
      <c r="K12" s="6">
        <f t="shared" si="1"/>
        <v>38100</v>
      </c>
      <c r="L12" s="6">
        <f t="shared" si="1"/>
        <v>11750</v>
      </c>
      <c r="M12" s="33">
        <f>SUM(D12:L12)</f>
        <v>153955</v>
      </c>
      <c r="N12" s="36"/>
    </row>
    <row r="13" spans="1:14" x14ac:dyDescent="0.2">
      <c r="A13" s="8">
        <v>6</v>
      </c>
      <c r="B13" s="10" t="s">
        <v>86</v>
      </c>
      <c r="C13" s="6" t="s">
        <v>75</v>
      </c>
      <c r="D13" s="7">
        <f>SUM(D15,D16,D17)</f>
        <v>1551.25</v>
      </c>
      <c r="E13" s="7">
        <f t="shared" ref="E13:L13" si="2">SUM(E15,E16,E17)</f>
        <v>3102.5</v>
      </c>
      <c r="F13" s="7">
        <f t="shared" si="2"/>
        <v>6205</v>
      </c>
      <c r="G13" s="7">
        <f t="shared" si="2"/>
        <v>6391.15</v>
      </c>
      <c r="H13" s="7">
        <f t="shared" si="2"/>
        <v>3723</v>
      </c>
      <c r="I13" s="7">
        <f t="shared" si="2"/>
        <v>4964</v>
      </c>
      <c r="J13" s="7">
        <f t="shared" si="2"/>
        <v>1551.25</v>
      </c>
      <c r="K13" s="7">
        <f t="shared" si="2"/>
        <v>10800</v>
      </c>
      <c r="L13" s="7">
        <f t="shared" si="2"/>
        <v>3102.5</v>
      </c>
      <c r="M13" s="33">
        <f>SUM(D13:L13)</f>
        <v>41390.65</v>
      </c>
      <c r="N13" s="35"/>
    </row>
    <row r="14" spans="1:14" x14ac:dyDescent="0.2">
      <c r="A14" s="8"/>
      <c r="B14" s="20" t="s">
        <v>102</v>
      </c>
      <c r="C14" s="6"/>
      <c r="D14" s="7"/>
      <c r="E14" s="7"/>
      <c r="F14" s="7"/>
      <c r="G14" s="7"/>
      <c r="H14" s="7"/>
      <c r="I14" s="37"/>
      <c r="J14" s="33"/>
      <c r="K14" s="33"/>
      <c r="L14" s="33"/>
      <c r="M14" s="34"/>
      <c r="N14" s="35"/>
    </row>
    <row r="15" spans="1:14" x14ac:dyDescent="0.2">
      <c r="A15" s="8"/>
      <c r="B15" s="10" t="s">
        <v>121</v>
      </c>
      <c r="C15" s="6"/>
      <c r="D15" s="7">
        <v>1375</v>
      </c>
      <c r="E15" s="7">
        <v>2750</v>
      </c>
      <c r="F15" s="7">
        <v>5500</v>
      </c>
      <c r="G15" s="7">
        <v>5665</v>
      </c>
      <c r="H15" s="7">
        <v>3300</v>
      </c>
      <c r="I15" s="37">
        <v>4400</v>
      </c>
      <c r="J15" s="34">
        <v>1375</v>
      </c>
      <c r="K15" s="34">
        <v>9000</v>
      </c>
      <c r="L15" s="34">
        <v>2750</v>
      </c>
      <c r="M15" s="33">
        <f>SUM(D15:L15)</f>
        <v>36115</v>
      </c>
      <c r="N15" s="35"/>
    </row>
    <row r="16" spans="1:14" x14ac:dyDescent="0.2">
      <c r="A16" s="8"/>
      <c r="B16" s="10" t="s">
        <v>122</v>
      </c>
      <c r="C16" s="6"/>
      <c r="D16" s="7">
        <f>D12*30/1000</f>
        <v>176.25</v>
      </c>
      <c r="E16" s="7">
        <f t="shared" ref="E16:L16" si="3">E12*30/1000</f>
        <v>352.5</v>
      </c>
      <c r="F16" s="7">
        <f t="shared" si="3"/>
        <v>705</v>
      </c>
      <c r="G16" s="7">
        <f t="shared" si="3"/>
        <v>726.15</v>
      </c>
      <c r="H16" s="7">
        <f t="shared" si="3"/>
        <v>423</v>
      </c>
      <c r="I16" s="7">
        <f t="shared" si="3"/>
        <v>564</v>
      </c>
      <c r="J16" s="7">
        <f t="shared" si="3"/>
        <v>176.25</v>
      </c>
      <c r="K16" s="7">
        <v>0</v>
      </c>
      <c r="L16" s="7">
        <f t="shared" si="3"/>
        <v>352.5</v>
      </c>
      <c r="M16" s="33">
        <f>SUM(D16:L16)</f>
        <v>3475.65</v>
      </c>
      <c r="N16" s="35"/>
    </row>
    <row r="17" spans="1:14" x14ac:dyDescent="0.2">
      <c r="A17" s="8"/>
      <c r="B17" s="10" t="s">
        <v>123</v>
      </c>
      <c r="C17" s="6"/>
      <c r="D17" s="7"/>
      <c r="E17" s="7"/>
      <c r="F17" s="7"/>
      <c r="G17" s="7"/>
      <c r="H17" s="7"/>
      <c r="I17" s="7"/>
      <c r="J17" s="7"/>
      <c r="K17" s="7">
        <v>1800</v>
      </c>
      <c r="L17" s="7"/>
      <c r="M17" s="33"/>
      <c r="N17" s="35"/>
    </row>
    <row r="18" spans="1:14" ht="25.5" x14ac:dyDescent="0.2">
      <c r="A18" s="8">
        <v>9</v>
      </c>
      <c r="B18" s="14" t="s">
        <v>87</v>
      </c>
      <c r="C18" s="6" t="s">
        <v>75</v>
      </c>
      <c r="D18" s="21">
        <f>D13/D12</f>
        <v>0.26404255319148934</v>
      </c>
      <c r="E18" s="21">
        <f t="shared" ref="E18:M18" si="4">E13/E12</f>
        <v>0.26404255319148934</v>
      </c>
      <c r="F18" s="21">
        <f t="shared" si="4"/>
        <v>0.26404255319148934</v>
      </c>
      <c r="G18" s="21">
        <f t="shared" si="4"/>
        <v>0.26404255319148934</v>
      </c>
      <c r="H18" s="21">
        <f t="shared" si="4"/>
        <v>0.26404255319148934</v>
      </c>
      <c r="I18" s="21">
        <f t="shared" si="4"/>
        <v>0.26404255319148934</v>
      </c>
      <c r="J18" s="21">
        <f t="shared" si="4"/>
        <v>0.26404255319148934</v>
      </c>
      <c r="K18" s="21">
        <f t="shared" si="4"/>
        <v>0.28346456692913385</v>
      </c>
      <c r="L18" s="21">
        <f t="shared" si="4"/>
        <v>0.26404255319148934</v>
      </c>
      <c r="M18" s="21">
        <f t="shared" si="4"/>
        <v>0.26884901432236691</v>
      </c>
      <c r="N18" s="35"/>
    </row>
    <row r="19" spans="1:14" x14ac:dyDescent="0.2">
      <c r="A19" s="1"/>
      <c r="B19" s="1"/>
      <c r="C19" s="1"/>
      <c r="D19" s="1"/>
      <c r="E19" s="1"/>
      <c r="F19" s="1"/>
      <c r="G19" s="1"/>
      <c r="H19" s="1"/>
    </row>
    <row r="20" spans="1:14" x14ac:dyDescent="0.2">
      <c r="A20" s="15"/>
      <c r="B20" s="435" t="s">
        <v>89</v>
      </c>
      <c r="C20" s="435"/>
      <c r="D20" s="435"/>
      <c r="E20" s="435"/>
      <c r="F20" s="435"/>
      <c r="G20" s="38"/>
      <c r="H20" s="39"/>
      <c r="I20" s="436"/>
      <c r="J20" s="436"/>
      <c r="K20" s="15"/>
      <c r="L20" s="15"/>
    </row>
    <row r="21" spans="1:14" x14ac:dyDescent="0.2">
      <c r="A21" s="15"/>
      <c r="B21" s="434" t="s">
        <v>0</v>
      </c>
      <c r="C21" s="40"/>
      <c r="D21" s="427" t="s">
        <v>1</v>
      </c>
      <c r="E21" s="428"/>
      <c r="F21" s="428"/>
      <c r="G21" s="41"/>
      <c r="H21" s="15"/>
      <c r="I21" s="429"/>
      <c r="J21" s="429"/>
      <c r="K21" s="15"/>
      <c r="L21" s="15"/>
    </row>
    <row r="22" spans="1:14" x14ac:dyDescent="0.2">
      <c r="A22" s="15"/>
      <c r="B22" s="434"/>
      <c r="C22" s="42"/>
      <c r="D22" s="40"/>
      <c r="E22" s="15"/>
      <c r="F22" s="15"/>
      <c r="G22" s="15"/>
      <c r="H22" s="15"/>
      <c r="I22" s="15"/>
      <c r="J22" s="15"/>
      <c r="K22" s="15"/>
      <c r="L22" s="15"/>
    </row>
    <row r="23" spans="1:14" x14ac:dyDescent="0.2">
      <c r="A23" s="15"/>
      <c r="B23" s="430" t="s">
        <v>90</v>
      </c>
      <c r="C23" s="431"/>
      <c r="D23" s="431"/>
      <c r="E23" s="39"/>
      <c r="F23" s="39"/>
      <c r="G23" s="39"/>
      <c r="H23" s="39"/>
      <c r="I23" s="39"/>
      <c r="J23" s="39"/>
      <c r="K23" s="15"/>
      <c r="L23" s="15"/>
    </row>
    <row r="24" spans="1:14" x14ac:dyDescent="0.2">
      <c r="A24" s="15"/>
      <c r="B24" s="43"/>
      <c r="C24" s="44"/>
      <c r="D24" s="432"/>
      <c r="E24" s="432"/>
      <c r="F24" s="432"/>
      <c r="G24" s="45"/>
      <c r="H24" s="39"/>
      <c r="I24" s="433"/>
      <c r="J24" s="433"/>
      <c r="K24" s="15"/>
      <c r="L24" s="15"/>
    </row>
    <row r="25" spans="1:14" x14ac:dyDescent="0.2">
      <c r="A25" s="15"/>
      <c r="B25" s="15"/>
      <c r="C25" s="40"/>
      <c r="D25" s="427" t="s">
        <v>1</v>
      </c>
      <c r="E25" s="428"/>
      <c r="F25" s="428"/>
      <c r="G25" s="41"/>
      <c r="H25" s="15"/>
      <c r="I25" s="429"/>
      <c r="J25" s="429"/>
      <c r="K25" s="15"/>
      <c r="L25" s="15"/>
    </row>
    <row r="26" spans="1:14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</sheetData>
  <mergeCells count="16">
    <mergeCell ref="E2:J2"/>
    <mergeCell ref="B20:F20"/>
    <mergeCell ref="I20:J20"/>
    <mergeCell ref="J3:M3"/>
    <mergeCell ref="C3:H3"/>
    <mergeCell ref="B6:B7"/>
    <mergeCell ref="C6:C7"/>
    <mergeCell ref="B4:J4"/>
    <mergeCell ref="D25:F25"/>
    <mergeCell ref="I25:J25"/>
    <mergeCell ref="D21:F21"/>
    <mergeCell ref="I21:J21"/>
    <mergeCell ref="B23:D23"/>
    <mergeCell ref="D24:F24"/>
    <mergeCell ref="I24:J24"/>
    <mergeCell ref="B21:B22"/>
  </mergeCells>
  <pageMargins left="0.19685039370078741" right="0.2" top="0.27559055118110237" bottom="0.27559055118110237" header="0.23622047244094491" footer="0.23622047244094491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1"/>
  <sheetViews>
    <sheetView topLeftCell="A64" workbookViewId="0">
      <selection activeCell="O59" sqref="O1:O1048576"/>
    </sheetView>
  </sheetViews>
  <sheetFormatPr defaultRowHeight="14.25" x14ac:dyDescent="0.2"/>
  <cols>
    <col min="1" max="1" width="9" style="24" customWidth="1"/>
    <col min="2" max="2" width="33.140625" style="24" customWidth="1"/>
    <col min="3" max="3" width="8" style="147" customWidth="1"/>
    <col min="4" max="4" width="15.28515625" style="24" customWidth="1"/>
    <col min="5" max="5" width="15.140625" style="24" customWidth="1"/>
    <col min="6" max="6" width="9.42578125" style="24" customWidth="1"/>
    <col min="7" max="7" width="9.140625" style="24" customWidth="1"/>
    <col min="8" max="8" width="13.28515625" style="24" customWidth="1"/>
    <col min="9" max="9" width="7.28515625" style="24" customWidth="1"/>
    <col min="10" max="10" width="11.5703125" style="24" customWidth="1"/>
    <col min="11" max="11" width="14.5703125" style="24" customWidth="1"/>
    <col min="12" max="12" width="9.7109375" style="24" customWidth="1"/>
    <col min="13" max="13" width="11.85546875" style="24" customWidth="1"/>
    <col min="14" max="14" width="9.140625" style="24"/>
    <col min="15" max="15" width="14.140625" style="24" customWidth="1"/>
    <col min="16" max="16384" width="9.140625" style="24"/>
  </cols>
  <sheetData>
    <row r="3" spans="1:13" x14ac:dyDescent="0.2">
      <c r="A3" s="46"/>
      <c r="B3" s="422" t="s">
        <v>99</v>
      </c>
      <c r="C3" s="422"/>
      <c r="D3" s="422"/>
      <c r="E3" s="422"/>
      <c r="F3" s="422"/>
      <c r="G3" s="422"/>
      <c r="H3" s="422"/>
      <c r="I3" s="422"/>
      <c r="J3" s="47"/>
      <c r="K3" s="47"/>
      <c r="L3" s="49"/>
      <c r="M3" s="46"/>
    </row>
    <row r="4" spans="1:13" x14ac:dyDescent="0.2">
      <c r="A4" s="46"/>
      <c r="B4" s="423" t="s">
        <v>100</v>
      </c>
      <c r="C4" s="423"/>
      <c r="D4" s="423"/>
      <c r="E4" s="423"/>
      <c r="F4" s="423"/>
      <c r="G4" s="423"/>
      <c r="H4" s="423"/>
      <c r="I4" s="423"/>
      <c r="J4" s="47"/>
      <c r="K4" s="47"/>
      <c r="L4" s="47"/>
      <c r="M4" s="47"/>
    </row>
    <row r="5" spans="1:13" x14ac:dyDescent="0.2">
      <c r="A5" s="46"/>
      <c r="B5" s="423" t="s">
        <v>119</v>
      </c>
      <c r="C5" s="423"/>
      <c r="D5" s="423"/>
      <c r="E5" s="423"/>
      <c r="F5" s="423"/>
      <c r="G5" s="423"/>
      <c r="H5" s="423"/>
      <c r="I5" s="423"/>
      <c r="J5" s="47"/>
      <c r="K5" s="47"/>
      <c r="L5" s="47"/>
      <c r="M5" s="46"/>
    </row>
    <row r="6" spans="1:13" ht="15" thickBot="1" x14ac:dyDescent="0.25">
      <c r="A6" s="46"/>
      <c r="B6" s="47" t="s">
        <v>101</v>
      </c>
      <c r="C6" s="47"/>
      <c r="D6" s="47"/>
      <c r="E6" s="48"/>
      <c r="F6" s="46"/>
      <c r="G6" s="46"/>
      <c r="H6" s="47" t="s">
        <v>3</v>
      </c>
      <c r="I6" s="50"/>
      <c r="J6" s="50"/>
      <c r="K6" s="49"/>
      <c r="L6" s="49"/>
    </row>
    <row r="7" spans="1:13" ht="15" thickBot="1" x14ac:dyDescent="0.25">
      <c r="A7" s="46"/>
      <c r="B7" s="47" t="s">
        <v>36</v>
      </c>
      <c r="C7" s="47"/>
      <c r="D7" s="47"/>
      <c r="E7" s="48"/>
      <c r="F7" s="46"/>
      <c r="G7" s="46"/>
      <c r="H7" s="47" t="s">
        <v>4</v>
      </c>
      <c r="I7" s="51"/>
      <c r="J7" s="52">
        <v>9</v>
      </c>
      <c r="K7" s="51"/>
      <c r="L7" s="51"/>
    </row>
    <row r="8" spans="1:13" ht="15" thickBot="1" x14ac:dyDescent="0.25">
      <c r="A8" s="46"/>
      <c r="B8" s="47" t="s">
        <v>6</v>
      </c>
      <c r="C8" s="47"/>
      <c r="D8" s="47"/>
      <c r="E8" s="47"/>
      <c r="F8" s="46"/>
      <c r="G8" s="46"/>
      <c r="H8" s="47" t="s">
        <v>5</v>
      </c>
      <c r="I8" s="51"/>
      <c r="J8" s="52">
        <v>1</v>
      </c>
      <c r="K8" s="51"/>
      <c r="L8" s="51"/>
    </row>
    <row r="9" spans="1:13" ht="15" thickBot="1" x14ac:dyDescent="0.25">
      <c r="A9" s="46"/>
      <c r="B9" s="47" t="s">
        <v>8</v>
      </c>
      <c r="C9" s="47"/>
      <c r="D9" s="47"/>
      <c r="E9" s="48"/>
      <c r="F9" s="46"/>
      <c r="G9" s="46"/>
      <c r="H9" s="47" t="s">
        <v>7</v>
      </c>
      <c r="I9" s="51"/>
      <c r="J9" s="52">
        <v>1</v>
      </c>
      <c r="K9" s="51"/>
      <c r="L9" s="51"/>
    </row>
    <row r="10" spans="1:13" ht="15" thickBot="1" x14ac:dyDescent="0.25">
      <c r="A10" s="46"/>
      <c r="B10" s="47" t="s">
        <v>10</v>
      </c>
      <c r="C10" s="47"/>
      <c r="D10" s="53" t="s">
        <v>11</v>
      </c>
      <c r="E10" s="54"/>
      <c r="F10" s="47"/>
      <c r="G10" s="47"/>
      <c r="H10" s="47" t="s">
        <v>9</v>
      </c>
      <c r="I10" s="51"/>
      <c r="J10" s="52">
        <v>51</v>
      </c>
      <c r="K10" s="51"/>
      <c r="L10" s="51"/>
    </row>
    <row r="11" spans="1:13" x14ac:dyDescent="0.2">
      <c r="A11" s="46"/>
      <c r="B11" s="46" t="s">
        <v>12</v>
      </c>
      <c r="C11" s="55"/>
      <c r="D11" s="46"/>
      <c r="E11" s="46"/>
      <c r="F11" s="46"/>
      <c r="G11" s="46"/>
      <c r="H11" s="46" t="s">
        <v>13</v>
      </c>
      <c r="I11" s="46"/>
      <c r="J11" s="51" t="s">
        <v>74</v>
      </c>
      <c r="K11" s="51"/>
      <c r="L11" s="51"/>
    </row>
    <row r="12" spans="1:13" x14ac:dyDescent="0.2">
      <c r="A12" s="46"/>
      <c r="B12" s="46" t="s">
        <v>37</v>
      </c>
      <c r="C12" s="55"/>
      <c r="D12" s="46"/>
      <c r="E12" s="46"/>
      <c r="F12" s="46"/>
      <c r="G12" s="46"/>
      <c r="H12" s="46" t="s">
        <v>15</v>
      </c>
      <c r="I12" s="46"/>
      <c r="J12" s="46"/>
      <c r="K12" s="46"/>
      <c r="L12" s="46"/>
    </row>
    <row r="13" spans="1:13" ht="15" thickBot="1" x14ac:dyDescent="0.25">
      <c r="A13" s="46"/>
      <c r="B13" s="46" t="s">
        <v>14</v>
      </c>
      <c r="C13" s="55"/>
      <c r="D13" s="46"/>
      <c r="E13" s="46"/>
      <c r="F13" s="46"/>
      <c r="G13" s="46"/>
      <c r="H13" s="46" t="s">
        <v>17</v>
      </c>
      <c r="I13" s="46"/>
      <c r="J13" s="46"/>
      <c r="K13" s="46"/>
      <c r="L13" s="46"/>
    </row>
    <row r="14" spans="1:13" ht="15" thickBot="1" x14ac:dyDescent="0.25">
      <c r="A14" s="46"/>
      <c r="B14" s="46" t="s">
        <v>16</v>
      </c>
      <c r="C14" s="55"/>
      <c r="D14" s="46"/>
      <c r="E14" s="46"/>
      <c r="F14" s="46"/>
      <c r="G14" s="46"/>
      <c r="H14" s="46" t="s">
        <v>18</v>
      </c>
      <c r="I14" s="46"/>
      <c r="J14" s="46"/>
      <c r="K14" s="56" t="s">
        <v>38</v>
      </c>
      <c r="L14" s="57"/>
    </row>
    <row r="15" spans="1:13" ht="15" thickBot="1" x14ac:dyDescent="0.25">
      <c r="A15" s="46"/>
      <c r="B15" s="46"/>
      <c r="C15" s="55"/>
      <c r="D15" s="46"/>
      <c r="E15" s="46"/>
      <c r="F15" s="46"/>
      <c r="G15" s="46"/>
      <c r="H15" s="46" t="s">
        <v>19</v>
      </c>
      <c r="I15" s="46"/>
      <c r="J15" s="46"/>
      <c r="K15" s="46"/>
      <c r="L15" s="46"/>
    </row>
    <row r="16" spans="1:13" ht="36.75" customHeight="1" thickBot="1" x14ac:dyDescent="0.25">
      <c r="A16" s="58"/>
      <c r="B16" s="58" t="s">
        <v>73</v>
      </c>
      <c r="C16" s="59"/>
      <c r="D16" s="189" t="s">
        <v>108</v>
      </c>
      <c r="E16" s="189" t="s">
        <v>109</v>
      </c>
      <c r="F16" s="189" t="s">
        <v>110</v>
      </c>
      <c r="G16" s="190" t="s">
        <v>113</v>
      </c>
      <c r="H16" s="189" t="s">
        <v>115</v>
      </c>
      <c r="I16" s="191"/>
      <c r="J16" s="189" t="s">
        <v>88</v>
      </c>
      <c r="K16" s="190"/>
      <c r="L16" s="191"/>
      <c r="M16" s="197"/>
    </row>
    <row r="17" spans="1:13" ht="13.5" customHeight="1" thickBot="1" x14ac:dyDescent="0.25">
      <c r="A17" s="64">
        <v>1</v>
      </c>
      <c r="B17" s="65">
        <v>2</v>
      </c>
      <c r="C17" s="61">
        <v>3</v>
      </c>
      <c r="D17" s="25">
        <v>4</v>
      </c>
      <c r="E17" s="66">
        <v>5</v>
      </c>
      <c r="F17" s="67">
        <v>6</v>
      </c>
      <c r="G17" s="65">
        <v>7</v>
      </c>
      <c r="H17" s="67">
        <v>8</v>
      </c>
      <c r="I17" s="64">
        <v>9</v>
      </c>
      <c r="J17" s="67">
        <v>10</v>
      </c>
      <c r="K17" s="223">
        <v>11</v>
      </c>
      <c r="L17" s="69">
        <v>12</v>
      </c>
      <c r="M17" s="208"/>
    </row>
    <row r="18" spans="1:13" ht="15" thickBot="1" x14ac:dyDescent="0.25">
      <c r="A18" s="70">
        <v>1100000</v>
      </c>
      <c r="B18" s="71" t="s">
        <v>20</v>
      </c>
      <c r="C18" s="72" t="s">
        <v>21</v>
      </c>
      <c r="D18" s="73">
        <f t="shared" ref="D18:M18" si="0">SUM(D20,D23)</f>
        <v>19520.2</v>
      </c>
      <c r="E18" s="73">
        <f t="shared" si="0"/>
        <v>19520.2</v>
      </c>
      <c r="F18" s="73">
        <f t="shared" si="0"/>
        <v>19520.2</v>
      </c>
      <c r="G18" s="73">
        <f t="shared" ref="G18:H18" si="1">SUM(G20,G23)</f>
        <v>13779.6</v>
      </c>
      <c r="H18" s="73">
        <f t="shared" si="1"/>
        <v>19476.2</v>
      </c>
      <c r="I18" s="74">
        <f>SUM(I20,I23)</f>
        <v>0</v>
      </c>
      <c r="J18" s="240">
        <f>SUM(J20,J23)</f>
        <v>91816.400000000009</v>
      </c>
      <c r="K18" s="224"/>
      <c r="L18" s="74">
        <f t="shared" si="0"/>
        <v>0</v>
      </c>
      <c r="M18" s="94">
        <f t="shared" si="0"/>
        <v>230672.90000000002</v>
      </c>
    </row>
    <row r="19" spans="1:13" x14ac:dyDescent="0.2">
      <c r="A19" s="75">
        <v>1110000</v>
      </c>
      <c r="B19" s="76" t="s">
        <v>22</v>
      </c>
      <c r="C19" s="77" t="s">
        <v>23</v>
      </c>
      <c r="D19" s="78"/>
      <c r="E19" s="78"/>
      <c r="F19" s="79"/>
      <c r="G19" s="78"/>
      <c r="H19" s="78"/>
      <c r="I19" s="80"/>
      <c r="J19" s="241"/>
      <c r="K19" s="225"/>
      <c r="L19" s="80"/>
      <c r="M19" s="86"/>
    </row>
    <row r="20" spans="1:13" ht="25.5" x14ac:dyDescent="0.2">
      <c r="A20" s="81">
        <v>1110000</v>
      </c>
      <c r="B20" s="82" t="s">
        <v>24</v>
      </c>
      <c r="C20" s="83" t="s">
        <v>23</v>
      </c>
      <c r="D20" s="84">
        <f t="shared" ref="D20" si="2">SUM(D21:D22)</f>
        <v>13821.2</v>
      </c>
      <c r="E20" s="84">
        <f t="shared" ref="E20:M20" si="3">SUM(E21:E22)</f>
        <v>13821.2</v>
      </c>
      <c r="F20" s="84">
        <f t="shared" si="3"/>
        <v>13821.2</v>
      </c>
      <c r="G20" s="84">
        <f t="shared" ref="G20" si="4">SUM(G21:G22)</f>
        <v>10172.1</v>
      </c>
      <c r="H20" s="84">
        <f t="shared" ref="H20" si="5">SUM(H21:H22)</f>
        <v>13821.2</v>
      </c>
      <c r="I20" s="85">
        <f>SUM(I21:I22)</f>
        <v>0</v>
      </c>
      <c r="J20" s="242">
        <f>SUM(J21:J22)</f>
        <v>65456.900000000009</v>
      </c>
      <c r="K20" s="226"/>
      <c r="L20" s="85">
        <f t="shared" si="3"/>
        <v>0</v>
      </c>
      <c r="M20" s="94">
        <f t="shared" si="3"/>
        <v>230672.90000000002</v>
      </c>
    </row>
    <row r="21" spans="1:13" ht="35.25" customHeight="1" x14ac:dyDescent="0.2">
      <c r="A21" s="86">
        <v>1111000</v>
      </c>
      <c r="B21" s="87" t="s">
        <v>25</v>
      </c>
      <c r="C21" s="157">
        <v>411100</v>
      </c>
      <c r="D21" s="88">
        <v>13821.2</v>
      </c>
      <c r="E21" s="88">
        <v>13821.2</v>
      </c>
      <c r="F21" s="88">
        <v>13821.2</v>
      </c>
      <c r="G21" s="88">
        <v>10172.1</v>
      </c>
      <c r="H21" s="88">
        <v>13821.2</v>
      </c>
      <c r="I21" s="89"/>
      <c r="J21" s="198">
        <f>SUM(D21:I21)</f>
        <v>65456.900000000009</v>
      </c>
      <c r="K21" s="24">
        <v>165216</v>
      </c>
      <c r="L21" s="89"/>
      <c r="M21" s="88">
        <f>K21+J21</f>
        <v>230672.90000000002</v>
      </c>
    </row>
    <row r="22" spans="1:13" ht="15" thickBot="1" x14ac:dyDescent="0.25">
      <c r="A22" s="81">
        <v>1115000</v>
      </c>
      <c r="B22" s="90" t="s">
        <v>26</v>
      </c>
      <c r="C22" s="158">
        <v>411500</v>
      </c>
      <c r="D22" s="81"/>
      <c r="E22" s="81"/>
      <c r="F22" s="81"/>
      <c r="G22" s="81"/>
      <c r="H22" s="81"/>
      <c r="I22" s="91"/>
      <c r="J22" s="243"/>
      <c r="K22" s="227"/>
      <c r="L22" s="91"/>
      <c r="M22" s="86"/>
    </row>
    <row r="23" spans="1:13" ht="26.25" thickBot="1" x14ac:dyDescent="0.25">
      <c r="A23" s="92">
        <v>1120000</v>
      </c>
      <c r="B23" s="174" t="s">
        <v>27</v>
      </c>
      <c r="C23" s="177" t="s">
        <v>23</v>
      </c>
      <c r="D23" s="73">
        <f>SUM(D24,D37,D39,D42,D45,D47,D63,D66)</f>
        <v>5699</v>
      </c>
      <c r="E23" s="73">
        <f t="shared" ref="E23:M23" si="6">SUM(E24,E37,E39,E42,E45,E47,E63,E66)</f>
        <v>5699</v>
      </c>
      <c r="F23" s="73">
        <f t="shared" si="6"/>
        <v>5699</v>
      </c>
      <c r="G23" s="73">
        <f t="shared" ref="G23" si="7">SUM(G24,G37,G39,G42,G45,G47,G63,G66)</f>
        <v>3607.5</v>
      </c>
      <c r="H23" s="73">
        <f>SUM(H24,H37,H39,H42,H45,H47,H63,H66)</f>
        <v>5655</v>
      </c>
      <c r="I23" s="74">
        <f t="shared" si="6"/>
        <v>0</v>
      </c>
      <c r="J23" s="240">
        <f t="shared" si="6"/>
        <v>26359.5</v>
      </c>
      <c r="K23" s="224"/>
      <c r="L23" s="74">
        <f t="shared" si="6"/>
        <v>0</v>
      </c>
      <c r="M23" s="94">
        <f t="shared" si="6"/>
        <v>0</v>
      </c>
    </row>
    <row r="24" spans="1:13" x14ac:dyDescent="0.2">
      <c r="A24" s="78">
        <v>1121000</v>
      </c>
      <c r="B24" s="96" t="s">
        <v>28</v>
      </c>
      <c r="C24" s="160" t="s">
        <v>21</v>
      </c>
      <c r="D24" s="94">
        <f t="shared" ref="D24:H24" si="8">SUM(D25,D26,D29,D33)</f>
        <v>1394</v>
      </c>
      <c r="E24" s="94">
        <f t="shared" si="8"/>
        <v>1394</v>
      </c>
      <c r="F24" s="94">
        <f t="shared" si="8"/>
        <v>1394</v>
      </c>
      <c r="G24" s="173">
        <f t="shared" si="8"/>
        <v>1190</v>
      </c>
      <c r="H24" s="173">
        <f t="shared" si="8"/>
        <v>1350</v>
      </c>
      <c r="I24" s="149">
        <f t="shared" ref="I24:M24" si="9">SUM(I25,I26,I29,I33)</f>
        <v>0</v>
      </c>
      <c r="J24" s="244">
        <f t="shared" ref="J24" si="10">SUM(J25,J26,J29,J33)</f>
        <v>6722</v>
      </c>
      <c r="K24" s="228"/>
      <c r="L24" s="149">
        <f t="shared" si="9"/>
        <v>0</v>
      </c>
      <c r="M24" s="94">
        <f t="shared" si="9"/>
        <v>0</v>
      </c>
    </row>
    <row r="25" spans="1:13" ht="25.5" x14ac:dyDescent="0.2">
      <c r="A25" s="97">
        <v>1121100</v>
      </c>
      <c r="B25" s="98" t="s">
        <v>29</v>
      </c>
      <c r="C25" s="161">
        <v>421100</v>
      </c>
      <c r="D25" s="86"/>
      <c r="E25" s="86"/>
      <c r="F25" s="86"/>
      <c r="G25" s="86"/>
      <c r="H25" s="86"/>
      <c r="I25" s="99"/>
      <c r="J25" s="245"/>
      <c r="K25" s="229"/>
      <c r="L25" s="99"/>
      <c r="M25" s="86"/>
    </row>
    <row r="26" spans="1:13" x14ac:dyDescent="0.2">
      <c r="A26" s="97">
        <v>1121200</v>
      </c>
      <c r="B26" s="100" t="s">
        <v>39</v>
      </c>
      <c r="C26" s="161">
        <v>421200</v>
      </c>
      <c r="D26" s="94">
        <f t="shared" ref="D26:G26" si="11">SUM(D27:D28)</f>
        <v>1150</v>
      </c>
      <c r="E26" s="94">
        <f t="shared" si="11"/>
        <v>1150</v>
      </c>
      <c r="F26" s="94">
        <f t="shared" si="11"/>
        <v>1150</v>
      </c>
      <c r="G26" s="94">
        <f t="shared" si="11"/>
        <v>950</v>
      </c>
      <c r="H26" s="94">
        <f>SUM(H27:H28)</f>
        <v>1150</v>
      </c>
      <c r="I26" s="95">
        <f>SUM(I27:I28)</f>
        <v>0</v>
      </c>
      <c r="J26" s="246">
        <f>SUM(J27:J28)</f>
        <v>5550</v>
      </c>
      <c r="K26" s="230"/>
      <c r="L26" s="94">
        <f t="shared" ref="L26" si="12">SUM(L27:L28)</f>
        <v>0</v>
      </c>
      <c r="M26" s="94">
        <f t="shared" ref="M26" si="13">SUM(M27:M28)</f>
        <v>0</v>
      </c>
    </row>
    <row r="27" spans="1:13" x14ac:dyDescent="0.2">
      <c r="A27" s="97"/>
      <c r="B27" s="101" t="s">
        <v>41</v>
      </c>
      <c r="C27" s="161">
        <v>421211</v>
      </c>
      <c r="D27" s="102">
        <v>250</v>
      </c>
      <c r="E27" s="102">
        <v>250</v>
      </c>
      <c r="F27" s="102">
        <v>250</v>
      </c>
      <c r="G27" s="102">
        <v>150</v>
      </c>
      <c r="H27" s="102">
        <v>250</v>
      </c>
      <c r="I27" s="103"/>
      <c r="J27" s="199">
        <f>SUM(D27:I27)</f>
        <v>1150</v>
      </c>
      <c r="K27" s="231"/>
      <c r="L27" s="102"/>
      <c r="M27" s="88"/>
    </row>
    <row r="28" spans="1:13" x14ac:dyDescent="0.2">
      <c r="A28" s="97"/>
      <c r="B28" s="101" t="s">
        <v>40</v>
      </c>
      <c r="C28" s="161">
        <v>421221</v>
      </c>
      <c r="D28" s="104">
        <v>900</v>
      </c>
      <c r="E28" s="104">
        <v>900</v>
      </c>
      <c r="F28" s="104">
        <v>900</v>
      </c>
      <c r="G28" s="104">
        <v>800</v>
      </c>
      <c r="H28" s="104">
        <v>900</v>
      </c>
      <c r="I28" s="105"/>
      <c r="J28" s="247">
        <f>SUM(D28:I28)</f>
        <v>4400</v>
      </c>
      <c r="K28" s="232"/>
      <c r="L28" s="104"/>
      <c r="M28" s="88"/>
    </row>
    <row r="29" spans="1:13" x14ac:dyDescent="0.2">
      <c r="A29" s="97">
        <v>1121300</v>
      </c>
      <c r="B29" s="106" t="s">
        <v>42</v>
      </c>
      <c r="C29" s="161">
        <v>421300</v>
      </c>
      <c r="D29" s="94">
        <f>SUM(D30:D31:D32)</f>
        <v>184</v>
      </c>
      <c r="E29" s="94">
        <f>SUM(E30:E31:E32)</f>
        <v>184</v>
      </c>
      <c r="F29" s="94">
        <f>SUM(F30:F31:F32)</f>
        <v>184</v>
      </c>
      <c r="G29" s="94">
        <f>SUM(G30:G31:G32)</f>
        <v>180</v>
      </c>
      <c r="H29" s="94">
        <f>SUM(H30:H31:H32)</f>
        <v>140</v>
      </c>
      <c r="I29" s="95">
        <f>SUM(I30:I31:I32)</f>
        <v>0</v>
      </c>
      <c r="J29" s="246">
        <f>SUM(J30:J31:J32)</f>
        <v>872</v>
      </c>
      <c r="K29" s="230"/>
      <c r="L29" s="94">
        <f>SUM(L30:L31:L32)</f>
        <v>0</v>
      </c>
      <c r="M29" s="94">
        <f>SUM(M30:M31:M32)</f>
        <v>0</v>
      </c>
    </row>
    <row r="30" spans="1:13" x14ac:dyDescent="0.2">
      <c r="A30" s="97"/>
      <c r="B30" s="101" t="s">
        <v>44</v>
      </c>
      <c r="C30" s="161">
        <v>421311</v>
      </c>
      <c r="D30" s="102">
        <v>100</v>
      </c>
      <c r="E30" s="102">
        <v>100</v>
      </c>
      <c r="F30" s="102">
        <v>100</v>
      </c>
      <c r="G30" s="102">
        <v>72</v>
      </c>
      <c r="H30" s="102">
        <v>50</v>
      </c>
      <c r="I30" s="103"/>
      <c r="J30" s="199">
        <f>SUM(D30:I30)</f>
        <v>422</v>
      </c>
      <c r="K30" s="231"/>
      <c r="L30" s="102"/>
      <c r="M30" s="88"/>
    </row>
    <row r="31" spans="1:13" x14ac:dyDescent="0.2">
      <c r="A31" s="97"/>
      <c r="B31" s="101" t="s">
        <v>61</v>
      </c>
      <c r="C31" s="161">
        <v>421321</v>
      </c>
      <c r="D31" s="107">
        <v>34</v>
      </c>
      <c r="E31" s="107">
        <v>34</v>
      </c>
      <c r="F31" s="107">
        <v>34</v>
      </c>
      <c r="G31" s="107">
        <v>48</v>
      </c>
      <c r="H31" s="107">
        <v>40</v>
      </c>
      <c r="I31" s="188"/>
      <c r="J31" s="248">
        <f>SUM(D31:I31)</f>
        <v>190</v>
      </c>
      <c r="K31" s="233"/>
      <c r="L31" s="107"/>
      <c r="M31" s="88"/>
    </row>
    <row r="32" spans="1:13" x14ac:dyDescent="0.2">
      <c r="A32" s="97"/>
      <c r="B32" s="101" t="s">
        <v>43</v>
      </c>
      <c r="C32" s="161">
        <v>421323</v>
      </c>
      <c r="D32" s="107">
        <v>50</v>
      </c>
      <c r="E32" s="107">
        <v>50</v>
      </c>
      <c r="F32" s="107">
        <v>50</v>
      </c>
      <c r="G32" s="107">
        <v>60</v>
      </c>
      <c r="H32" s="107">
        <v>50</v>
      </c>
      <c r="I32" s="188"/>
      <c r="J32" s="248">
        <f>SUM(D32:I32)</f>
        <v>260</v>
      </c>
      <c r="K32" s="233"/>
      <c r="L32" s="107"/>
      <c r="M32" s="88"/>
    </row>
    <row r="33" spans="1:13" x14ac:dyDescent="0.2">
      <c r="A33" s="97">
        <v>1121400</v>
      </c>
      <c r="B33" s="106" t="s">
        <v>30</v>
      </c>
      <c r="C33" s="162">
        <v>421400</v>
      </c>
      <c r="D33" s="94">
        <f t="shared" ref="D33:G33" si="14">SUM(D34:D35)</f>
        <v>60</v>
      </c>
      <c r="E33" s="94">
        <f t="shared" si="14"/>
        <v>60</v>
      </c>
      <c r="F33" s="94">
        <f t="shared" si="14"/>
        <v>60</v>
      </c>
      <c r="G33" s="94">
        <f t="shared" si="14"/>
        <v>60</v>
      </c>
      <c r="H33" s="94">
        <f>SUM(H34:H35)</f>
        <v>60</v>
      </c>
      <c r="I33" s="95">
        <f>SUM(I34:I35)</f>
        <v>0</v>
      </c>
      <c r="J33" s="246">
        <f>SUM(J34:J35)</f>
        <v>300</v>
      </c>
      <c r="K33" s="230"/>
      <c r="L33" s="94">
        <f t="shared" ref="L33" si="15">SUM(L34:L35)</f>
        <v>0</v>
      </c>
      <c r="M33" s="94">
        <f t="shared" ref="M33" si="16">SUM(M34:M35)</f>
        <v>0</v>
      </c>
    </row>
    <row r="34" spans="1:13" x14ac:dyDescent="0.2">
      <c r="A34" s="97"/>
      <c r="B34" s="101" t="s">
        <v>72</v>
      </c>
      <c r="C34" s="161">
        <v>421411</v>
      </c>
      <c r="D34" s="107"/>
      <c r="E34" s="107"/>
      <c r="F34" s="107"/>
      <c r="G34" s="107"/>
      <c r="H34" s="107"/>
      <c r="I34" s="188"/>
      <c r="J34" s="248"/>
      <c r="K34" s="233"/>
      <c r="L34" s="107"/>
      <c r="M34" s="107"/>
    </row>
    <row r="35" spans="1:13" ht="15" thickBot="1" x14ac:dyDescent="0.25">
      <c r="A35" s="97"/>
      <c r="B35" s="101" t="s">
        <v>62</v>
      </c>
      <c r="C35" s="161">
        <v>421412</v>
      </c>
      <c r="D35" s="107">
        <v>60</v>
      </c>
      <c r="E35" s="107">
        <v>60</v>
      </c>
      <c r="F35" s="107">
        <v>60</v>
      </c>
      <c r="G35" s="107">
        <v>60</v>
      </c>
      <c r="H35" s="107">
        <v>60</v>
      </c>
      <c r="I35" s="188"/>
      <c r="J35" s="248">
        <f>SUM(D35:I35)</f>
        <v>300</v>
      </c>
      <c r="K35" s="233"/>
      <c r="L35" s="107"/>
      <c r="M35" s="88"/>
    </row>
    <row r="36" spans="1:13" ht="39" thickBot="1" x14ac:dyDescent="0.25">
      <c r="A36" s="58"/>
      <c r="B36" s="58" t="s">
        <v>73</v>
      </c>
      <c r="C36" s="163"/>
      <c r="D36" s="25" t="s">
        <v>108</v>
      </c>
      <c r="E36" s="25" t="s">
        <v>109</v>
      </c>
      <c r="F36" s="25" t="s">
        <v>110</v>
      </c>
      <c r="G36" s="190" t="s">
        <v>113</v>
      </c>
      <c r="H36" s="192" t="s">
        <v>115</v>
      </c>
      <c r="I36" s="191"/>
      <c r="J36" s="189" t="s">
        <v>88</v>
      </c>
      <c r="K36" s="190"/>
      <c r="L36" s="191"/>
      <c r="M36" s="199"/>
    </row>
    <row r="37" spans="1:13" ht="25.5" x14ac:dyDescent="0.2">
      <c r="A37" s="97">
        <v>1122000</v>
      </c>
      <c r="B37" s="109" t="s">
        <v>31</v>
      </c>
      <c r="C37" s="161" t="s">
        <v>23</v>
      </c>
      <c r="D37" s="94">
        <f t="shared" ref="D37:G37" si="17">SUM(D38:D38)</f>
        <v>50</v>
      </c>
      <c r="E37" s="94">
        <f t="shared" si="17"/>
        <v>50</v>
      </c>
      <c r="F37" s="94">
        <f t="shared" si="17"/>
        <v>50</v>
      </c>
      <c r="G37" s="94">
        <f t="shared" si="17"/>
        <v>50</v>
      </c>
      <c r="H37" s="94">
        <f>SUM(H38:H38)</f>
        <v>50</v>
      </c>
      <c r="I37" s="95">
        <f>SUM(I38:I38)</f>
        <v>0</v>
      </c>
      <c r="J37" s="246">
        <f>SUM(J38:J38)</f>
        <v>250</v>
      </c>
      <c r="K37" s="230"/>
      <c r="L37" s="94">
        <f t="shared" ref="L37:M37" si="18">SUM(L38:L38)</f>
        <v>0</v>
      </c>
      <c r="M37" s="94">
        <f t="shared" si="18"/>
        <v>0</v>
      </c>
    </row>
    <row r="38" spans="1:13" x14ac:dyDescent="0.2">
      <c r="A38" s="97">
        <v>1122100</v>
      </c>
      <c r="B38" s="98" t="s">
        <v>32</v>
      </c>
      <c r="C38" s="161">
        <v>422100</v>
      </c>
      <c r="D38" s="107">
        <v>50</v>
      </c>
      <c r="E38" s="107">
        <v>50</v>
      </c>
      <c r="F38" s="107">
        <v>50</v>
      </c>
      <c r="G38" s="107">
        <v>50</v>
      </c>
      <c r="H38" s="107">
        <v>50</v>
      </c>
      <c r="I38" s="188"/>
      <c r="J38" s="248">
        <f>SUM(D38:I38)</f>
        <v>250</v>
      </c>
      <c r="K38" s="233"/>
      <c r="L38" s="107"/>
      <c r="M38" s="88"/>
    </row>
    <row r="39" spans="1:13" ht="25.5" x14ac:dyDescent="0.2">
      <c r="A39" s="97">
        <v>1123000</v>
      </c>
      <c r="B39" s="109" t="s">
        <v>33</v>
      </c>
      <c r="C39" s="162" t="s">
        <v>23</v>
      </c>
      <c r="D39" s="94">
        <f t="shared" ref="D39:G39" si="19">SUM(D40:D41)</f>
        <v>100</v>
      </c>
      <c r="E39" s="94">
        <f t="shared" si="19"/>
        <v>100</v>
      </c>
      <c r="F39" s="94">
        <f t="shared" si="19"/>
        <v>100</v>
      </c>
      <c r="G39" s="94">
        <f t="shared" si="19"/>
        <v>100</v>
      </c>
      <c r="H39" s="94">
        <f>SUM(H40:H41)</f>
        <v>100</v>
      </c>
      <c r="I39" s="95">
        <f>SUM(I40:I41)</f>
        <v>0</v>
      </c>
      <c r="J39" s="246">
        <f>SUM(J40:J41)</f>
        <v>500</v>
      </c>
      <c r="K39" s="230"/>
      <c r="L39" s="94">
        <f t="shared" ref="L39" si="20">SUM(L40:L41)</f>
        <v>0</v>
      </c>
      <c r="M39" s="94">
        <f t="shared" ref="M39" si="21">SUM(M40:M41)</f>
        <v>0</v>
      </c>
    </row>
    <row r="40" spans="1:13" ht="25.5" x14ac:dyDescent="0.2">
      <c r="A40" s="97">
        <v>1123800</v>
      </c>
      <c r="B40" s="98" t="s">
        <v>63</v>
      </c>
      <c r="C40" s="161">
        <v>423911</v>
      </c>
      <c r="D40" s="102"/>
      <c r="E40" s="102"/>
      <c r="F40" s="102"/>
      <c r="G40" s="102"/>
      <c r="H40" s="102"/>
      <c r="I40" s="103"/>
      <c r="J40" s="199"/>
      <c r="K40" s="231"/>
      <c r="L40" s="102"/>
      <c r="M40" s="102"/>
    </row>
    <row r="41" spans="1:13" x14ac:dyDescent="0.2">
      <c r="A41" s="97"/>
      <c r="B41" s="101" t="s">
        <v>45</v>
      </c>
      <c r="C41" s="161">
        <v>423912</v>
      </c>
      <c r="D41" s="107">
        <v>100</v>
      </c>
      <c r="E41" s="107">
        <v>100</v>
      </c>
      <c r="F41" s="107">
        <v>100</v>
      </c>
      <c r="G41" s="107">
        <v>100</v>
      </c>
      <c r="H41" s="107">
        <v>100</v>
      </c>
      <c r="I41" s="188"/>
      <c r="J41" s="248">
        <f>SUM(D41:I41)</f>
        <v>500</v>
      </c>
      <c r="K41" s="233"/>
      <c r="L41" s="107"/>
      <c r="M41" s="88"/>
    </row>
    <row r="42" spans="1:13" ht="25.5" x14ac:dyDescent="0.2">
      <c r="A42" s="97">
        <v>1124000</v>
      </c>
      <c r="B42" s="109" t="s">
        <v>34</v>
      </c>
      <c r="C42" s="162" t="s">
        <v>23</v>
      </c>
      <c r="D42" s="94">
        <f t="shared" ref="D42:G42" si="22">SUM(D43:D44)</f>
        <v>50</v>
      </c>
      <c r="E42" s="94">
        <f t="shared" si="22"/>
        <v>50</v>
      </c>
      <c r="F42" s="94">
        <f t="shared" si="22"/>
        <v>50</v>
      </c>
      <c r="G42" s="94">
        <f t="shared" si="22"/>
        <v>50</v>
      </c>
      <c r="H42" s="94">
        <f>SUM(H43:H44)</f>
        <v>50</v>
      </c>
      <c r="I42" s="95">
        <f>SUM(I43:I44)</f>
        <v>0</v>
      </c>
      <c r="J42" s="246">
        <f>SUM(J43:J44)</f>
        <v>250</v>
      </c>
      <c r="K42" s="230"/>
      <c r="L42" s="94">
        <f t="shared" ref="L42" si="23">SUM(L43:L44)</f>
        <v>0</v>
      </c>
      <c r="M42" s="94">
        <f t="shared" ref="M42" si="24">SUM(M43:M44)</f>
        <v>0</v>
      </c>
    </row>
    <row r="43" spans="1:13" x14ac:dyDescent="0.2">
      <c r="A43" s="97">
        <v>1124100</v>
      </c>
      <c r="B43" s="98" t="s">
        <v>64</v>
      </c>
      <c r="C43" s="161">
        <v>424111</v>
      </c>
      <c r="D43" s="108"/>
      <c r="E43" s="108"/>
      <c r="F43" s="108"/>
      <c r="G43" s="108"/>
      <c r="H43" s="108"/>
      <c r="I43" s="111"/>
      <c r="J43" s="249"/>
      <c r="K43" s="234"/>
      <c r="L43" s="108"/>
      <c r="M43" s="108"/>
    </row>
    <row r="44" spans="1:13" ht="25.5" x14ac:dyDescent="0.2">
      <c r="A44" s="97"/>
      <c r="B44" s="101" t="s">
        <v>46</v>
      </c>
      <c r="C44" s="161">
        <v>424112</v>
      </c>
      <c r="D44" s="107">
        <v>50</v>
      </c>
      <c r="E44" s="107">
        <v>50</v>
      </c>
      <c r="F44" s="107">
        <v>50</v>
      </c>
      <c r="G44" s="107">
        <v>50</v>
      </c>
      <c r="H44" s="107">
        <v>50</v>
      </c>
      <c r="I44" s="188"/>
      <c r="J44" s="248">
        <f>SUM(D44:I44)</f>
        <v>250</v>
      </c>
      <c r="K44" s="233"/>
      <c r="L44" s="107"/>
      <c r="M44" s="88"/>
    </row>
    <row r="45" spans="1:13" ht="38.25" x14ac:dyDescent="0.2">
      <c r="A45" s="97">
        <v>1125000</v>
      </c>
      <c r="B45" s="109" t="s">
        <v>47</v>
      </c>
      <c r="C45" s="162" t="s">
        <v>23</v>
      </c>
      <c r="D45" s="94">
        <f t="shared" ref="D45:F45" si="25">SUM(D46:D46)</f>
        <v>50</v>
      </c>
      <c r="E45" s="94">
        <f t="shared" si="25"/>
        <v>50</v>
      </c>
      <c r="F45" s="94">
        <f t="shared" si="25"/>
        <v>50</v>
      </c>
      <c r="G45" s="94">
        <f>SUM(G46)</f>
        <v>50</v>
      </c>
      <c r="H45" s="94">
        <f t="shared" ref="H45" si="26">SUM(H46:H46)</f>
        <v>50</v>
      </c>
      <c r="I45" s="95">
        <f t="shared" ref="I45:J45" si="27">SUM(I46:I46)</f>
        <v>0</v>
      </c>
      <c r="J45" s="246">
        <f t="shared" si="27"/>
        <v>250</v>
      </c>
      <c r="K45" s="230"/>
      <c r="L45" s="94">
        <f>SUM(L46)</f>
        <v>0</v>
      </c>
      <c r="M45" s="94">
        <f>SUM(M46)</f>
        <v>0</v>
      </c>
    </row>
    <row r="46" spans="1:13" ht="38.25" x14ac:dyDescent="0.2">
      <c r="A46" s="97">
        <v>1125200</v>
      </c>
      <c r="B46" s="98" t="s">
        <v>65</v>
      </c>
      <c r="C46" s="161">
        <v>425221</v>
      </c>
      <c r="D46" s="107">
        <v>50</v>
      </c>
      <c r="E46" s="107">
        <v>50</v>
      </c>
      <c r="F46" s="107">
        <v>50</v>
      </c>
      <c r="G46" s="107">
        <v>50</v>
      </c>
      <c r="H46" s="107">
        <v>50</v>
      </c>
      <c r="I46" s="188"/>
      <c r="J46" s="248">
        <f>SUM(D46:I46)</f>
        <v>250</v>
      </c>
      <c r="K46" s="233"/>
      <c r="L46" s="107"/>
      <c r="M46" s="88"/>
    </row>
    <row r="47" spans="1:13" x14ac:dyDescent="0.2">
      <c r="A47" s="97">
        <v>1126000</v>
      </c>
      <c r="B47" s="109" t="s">
        <v>35</v>
      </c>
      <c r="C47" s="162" t="s">
        <v>23</v>
      </c>
      <c r="D47" s="94">
        <f t="shared" ref="D47:H47" si="28">SUM(D48,D50,D52,D61,)</f>
        <v>3975</v>
      </c>
      <c r="E47" s="94">
        <f t="shared" si="28"/>
        <v>3975</v>
      </c>
      <c r="F47" s="94">
        <f t="shared" si="28"/>
        <v>3975</v>
      </c>
      <c r="G47" s="94">
        <f t="shared" si="28"/>
        <v>2112.5</v>
      </c>
      <c r="H47" s="94">
        <f t="shared" si="28"/>
        <v>3975</v>
      </c>
      <c r="I47" s="95">
        <f t="shared" ref="I47" si="29">SUM(I48,I50,I52,I61,)</f>
        <v>0</v>
      </c>
      <c r="J47" s="246">
        <f t="shared" ref="J47:L47" si="30">SUM(J48,J50,J52,J61,)</f>
        <v>18012.5</v>
      </c>
      <c r="K47" s="230"/>
      <c r="L47" s="94">
        <f t="shared" si="30"/>
        <v>0</v>
      </c>
      <c r="M47" s="94">
        <f t="shared" ref="M47" si="31">SUM(M48,M50,M52,M61,)</f>
        <v>0</v>
      </c>
    </row>
    <row r="48" spans="1:13" x14ac:dyDescent="0.2">
      <c r="A48" s="97"/>
      <c r="B48" s="109" t="s">
        <v>70</v>
      </c>
      <c r="C48" s="162" t="s">
        <v>23</v>
      </c>
      <c r="D48" s="94">
        <f t="shared" ref="D48:G48" si="32">SUM(D49)</f>
        <v>100</v>
      </c>
      <c r="E48" s="94">
        <f t="shared" si="32"/>
        <v>100</v>
      </c>
      <c r="F48" s="94">
        <f t="shared" si="32"/>
        <v>100</v>
      </c>
      <c r="G48" s="94">
        <f t="shared" si="32"/>
        <v>100</v>
      </c>
      <c r="H48" s="94">
        <f>SUM(H49)</f>
        <v>100</v>
      </c>
      <c r="I48" s="95">
        <f>SUM(I49)</f>
        <v>0</v>
      </c>
      <c r="J48" s="246">
        <f>SUM(J49)</f>
        <v>500</v>
      </c>
      <c r="K48" s="230"/>
      <c r="L48" s="94">
        <f t="shared" ref="L48:M48" si="33">SUM(L49)</f>
        <v>0</v>
      </c>
      <c r="M48" s="94">
        <f t="shared" si="33"/>
        <v>0</v>
      </c>
    </row>
    <row r="49" spans="1:13" x14ac:dyDescent="0.2">
      <c r="A49" s="97">
        <v>1126100</v>
      </c>
      <c r="B49" s="90" t="s">
        <v>66</v>
      </c>
      <c r="C49" s="161">
        <v>426111</v>
      </c>
      <c r="D49" s="107">
        <v>100</v>
      </c>
      <c r="E49" s="107">
        <v>100</v>
      </c>
      <c r="F49" s="107">
        <v>100</v>
      </c>
      <c r="G49" s="107">
        <v>100</v>
      </c>
      <c r="H49" s="107">
        <v>100</v>
      </c>
      <c r="I49" s="188"/>
      <c r="J49" s="248">
        <f>SUM(D49:I49)</f>
        <v>500</v>
      </c>
      <c r="K49" s="233"/>
      <c r="L49" s="107"/>
      <c r="M49" s="88"/>
    </row>
    <row r="50" spans="1:13" ht="25.5" x14ac:dyDescent="0.2">
      <c r="A50" s="112"/>
      <c r="B50" s="113" t="s">
        <v>71</v>
      </c>
      <c r="C50" s="164" t="s">
        <v>23</v>
      </c>
      <c r="D50" s="94">
        <f t="shared" ref="D50:F50" si="34">SUM(D51)</f>
        <v>30</v>
      </c>
      <c r="E50" s="94">
        <f t="shared" si="34"/>
        <v>30</v>
      </c>
      <c r="F50" s="94">
        <f t="shared" si="34"/>
        <v>30</v>
      </c>
      <c r="G50" s="94">
        <f t="shared" ref="G50" si="35">SUM(G51)</f>
        <v>15</v>
      </c>
      <c r="H50" s="94">
        <f>SUM(H51)</f>
        <v>30</v>
      </c>
      <c r="I50" s="95">
        <f>SUM(I51)</f>
        <v>0</v>
      </c>
      <c r="J50" s="246">
        <f>SUM(J51)</f>
        <v>135</v>
      </c>
      <c r="K50" s="230"/>
      <c r="L50" s="94">
        <f t="shared" ref="L50:M50" si="36">SUM(L51)</f>
        <v>0</v>
      </c>
      <c r="M50" s="94">
        <f t="shared" si="36"/>
        <v>0</v>
      </c>
    </row>
    <row r="51" spans="1:13" x14ac:dyDescent="0.2">
      <c r="A51" s="97">
        <v>1126600</v>
      </c>
      <c r="B51" s="114" t="s">
        <v>67</v>
      </c>
      <c r="C51" s="161">
        <v>426651</v>
      </c>
      <c r="D51" s="107">
        <v>30</v>
      </c>
      <c r="E51" s="107">
        <v>30</v>
      </c>
      <c r="F51" s="107">
        <v>30</v>
      </c>
      <c r="G51" s="107">
        <v>15</v>
      </c>
      <c r="H51" s="107">
        <v>30</v>
      </c>
      <c r="I51" s="188"/>
      <c r="J51" s="248">
        <f>SUM(D51:I51)</f>
        <v>135</v>
      </c>
      <c r="K51" s="233"/>
      <c r="L51" s="107"/>
      <c r="M51" s="88"/>
    </row>
    <row r="52" spans="1:13" ht="25.5" x14ac:dyDescent="0.2">
      <c r="A52" s="97">
        <v>1126700</v>
      </c>
      <c r="B52" s="106" t="s">
        <v>48</v>
      </c>
      <c r="C52" s="161">
        <v>426700</v>
      </c>
      <c r="D52" s="94">
        <f t="shared" ref="D52:F52" si="37">SUM(D53,D54,D55,D60)</f>
        <v>3645</v>
      </c>
      <c r="E52" s="94">
        <f t="shared" si="37"/>
        <v>3645</v>
      </c>
      <c r="F52" s="94">
        <f t="shared" si="37"/>
        <v>3645</v>
      </c>
      <c r="G52" s="94">
        <f>SUM(G53,G54,G55,G60)</f>
        <v>1847.5</v>
      </c>
      <c r="H52" s="94">
        <f t="shared" ref="H52" si="38">SUM(H53,H54,H55,H60)</f>
        <v>3645</v>
      </c>
      <c r="I52" s="95">
        <f t="shared" ref="I52" si="39">SUM(I53,I54,I55,I60)</f>
        <v>0</v>
      </c>
      <c r="J52" s="246">
        <f t="shared" ref="J52" si="40">SUM(J53,J54,J55,J60)</f>
        <v>16427.5</v>
      </c>
      <c r="K52" s="230"/>
      <c r="L52" s="94">
        <f>SUM(L53,L54,L55,L60)</f>
        <v>0</v>
      </c>
      <c r="M52" s="94">
        <f>SUM(M53,M54,M55,M60)</f>
        <v>0</v>
      </c>
    </row>
    <row r="53" spans="1:13" x14ac:dyDescent="0.2">
      <c r="A53" s="97">
        <v>1126701</v>
      </c>
      <c r="B53" s="101" t="s">
        <v>49</v>
      </c>
      <c r="C53" s="161">
        <v>426711</v>
      </c>
      <c r="D53" s="107">
        <v>50</v>
      </c>
      <c r="E53" s="107">
        <v>50</v>
      </c>
      <c r="F53" s="107">
        <v>50</v>
      </c>
      <c r="G53" s="107">
        <v>50</v>
      </c>
      <c r="H53" s="107">
        <v>50</v>
      </c>
      <c r="I53" s="188"/>
      <c r="J53" s="248">
        <f>SUM(D53:I53)</f>
        <v>250</v>
      </c>
      <c r="K53" s="233"/>
      <c r="L53" s="107"/>
      <c r="M53" s="88"/>
    </row>
    <row r="54" spans="1:13" x14ac:dyDescent="0.2">
      <c r="A54" s="97">
        <v>1126702</v>
      </c>
      <c r="B54" s="115" t="s">
        <v>129</v>
      </c>
      <c r="C54" s="161">
        <v>426712</v>
      </c>
      <c r="D54" s="7">
        <v>352.5</v>
      </c>
      <c r="E54" s="7">
        <v>352.5</v>
      </c>
      <c r="F54" s="7">
        <v>352.5</v>
      </c>
      <c r="G54" s="7">
        <v>176.3</v>
      </c>
      <c r="H54" s="107">
        <v>352.5</v>
      </c>
      <c r="I54" s="188"/>
      <c r="J54" s="248">
        <f>SUM(D54:I54)</f>
        <v>1586.3</v>
      </c>
      <c r="K54" s="235"/>
      <c r="L54" s="7"/>
      <c r="M54" s="88"/>
    </row>
    <row r="55" spans="1:13" ht="20.25" customHeight="1" x14ac:dyDescent="0.2">
      <c r="A55" s="116">
        <v>1126703</v>
      </c>
      <c r="B55" s="117" t="s">
        <v>50</v>
      </c>
      <c r="C55" s="165">
        <v>426722</v>
      </c>
      <c r="D55" s="118">
        <f t="shared" ref="D55:F55" si="41">SUM(D57,D58,D59)</f>
        <v>3102.5</v>
      </c>
      <c r="E55" s="118">
        <f t="shared" si="41"/>
        <v>3102.5</v>
      </c>
      <c r="F55" s="118">
        <f t="shared" si="41"/>
        <v>3102.5</v>
      </c>
      <c r="G55" s="118">
        <f>SUM(G57,G58,G59)</f>
        <v>1551.2</v>
      </c>
      <c r="H55" s="118">
        <f t="shared" ref="H55" si="42">SUM(H57,H58,H59)</f>
        <v>3102.5</v>
      </c>
      <c r="I55" s="119">
        <f t="shared" ref="I55" si="43">SUM(I57,I58,I59)</f>
        <v>0</v>
      </c>
      <c r="J55" s="250">
        <f t="shared" ref="J55" si="44">SUM(J57,J58,J59)</f>
        <v>13961.2</v>
      </c>
      <c r="K55" s="236"/>
      <c r="L55" s="118">
        <f>SUM(L57,L58,L59)</f>
        <v>0</v>
      </c>
      <c r="M55" s="118">
        <f>SUM(M57,M58,M59)</f>
        <v>0</v>
      </c>
    </row>
    <row r="56" spans="1:13" x14ac:dyDescent="0.2">
      <c r="A56" s="86"/>
      <c r="B56" s="6" t="s">
        <v>102</v>
      </c>
      <c r="C56" s="157">
        <v>426722</v>
      </c>
      <c r="D56" s="107"/>
      <c r="E56" s="107"/>
      <c r="F56" s="107"/>
      <c r="G56" s="107"/>
      <c r="H56" s="108"/>
      <c r="I56" s="111"/>
      <c r="J56" s="249"/>
      <c r="K56" s="233"/>
      <c r="L56" s="107"/>
      <c r="M56" s="107"/>
    </row>
    <row r="57" spans="1:13" x14ac:dyDescent="0.2">
      <c r="A57" s="91">
        <v>1126703</v>
      </c>
      <c r="B57" s="5" t="s">
        <v>103</v>
      </c>
      <c r="C57" s="157">
        <v>426722</v>
      </c>
      <c r="D57" s="7">
        <v>2750</v>
      </c>
      <c r="E57" s="7">
        <v>2750</v>
      </c>
      <c r="F57" s="7">
        <v>2750</v>
      </c>
      <c r="G57" s="7">
        <v>1375</v>
      </c>
      <c r="H57" s="7">
        <v>2750</v>
      </c>
      <c r="I57" s="23"/>
      <c r="J57" s="251">
        <f>SUM(D57:I57)</f>
        <v>12375</v>
      </c>
      <c r="K57" s="235"/>
      <c r="L57" s="7"/>
      <c r="M57" s="88"/>
    </row>
    <row r="58" spans="1:13" ht="19.5" customHeight="1" x14ac:dyDescent="0.2">
      <c r="A58" s="91">
        <v>1126703</v>
      </c>
      <c r="B58" s="5" t="s">
        <v>104</v>
      </c>
      <c r="C58" s="166">
        <v>426731</v>
      </c>
      <c r="D58" s="7">
        <v>352.5</v>
      </c>
      <c r="E58" s="7">
        <v>352.5</v>
      </c>
      <c r="F58" s="7">
        <v>352.5</v>
      </c>
      <c r="G58" s="7">
        <v>176.2</v>
      </c>
      <c r="H58" s="7">
        <v>352.5</v>
      </c>
      <c r="I58" s="23"/>
      <c r="J58" s="251">
        <f>SUM(D58:I58)</f>
        <v>1586.2</v>
      </c>
      <c r="K58" s="235"/>
      <c r="L58" s="7"/>
      <c r="M58" s="88"/>
    </row>
    <row r="59" spans="1:13" ht="19.5" customHeight="1" x14ac:dyDescent="0.2">
      <c r="A59" s="91">
        <v>1126703</v>
      </c>
      <c r="B59" s="5" t="s">
        <v>127</v>
      </c>
      <c r="C59" s="166">
        <v>426731</v>
      </c>
      <c r="D59" s="7"/>
      <c r="E59" s="7"/>
      <c r="F59" s="7"/>
      <c r="G59" s="7"/>
      <c r="H59" s="7"/>
      <c r="I59" s="23"/>
      <c r="J59" s="251"/>
      <c r="K59" s="235"/>
      <c r="L59" s="7"/>
      <c r="M59" s="7"/>
    </row>
    <row r="60" spans="1:13" ht="19.5" customHeight="1" x14ac:dyDescent="0.2">
      <c r="A60" s="91">
        <v>1126703</v>
      </c>
      <c r="B60" s="121" t="s">
        <v>69</v>
      </c>
      <c r="C60" s="166">
        <v>426731</v>
      </c>
      <c r="D60" s="107">
        <v>140</v>
      </c>
      <c r="E60" s="107">
        <v>140</v>
      </c>
      <c r="F60" s="107">
        <v>140</v>
      </c>
      <c r="G60" s="107">
        <v>70</v>
      </c>
      <c r="H60" s="107">
        <v>140</v>
      </c>
      <c r="I60" s="188"/>
      <c r="J60" s="248">
        <f>SUM(D60:I60)</f>
        <v>630</v>
      </c>
      <c r="K60" s="233"/>
      <c r="L60" s="107"/>
      <c r="M60" s="88"/>
    </row>
    <row r="61" spans="1:13" ht="25.5" x14ac:dyDescent="0.2">
      <c r="A61" s="86"/>
      <c r="B61" s="122" t="s">
        <v>68</v>
      </c>
      <c r="C61" s="167" t="s">
        <v>23</v>
      </c>
      <c r="D61" s="94">
        <f t="shared" ref="D61:F61" si="45">SUM(D62)</f>
        <v>200</v>
      </c>
      <c r="E61" s="94">
        <f t="shared" si="45"/>
        <v>200</v>
      </c>
      <c r="F61" s="94">
        <f t="shared" si="45"/>
        <v>200</v>
      </c>
      <c r="G61" s="94">
        <f t="shared" ref="G61" si="46">SUM(G62)</f>
        <v>150</v>
      </c>
      <c r="H61" s="94">
        <f>SUM(H62)</f>
        <v>200</v>
      </c>
      <c r="I61" s="95">
        <f>SUM(I62)</f>
        <v>0</v>
      </c>
      <c r="J61" s="246">
        <f>SUM(J62)</f>
        <v>950</v>
      </c>
      <c r="K61" s="230"/>
      <c r="L61" s="94">
        <f t="shared" ref="L61:M61" si="47">SUM(L62)</f>
        <v>0</v>
      </c>
      <c r="M61" s="94">
        <f t="shared" si="47"/>
        <v>0</v>
      </c>
    </row>
    <row r="62" spans="1:13" x14ac:dyDescent="0.2">
      <c r="A62" s="86"/>
      <c r="B62" s="114" t="s">
        <v>68</v>
      </c>
      <c r="C62" s="157">
        <v>426911</v>
      </c>
      <c r="D62" s="107">
        <v>200</v>
      </c>
      <c r="E62" s="107">
        <v>200</v>
      </c>
      <c r="F62" s="107">
        <v>200</v>
      </c>
      <c r="G62" s="107">
        <v>150</v>
      </c>
      <c r="H62" s="107">
        <v>200</v>
      </c>
      <c r="I62" s="188"/>
      <c r="J62" s="248">
        <f>SUM(D62:I62)</f>
        <v>950</v>
      </c>
      <c r="K62" s="233"/>
      <c r="L62" s="107"/>
      <c r="M62" s="88"/>
    </row>
    <row r="63" spans="1:13" ht="15.75" x14ac:dyDescent="0.3">
      <c r="A63" s="186">
        <v>1172000</v>
      </c>
      <c r="B63" s="180" t="s">
        <v>124</v>
      </c>
      <c r="C63" s="181" t="s">
        <v>23</v>
      </c>
      <c r="D63" s="182">
        <f t="shared" ref="D63:F63" si="48">SUM(D64:D65)</f>
        <v>30</v>
      </c>
      <c r="E63" s="182">
        <f t="shared" si="48"/>
        <v>30</v>
      </c>
      <c r="F63" s="182">
        <f t="shared" si="48"/>
        <v>30</v>
      </c>
      <c r="G63" s="182">
        <f>SUM(G64:G65)</f>
        <v>30</v>
      </c>
      <c r="H63" s="182">
        <f>SUM(H64:H65)</f>
        <v>30</v>
      </c>
      <c r="I63" s="193">
        <f>SUM(I64:I65)</f>
        <v>0</v>
      </c>
      <c r="J63" s="200">
        <f>SUM(J64:J65)</f>
        <v>150</v>
      </c>
      <c r="K63" s="213"/>
      <c r="L63" s="182">
        <f>SUM(L64:L65)</f>
        <v>0</v>
      </c>
      <c r="M63" s="182">
        <f>SUM(M64:M65)</f>
        <v>0</v>
      </c>
    </row>
    <row r="64" spans="1:13" ht="15.75" x14ac:dyDescent="0.3">
      <c r="A64" s="186">
        <v>1172200</v>
      </c>
      <c r="B64" s="183" t="s">
        <v>125</v>
      </c>
      <c r="C64" s="181">
        <v>4822</v>
      </c>
      <c r="D64" s="185"/>
      <c r="E64" s="185"/>
      <c r="F64" s="185"/>
      <c r="G64" s="184"/>
      <c r="H64" s="184"/>
      <c r="I64" s="195"/>
      <c r="J64" s="252"/>
      <c r="K64" s="237"/>
      <c r="L64" s="184"/>
      <c r="M64" s="184"/>
    </row>
    <row r="65" spans="1:13" ht="15.75" x14ac:dyDescent="0.3">
      <c r="A65" s="186">
        <v>1172300</v>
      </c>
      <c r="B65" s="183" t="s">
        <v>126</v>
      </c>
      <c r="C65" s="181">
        <v>4823</v>
      </c>
      <c r="D65" s="184">
        <v>30</v>
      </c>
      <c r="E65" s="184">
        <v>30</v>
      </c>
      <c r="F65" s="184">
        <v>30</v>
      </c>
      <c r="G65" s="184">
        <v>30</v>
      </c>
      <c r="H65" s="184">
        <v>30</v>
      </c>
      <c r="I65" s="195"/>
      <c r="J65" s="252">
        <f>SUM(D65:I65)</f>
        <v>150</v>
      </c>
      <c r="K65" s="237"/>
      <c r="L65" s="184"/>
      <c r="M65" s="88"/>
    </row>
    <row r="66" spans="1:13" x14ac:dyDescent="0.2">
      <c r="A66" s="124">
        <v>1176000</v>
      </c>
      <c r="B66" s="125" t="s">
        <v>51</v>
      </c>
      <c r="C66" s="168" t="s">
        <v>23</v>
      </c>
      <c r="D66" s="94">
        <f t="shared" ref="D66:F66" si="49">SUM(D67)</f>
        <v>50</v>
      </c>
      <c r="E66" s="94">
        <f t="shared" si="49"/>
        <v>50</v>
      </c>
      <c r="F66" s="94">
        <f t="shared" si="49"/>
        <v>50</v>
      </c>
      <c r="G66" s="94">
        <f t="shared" ref="G66" si="50">SUM(G67)</f>
        <v>25</v>
      </c>
      <c r="H66" s="94">
        <f>SUM(H67)</f>
        <v>50</v>
      </c>
      <c r="I66" s="95">
        <f>SUM(I67)</f>
        <v>0</v>
      </c>
      <c r="J66" s="246">
        <f>SUM(J67)</f>
        <v>225</v>
      </c>
      <c r="K66" s="230"/>
      <c r="L66" s="94">
        <f t="shared" ref="L66:M66" si="51">SUM(L67)</f>
        <v>0</v>
      </c>
      <c r="M66" s="94">
        <f t="shared" si="51"/>
        <v>0</v>
      </c>
    </row>
    <row r="67" spans="1:13" x14ac:dyDescent="0.2">
      <c r="A67" s="124">
        <v>1176100</v>
      </c>
      <c r="B67" s="126" t="s">
        <v>52</v>
      </c>
      <c r="C67" s="169" t="s">
        <v>53</v>
      </c>
      <c r="D67" s="102">
        <v>50</v>
      </c>
      <c r="E67" s="102">
        <v>50</v>
      </c>
      <c r="F67" s="102">
        <v>50</v>
      </c>
      <c r="G67" s="102">
        <v>25</v>
      </c>
      <c r="H67" s="102">
        <v>50</v>
      </c>
      <c r="I67" s="103"/>
      <c r="J67" s="199">
        <f>SUM(D67:I67)</f>
        <v>225</v>
      </c>
      <c r="K67" s="231"/>
      <c r="L67" s="102"/>
      <c r="M67" s="88"/>
    </row>
    <row r="68" spans="1:13" ht="25.5" x14ac:dyDescent="0.2">
      <c r="A68" s="127">
        <v>1200000</v>
      </c>
      <c r="B68" s="128" t="s">
        <v>54</v>
      </c>
      <c r="C68" s="170" t="s">
        <v>23</v>
      </c>
      <c r="D68" s="94"/>
      <c r="E68" s="94"/>
      <c r="F68" s="94"/>
      <c r="G68" s="94"/>
      <c r="H68" s="94"/>
      <c r="I68" s="95"/>
      <c r="J68" s="246"/>
      <c r="K68" s="230"/>
      <c r="L68" s="95"/>
      <c r="M68" s="94"/>
    </row>
    <row r="69" spans="1:13" x14ac:dyDescent="0.2">
      <c r="A69" s="127">
        <v>1210000</v>
      </c>
      <c r="B69" s="128" t="s">
        <v>55</v>
      </c>
      <c r="C69" s="170" t="s">
        <v>23</v>
      </c>
      <c r="D69" s="94"/>
      <c r="E69" s="94"/>
      <c r="F69" s="94"/>
      <c r="G69" s="94"/>
      <c r="H69" s="94"/>
      <c r="I69" s="95"/>
      <c r="J69" s="246"/>
      <c r="K69" s="230"/>
      <c r="L69" s="95"/>
      <c r="M69" s="94"/>
    </row>
    <row r="70" spans="1:13" ht="15" thickBot="1" x14ac:dyDescent="0.25">
      <c r="A70" s="127">
        <v>1215000</v>
      </c>
      <c r="B70" s="129" t="s">
        <v>56</v>
      </c>
      <c r="C70" s="170">
        <v>512200</v>
      </c>
      <c r="D70" s="131"/>
      <c r="E70" s="131"/>
      <c r="F70" s="131"/>
      <c r="G70" s="131"/>
      <c r="H70" s="130"/>
      <c r="I70" s="222"/>
      <c r="J70" s="253"/>
      <c r="K70" s="238"/>
      <c r="L70" s="132"/>
      <c r="M70" s="217"/>
    </row>
    <row r="71" spans="1:13" ht="26.25" thickBot="1" x14ac:dyDescent="0.25">
      <c r="A71" s="133">
        <v>1000000</v>
      </c>
      <c r="B71" s="134" t="s">
        <v>57</v>
      </c>
      <c r="C71" s="171"/>
      <c r="D71" s="135">
        <f t="shared" ref="D71:L71" si="52">SUM(D18,D68)</f>
        <v>19520.2</v>
      </c>
      <c r="E71" s="135">
        <f t="shared" si="52"/>
        <v>19520.2</v>
      </c>
      <c r="F71" s="135">
        <f t="shared" si="52"/>
        <v>19520.2</v>
      </c>
      <c r="G71" s="135">
        <f t="shared" ref="G71:H71" si="53">SUM(G18,G68)</f>
        <v>13779.6</v>
      </c>
      <c r="H71" s="135">
        <f t="shared" si="53"/>
        <v>19476.2</v>
      </c>
      <c r="I71" s="136">
        <f t="shared" si="52"/>
        <v>0</v>
      </c>
      <c r="J71" s="135">
        <f t="shared" si="52"/>
        <v>91816.400000000009</v>
      </c>
      <c r="K71" s="239"/>
      <c r="L71" s="136">
        <f t="shared" si="52"/>
        <v>0</v>
      </c>
      <c r="M71" s="102">
        <f t="shared" ref="M71" si="54">SUM(M18,M68)</f>
        <v>230672.90000000002</v>
      </c>
    </row>
    <row r="72" spans="1:13" ht="39" thickBot="1" x14ac:dyDescent="0.25">
      <c r="A72" s="58"/>
      <c r="B72" s="59" t="s">
        <v>73</v>
      </c>
      <c r="C72" s="163"/>
      <c r="D72" s="25" t="s">
        <v>108</v>
      </c>
      <c r="E72" s="25" t="s">
        <v>109</v>
      </c>
      <c r="F72" s="25" t="s">
        <v>110</v>
      </c>
      <c r="G72" s="190" t="s">
        <v>113</v>
      </c>
      <c r="H72" s="192" t="s">
        <v>115</v>
      </c>
      <c r="I72" s="191"/>
      <c r="J72" s="189" t="s">
        <v>88</v>
      </c>
      <c r="K72" s="190"/>
      <c r="L72" s="191"/>
      <c r="M72" s="216"/>
    </row>
    <row r="73" spans="1:13" x14ac:dyDescent="0.2">
      <c r="A73" s="8"/>
      <c r="B73" s="8"/>
      <c r="C73" s="137"/>
      <c r="D73" s="138"/>
      <c r="E73" s="121"/>
      <c r="F73" s="121"/>
      <c r="G73" s="121"/>
      <c r="H73" s="121"/>
      <c r="I73" s="121"/>
      <c r="J73" s="121"/>
      <c r="K73" s="121"/>
      <c r="L73" s="121"/>
      <c r="M73" s="196"/>
    </row>
    <row r="74" spans="1:13" x14ac:dyDescent="0.2">
      <c r="A74" s="139"/>
      <c r="B74" s="140" t="s">
        <v>58</v>
      </c>
      <c r="C74" s="425" t="s">
        <v>59</v>
      </c>
      <c r="D74" s="425"/>
      <c r="E74" s="425"/>
      <c r="F74" s="426"/>
      <c r="G74" s="426"/>
      <c r="H74" s="426"/>
      <c r="I74" s="426"/>
      <c r="J74" s="139"/>
      <c r="K74" s="150"/>
      <c r="L74" s="150"/>
      <c r="M74" s="150"/>
    </row>
    <row r="75" spans="1:13" x14ac:dyDescent="0.2">
      <c r="A75" s="142" t="s">
        <v>0</v>
      </c>
      <c r="B75" s="143"/>
      <c r="C75" s="144"/>
      <c r="D75" s="145"/>
      <c r="E75" s="145"/>
      <c r="F75" s="424" t="s">
        <v>1</v>
      </c>
      <c r="G75" s="424"/>
      <c r="H75" s="424"/>
      <c r="I75" s="424"/>
      <c r="J75" s="145"/>
      <c r="K75" s="146" t="s">
        <v>2</v>
      </c>
      <c r="L75" s="146"/>
      <c r="M75" s="146"/>
    </row>
    <row r="76" spans="1:13" x14ac:dyDescent="0.2">
      <c r="A76" s="140"/>
      <c r="B76" s="140" t="s">
        <v>60</v>
      </c>
      <c r="C76" s="425" t="s">
        <v>59</v>
      </c>
      <c r="D76" s="425"/>
      <c r="E76" s="425"/>
      <c r="F76" s="426"/>
      <c r="G76" s="426"/>
      <c r="H76" s="426"/>
      <c r="I76" s="426"/>
      <c r="J76" s="139"/>
      <c r="K76" s="150"/>
      <c r="L76" s="150"/>
      <c r="M76" s="150"/>
    </row>
    <row r="77" spans="1:13" x14ac:dyDescent="0.2">
      <c r="A77" s="145"/>
      <c r="B77" s="143"/>
      <c r="C77" s="144"/>
      <c r="D77" s="145"/>
      <c r="E77" s="145"/>
      <c r="F77" s="424" t="s">
        <v>1</v>
      </c>
      <c r="G77" s="424"/>
      <c r="H77" s="424"/>
      <c r="I77" s="424"/>
      <c r="J77" s="145"/>
      <c r="K77" s="146" t="s">
        <v>2</v>
      </c>
      <c r="L77" s="146"/>
      <c r="M77" s="146"/>
    </row>
    <row r="78" spans="1:13" x14ac:dyDescent="0.2">
      <c r="A78" s="145"/>
      <c r="B78" s="145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x14ac:dyDescent="0.2">
      <c r="A79" s="145"/>
      <c r="B79" s="145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x14ac:dyDescent="0.2">
      <c r="A80" s="145"/>
      <c r="B80" s="145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1:13" x14ac:dyDescent="0.2">
      <c r="A81" s="145"/>
      <c r="B81" s="145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</sheetData>
  <mergeCells count="9">
    <mergeCell ref="C76:E76"/>
    <mergeCell ref="F76:I76"/>
    <mergeCell ref="F77:I77"/>
    <mergeCell ref="B3:I3"/>
    <mergeCell ref="B4:I4"/>
    <mergeCell ref="B5:I5"/>
    <mergeCell ref="C74:E74"/>
    <mergeCell ref="F74:I74"/>
    <mergeCell ref="F75:I75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  <ignoredErrors>
    <ignoredError sqref="M33:M34 M47:M48 M36:M37 M39:M40 M42:M43 J21:J28 J30:J72" formulaRange="1"/>
    <ignoredError sqref="M29 M45 M50 M55:M56 M52 M61 M63:M64 J29" formula="1" formulaRange="1"/>
    <ignoredError sqref="M66 H20 G6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E31" sqref="E31"/>
    </sheetView>
  </sheetViews>
  <sheetFormatPr defaultRowHeight="14.25" x14ac:dyDescent="0.2"/>
  <cols>
    <col min="1" max="1" width="4" style="24" customWidth="1"/>
    <col min="2" max="2" width="28.7109375" style="24" customWidth="1"/>
    <col min="3" max="3" width="9.5703125" style="24" customWidth="1"/>
    <col min="4" max="4" width="14.42578125" style="24" customWidth="1"/>
    <col min="5" max="5" width="13.7109375" style="24" customWidth="1"/>
    <col min="6" max="6" width="11.42578125" style="24" customWidth="1"/>
    <col min="7" max="7" width="11.140625" style="24" customWidth="1"/>
    <col min="8" max="8" width="13.140625" style="24" customWidth="1"/>
    <col min="9" max="9" width="10.28515625" style="24" customWidth="1"/>
    <col min="10" max="10" width="12.140625" style="24" customWidth="1"/>
    <col min="11" max="11" width="11.85546875" style="24" customWidth="1"/>
    <col min="12" max="12" width="13.85546875" style="24" customWidth="1"/>
    <col min="13" max="16384" width="9.140625" style="24"/>
  </cols>
  <sheetData>
    <row r="2" spans="1:12" x14ac:dyDescent="0.2">
      <c r="D2" s="422" t="s">
        <v>99</v>
      </c>
      <c r="E2" s="422"/>
      <c r="F2" s="422"/>
      <c r="G2" s="422"/>
      <c r="H2" s="422"/>
      <c r="I2" s="422"/>
      <c r="J2" s="422"/>
      <c r="K2" s="422"/>
    </row>
    <row r="3" spans="1:12" x14ac:dyDescent="0.2">
      <c r="A3" s="1"/>
      <c r="B3" s="2"/>
      <c r="C3" s="423" t="s">
        <v>120</v>
      </c>
      <c r="D3" s="423"/>
      <c r="E3" s="423"/>
      <c r="F3" s="423"/>
      <c r="G3" s="423"/>
      <c r="H3" s="423"/>
      <c r="J3" s="437"/>
      <c r="K3" s="437"/>
      <c r="L3" s="437"/>
    </row>
    <row r="4" spans="1:12" ht="23.25" customHeight="1" thickBot="1" x14ac:dyDescent="0.25">
      <c r="A4" s="1"/>
      <c r="B4" s="442" t="s">
        <v>85</v>
      </c>
      <c r="C4" s="442"/>
      <c r="D4" s="442"/>
      <c r="E4" s="442"/>
      <c r="F4" s="442"/>
      <c r="G4" s="442"/>
      <c r="H4" s="442"/>
      <c r="I4" s="442"/>
      <c r="J4" s="442"/>
    </row>
    <row r="5" spans="1:12" ht="32.25" customHeight="1" thickBot="1" x14ac:dyDescent="0.25">
      <c r="A5" s="3"/>
      <c r="B5" s="438" t="s">
        <v>76</v>
      </c>
      <c r="C5" s="440" t="s">
        <v>77</v>
      </c>
      <c r="D5" s="25" t="s">
        <v>108</v>
      </c>
      <c r="E5" s="25" t="s">
        <v>109</v>
      </c>
      <c r="F5" s="25" t="s">
        <v>110</v>
      </c>
      <c r="G5" s="190" t="s">
        <v>113</v>
      </c>
      <c r="H5" s="192" t="s">
        <v>115</v>
      </c>
      <c r="I5" s="27"/>
      <c r="J5" s="28" t="s">
        <v>107</v>
      </c>
      <c r="K5" s="28" t="s">
        <v>107</v>
      </c>
      <c r="L5" s="28" t="s">
        <v>132</v>
      </c>
    </row>
    <row r="6" spans="1:12" x14ac:dyDescent="0.2">
      <c r="A6" s="3"/>
      <c r="B6" s="439"/>
      <c r="C6" s="441"/>
      <c r="D6" s="4">
        <v>2022</v>
      </c>
      <c r="E6" s="4">
        <v>2022</v>
      </c>
      <c r="F6" s="4">
        <v>2022</v>
      </c>
      <c r="G6" s="17">
        <v>2022</v>
      </c>
      <c r="H6" s="4">
        <v>2022</v>
      </c>
      <c r="I6" s="4">
        <v>2022</v>
      </c>
      <c r="J6" s="4">
        <v>2022</v>
      </c>
      <c r="K6" s="31">
        <v>2022</v>
      </c>
      <c r="L6" s="4"/>
    </row>
    <row r="7" spans="1:12" x14ac:dyDescent="0.2">
      <c r="A7" s="3"/>
      <c r="B7" s="5" t="s">
        <v>78</v>
      </c>
      <c r="C7" s="5" t="s">
        <v>75</v>
      </c>
      <c r="D7" s="18">
        <f>D9*3000*11/1000</f>
        <v>1650</v>
      </c>
      <c r="E7" s="18">
        <f t="shared" ref="E7:H7" si="0">E9*3000*11/1000</f>
        <v>1650</v>
      </c>
      <c r="F7" s="18">
        <f t="shared" si="0"/>
        <v>1650</v>
      </c>
      <c r="G7" s="18">
        <v>1375</v>
      </c>
      <c r="H7" s="18">
        <f t="shared" si="0"/>
        <v>1650</v>
      </c>
      <c r="I7" s="18">
        <v>0</v>
      </c>
      <c r="J7" s="18">
        <v>7975</v>
      </c>
      <c r="K7" s="34">
        <v>35365</v>
      </c>
      <c r="L7" s="34">
        <f>SUM(J7:K7)</f>
        <v>43340</v>
      </c>
    </row>
    <row r="8" spans="1:12" x14ac:dyDescent="0.2">
      <c r="A8" s="8">
        <v>2</v>
      </c>
      <c r="B8" s="9" t="s">
        <v>79</v>
      </c>
      <c r="C8" s="6" t="s">
        <v>80</v>
      </c>
      <c r="D8" s="6">
        <v>235</v>
      </c>
      <c r="E8" s="6">
        <v>235</v>
      </c>
      <c r="F8" s="6">
        <v>235</v>
      </c>
      <c r="G8" s="6">
        <v>235</v>
      </c>
      <c r="H8" s="6">
        <v>235</v>
      </c>
      <c r="I8" s="31"/>
      <c r="J8" s="33">
        <v>235</v>
      </c>
      <c r="K8" s="33">
        <v>235</v>
      </c>
      <c r="L8" s="33">
        <v>235</v>
      </c>
    </row>
    <row r="9" spans="1:12" x14ac:dyDescent="0.2">
      <c r="A9" s="8">
        <v>3</v>
      </c>
      <c r="B9" s="9" t="s">
        <v>81</v>
      </c>
      <c r="C9" s="6" t="s">
        <v>82</v>
      </c>
      <c r="D9" s="6">
        <v>50</v>
      </c>
      <c r="E9" s="6">
        <v>50</v>
      </c>
      <c r="F9" s="6">
        <v>50</v>
      </c>
      <c r="G9" s="6">
        <v>25</v>
      </c>
      <c r="H9" s="6">
        <v>50</v>
      </c>
      <c r="I9" s="31"/>
      <c r="J9" s="33">
        <v>225</v>
      </c>
      <c r="K9" s="33">
        <v>643</v>
      </c>
      <c r="L9" s="33">
        <f>SUM(J9:K9)</f>
        <v>868</v>
      </c>
    </row>
    <row r="10" spans="1:12" ht="25.5" x14ac:dyDescent="0.2">
      <c r="A10" s="8">
        <v>4</v>
      </c>
      <c r="B10" s="9" t="s">
        <v>83</v>
      </c>
      <c r="C10" s="6" t="s">
        <v>82</v>
      </c>
      <c r="D10" s="6">
        <v>50</v>
      </c>
      <c r="E10" s="6">
        <v>50</v>
      </c>
      <c r="F10" s="6">
        <v>50</v>
      </c>
      <c r="G10" s="6">
        <v>25</v>
      </c>
      <c r="H10" s="6">
        <v>50</v>
      </c>
      <c r="I10" s="31"/>
      <c r="J10" s="33"/>
      <c r="K10" s="33">
        <v>493</v>
      </c>
      <c r="L10" s="33">
        <f>SUM(J10:K10)</f>
        <v>493</v>
      </c>
    </row>
    <row r="11" spans="1:12" x14ac:dyDescent="0.2">
      <c r="A11" s="8">
        <v>5</v>
      </c>
      <c r="B11" s="10" t="s">
        <v>84</v>
      </c>
      <c r="C11" s="6" t="s">
        <v>80</v>
      </c>
      <c r="D11" s="6">
        <v>11750</v>
      </c>
      <c r="E11" s="6">
        <v>11750</v>
      </c>
      <c r="F11" s="6">
        <v>11750</v>
      </c>
      <c r="G11" s="6">
        <v>5875</v>
      </c>
      <c r="H11" s="6">
        <v>11750</v>
      </c>
      <c r="I11" s="31"/>
      <c r="J11" s="33">
        <v>52875</v>
      </c>
      <c r="K11" s="33">
        <v>153955</v>
      </c>
      <c r="L11" s="33">
        <f>SUM(J11:K11)</f>
        <v>206830</v>
      </c>
    </row>
    <row r="12" spans="1:12" x14ac:dyDescent="0.2">
      <c r="A12" s="8">
        <v>6</v>
      </c>
      <c r="B12" s="10" t="s">
        <v>86</v>
      </c>
      <c r="C12" s="6" t="s">
        <v>75</v>
      </c>
      <c r="D12" s="7">
        <f>SUM(D14,D15)</f>
        <v>3102.5</v>
      </c>
      <c r="E12" s="7">
        <f t="shared" ref="E12:H12" si="1">SUM(E14,E15)</f>
        <v>3102.5</v>
      </c>
      <c r="F12" s="7">
        <f t="shared" si="1"/>
        <v>3102.5</v>
      </c>
      <c r="G12" s="7">
        <f t="shared" si="1"/>
        <v>1551.2</v>
      </c>
      <c r="H12" s="7">
        <f t="shared" si="1"/>
        <v>3102.5</v>
      </c>
      <c r="I12" s="7"/>
      <c r="J12" s="7">
        <v>13961.2</v>
      </c>
      <c r="K12" s="34">
        <v>41390</v>
      </c>
      <c r="L12" s="34">
        <f>SUM(J12:K12)</f>
        <v>55351.199999999997</v>
      </c>
    </row>
    <row r="13" spans="1:12" x14ac:dyDescent="0.2">
      <c r="A13" s="8"/>
      <c r="B13" s="20" t="s">
        <v>102</v>
      </c>
      <c r="C13" s="6"/>
      <c r="D13" s="7"/>
      <c r="E13" s="7"/>
      <c r="F13" s="7"/>
      <c r="G13" s="7"/>
      <c r="H13" s="7"/>
      <c r="I13" s="37"/>
      <c r="J13" s="33"/>
      <c r="K13" s="34"/>
      <c r="L13" s="34"/>
    </row>
    <row r="14" spans="1:12" x14ac:dyDescent="0.2">
      <c r="A14" s="8"/>
      <c r="B14" s="10" t="s">
        <v>103</v>
      </c>
      <c r="C14" s="6"/>
      <c r="D14" s="7">
        <v>2750</v>
      </c>
      <c r="E14" s="7">
        <v>2750</v>
      </c>
      <c r="F14" s="7">
        <v>2750</v>
      </c>
      <c r="G14" s="7">
        <v>1375</v>
      </c>
      <c r="H14" s="7">
        <v>2750</v>
      </c>
      <c r="I14" s="37"/>
      <c r="J14" s="34">
        <v>12375</v>
      </c>
      <c r="K14" s="34">
        <v>36115</v>
      </c>
      <c r="L14" s="34">
        <f>SUM(J14:K14)</f>
        <v>48490</v>
      </c>
    </row>
    <row r="15" spans="1:12" x14ac:dyDescent="0.2">
      <c r="A15" s="8"/>
      <c r="B15" s="10" t="s">
        <v>104</v>
      </c>
      <c r="C15" s="6"/>
      <c r="D15" s="7">
        <v>352.5</v>
      </c>
      <c r="E15" s="7">
        <v>352.5</v>
      </c>
      <c r="F15" s="7">
        <v>352.5</v>
      </c>
      <c r="G15" s="7">
        <v>176.2</v>
      </c>
      <c r="H15" s="7">
        <v>352.5</v>
      </c>
      <c r="I15" s="7"/>
      <c r="J15" s="7">
        <v>1586.2</v>
      </c>
      <c r="K15" s="34">
        <v>3475.6</v>
      </c>
      <c r="L15" s="34">
        <f>SUM(J15:K15)</f>
        <v>5061.8</v>
      </c>
    </row>
    <row r="16" spans="1:12" ht="25.5" x14ac:dyDescent="0.2">
      <c r="A16" s="8">
        <v>9</v>
      </c>
      <c r="B16" s="14" t="s">
        <v>87</v>
      </c>
      <c r="C16" s="6" t="s">
        <v>75</v>
      </c>
      <c r="D16" s="21">
        <f>D12/D11</f>
        <v>0.26404255319148934</v>
      </c>
      <c r="E16" s="21">
        <f t="shared" ref="E16:L16" si="2">E12/E11</f>
        <v>0.26404255319148934</v>
      </c>
      <c r="F16" s="21">
        <f t="shared" si="2"/>
        <v>0.26404255319148934</v>
      </c>
      <c r="G16" s="21">
        <f t="shared" si="2"/>
        <v>0.26403404255319152</v>
      </c>
      <c r="H16" s="21">
        <f t="shared" si="2"/>
        <v>0.26404255319148934</v>
      </c>
      <c r="I16" s="21"/>
      <c r="J16" s="21">
        <f t="shared" si="2"/>
        <v>0.26404160756501183</v>
      </c>
      <c r="K16" s="21">
        <f t="shared" si="2"/>
        <v>0.26884479230944108</v>
      </c>
      <c r="L16" s="21">
        <f t="shared" si="2"/>
        <v>0.26761688343083689</v>
      </c>
    </row>
    <row r="17" spans="1:11" x14ac:dyDescent="0.2">
      <c r="A17" s="11"/>
      <c r="B17" s="12"/>
      <c r="C17" s="152"/>
      <c r="D17" s="13"/>
      <c r="E17" s="13"/>
      <c r="F17" s="152"/>
      <c r="G17" s="19"/>
      <c r="H17" s="11"/>
    </row>
    <row r="18" spans="1:11" x14ac:dyDescent="0.2">
      <c r="A18" s="15"/>
      <c r="B18" s="435" t="s">
        <v>89</v>
      </c>
      <c r="C18" s="435"/>
      <c r="D18" s="435"/>
      <c r="E18" s="435"/>
      <c r="F18" s="435"/>
      <c r="G18" s="151"/>
      <c r="H18" s="39"/>
      <c r="I18" s="436"/>
      <c r="J18" s="436"/>
      <c r="K18" s="15"/>
    </row>
    <row r="19" spans="1:11" x14ac:dyDescent="0.2">
      <c r="A19" s="15"/>
      <c r="B19" s="434" t="s">
        <v>0</v>
      </c>
      <c r="C19" s="40"/>
      <c r="D19" s="427" t="s">
        <v>1</v>
      </c>
      <c r="E19" s="428"/>
      <c r="F19" s="428"/>
      <c r="G19" s="41"/>
      <c r="H19" s="15"/>
      <c r="I19" s="429"/>
      <c r="J19" s="429"/>
      <c r="K19" s="15"/>
    </row>
    <row r="20" spans="1:11" x14ac:dyDescent="0.2">
      <c r="A20" s="15"/>
      <c r="B20" s="434"/>
      <c r="C20" s="42"/>
      <c r="D20" s="40"/>
      <c r="E20" s="15"/>
      <c r="F20" s="15"/>
      <c r="G20" s="15"/>
      <c r="H20" s="15"/>
      <c r="I20" s="15"/>
      <c r="J20" s="15"/>
      <c r="K20" s="15"/>
    </row>
    <row r="21" spans="1:11" x14ac:dyDescent="0.2">
      <c r="A21" s="15"/>
      <c r="B21" s="430" t="s">
        <v>90</v>
      </c>
      <c r="C21" s="431"/>
      <c r="D21" s="431"/>
      <c r="E21" s="39"/>
      <c r="F21" s="39"/>
      <c r="G21" s="39"/>
      <c r="H21" s="39"/>
      <c r="I21" s="39"/>
      <c r="J21" s="39"/>
      <c r="K21" s="15"/>
    </row>
    <row r="22" spans="1:11" x14ac:dyDescent="0.2">
      <c r="A22" s="15"/>
      <c r="B22" s="43"/>
      <c r="C22" s="44"/>
      <c r="D22" s="432"/>
      <c r="E22" s="432"/>
      <c r="F22" s="432"/>
      <c r="G22" s="45"/>
      <c r="H22" s="39"/>
      <c r="I22" s="433"/>
      <c r="J22" s="433"/>
      <c r="K22" s="15"/>
    </row>
    <row r="23" spans="1:11" x14ac:dyDescent="0.2">
      <c r="A23" s="15"/>
      <c r="B23" s="15"/>
      <c r="C23" s="40"/>
      <c r="D23" s="427" t="s">
        <v>1</v>
      </c>
      <c r="E23" s="428"/>
      <c r="F23" s="428"/>
      <c r="G23" s="41"/>
      <c r="H23" s="15"/>
      <c r="I23" s="429"/>
      <c r="J23" s="429"/>
      <c r="K23" s="15"/>
    </row>
    <row r="24" spans="1:1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</sheetData>
  <mergeCells count="16">
    <mergeCell ref="B18:F18"/>
    <mergeCell ref="D23:F23"/>
    <mergeCell ref="D2:K2"/>
    <mergeCell ref="I23:J23"/>
    <mergeCell ref="B19:B20"/>
    <mergeCell ref="D19:F19"/>
    <mergeCell ref="I19:J19"/>
    <mergeCell ref="B21:D21"/>
    <mergeCell ref="D22:F22"/>
    <mergeCell ref="I22:J22"/>
    <mergeCell ref="I18:J18"/>
    <mergeCell ref="C3:H3"/>
    <mergeCell ref="J3:L3"/>
    <mergeCell ref="B4:J4"/>
    <mergeCell ref="B5:B6"/>
    <mergeCell ref="C5:C6"/>
  </mergeCells>
  <pageMargins left="0.19685039370078741" right="0.2" top="0.2" bottom="0.27559055118110237" header="0.2" footer="0.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1"/>
  <sheetViews>
    <sheetView workbookViewId="0">
      <selection activeCell="E18" sqref="E18"/>
    </sheetView>
  </sheetViews>
  <sheetFormatPr defaultRowHeight="14.25" x14ac:dyDescent="0.2"/>
  <cols>
    <col min="1" max="1" width="12.5703125" style="24" customWidth="1"/>
    <col min="2" max="2" width="33.140625" style="24" customWidth="1"/>
    <col min="3" max="3" width="8" style="147" customWidth="1"/>
    <col min="4" max="4" width="13.7109375" style="24" customWidth="1"/>
    <col min="5" max="5" width="15.85546875" style="24" customWidth="1"/>
    <col min="6" max="6" width="9.85546875" style="24" customWidth="1"/>
    <col min="7" max="7" width="11.85546875" style="24" customWidth="1"/>
    <col min="8" max="8" width="19.5703125" style="24" customWidth="1"/>
    <col min="9" max="9" width="10.42578125" style="24" customWidth="1"/>
    <col min="10" max="10" width="7.85546875" style="24" customWidth="1"/>
    <col min="11" max="11" width="11.85546875" style="24" customWidth="1"/>
    <col min="12" max="12" width="11.7109375" style="24" customWidth="1"/>
    <col min="13" max="13" width="11.140625" style="24" customWidth="1"/>
    <col min="14" max="16384" width="9.140625" style="24"/>
  </cols>
  <sheetData>
    <row r="3" spans="1:13" ht="15" x14ac:dyDescent="0.25">
      <c r="A3" s="255"/>
      <c r="B3" s="443" t="s">
        <v>99</v>
      </c>
      <c r="C3" s="443"/>
      <c r="D3" s="443"/>
      <c r="E3" s="443"/>
      <c r="F3" s="443"/>
      <c r="G3" s="443"/>
      <c r="H3" s="443"/>
      <c r="I3" s="256"/>
      <c r="J3" s="257"/>
      <c r="K3" s="255"/>
      <c r="L3" s="255"/>
      <c r="M3" s="46"/>
    </row>
    <row r="4" spans="1:13" ht="15" x14ac:dyDescent="0.25">
      <c r="A4" s="255"/>
      <c r="B4" s="444" t="s">
        <v>100</v>
      </c>
      <c r="C4" s="444"/>
      <c r="D4" s="444"/>
      <c r="E4" s="444"/>
      <c r="F4" s="444"/>
      <c r="G4" s="444"/>
      <c r="H4" s="444"/>
      <c r="I4" s="256"/>
      <c r="J4" s="256"/>
      <c r="K4" s="256"/>
      <c r="L4" s="256"/>
      <c r="M4" s="47"/>
    </row>
    <row r="5" spans="1:13" ht="15" x14ac:dyDescent="0.25">
      <c r="A5" s="255"/>
      <c r="B5" s="444" t="s">
        <v>119</v>
      </c>
      <c r="C5" s="444"/>
      <c r="D5" s="444"/>
      <c r="E5" s="444"/>
      <c r="F5" s="444"/>
      <c r="G5" s="444"/>
      <c r="H5" s="444"/>
      <c r="I5" s="256"/>
      <c r="J5" s="256"/>
      <c r="K5" s="255"/>
      <c r="L5" s="255"/>
      <c r="M5" s="46"/>
    </row>
    <row r="6" spans="1:13" ht="15.75" thickBot="1" x14ac:dyDescent="0.3">
      <c r="A6" s="255"/>
      <c r="B6" s="256" t="s">
        <v>101</v>
      </c>
      <c r="C6" s="256"/>
      <c r="D6" s="256"/>
      <c r="E6" s="258"/>
      <c r="F6" s="258"/>
      <c r="G6" s="255"/>
      <c r="H6" s="256" t="s">
        <v>3</v>
      </c>
      <c r="I6" s="259"/>
      <c r="J6" s="257"/>
      <c r="K6" s="257"/>
      <c r="L6" s="257"/>
      <c r="M6" s="49"/>
    </row>
    <row r="7" spans="1:13" ht="15.75" thickBot="1" x14ac:dyDescent="0.3">
      <c r="A7" s="255"/>
      <c r="B7" s="256" t="s">
        <v>36</v>
      </c>
      <c r="C7" s="256"/>
      <c r="D7" s="256"/>
      <c r="E7" s="258"/>
      <c r="F7" s="258"/>
      <c r="G7" s="255"/>
      <c r="H7" s="256" t="s">
        <v>4</v>
      </c>
      <c r="I7" s="260">
        <v>9</v>
      </c>
      <c r="J7" s="261"/>
      <c r="K7" s="261"/>
      <c r="L7" s="261"/>
      <c r="M7" s="51"/>
    </row>
    <row r="8" spans="1:13" ht="15.75" thickBot="1" x14ac:dyDescent="0.3">
      <c r="A8" s="255"/>
      <c r="B8" s="256" t="s">
        <v>6</v>
      </c>
      <c r="C8" s="256"/>
      <c r="D8" s="256"/>
      <c r="E8" s="256"/>
      <c r="F8" s="256"/>
      <c r="G8" s="255"/>
      <c r="H8" s="256" t="s">
        <v>5</v>
      </c>
      <c r="I8" s="260">
        <v>1</v>
      </c>
      <c r="J8" s="261"/>
      <c r="K8" s="261"/>
      <c r="L8" s="261"/>
      <c r="M8" s="51"/>
    </row>
    <row r="9" spans="1:13" ht="15.75" thickBot="1" x14ac:dyDescent="0.3">
      <c r="A9" s="255"/>
      <c r="B9" s="256" t="s">
        <v>8</v>
      </c>
      <c r="C9" s="256"/>
      <c r="D9" s="256"/>
      <c r="E9" s="258"/>
      <c r="F9" s="258"/>
      <c r="G9" s="255"/>
      <c r="H9" s="256" t="s">
        <v>7</v>
      </c>
      <c r="I9" s="260">
        <v>1</v>
      </c>
      <c r="J9" s="261"/>
      <c r="K9" s="261"/>
      <c r="L9" s="261"/>
      <c r="M9" s="51"/>
    </row>
    <row r="10" spans="1:13" ht="15.75" thickBot="1" x14ac:dyDescent="0.3">
      <c r="A10" s="255"/>
      <c r="B10" s="256" t="s">
        <v>10</v>
      </c>
      <c r="C10" s="256"/>
      <c r="D10" s="262" t="s">
        <v>11</v>
      </c>
      <c r="E10" s="263"/>
      <c r="F10" s="264"/>
      <c r="G10" s="256"/>
      <c r="H10" s="256" t="s">
        <v>9</v>
      </c>
      <c r="I10" s="260">
        <v>51</v>
      </c>
      <c r="J10" s="261"/>
      <c r="K10" s="261"/>
      <c r="L10" s="261"/>
      <c r="M10" s="51"/>
    </row>
    <row r="11" spans="1:13" ht="15" x14ac:dyDescent="0.25">
      <c r="A11" s="255"/>
      <c r="B11" s="255" t="s">
        <v>12</v>
      </c>
      <c r="C11" s="265"/>
      <c r="D11" s="255"/>
      <c r="E11" s="255"/>
      <c r="F11" s="255"/>
      <c r="G11" s="255"/>
      <c r="H11" s="255" t="s">
        <v>13</v>
      </c>
      <c r="I11" s="261" t="s">
        <v>74</v>
      </c>
      <c r="J11" s="261"/>
      <c r="K11" s="261"/>
      <c r="L11" s="261"/>
      <c r="M11" s="51"/>
    </row>
    <row r="12" spans="1:13" ht="15" x14ac:dyDescent="0.25">
      <c r="A12" s="255"/>
      <c r="B12" s="255" t="s">
        <v>37</v>
      </c>
      <c r="C12" s="265"/>
      <c r="D12" s="255"/>
      <c r="E12" s="255"/>
      <c r="F12" s="255"/>
      <c r="G12" s="255"/>
      <c r="H12" s="255" t="s">
        <v>15</v>
      </c>
      <c r="I12" s="255"/>
      <c r="J12" s="255"/>
      <c r="K12" s="255"/>
      <c r="L12" s="255"/>
      <c r="M12" s="46"/>
    </row>
    <row r="13" spans="1:13" ht="15.75" thickBot="1" x14ac:dyDescent="0.3">
      <c r="A13" s="255"/>
      <c r="B13" s="255" t="s">
        <v>14</v>
      </c>
      <c r="C13" s="265"/>
      <c r="D13" s="255"/>
      <c r="E13" s="255"/>
      <c r="F13" s="255"/>
      <c r="G13" s="255"/>
      <c r="H13" s="255" t="s">
        <v>17</v>
      </c>
      <c r="I13" s="255"/>
      <c r="J13" s="255"/>
      <c r="K13" s="255"/>
      <c r="L13" s="255"/>
      <c r="M13" s="46"/>
    </row>
    <row r="14" spans="1:13" ht="15.75" thickBot="1" x14ac:dyDescent="0.3">
      <c r="A14" s="255"/>
      <c r="B14" s="255" t="s">
        <v>16</v>
      </c>
      <c r="C14" s="265"/>
      <c r="D14" s="255"/>
      <c r="E14" s="255"/>
      <c r="F14" s="255"/>
      <c r="G14" s="255"/>
      <c r="H14" s="255" t="s">
        <v>18</v>
      </c>
      <c r="I14" s="255"/>
      <c r="J14" s="266" t="s">
        <v>38</v>
      </c>
      <c r="K14" s="267"/>
      <c r="L14" s="267"/>
      <c r="M14" s="57"/>
    </row>
    <row r="15" spans="1:13" ht="15.75" thickBot="1" x14ac:dyDescent="0.3">
      <c r="A15" s="255"/>
      <c r="B15" s="255"/>
      <c r="C15" s="265"/>
      <c r="D15" s="255"/>
      <c r="E15" s="255"/>
      <c r="F15" s="255"/>
      <c r="G15" s="255"/>
      <c r="H15" s="255" t="s">
        <v>19</v>
      </c>
      <c r="I15" s="255"/>
      <c r="J15" s="255"/>
      <c r="K15" s="255"/>
      <c r="L15" s="255"/>
      <c r="M15" s="46"/>
    </row>
    <row r="16" spans="1:13" ht="36.75" customHeight="1" thickBot="1" x14ac:dyDescent="0.25">
      <c r="A16" s="268"/>
      <c r="B16" s="268" t="s">
        <v>73</v>
      </c>
      <c r="C16" s="269"/>
      <c r="D16" s="270" t="s">
        <v>111</v>
      </c>
      <c r="E16" s="271" t="s">
        <v>116</v>
      </c>
      <c r="F16" s="272" t="s">
        <v>112</v>
      </c>
      <c r="G16" s="272" t="s">
        <v>117</v>
      </c>
      <c r="H16" s="270" t="s">
        <v>118</v>
      </c>
      <c r="I16" s="273" t="s">
        <v>114</v>
      </c>
      <c r="J16" s="273"/>
      <c r="K16" s="274"/>
      <c r="L16" s="275"/>
      <c r="M16" s="154"/>
    </row>
    <row r="17" spans="1:13" ht="13.5" customHeight="1" thickBot="1" x14ac:dyDescent="0.25">
      <c r="A17" s="276">
        <v>1</v>
      </c>
      <c r="B17" s="277">
        <v>2</v>
      </c>
      <c r="C17" s="278">
        <v>3</v>
      </c>
      <c r="D17" s="277">
        <v>4</v>
      </c>
      <c r="E17" s="279">
        <v>5</v>
      </c>
      <c r="F17" s="280">
        <v>8</v>
      </c>
      <c r="G17" s="281">
        <v>6</v>
      </c>
      <c r="H17" s="277">
        <v>7</v>
      </c>
      <c r="I17" s="282">
        <v>9</v>
      </c>
      <c r="J17" s="282">
        <v>10</v>
      </c>
      <c r="K17" s="277">
        <v>11</v>
      </c>
      <c r="L17" s="283">
        <v>12</v>
      </c>
      <c r="M17" s="155"/>
    </row>
    <row r="18" spans="1:13" ht="15.75" thickBot="1" x14ac:dyDescent="0.3">
      <c r="A18" s="284">
        <v>1100000</v>
      </c>
      <c r="B18" s="285" t="s">
        <v>20</v>
      </c>
      <c r="C18" s="286" t="s">
        <v>21</v>
      </c>
      <c r="D18" s="287">
        <f>SUM(D20,D23)</f>
        <v>13024.4</v>
      </c>
      <c r="E18" s="287">
        <f t="shared" ref="E18:L18" si="0">SUM(E20,E23)</f>
        <v>6086.3</v>
      </c>
      <c r="F18" s="287">
        <f>SUM(F20,F23)</f>
        <v>6086.3</v>
      </c>
      <c r="G18" s="287">
        <f t="shared" si="0"/>
        <v>8048.9</v>
      </c>
      <c r="H18" s="287">
        <f>SUM(H20,H23)</f>
        <v>12390.2</v>
      </c>
      <c r="I18" s="288">
        <f t="shared" ref="I18" si="1">SUM(I20,I23)</f>
        <v>10909.8</v>
      </c>
      <c r="J18" s="288">
        <f t="shared" si="0"/>
        <v>0</v>
      </c>
      <c r="K18" s="289">
        <f t="shared" si="0"/>
        <v>56545.899999999994</v>
      </c>
      <c r="L18" s="290">
        <f t="shared" si="0"/>
        <v>0</v>
      </c>
      <c r="M18" s="156"/>
    </row>
    <row r="19" spans="1:13" ht="15" x14ac:dyDescent="0.25">
      <c r="A19" s="291">
        <v>1110000</v>
      </c>
      <c r="B19" s="292" t="s">
        <v>22</v>
      </c>
      <c r="C19" s="293" t="s">
        <v>23</v>
      </c>
      <c r="D19" s="294"/>
      <c r="E19" s="294"/>
      <c r="F19" s="294"/>
      <c r="G19" s="295"/>
      <c r="H19" s="294"/>
      <c r="I19" s="296"/>
      <c r="J19" s="296"/>
      <c r="K19" s="297"/>
      <c r="L19" s="298"/>
      <c r="M19" s="156"/>
    </row>
    <row r="20" spans="1:13" ht="28.5" x14ac:dyDescent="0.25">
      <c r="A20" s="299">
        <v>1110000</v>
      </c>
      <c r="B20" s="300" t="s">
        <v>24</v>
      </c>
      <c r="C20" s="301" t="s">
        <v>23</v>
      </c>
      <c r="D20" s="302">
        <f>SUM(D21:D22)</f>
        <v>9954.4</v>
      </c>
      <c r="E20" s="302">
        <f t="shared" ref="E20:L20" si="2">SUM(E21:E22)</f>
        <v>3016.3</v>
      </c>
      <c r="F20" s="302">
        <f>SUM(F21:F22)</f>
        <v>3016.3</v>
      </c>
      <c r="G20" s="302">
        <f t="shared" si="2"/>
        <v>4441.3</v>
      </c>
      <c r="H20" s="302">
        <f>SUM(H21:H22)</f>
        <v>8782.6</v>
      </c>
      <c r="I20" s="303">
        <f t="shared" ref="I20" si="3">SUM(I21:I22)</f>
        <v>7302.2</v>
      </c>
      <c r="J20" s="303">
        <f t="shared" si="2"/>
        <v>0</v>
      </c>
      <c r="K20" s="304">
        <f t="shared" si="2"/>
        <v>36513.1</v>
      </c>
      <c r="L20" s="305">
        <f t="shared" si="2"/>
        <v>0</v>
      </c>
      <c r="M20" s="156"/>
    </row>
    <row r="21" spans="1:13" ht="35.25" customHeight="1" x14ac:dyDescent="0.3">
      <c r="A21" s="306">
        <v>1111000</v>
      </c>
      <c r="B21" s="307" t="s">
        <v>25</v>
      </c>
      <c r="C21" s="308">
        <v>411100</v>
      </c>
      <c r="D21" s="309">
        <v>9954.4</v>
      </c>
      <c r="E21" s="309">
        <v>3016.3</v>
      </c>
      <c r="F21" s="309">
        <v>3016.3</v>
      </c>
      <c r="G21" s="309">
        <v>4441.3</v>
      </c>
      <c r="H21" s="309">
        <v>8782.6</v>
      </c>
      <c r="I21" s="310">
        <v>7302.2</v>
      </c>
      <c r="J21" s="311"/>
      <c r="K21" s="312">
        <f>SUM(D21:J21)</f>
        <v>36513.1</v>
      </c>
      <c r="L21" s="313"/>
      <c r="M21" s="156"/>
    </row>
    <row r="22" spans="1:13" ht="15.75" thickBot="1" x14ac:dyDescent="0.3">
      <c r="A22" s="299">
        <v>1115000</v>
      </c>
      <c r="B22" s="314" t="s">
        <v>26</v>
      </c>
      <c r="C22" s="315">
        <v>411500</v>
      </c>
      <c r="D22" s="299"/>
      <c r="E22" s="299"/>
      <c r="F22" s="299"/>
      <c r="G22" s="299"/>
      <c r="H22" s="299"/>
      <c r="I22" s="316"/>
      <c r="J22" s="316"/>
      <c r="K22" s="317"/>
      <c r="L22" s="318"/>
      <c r="M22" s="175"/>
    </row>
    <row r="23" spans="1:13" ht="29.25" thickBot="1" x14ac:dyDescent="0.3">
      <c r="A23" s="319">
        <v>1120000</v>
      </c>
      <c r="B23" s="320" t="s">
        <v>27</v>
      </c>
      <c r="C23" s="321" t="s">
        <v>23</v>
      </c>
      <c r="D23" s="287">
        <f t="shared" ref="D23" si="4">SUM(D24,D37,D39,D42,D45,D47,D63,D66)</f>
        <v>3070</v>
      </c>
      <c r="E23" s="287">
        <f t="shared" ref="E23:L23" si="5">SUM(E24,E37,E39,E42,E45,E47,E63,E66)</f>
        <v>3070</v>
      </c>
      <c r="F23" s="287">
        <f>SUM(F24,F37,F39,F42,F45,F47,F63,F66)</f>
        <v>3070</v>
      </c>
      <c r="G23" s="287">
        <f t="shared" si="5"/>
        <v>3607.6</v>
      </c>
      <c r="H23" s="287">
        <f t="shared" si="5"/>
        <v>3607.6</v>
      </c>
      <c r="I23" s="288">
        <f t="shared" si="5"/>
        <v>3607.6</v>
      </c>
      <c r="J23" s="288">
        <f t="shared" si="5"/>
        <v>0</v>
      </c>
      <c r="K23" s="289">
        <f t="shared" si="5"/>
        <v>20032.8</v>
      </c>
      <c r="L23" s="322">
        <f t="shared" si="5"/>
        <v>0</v>
      </c>
      <c r="M23" s="178"/>
    </row>
    <row r="24" spans="1:13" ht="15" x14ac:dyDescent="0.25">
      <c r="A24" s="294">
        <v>1121000</v>
      </c>
      <c r="B24" s="323" t="s">
        <v>28</v>
      </c>
      <c r="C24" s="324" t="s">
        <v>21</v>
      </c>
      <c r="D24" s="325">
        <f t="shared" ref="D24" si="6">SUM(D25,D26,D29,D33)</f>
        <v>697</v>
      </c>
      <c r="E24" s="325">
        <f t="shared" ref="E24" si="7">SUM(E25,E26,E29,E33)</f>
        <v>697</v>
      </c>
      <c r="F24" s="325">
        <f>SUM(F25,F26,F29,F33)</f>
        <v>697</v>
      </c>
      <c r="G24" s="325">
        <f t="shared" ref="G24:K24" si="8">SUM(G25,G26,G29,G33)</f>
        <v>1190</v>
      </c>
      <c r="H24" s="325">
        <f t="shared" si="8"/>
        <v>1190</v>
      </c>
      <c r="I24" s="326">
        <f t="shared" si="8"/>
        <v>1190</v>
      </c>
      <c r="J24" s="326">
        <f t="shared" si="8"/>
        <v>0</v>
      </c>
      <c r="K24" s="327">
        <f t="shared" si="8"/>
        <v>5661</v>
      </c>
      <c r="L24" s="328"/>
      <c r="M24" s="176"/>
    </row>
    <row r="25" spans="1:13" ht="27" x14ac:dyDescent="0.25">
      <c r="A25" s="329">
        <v>1121100</v>
      </c>
      <c r="B25" s="330" t="s">
        <v>29</v>
      </c>
      <c r="C25" s="331">
        <v>421100</v>
      </c>
      <c r="D25" s="306"/>
      <c r="E25" s="306"/>
      <c r="F25" s="306"/>
      <c r="G25" s="306"/>
      <c r="H25" s="306"/>
      <c r="I25" s="332"/>
      <c r="J25" s="332"/>
      <c r="K25" s="333"/>
      <c r="L25" s="334"/>
      <c r="M25" s="156"/>
    </row>
    <row r="26" spans="1:13" ht="15" x14ac:dyDescent="0.25">
      <c r="A26" s="329">
        <v>1121200</v>
      </c>
      <c r="B26" s="335" t="s">
        <v>39</v>
      </c>
      <c r="C26" s="331">
        <v>421200</v>
      </c>
      <c r="D26" s="336">
        <f>SUM(D27:D28)</f>
        <v>575</v>
      </c>
      <c r="E26" s="336">
        <f>SUM(E27:E28)</f>
        <v>575</v>
      </c>
      <c r="F26" s="336">
        <f>SUM(F27:F28)</f>
        <v>575</v>
      </c>
      <c r="G26" s="336">
        <f t="shared" ref="G26:H26" si="9">SUM(G27:G28)</f>
        <v>950</v>
      </c>
      <c r="H26" s="336">
        <f t="shared" si="9"/>
        <v>950</v>
      </c>
      <c r="I26" s="336">
        <f t="shared" ref="I26" si="10">SUM(I27:I28)</f>
        <v>950</v>
      </c>
      <c r="J26" s="337">
        <f t="shared" ref="J26:K26" si="11">SUM(J27:J28)</f>
        <v>0</v>
      </c>
      <c r="K26" s="338">
        <f t="shared" si="11"/>
        <v>4575</v>
      </c>
      <c r="L26" s="339"/>
      <c r="M26" s="156"/>
    </row>
    <row r="27" spans="1:13" ht="15" x14ac:dyDescent="0.25">
      <c r="A27" s="329"/>
      <c r="B27" s="340" t="s">
        <v>41</v>
      </c>
      <c r="C27" s="331">
        <v>421211</v>
      </c>
      <c r="D27" s="341">
        <v>125</v>
      </c>
      <c r="E27" s="341">
        <v>125</v>
      </c>
      <c r="F27" s="341">
        <v>125</v>
      </c>
      <c r="G27" s="341">
        <v>150</v>
      </c>
      <c r="H27" s="341">
        <v>150</v>
      </c>
      <c r="I27" s="341">
        <v>150</v>
      </c>
      <c r="J27" s="342"/>
      <c r="K27" s="343">
        <f>SUM(D27:J27)</f>
        <v>825</v>
      </c>
      <c r="L27" s="344"/>
      <c r="M27" s="156"/>
    </row>
    <row r="28" spans="1:13" ht="15" x14ac:dyDescent="0.25">
      <c r="A28" s="329"/>
      <c r="B28" s="340" t="s">
        <v>40</v>
      </c>
      <c r="C28" s="331">
        <v>421221</v>
      </c>
      <c r="D28" s="345">
        <v>450</v>
      </c>
      <c r="E28" s="345">
        <v>450</v>
      </c>
      <c r="F28" s="345">
        <v>450</v>
      </c>
      <c r="G28" s="345">
        <v>800</v>
      </c>
      <c r="H28" s="345">
        <v>800</v>
      </c>
      <c r="I28" s="345">
        <v>800</v>
      </c>
      <c r="J28" s="346"/>
      <c r="K28" s="347">
        <f>SUM(D28:J28)</f>
        <v>3750</v>
      </c>
      <c r="L28" s="348"/>
      <c r="M28" s="156"/>
    </row>
    <row r="29" spans="1:13" ht="15" x14ac:dyDescent="0.25">
      <c r="A29" s="329">
        <v>1121300</v>
      </c>
      <c r="B29" s="349" t="s">
        <v>42</v>
      </c>
      <c r="C29" s="331">
        <v>421300</v>
      </c>
      <c r="D29" s="336">
        <f>SUM(D30:D31:D32)</f>
        <v>92</v>
      </c>
      <c r="E29" s="336">
        <f>SUM(E30:E31:E32)</f>
        <v>92</v>
      </c>
      <c r="F29" s="336">
        <f>SUM(F30:F31:F32)</f>
        <v>92</v>
      </c>
      <c r="G29" s="336">
        <f>SUM(G30:G31:G32)</f>
        <v>180</v>
      </c>
      <c r="H29" s="336">
        <f>SUM(H30:H31:H32)</f>
        <v>180</v>
      </c>
      <c r="I29" s="336">
        <f>SUM(I30:I31:I32)</f>
        <v>180</v>
      </c>
      <c r="J29" s="337">
        <f>SUM(J30:J31:J32)</f>
        <v>0</v>
      </c>
      <c r="K29" s="338">
        <f>SUM(K30:K31:K32)</f>
        <v>816</v>
      </c>
      <c r="L29" s="339"/>
      <c r="M29" s="156"/>
    </row>
    <row r="30" spans="1:13" ht="15" x14ac:dyDescent="0.25">
      <c r="A30" s="329"/>
      <c r="B30" s="340" t="s">
        <v>44</v>
      </c>
      <c r="C30" s="331">
        <v>421311</v>
      </c>
      <c r="D30" s="341">
        <v>50</v>
      </c>
      <c r="E30" s="341">
        <v>50</v>
      </c>
      <c r="F30" s="341">
        <v>50</v>
      </c>
      <c r="G30" s="341">
        <v>72</v>
      </c>
      <c r="H30" s="341">
        <v>72</v>
      </c>
      <c r="I30" s="341">
        <v>72</v>
      </c>
      <c r="J30" s="342"/>
      <c r="K30" s="343">
        <f>SUM(D30:J30)</f>
        <v>366</v>
      </c>
      <c r="L30" s="344"/>
      <c r="M30" s="156"/>
    </row>
    <row r="31" spans="1:13" ht="16.5" x14ac:dyDescent="0.3">
      <c r="A31" s="329"/>
      <c r="B31" s="340" t="s">
        <v>61</v>
      </c>
      <c r="C31" s="331">
        <v>421321</v>
      </c>
      <c r="D31" s="350">
        <v>17</v>
      </c>
      <c r="E31" s="350">
        <v>17</v>
      </c>
      <c r="F31" s="350">
        <v>17</v>
      </c>
      <c r="G31" s="350">
        <v>48</v>
      </c>
      <c r="H31" s="350">
        <v>48</v>
      </c>
      <c r="I31" s="350">
        <v>48</v>
      </c>
      <c r="J31" s="311"/>
      <c r="K31" s="347">
        <f>SUM(D31:J31)</f>
        <v>195</v>
      </c>
      <c r="L31" s="348"/>
      <c r="M31" s="156"/>
    </row>
    <row r="32" spans="1:13" ht="15" x14ac:dyDescent="0.25">
      <c r="A32" s="329"/>
      <c r="B32" s="340" t="s">
        <v>43</v>
      </c>
      <c r="C32" s="331">
        <v>421323</v>
      </c>
      <c r="D32" s="350">
        <v>25</v>
      </c>
      <c r="E32" s="350">
        <v>25</v>
      </c>
      <c r="F32" s="350">
        <v>25</v>
      </c>
      <c r="G32" s="350">
        <v>60</v>
      </c>
      <c r="H32" s="350">
        <v>60</v>
      </c>
      <c r="I32" s="350">
        <v>60</v>
      </c>
      <c r="J32" s="351"/>
      <c r="K32" s="347">
        <f>SUM(D32:J32)</f>
        <v>255</v>
      </c>
      <c r="L32" s="348"/>
      <c r="M32" s="156"/>
    </row>
    <row r="33" spans="1:13" ht="15" x14ac:dyDescent="0.25">
      <c r="A33" s="329">
        <v>1121400</v>
      </c>
      <c r="B33" s="349" t="s">
        <v>30</v>
      </c>
      <c r="C33" s="352">
        <v>421400</v>
      </c>
      <c r="D33" s="336">
        <f>SUM(D34:D35)</f>
        <v>30</v>
      </c>
      <c r="E33" s="336">
        <f>SUM(E34:E35)</f>
        <v>30</v>
      </c>
      <c r="F33" s="336">
        <f>SUM(F34:F35)</f>
        <v>30</v>
      </c>
      <c r="G33" s="336">
        <f t="shared" ref="G33:H33" si="12">SUM(G34:G35)</f>
        <v>60</v>
      </c>
      <c r="H33" s="336">
        <f t="shared" si="12"/>
        <v>60</v>
      </c>
      <c r="I33" s="336">
        <f t="shared" ref="I33" si="13">SUM(I34:I35)</f>
        <v>60</v>
      </c>
      <c r="J33" s="337">
        <f t="shared" ref="J33:K33" si="14">SUM(J34:J35)</f>
        <v>0</v>
      </c>
      <c r="K33" s="338">
        <f t="shared" si="14"/>
        <v>270</v>
      </c>
      <c r="L33" s="339"/>
      <c r="M33" s="156"/>
    </row>
    <row r="34" spans="1:13" ht="15" x14ac:dyDescent="0.25">
      <c r="A34" s="329"/>
      <c r="B34" s="340" t="s">
        <v>72</v>
      </c>
      <c r="C34" s="331">
        <v>421411</v>
      </c>
      <c r="D34" s="350"/>
      <c r="E34" s="350"/>
      <c r="F34" s="350"/>
      <c r="G34" s="350"/>
      <c r="H34" s="350"/>
      <c r="I34" s="350"/>
      <c r="J34" s="351"/>
      <c r="K34" s="347"/>
      <c r="L34" s="348"/>
      <c r="M34" s="156"/>
    </row>
    <row r="35" spans="1:13" ht="15.75" thickBot="1" x14ac:dyDescent="0.3">
      <c r="A35" s="329"/>
      <c r="B35" s="340" t="s">
        <v>62</v>
      </c>
      <c r="C35" s="331">
        <v>421412</v>
      </c>
      <c r="D35" s="350">
        <v>30</v>
      </c>
      <c r="E35" s="350">
        <v>30</v>
      </c>
      <c r="F35" s="350">
        <v>30</v>
      </c>
      <c r="G35" s="350">
        <v>60</v>
      </c>
      <c r="H35" s="350">
        <v>60</v>
      </c>
      <c r="I35" s="350">
        <v>60</v>
      </c>
      <c r="J35" s="351"/>
      <c r="K35" s="353">
        <f>SUM(D35:J35)</f>
        <v>270</v>
      </c>
      <c r="L35" s="348"/>
      <c r="M35" s="156"/>
    </row>
    <row r="36" spans="1:13" ht="41.25" thickBot="1" x14ac:dyDescent="0.25">
      <c r="A36" s="268"/>
      <c r="B36" s="268" t="s">
        <v>73</v>
      </c>
      <c r="C36" s="354"/>
      <c r="D36" s="270" t="s">
        <v>111</v>
      </c>
      <c r="E36" s="355" t="s">
        <v>116</v>
      </c>
      <c r="F36" s="272" t="s">
        <v>112</v>
      </c>
      <c r="G36" s="272" t="s">
        <v>117</v>
      </c>
      <c r="H36" s="270" t="s">
        <v>118</v>
      </c>
      <c r="I36" s="273" t="s">
        <v>114</v>
      </c>
      <c r="J36" s="356"/>
      <c r="K36" s="357"/>
      <c r="L36" s="358"/>
      <c r="M36" s="156"/>
    </row>
    <row r="37" spans="1:13" ht="28.5" x14ac:dyDescent="0.25">
      <c r="A37" s="329">
        <v>1122000</v>
      </c>
      <c r="B37" s="359" t="s">
        <v>31</v>
      </c>
      <c r="C37" s="331" t="s">
        <v>23</v>
      </c>
      <c r="D37" s="336">
        <f>SUM(D38:D38)</f>
        <v>25</v>
      </c>
      <c r="E37" s="336">
        <f>SUM(E38:E38)</f>
        <v>25</v>
      </c>
      <c r="F37" s="336">
        <f>SUM(F38:F38)</f>
        <v>25</v>
      </c>
      <c r="G37" s="336">
        <f t="shared" ref="G37:H37" si="15">SUM(G38:G38)</f>
        <v>50</v>
      </c>
      <c r="H37" s="336">
        <f t="shared" si="15"/>
        <v>50</v>
      </c>
      <c r="I37" s="336">
        <f t="shared" ref="I37" si="16">SUM(I38:I38)</f>
        <v>50</v>
      </c>
      <c r="J37" s="337">
        <f t="shared" ref="J37:K37" si="17">SUM(J38:J38)</f>
        <v>0</v>
      </c>
      <c r="K37" s="327">
        <f t="shared" si="17"/>
        <v>225</v>
      </c>
      <c r="L37" s="339"/>
      <c r="M37" s="156"/>
    </row>
    <row r="38" spans="1:13" ht="15" x14ac:dyDescent="0.25">
      <c r="A38" s="329">
        <v>1122100</v>
      </c>
      <c r="B38" s="330" t="s">
        <v>32</v>
      </c>
      <c r="C38" s="331">
        <v>422100</v>
      </c>
      <c r="D38" s="350">
        <v>25</v>
      </c>
      <c r="E38" s="350">
        <v>25</v>
      </c>
      <c r="F38" s="350">
        <v>25</v>
      </c>
      <c r="G38" s="350">
        <v>50</v>
      </c>
      <c r="H38" s="350">
        <v>50</v>
      </c>
      <c r="I38" s="350">
        <v>50</v>
      </c>
      <c r="J38" s="351"/>
      <c r="K38" s="360">
        <f>SUM(D38:J38)</f>
        <v>225</v>
      </c>
      <c r="L38" s="348"/>
      <c r="M38" s="156"/>
    </row>
    <row r="39" spans="1:13" ht="28.5" x14ac:dyDescent="0.25">
      <c r="A39" s="329">
        <v>1123000</v>
      </c>
      <c r="B39" s="359" t="s">
        <v>33</v>
      </c>
      <c r="C39" s="352" t="s">
        <v>23</v>
      </c>
      <c r="D39" s="336">
        <f>SUM(D40:D41)</f>
        <v>50</v>
      </c>
      <c r="E39" s="336">
        <f>SUM(E40:E41)</f>
        <v>50</v>
      </c>
      <c r="F39" s="336">
        <f>SUM(F40:F41)</f>
        <v>50</v>
      </c>
      <c r="G39" s="336">
        <f t="shared" ref="G39:H39" si="18">SUM(G40:G41)</f>
        <v>100</v>
      </c>
      <c r="H39" s="336">
        <f t="shared" si="18"/>
        <v>100</v>
      </c>
      <c r="I39" s="336">
        <f t="shared" ref="I39" si="19">SUM(I40:I41)</f>
        <v>100</v>
      </c>
      <c r="J39" s="337">
        <f t="shared" ref="J39:K39" si="20">SUM(J40:J41)</f>
        <v>0</v>
      </c>
      <c r="K39" s="338">
        <f t="shared" si="20"/>
        <v>450</v>
      </c>
      <c r="L39" s="339"/>
      <c r="M39" s="156"/>
    </row>
    <row r="40" spans="1:13" ht="27" x14ac:dyDescent="0.25">
      <c r="A40" s="329">
        <v>1123800</v>
      </c>
      <c r="B40" s="330" t="s">
        <v>63</v>
      </c>
      <c r="C40" s="331">
        <v>423911</v>
      </c>
      <c r="D40" s="341"/>
      <c r="E40" s="341"/>
      <c r="F40" s="341"/>
      <c r="G40" s="341"/>
      <c r="H40" s="341"/>
      <c r="I40" s="341"/>
      <c r="J40" s="342"/>
      <c r="K40" s="343"/>
      <c r="L40" s="344"/>
      <c r="M40" s="156"/>
    </row>
    <row r="41" spans="1:13" ht="15" x14ac:dyDescent="0.25">
      <c r="A41" s="329"/>
      <c r="B41" s="340" t="s">
        <v>45</v>
      </c>
      <c r="C41" s="331">
        <v>423912</v>
      </c>
      <c r="D41" s="350">
        <v>50</v>
      </c>
      <c r="E41" s="350">
        <v>50</v>
      </c>
      <c r="F41" s="350">
        <v>50</v>
      </c>
      <c r="G41" s="350">
        <v>100</v>
      </c>
      <c r="H41" s="350">
        <v>100</v>
      </c>
      <c r="I41" s="350">
        <v>100</v>
      </c>
      <c r="J41" s="351"/>
      <c r="K41" s="347">
        <f>SUM(D41:J41)</f>
        <v>450</v>
      </c>
      <c r="L41" s="348"/>
      <c r="M41" s="156"/>
    </row>
    <row r="42" spans="1:13" ht="28.5" x14ac:dyDescent="0.25">
      <c r="A42" s="329">
        <v>1124000</v>
      </c>
      <c r="B42" s="359" t="s">
        <v>34</v>
      </c>
      <c r="C42" s="352" t="s">
        <v>23</v>
      </c>
      <c r="D42" s="336">
        <f>SUM(D43:D44)</f>
        <v>50</v>
      </c>
      <c r="E42" s="336">
        <f>SUM(E43:E44)</f>
        <v>50</v>
      </c>
      <c r="F42" s="336">
        <f>SUM(F43:F44)</f>
        <v>50</v>
      </c>
      <c r="G42" s="336">
        <f t="shared" ref="G42:H42" si="21">SUM(G43:G44)</f>
        <v>50</v>
      </c>
      <c r="H42" s="336">
        <f t="shared" si="21"/>
        <v>50</v>
      </c>
      <c r="I42" s="336">
        <f t="shared" ref="I42" si="22">SUM(I43:I44)</f>
        <v>50</v>
      </c>
      <c r="J42" s="337">
        <f t="shared" ref="J42:K42" si="23">SUM(J43:J44)</f>
        <v>0</v>
      </c>
      <c r="K42" s="338">
        <f t="shared" si="23"/>
        <v>300</v>
      </c>
      <c r="L42" s="339"/>
      <c r="M42" s="156"/>
    </row>
    <row r="43" spans="1:13" ht="15" x14ac:dyDescent="0.25">
      <c r="A43" s="329">
        <v>1124100</v>
      </c>
      <c r="B43" s="330" t="s">
        <v>64</v>
      </c>
      <c r="C43" s="331">
        <v>424111</v>
      </c>
      <c r="D43" s="361"/>
      <c r="E43" s="361"/>
      <c r="F43" s="361"/>
      <c r="G43" s="361"/>
      <c r="H43" s="361"/>
      <c r="I43" s="361"/>
      <c r="J43" s="362"/>
      <c r="K43" s="363"/>
      <c r="L43" s="364"/>
      <c r="M43" s="156"/>
    </row>
    <row r="44" spans="1:13" ht="27" x14ac:dyDescent="0.25">
      <c r="A44" s="329"/>
      <c r="B44" s="340" t="s">
        <v>46</v>
      </c>
      <c r="C44" s="331">
        <v>424112</v>
      </c>
      <c r="D44" s="350">
        <v>50</v>
      </c>
      <c r="E44" s="350">
        <v>50</v>
      </c>
      <c r="F44" s="350">
        <v>50</v>
      </c>
      <c r="G44" s="350">
        <v>50</v>
      </c>
      <c r="H44" s="350">
        <v>50</v>
      </c>
      <c r="I44" s="350">
        <v>50</v>
      </c>
      <c r="J44" s="351"/>
      <c r="K44" s="365">
        <f>SUM(D44:J44)</f>
        <v>300</v>
      </c>
      <c r="L44" s="364"/>
      <c r="M44" s="156"/>
    </row>
    <row r="45" spans="1:13" ht="42.75" x14ac:dyDescent="0.25">
      <c r="A45" s="329">
        <v>1125000</v>
      </c>
      <c r="B45" s="359" t="s">
        <v>47</v>
      </c>
      <c r="C45" s="352" t="s">
        <v>23</v>
      </c>
      <c r="D45" s="336">
        <f t="shared" ref="D45" si="24">SUM(D46:D46)</f>
        <v>25</v>
      </c>
      <c r="E45" s="336">
        <f t="shared" ref="E45" si="25">SUM(E46:E46)</f>
        <v>25</v>
      </c>
      <c r="F45" s="336">
        <f t="shared" ref="F45" si="26">SUM(F46:F46)</f>
        <v>25</v>
      </c>
      <c r="G45" s="336">
        <f>SUM(G46)</f>
        <v>50</v>
      </c>
      <c r="H45" s="336">
        <f>SUM(H46)</f>
        <v>50</v>
      </c>
      <c r="I45" s="336">
        <f>SUM(I46)</f>
        <v>50</v>
      </c>
      <c r="J45" s="337">
        <f t="shared" ref="J45:K45" si="27">SUM(J46:J46)</f>
        <v>0</v>
      </c>
      <c r="K45" s="338">
        <f t="shared" si="27"/>
        <v>225</v>
      </c>
      <c r="L45" s="339"/>
      <c r="M45" s="156"/>
    </row>
    <row r="46" spans="1:13" ht="40.5" x14ac:dyDescent="0.25">
      <c r="A46" s="329">
        <v>1125200</v>
      </c>
      <c r="B46" s="330" t="s">
        <v>65</v>
      </c>
      <c r="C46" s="331">
        <v>425221</v>
      </c>
      <c r="D46" s="350">
        <v>25</v>
      </c>
      <c r="E46" s="350">
        <v>25</v>
      </c>
      <c r="F46" s="350">
        <v>25</v>
      </c>
      <c r="G46" s="350">
        <v>50</v>
      </c>
      <c r="H46" s="350">
        <v>50</v>
      </c>
      <c r="I46" s="350">
        <v>50</v>
      </c>
      <c r="J46" s="351"/>
      <c r="K46" s="365">
        <f>SUM(D46:J46)</f>
        <v>225</v>
      </c>
      <c r="L46" s="364"/>
      <c r="M46" s="156"/>
    </row>
    <row r="47" spans="1:13" ht="15" x14ac:dyDescent="0.25">
      <c r="A47" s="329">
        <v>1126000</v>
      </c>
      <c r="B47" s="359" t="s">
        <v>35</v>
      </c>
      <c r="C47" s="352" t="s">
        <v>23</v>
      </c>
      <c r="D47" s="336">
        <f t="shared" ref="D47" si="28">SUM(D48,D50,D52,D61,)</f>
        <v>2143</v>
      </c>
      <c r="E47" s="336">
        <f t="shared" ref="E47:I47" si="29">SUM(E48,E50,E52,E61,)</f>
        <v>2143</v>
      </c>
      <c r="F47" s="336">
        <f>SUM(F48,F50,F52,F61,)</f>
        <v>2143</v>
      </c>
      <c r="G47" s="336">
        <f t="shared" si="29"/>
        <v>2112.6</v>
      </c>
      <c r="H47" s="336">
        <f t="shared" si="29"/>
        <v>2112.6</v>
      </c>
      <c r="I47" s="336">
        <f t="shared" si="29"/>
        <v>2112.6</v>
      </c>
      <c r="J47" s="337">
        <f t="shared" ref="J47:K47" si="30">SUM(J48,J50,J52,J61,)</f>
        <v>0</v>
      </c>
      <c r="K47" s="338">
        <f t="shared" si="30"/>
        <v>12766.8</v>
      </c>
      <c r="L47" s="339"/>
      <c r="M47" s="156"/>
    </row>
    <row r="48" spans="1:13" ht="15" x14ac:dyDescent="0.25">
      <c r="A48" s="329"/>
      <c r="B48" s="359" t="s">
        <v>70</v>
      </c>
      <c r="C48" s="352" t="s">
        <v>23</v>
      </c>
      <c r="D48" s="336">
        <f>SUM(D49)</f>
        <v>50</v>
      </c>
      <c r="E48" s="336">
        <f>SUM(E49)</f>
        <v>50</v>
      </c>
      <c r="F48" s="336">
        <f>SUM(F49)</f>
        <v>50</v>
      </c>
      <c r="G48" s="336">
        <f t="shared" ref="G48:H48" si="31">SUM(G49)</f>
        <v>100</v>
      </c>
      <c r="H48" s="336">
        <f t="shared" si="31"/>
        <v>100</v>
      </c>
      <c r="I48" s="336">
        <f t="shared" ref="I48" si="32">SUM(I49)</f>
        <v>100</v>
      </c>
      <c r="J48" s="337">
        <f t="shared" ref="J48:K48" si="33">SUM(J49)</f>
        <v>0</v>
      </c>
      <c r="K48" s="338">
        <f t="shared" si="33"/>
        <v>450</v>
      </c>
      <c r="L48" s="339"/>
      <c r="M48" s="156"/>
    </row>
    <row r="49" spans="1:13" ht="15" x14ac:dyDescent="0.25">
      <c r="A49" s="329">
        <v>1126100</v>
      </c>
      <c r="B49" s="314" t="s">
        <v>66</v>
      </c>
      <c r="C49" s="331">
        <v>426111</v>
      </c>
      <c r="D49" s="350">
        <v>50</v>
      </c>
      <c r="E49" s="350">
        <v>50</v>
      </c>
      <c r="F49" s="350">
        <v>50</v>
      </c>
      <c r="G49" s="350">
        <v>100</v>
      </c>
      <c r="H49" s="350">
        <v>100</v>
      </c>
      <c r="I49" s="350">
        <v>100</v>
      </c>
      <c r="J49" s="351"/>
      <c r="K49" s="360">
        <f>SUM(D49:J49)</f>
        <v>450</v>
      </c>
      <c r="L49" s="348"/>
      <c r="M49" s="156"/>
    </row>
    <row r="50" spans="1:13" ht="28.5" x14ac:dyDescent="0.25">
      <c r="A50" s="366"/>
      <c r="B50" s="367" t="s">
        <v>71</v>
      </c>
      <c r="C50" s="368" t="s">
        <v>23</v>
      </c>
      <c r="D50" s="336">
        <f>SUM(D51)</f>
        <v>15</v>
      </c>
      <c r="E50" s="336">
        <f>SUM(E51)</f>
        <v>15</v>
      </c>
      <c r="F50" s="336">
        <f>SUM(F51)</f>
        <v>15</v>
      </c>
      <c r="G50" s="336">
        <f t="shared" ref="G50:H50" si="34">SUM(G51)</f>
        <v>15</v>
      </c>
      <c r="H50" s="336">
        <f t="shared" si="34"/>
        <v>15</v>
      </c>
      <c r="I50" s="336">
        <f t="shared" ref="I50" si="35">SUM(I51)</f>
        <v>15</v>
      </c>
      <c r="J50" s="337">
        <f t="shared" ref="J50:K50" si="36">SUM(J51)</f>
        <v>0</v>
      </c>
      <c r="K50" s="338">
        <f t="shared" si="36"/>
        <v>90</v>
      </c>
      <c r="L50" s="339"/>
      <c r="M50" s="156"/>
    </row>
    <row r="51" spans="1:13" ht="15" x14ac:dyDescent="0.25">
      <c r="A51" s="329">
        <v>1126600</v>
      </c>
      <c r="B51" s="369" t="s">
        <v>67</v>
      </c>
      <c r="C51" s="331">
        <v>426651</v>
      </c>
      <c r="D51" s="350">
        <v>15</v>
      </c>
      <c r="E51" s="350">
        <v>15</v>
      </c>
      <c r="F51" s="350">
        <v>15</v>
      </c>
      <c r="G51" s="350">
        <v>15</v>
      </c>
      <c r="H51" s="350">
        <v>15</v>
      </c>
      <c r="I51" s="350">
        <v>15</v>
      </c>
      <c r="J51" s="351"/>
      <c r="K51" s="365">
        <f>SUM(D51:J51)</f>
        <v>90</v>
      </c>
      <c r="L51" s="364"/>
      <c r="M51" s="156"/>
    </row>
    <row r="52" spans="1:13" ht="28.5" x14ac:dyDescent="0.25">
      <c r="A52" s="329">
        <v>1126700</v>
      </c>
      <c r="B52" s="349" t="s">
        <v>48</v>
      </c>
      <c r="C52" s="331">
        <v>426700</v>
      </c>
      <c r="D52" s="336">
        <f t="shared" ref="D52" si="37">SUM(D53,D54,D55,D60)</f>
        <v>2078</v>
      </c>
      <c r="E52" s="336">
        <f t="shared" ref="E52" si="38">SUM(E53,E54,E55,E60)</f>
        <v>2078</v>
      </c>
      <c r="F52" s="336">
        <f t="shared" ref="F52" si="39">SUM(F53,F54,F55,F60)</f>
        <v>2078</v>
      </c>
      <c r="G52" s="336">
        <f>SUM(G53,G54,G55,G60)</f>
        <v>1847.6</v>
      </c>
      <c r="H52" s="336">
        <f>SUM(H53,H54,H55,H60)</f>
        <v>1847.6</v>
      </c>
      <c r="I52" s="336">
        <f>SUM(I53,I54,I55,I60)</f>
        <v>1847.6</v>
      </c>
      <c r="J52" s="337">
        <f t="shared" ref="J52:K52" si="40">SUM(J53,J54,J55,J60)</f>
        <v>0</v>
      </c>
      <c r="K52" s="338">
        <f t="shared" si="40"/>
        <v>11776.8</v>
      </c>
      <c r="L52" s="339"/>
      <c r="M52" s="156"/>
    </row>
    <row r="53" spans="1:13" ht="15" x14ac:dyDescent="0.25">
      <c r="A53" s="329">
        <v>1126701</v>
      </c>
      <c r="B53" s="340" t="s">
        <v>49</v>
      </c>
      <c r="C53" s="331">
        <v>426711</v>
      </c>
      <c r="D53" s="350">
        <v>25</v>
      </c>
      <c r="E53" s="350">
        <v>25</v>
      </c>
      <c r="F53" s="350">
        <v>25</v>
      </c>
      <c r="G53" s="350">
        <v>50</v>
      </c>
      <c r="H53" s="350">
        <v>50</v>
      </c>
      <c r="I53" s="350">
        <v>50</v>
      </c>
      <c r="J53" s="351"/>
      <c r="K53" s="360">
        <f>SUM(D53:J53)</f>
        <v>225</v>
      </c>
      <c r="L53" s="348"/>
      <c r="M53" s="156"/>
    </row>
    <row r="54" spans="1:13" ht="15" x14ac:dyDescent="0.25">
      <c r="A54" s="329">
        <v>1126702</v>
      </c>
      <c r="B54" s="370" t="s">
        <v>133</v>
      </c>
      <c r="C54" s="331">
        <v>426712</v>
      </c>
      <c r="D54" s="350">
        <v>289.5</v>
      </c>
      <c r="E54" s="350">
        <v>289.5</v>
      </c>
      <c r="F54" s="350">
        <v>289.5</v>
      </c>
      <c r="G54" s="371">
        <v>176.3</v>
      </c>
      <c r="H54" s="371">
        <v>176.3</v>
      </c>
      <c r="I54" s="371">
        <v>176.3</v>
      </c>
      <c r="J54" s="351"/>
      <c r="K54" s="372">
        <f>SUM(D54:J54)</f>
        <v>1397.3999999999999</v>
      </c>
      <c r="L54" s="348"/>
      <c r="M54" s="156"/>
    </row>
    <row r="55" spans="1:13" ht="20.25" customHeight="1" x14ac:dyDescent="0.2">
      <c r="A55" s="373">
        <v>1126703</v>
      </c>
      <c r="B55" s="374" t="s">
        <v>50</v>
      </c>
      <c r="C55" s="375">
        <v>426722</v>
      </c>
      <c r="D55" s="376">
        <f t="shared" ref="D55" si="41">SUM(D57,D58,D59)</f>
        <v>1693.5</v>
      </c>
      <c r="E55" s="376">
        <f t="shared" ref="E55" si="42">SUM(E57,E58,E59)</f>
        <v>1693.5</v>
      </c>
      <c r="F55" s="376">
        <f t="shared" ref="F55" si="43">SUM(F57,F58,F59)</f>
        <v>1693.5</v>
      </c>
      <c r="G55" s="376">
        <f>SUM(G57,G58,G59)</f>
        <v>1551.3</v>
      </c>
      <c r="H55" s="376">
        <f>SUM(H57,H58,H59)</f>
        <v>1551.3</v>
      </c>
      <c r="I55" s="376">
        <f>SUM(I57,I58,I59)</f>
        <v>1551.3</v>
      </c>
      <c r="J55" s="377">
        <f t="shared" ref="J55:L55" si="44">SUM(J57,J58,J59)</f>
        <v>0</v>
      </c>
      <c r="K55" s="378">
        <f t="shared" si="44"/>
        <v>9734.4</v>
      </c>
      <c r="L55" s="379">
        <f t="shared" si="44"/>
        <v>0</v>
      </c>
      <c r="M55" s="156"/>
    </row>
    <row r="56" spans="1:13" ht="15" x14ac:dyDescent="0.25">
      <c r="A56" s="306"/>
      <c r="B56" s="380" t="s">
        <v>102</v>
      </c>
      <c r="C56" s="308">
        <v>426722</v>
      </c>
      <c r="D56" s="361"/>
      <c r="E56" s="361"/>
      <c r="F56" s="361"/>
      <c r="G56" s="350"/>
      <c r="H56" s="350"/>
      <c r="I56" s="350"/>
      <c r="J56" s="362"/>
      <c r="K56" s="347"/>
      <c r="L56" s="348"/>
      <c r="M56" s="156"/>
    </row>
    <row r="57" spans="1:13" ht="16.5" x14ac:dyDescent="0.25">
      <c r="A57" s="316">
        <v>1126703</v>
      </c>
      <c r="B57" s="381" t="s">
        <v>103</v>
      </c>
      <c r="C57" s="308">
        <v>426722</v>
      </c>
      <c r="D57" s="371">
        <v>1500</v>
      </c>
      <c r="E57" s="371">
        <v>1500</v>
      </c>
      <c r="F57" s="371">
        <v>1500</v>
      </c>
      <c r="G57" s="371">
        <v>1375</v>
      </c>
      <c r="H57" s="371">
        <v>1375</v>
      </c>
      <c r="I57" s="371">
        <v>1375</v>
      </c>
      <c r="J57" s="382"/>
      <c r="K57" s="383">
        <f>SUM(D57:J57)</f>
        <v>8625</v>
      </c>
      <c r="L57" s="384"/>
      <c r="M57" s="156"/>
    </row>
    <row r="58" spans="1:13" ht="19.5" customHeight="1" x14ac:dyDescent="0.25">
      <c r="A58" s="316">
        <v>1126703</v>
      </c>
      <c r="B58" s="381" t="s">
        <v>104</v>
      </c>
      <c r="C58" s="385">
        <v>426731</v>
      </c>
      <c r="D58" s="371">
        <v>193.5</v>
      </c>
      <c r="E58" s="371">
        <v>193.5</v>
      </c>
      <c r="F58" s="371">
        <v>193.5</v>
      </c>
      <c r="G58" s="371">
        <v>176.3</v>
      </c>
      <c r="H58" s="371">
        <v>176.3</v>
      </c>
      <c r="I58" s="371">
        <v>176.3</v>
      </c>
      <c r="J58" s="386"/>
      <c r="K58" s="387">
        <f>SUM(D58:J58)</f>
        <v>1109.3999999999999</v>
      </c>
      <c r="L58" s="388"/>
      <c r="M58" s="156"/>
    </row>
    <row r="59" spans="1:13" ht="19.5" customHeight="1" x14ac:dyDescent="0.25">
      <c r="A59" s="316">
        <v>1126703</v>
      </c>
      <c r="B59" s="381" t="s">
        <v>127</v>
      </c>
      <c r="C59" s="385">
        <v>426731</v>
      </c>
      <c r="D59" s="371"/>
      <c r="E59" s="371"/>
      <c r="F59" s="371"/>
      <c r="G59" s="371"/>
      <c r="H59" s="371"/>
      <c r="I59" s="371"/>
      <c r="J59" s="386"/>
      <c r="K59" s="387"/>
      <c r="L59" s="388"/>
      <c r="M59" s="156"/>
    </row>
    <row r="60" spans="1:13" ht="19.5" customHeight="1" thickBot="1" x14ac:dyDescent="0.3">
      <c r="A60" s="316">
        <v>1126703</v>
      </c>
      <c r="B60" s="389" t="s">
        <v>69</v>
      </c>
      <c r="C60" s="385">
        <v>426731</v>
      </c>
      <c r="D60" s="350">
        <v>70</v>
      </c>
      <c r="E60" s="350">
        <v>70</v>
      </c>
      <c r="F60" s="350">
        <v>70</v>
      </c>
      <c r="G60" s="350">
        <v>70</v>
      </c>
      <c r="H60" s="350">
        <v>70</v>
      </c>
      <c r="I60" s="350">
        <v>70</v>
      </c>
      <c r="J60" s="351"/>
      <c r="K60" s="347">
        <f>SUM(D60:J60)</f>
        <v>420</v>
      </c>
      <c r="L60" s="348"/>
      <c r="M60" s="175"/>
    </row>
    <row r="61" spans="1:13" ht="28.5" x14ac:dyDescent="0.25">
      <c r="A61" s="306"/>
      <c r="B61" s="390" t="s">
        <v>68</v>
      </c>
      <c r="C61" s="391" t="s">
        <v>23</v>
      </c>
      <c r="D61" s="336">
        <f>SUM(D62)</f>
        <v>0</v>
      </c>
      <c r="E61" s="336">
        <f>SUM(E62)</f>
        <v>0</v>
      </c>
      <c r="F61" s="336">
        <f>SUM(F62)</f>
        <v>0</v>
      </c>
      <c r="G61" s="336">
        <f t="shared" ref="G61:H61" si="45">SUM(G62)</f>
        <v>150</v>
      </c>
      <c r="H61" s="336">
        <f t="shared" si="45"/>
        <v>150</v>
      </c>
      <c r="I61" s="336">
        <f t="shared" ref="I61" si="46">SUM(I62)</f>
        <v>150</v>
      </c>
      <c r="J61" s="337">
        <f t="shared" ref="J61:K61" si="47">SUM(J62)</f>
        <v>0</v>
      </c>
      <c r="K61" s="338">
        <f t="shared" si="47"/>
        <v>450</v>
      </c>
      <c r="L61" s="392"/>
      <c r="M61" s="202"/>
    </row>
    <row r="62" spans="1:13" ht="15" x14ac:dyDescent="0.25">
      <c r="A62" s="306"/>
      <c r="B62" s="369" t="s">
        <v>68</v>
      </c>
      <c r="C62" s="308">
        <v>426911</v>
      </c>
      <c r="D62" s="350"/>
      <c r="E62" s="350"/>
      <c r="F62" s="350"/>
      <c r="G62" s="350">
        <v>150</v>
      </c>
      <c r="H62" s="350">
        <v>150</v>
      </c>
      <c r="I62" s="350">
        <v>150</v>
      </c>
      <c r="J62" s="362"/>
      <c r="K62" s="347">
        <f>SUM(G62:J62)</f>
        <v>450</v>
      </c>
      <c r="L62" s="393"/>
      <c r="M62" s="198"/>
    </row>
    <row r="63" spans="1:13" ht="33" customHeight="1" x14ac:dyDescent="0.3">
      <c r="A63" s="394">
        <v>1172000</v>
      </c>
      <c r="B63" s="395" t="s">
        <v>124</v>
      </c>
      <c r="C63" s="396" t="s">
        <v>23</v>
      </c>
      <c r="D63" s="336">
        <f t="shared" ref="D63:I63" si="48">SUM(D64:D65)</f>
        <v>30</v>
      </c>
      <c r="E63" s="336">
        <f t="shared" si="48"/>
        <v>30</v>
      </c>
      <c r="F63" s="336">
        <f t="shared" si="48"/>
        <v>30</v>
      </c>
      <c r="G63" s="336">
        <f t="shared" si="48"/>
        <v>30</v>
      </c>
      <c r="H63" s="336">
        <f t="shared" si="48"/>
        <v>30</v>
      </c>
      <c r="I63" s="336">
        <f t="shared" si="48"/>
        <v>30</v>
      </c>
      <c r="J63" s="337">
        <f t="shared" ref="J63:L63" si="49">SUM(J64:J65)</f>
        <v>0</v>
      </c>
      <c r="K63" s="338">
        <f t="shared" si="49"/>
        <v>180</v>
      </c>
      <c r="L63" s="392">
        <f t="shared" si="49"/>
        <v>0</v>
      </c>
      <c r="M63" s="200"/>
    </row>
    <row r="64" spans="1:13" ht="16.5" x14ac:dyDescent="0.3">
      <c r="A64" s="394">
        <v>1172200</v>
      </c>
      <c r="B64" s="397" t="s">
        <v>125</v>
      </c>
      <c r="C64" s="396">
        <v>4822</v>
      </c>
      <c r="D64" s="350"/>
      <c r="E64" s="350"/>
      <c r="F64" s="350"/>
      <c r="G64" s="350"/>
      <c r="H64" s="350"/>
      <c r="I64" s="350"/>
      <c r="J64" s="362"/>
      <c r="K64" s="365"/>
      <c r="L64" s="398"/>
      <c r="M64" s="203"/>
    </row>
    <row r="65" spans="1:13" ht="16.5" x14ac:dyDescent="0.3">
      <c r="A65" s="394">
        <v>1172300</v>
      </c>
      <c r="B65" s="397" t="s">
        <v>126</v>
      </c>
      <c r="C65" s="396">
        <v>4823</v>
      </c>
      <c r="D65" s="350">
        <v>30</v>
      </c>
      <c r="E65" s="350">
        <v>30</v>
      </c>
      <c r="F65" s="350">
        <v>30</v>
      </c>
      <c r="G65" s="350">
        <v>30</v>
      </c>
      <c r="H65" s="350">
        <v>30</v>
      </c>
      <c r="I65" s="350">
        <v>30</v>
      </c>
      <c r="J65" s="351"/>
      <c r="K65" s="365">
        <f>SUM(D65:J65)</f>
        <v>180</v>
      </c>
      <c r="L65" s="399"/>
      <c r="M65" s="204"/>
    </row>
    <row r="66" spans="1:13" ht="15" x14ac:dyDescent="0.25">
      <c r="A66" s="400">
        <v>1176000</v>
      </c>
      <c r="B66" s="401" t="s">
        <v>51</v>
      </c>
      <c r="C66" s="402" t="s">
        <v>23</v>
      </c>
      <c r="D66" s="336">
        <f>SUM(D67)</f>
        <v>50</v>
      </c>
      <c r="E66" s="336">
        <f>SUM(E67)</f>
        <v>50</v>
      </c>
      <c r="F66" s="336">
        <f>SUM(F67)</f>
        <v>50</v>
      </c>
      <c r="G66" s="336">
        <f t="shared" ref="G66:H66" si="50">SUM(G67)</f>
        <v>25</v>
      </c>
      <c r="H66" s="336">
        <f t="shared" si="50"/>
        <v>25</v>
      </c>
      <c r="I66" s="336">
        <f t="shared" ref="I66" si="51">SUM(I67)</f>
        <v>25</v>
      </c>
      <c r="J66" s="337">
        <f t="shared" ref="J66:K66" si="52">SUM(J67)</f>
        <v>0</v>
      </c>
      <c r="K66" s="338">
        <f t="shared" si="52"/>
        <v>225</v>
      </c>
      <c r="L66" s="392"/>
      <c r="M66" s="198"/>
    </row>
    <row r="67" spans="1:13" ht="15" x14ac:dyDescent="0.25">
      <c r="A67" s="400">
        <v>1176100</v>
      </c>
      <c r="B67" s="403" t="s">
        <v>52</v>
      </c>
      <c r="C67" s="404" t="s">
        <v>53</v>
      </c>
      <c r="D67" s="341">
        <v>50</v>
      </c>
      <c r="E67" s="341">
        <v>50</v>
      </c>
      <c r="F67" s="341">
        <v>50</v>
      </c>
      <c r="G67" s="341">
        <v>25</v>
      </c>
      <c r="H67" s="341">
        <v>25</v>
      </c>
      <c r="I67" s="341">
        <v>25</v>
      </c>
      <c r="J67" s="342"/>
      <c r="K67" s="343">
        <f>SUM(D67:J67)</f>
        <v>225</v>
      </c>
      <c r="L67" s="405"/>
      <c r="M67" s="198"/>
    </row>
    <row r="68" spans="1:13" ht="28.5" x14ac:dyDescent="0.25">
      <c r="A68" s="406">
        <v>1200000</v>
      </c>
      <c r="B68" s="407" t="s">
        <v>54</v>
      </c>
      <c r="C68" s="408" t="s">
        <v>23</v>
      </c>
      <c r="D68" s="336"/>
      <c r="E68" s="336"/>
      <c r="F68" s="336"/>
      <c r="G68" s="336"/>
      <c r="H68" s="336"/>
      <c r="I68" s="337"/>
      <c r="J68" s="337"/>
      <c r="K68" s="338"/>
      <c r="L68" s="392"/>
      <c r="M68" s="198"/>
    </row>
    <row r="69" spans="1:13" ht="15" x14ac:dyDescent="0.25">
      <c r="A69" s="406">
        <v>1210000</v>
      </c>
      <c r="B69" s="407" t="s">
        <v>55</v>
      </c>
      <c r="C69" s="408" t="s">
        <v>23</v>
      </c>
      <c r="D69" s="336"/>
      <c r="E69" s="336"/>
      <c r="F69" s="336"/>
      <c r="G69" s="336"/>
      <c r="H69" s="336"/>
      <c r="I69" s="337"/>
      <c r="J69" s="337"/>
      <c r="K69" s="338"/>
      <c r="L69" s="392"/>
      <c r="M69" s="198"/>
    </row>
    <row r="70" spans="1:13" ht="15.75" thickBot="1" x14ac:dyDescent="0.3">
      <c r="A70" s="406">
        <v>1215000</v>
      </c>
      <c r="B70" s="409" t="s">
        <v>56</v>
      </c>
      <c r="C70" s="408">
        <v>512200</v>
      </c>
      <c r="D70" s="410"/>
      <c r="E70" s="411"/>
      <c r="F70" s="410"/>
      <c r="G70" s="410"/>
      <c r="H70" s="410"/>
      <c r="I70" s="412"/>
      <c r="J70" s="412"/>
      <c r="K70" s="413"/>
      <c r="L70" s="414"/>
      <c r="M70" s="198"/>
    </row>
    <row r="71" spans="1:13" ht="29.25" thickBot="1" x14ac:dyDescent="0.3">
      <c r="A71" s="415">
        <v>1000000</v>
      </c>
      <c r="B71" s="416" t="s">
        <v>57</v>
      </c>
      <c r="C71" s="417"/>
      <c r="D71" s="418">
        <f t="shared" ref="D71" si="53">SUM(D18,D68)</f>
        <v>13024.4</v>
      </c>
      <c r="E71" s="418">
        <f t="shared" ref="E71:K71" si="54">SUM(E18,E68)</f>
        <v>6086.3</v>
      </c>
      <c r="F71" s="418">
        <f>SUM(F18,F68)</f>
        <v>6086.3</v>
      </c>
      <c r="G71" s="418">
        <f t="shared" si="54"/>
        <v>8048.9</v>
      </c>
      <c r="H71" s="418">
        <f t="shared" si="54"/>
        <v>12390.2</v>
      </c>
      <c r="I71" s="419">
        <f t="shared" si="54"/>
        <v>10909.8</v>
      </c>
      <c r="J71" s="419">
        <f t="shared" si="54"/>
        <v>0</v>
      </c>
      <c r="K71" s="418">
        <f t="shared" si="54"/>
        <v>56545.899999999994</v>
      </c>
      <c r="L71" s="405"/>
      <c r="M71" s="198"/>
    </row>
    <row r="72" spans="1:13" ht="41.25" thickBot="1" x14ac:dyDescent="0.25">
      <c r="A72" s="268"/>
      <c r="B72" s="269" t="s">
        <v>73</v>
      </c>
      <c r="C72" s="354"/>
      <c r="D72" s="270" t="s">
        <v>111</v>
      </c>
      <c r="E72" s="355" t="s">
        <v>116</v>
      </c>
      <c r="F72" s="272" t="s">
        <v>112</v>
      </c>
      <c r="G72" s="272" t="s">
        <v>117</v>
      </c>
      <c r="H72" s="270" t="s">
        <v>118</v>
      </c>
      <c r="I72" s="273" t="s">
        <v>114</v>
      </c>
      <c r="J72" s="356"/>
      <c r="K72" s="420"/>
      <c r="L72" s="421"/>
      <c r="M72" s="205"/>
    </row>
    <row r="73" spans="1:13" x14ac:dyDescent="0.2">
      <c r="A73" s="8"/>
      <c r="B73" s="8"/>
      <c r="C73" s="137"/>
      <c r="D73" s="138"/>
      <c r="E73" s="121"/>
      <c r="F73" s="121"/>
      <c r="G73" s="121"/>
      <c r="H73" s="121"/>
      <c r="I73" s="121"/>
      <c r="J73" s="121"/>
      <c r="K73" s="196"/>
      <c r="L73" s="121"/>
      <c r="M73" s="196"/>
    </row>
    <row r="74" spans="1:13" x14ac:dyDescent="0.2">
      <c r="A74" s="139"/>
      <c r="B74" s="140" t="s">
        <v>58</v>
      </c>
      <c r="C74" s="425" t="s">
        <v>59</v>
      </c>
      <c r="D74" s="425"/>
      <c r="E74" s="425"/>
      <c r="F74" s="218"/>
      <c r="G74" s="426"/>
      <c r="H74" s="426"/>
      <c r="I74" s="179"/>
      <c r="J74" s="179"/>
      <c r="K74" s="179"/>
      <c r="L74" s="179"/>
      <c r="M74" s="179"/>
    </row>
    <row r="75" spans="1:13" x14ac:dyDescent="0.2">
      <c r="A75" s="142" t="s">
        <v>0</v>
      </c>
      <c r="B75" s="143"/>
      <c r="C75" s="144"/>
      <c r="D75" s="145"/>
      <c r="E75" s="145"/>
      <c r="F75" s="145"/>
      <c r="G75" s="424" t="s">
        <v>1</v>
      </c>
      <c r="H75" s="424"/>
      <c r="I75" s="146" t="s">
        <v>2</v>
      </c>
      <c r="J75" s="146"/>
      <c r="K75" s="146"/>
      <c r="L75" s="146"/>
      <c r="M75" s="146"/>
    </row>
    <row r="76" spans="1:13" x14ac:dyDescent="0.2">
      <c r="A76" s="140"/>
      <c r="B76" s="140" t="s">
        <v>60</v>
      </c>
      <c r="C76" s="425" t="s">
        <v>59</v>
      </c>
      <c r="D76" s="425"/>
      <c r="E76" s="425"/>
      <c r="F76" s="218"/>
      <c r="G76" s="426"/>
      <c r="H76" s="426"/>
      <c r="I76" s="179"/>
      <c r="J76" s="179"/>
      <c r="K76" s="179"/>
      <c r="L76" s="179"/>
      <c r="M76" s="179"/>
    </row>
    <row r="77" spans="1:13" x14ac:dyDescent="0.2">
      <c r="A77" s="145"/>
      <c r="B77" s="143"/>
      <c r="C77" s="144"/>
      <c r="D77" s="145"/>
      <c r="E77" s="145"/>
      <c r="F77" s="145"/>
      <c r="G77" s="424" t="s">
        <v>1</v>
      </c>
      <c r="H77" s="424"/>
      <c r="I77" s="146" t="s">
        <v>2</v>
      </c>
      <c r="J77" s="146"/>
      <c r="K77" s="146"/>
      <c r="L77" s="146"/>
      <c r="M77" s="146"/>
    </row>
    <row r="78" spans="1:13" x14ac:dyDescent="0.2">
      <c r="A78" s="145"/>
      <c r="B78" s="145"/>
      <c r="C78" s="144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x14ac:dyDescent="0.2">
      <c r="A79" s="145"/>
      <c r="B79" s="145"/>
      <c r="C79" s="144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x14ac:dyDescent="0.2">
      <c r="A80" s="145"/>
      <c r="B80" s="145"/>
      <c r="C80" s="144"/>
      <c r="D80" s="145"/>
      <c r="E80" s="145"/>
      <c r="F80" s="145"/>
      <c r="G80" s="145"/>
      <c r="H80" s="145"/>
      <c r="I80" s="145"/>
      <c r="J80" s="145"/>
      <c r="K80" s="145"/>
      <c r="L80" s="145"/>
      <c r="M80" s="145"/>
    </row>
    <row r="81" spans="1:13" x14ac:dyDescent="0.2">
      <c r="A81" s="145"/>
      <c r="B81" s="145"/>
      <c r="C81" s="144"/>
      <c r="D81" s="145"/>
      <c r="E81" s="145"/>
      <c r="F81" s="145"/>
      <c r="G81" s="145"/>
      <c r="H81" s="145"/>
      <c r="I81" s="145"/>
      <c r="J81" s="145"/>
      <c r="K81" s="145"/>
      <c r="L81" s="145"/>
      <c r="M81" s="145"/>
    </row>
  </sheetData>
  <mergeCells count="9">
    <mergeCell ref="C76:E76"/>
    <mergeCell ref="G76:H76"/>
    <mergeCell ref="G77:H77"/>
    <mergeCell ref="B3:H3"/>
    <mergeCell ref="B4:H4"/>
    <mergeCell ref="B5:H5"/>
    <mergeCell ref="C74:E74"/>
    <mergeCell ref="G74:H74"/>
    <mergeCell ref="G75:H75"/>
  </mergeCells>
  <pageMargins left="0.19685039370078741" right="0.27559055118110237" top="0.39370078740157483" bottom="0.23622047244094491" header="0.31496062992125984" footer="0.19685039370078741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18" sqref="I18"/>
    </sheetView>
  </sheetViews>
  <sheetFormatPr defaultRowHeight="14.25" x14ac:dyDescent="0.2"/>
  <cols>
    <col min="1" max="1" width="4" style="24" customWidth="1"/>
    <col min="2" max="2" width="23.42578125" style="24" customWidth="1"/>
    <col min="3" max="3" width="9.5703125" style="24" customWidth="1"/>
    <col min="4" max="4" width="8.140625" style="24" customWidth="1"/>
    <col min="5" max="5" width="18.140625" style="24" customWidth="1"/>
    <col min="6" max="6" width="8.28515625" style="24" customWidth="1"/>
    <col min="7" max="7" width="11.42578125" style="24" customWidth="1"/>
    <col min="8" max="8" width="16.140625" style="24" customWidth="1"/>
    <col min="9" max="9" width="11.140625" style="24" customWidth="1"/>
    <col min="10" max="16384" width="9.140625" style="24"/>
  </cols>
  <sheetData>
    <row r="1" spans="1:12" x14ac:dyDescent="0.2">
      <c r="E1" s="422" t="s">
        <v>99</v>
      </c>
      <c r="F1" s="422"/>
      <c r="G1" s="422"/>
      <c r="H1" s="422"/>
      <c r="I1" s="422"/>
      <c r="J1" s="422"/>
      <c r="K1" s="422"/>
    </row>
    <row r="2" spans="1:12" x14ac:dyDescent="0.2">
      <c r="A2" s="1"/>
      <c r="B2" s="2"/>
      <c r="C2" s="423" t="s">
        <v>120</v>
      </c>
      <c r="D2" s="423"/>
      <c r="E2" s="423"/>
      <c r="F2" s="423"/>
      <c r="G2" s="423"/>
      <c r="H2" s="423"/>
      <c r="I2" s="423"/>
    </row>
    <row r="3" spans="1:12" ht="23.25" customHeight="1" x14ac:dyDescent="0.2">
      <c r="A3" s="1"/>
      <c r="B3" s="442" t="s">
        <v>85</v>
      </c>
      <c r="C3" s="442"/>
      <c r="D3" s="442"/>
      <c r="E3" s="442"/>
      <c r="F3" s="442"/>
      <c r="G3" s="442"/>
      <c r="H3" s="442"/>
      <c r="I3" s="442"/>
    </row>
    <row r="4" spans="1:12" ht="12.75" customHeight="1" thickBot="1" x14ac:dyDescent="0.25">
      <c r="A4" s="1"/>
      <c r="B4" s="153"/>
      <c r="C4" s="153"/>
      <c r="D4" s="153"/>
      <c r="E4" s="221"/>
      <c r="F4" s="153"/>
      <c r="G4" s="153"/>
      <c r="H4" s="153"/>
      <c r="I4" s="153"/>
    </row>
    <row r="5" spans="1:12" ht="32.25" customHeight="1" thickBot="1" x14ac:dyDescent="0.25">
      <c r="A5" s="445"/>
      <c r="B5" s="446" t="s">
        <v>76</v>
      </c>
      <c r="C5" s="447" t="s">
        <v>77</v>
      </c>
      <c r="D5" s="448" t="s">
        <v>111</v>
      </c>
      <c r="E5" s="278" t="s">
        <v>116</v>
      </c>
      <c r="F5" s="448" t="s">
        <v>112</v>
      </c>
      <c r="G5" s="448" t="s">
        <v>117</v>
      </c>
      <c r="H5" s="357" t="s">
        <v>130</v>
      </c>
      <c r="I5" s="449" t="s">
        <v>131</v>
      </c>
      <c r="J5" s="28"/>
      <c r="K5" s="28"/>
      <c r="L5" s="28"/>
    </row>
    <row r="6" spans="1:12" x14ac:dyDescent="0.2">
      <c r="A6" s="445"/>
      <c r="B6" s="450"/>
      <c r="C6" s="451"/>
      <c r="D6" s="452">
        <v>2022</v>
      </c>
      <c r="E6" s="452">
        <v>2022</v>
      </c>
      <c r="F6" s="452">
        <v>2022</v>
      </c>
      <c r="G6" s="452">
        <v>2022</v>
      </c>
      <c r="H6" s="453">
        <v>2022</v>
      </c>
      <c r="I6" s="454">
        <v>2022</v>
      </c>
      <c r="J6" s="28"/>
      <c r="K6" s="28"/>
      <c r="L6" s="28"/>
    </row>
    <row r="7" spans="1:12" ht="15" x14ac:dyDescent="0.25">
      <c r="A7" s="445"/>
      <c r="B7" s="381" t="s">
        <v>78</v>
      </c>
      <c r="C7" s="381" t="s">
        <v>75</v>
      </c>
      <c r="D7" s="455">
        <v>1500</v>
      </c>
      <c r="E7" s="455">
        <v>1500</v>
      </c>
      <c r="F7" s="455">
        <v>1500</v>
      </c>
      <c r="G7" s="455">
        <v>1375</v>
      </c>
      <c r="H7" s="455">
        <v>1375</v>
      </c>
      <c r="I7" s="456">
        <v>1375</v>
      </c>
      <c r="J7" s="28"/>
      <c r="K7" s="254">
        <f t="shared" ref="K7:K12" si="0">SUM(D7:J7)</f>
        <v>8625</v>
      </c>
      <c r="L7" s="28"/>
    </row>
    <row r="8" spans="1:12" ht="27.75" x14ac:dyDescent="0.3">
      <c r="A8" s="457">
        <v>2</v>
      </c>
      <c r="B8" s="458" t="s">
        <v>79</v>
      </c>
      <c r="C8" s="380" t="s">
        <v>80</v>
      </c>
      <c r="D8" s="380">
        <v>129</v>
      </c>
      <c r="E8" s="459">
        <v>129</v>
      </c>
      <c r="F8" s="380">
        <v>129</v>
      </c>
      <c r="G8" s="380">
        <v>235</v>
      </c>
      <c r="H8" s="380">
        <v>235</v>
      </c>
      <c r="I8" s="460">
        <v>235</v>
      </c>
      <c r="J8" s="28"/>
      <c r="K8" s="28">
        <f t="shared" si="0"/>
        <v>1092</v>
      </c>
      <c r="L8" s="28"/>
    </row>
    <row r="9" spans="1:12" ht="27.75" x14ac:dyDescent="0.3">
      <c r="A9" s="457">
        <v>3</v>
      </c>
      <c r="B9" s="458" t="s">
        <v>81</v>
      </c>
      <c r="C9" s="380" t="s">
        <v>82</v>
      </c>
      <c r="D9" s="380">
        <v>50</v>
      </c>
      <c r="E9" s="459">
        <v>50</v>
      </c>
      <c r="F9" s="380">
        <v>50</v>
      </c>
      <c r="G9" s="380">
        <v>25</v>
      </c>
      <c r="H9" s="380">
        <v>25</v>
      </c>
      <c r="I9" s="460">
        <v>25</v>
      </c>
      <c r="J9" s="28"/>
      <c r="K9" s="28">
        <f t="shared" si="0"/>
        <v>225</v>
      </c>
      <c r="L9" s="28"/>
    </row>
    <row r="10" spans="1:12" ht="27.75" x14ac:dyDescent="0.3">
      <c r="A10" s="457">
        <v>4</v>
      </c>
      <c r="B10" s="458" t="s">
        <v>83</v>
      </c>
      <c r="C10" s="380" t="s">
        <v>82</v>
      </c>
      <c r="D10" s="380">
        <v>50</v>
      </c>
      <c r="E10" s="459">
        <v>50</v>
      </c>
      <c r="F10" s="380">
        <v>50</v>
      </c>
      <c r="G10" s="380">
        <v>25</v>
      </c>
      <c r="H10" s="380">
        <v>25</v>
      </c>
      <c r="I10" s="460">
        <v>25</v>
      </c>
      <c r="J10" s="28"/>
      <c r="K10" s="28">
        <f t="shared" si="0"/>
        <v>225</v>
      </c>
      <c r="L10" s="28"/>
    </row>
    <row r="11" spans="1:12" ht="16.5" x14ac:dyDescent="0.3">
      <c r="A11" s="457">
        <v>5</v>
      </c>
      <c r="B11" s="461" t="s">
        <v>84</v>
      </c>
      <c r="C11" s="380" t="s">
        <v>80</v>
      </c>
      <c r="D11" s="380">
        <v>6450</v>
      </c>
      <c r="E11" s="459">
        <v>6450</v>
      </c>
      <c r="F11" s="380">
        <v>6450</v>
      </c>
      <c r="G11" s="380">
        <v>5875</v>
      </c>
      <c r="H11" s="380">
        <v>5875</v>
      </c>
      <c r="I11" s="380">
        <v>5875</v>
      </c>
      <c r="J11" s="28"/>
      <c r="K11" s="28">
        <f t="shared" si="0"/>
        <v>36975</v>
      </c>
      <c r="L11" s="28"/>
    </row>
    <row r="12" spans="1:12" ht="15" x14ac:dyDescent="0.25">
      <c r="A12" s="457">
        <v>6</v>
      </c>
      <c r="B12" s="461" t="s">
        <v>86</v>
      </c>
      <c r="C12" s="380" t="s">
        <v>75</v>
      </c>
      <c r="D12" s="371">
        <f>SUM(D14,D15)</f>
        <v>1693.5</v>
      </c>
      <c r="E12" s="371">
        <f>SUM(E14,E15)</f>
        <v>1693.5</v>
      </c>
      <c r="F12" s="371">
        <f t="shared" ref="F12:I12" si="1">SUM(F14,F15)</f>
        <v>1693.5</v>
      </c>
      <c r="G12" s="371">
        <f t="shared" si="1"/>
        <v>1551.3</v>
      </c>
      <c r="H12" s="371">
        <f t="shared" si="1"/>
        <v>1551.3</v>
      </c>
      <c r="I12" s="386">
        <f t="shared" si="1"/>
        <v>1551.3</v>
      </c>
      <c r="J12" s="28"/>
      <c r="K12" s="254">
        <f t="shared" si="0"/>
        <v>9734.4</v>
      </c>
      <c r="L12" s="28"/>
    </row>
    <row r="13" spans="1:12" ht="16.5" x14ac:dyDescent="0.3">
      <c r="A13" s="457"/>
      <c r="B13" s="460" t="s">
        <v>102</v>
      </c>
      <c r="C13" s="380"/>
      <c r="D13" s="371"/>
      <c r="E13" s="462"/>
      <c r="F13" s="371"/>
      <c r="G13" s="371"/>
      <c r="H13" s="371"/>
      <c r="I13" s="386"/>
      <c r="J13" s="28"/>
      <c r="K13" s="28"/>
      <c r="L13" s="28"/>
    </row>
    <row r="14" spans="1:12" ht="15" x14ac:dyDescent="0.25">
      <c r="A14" s="457"/>
      <c r="B14" s="461" t="s">
        <v>103</v>
      </c>
      <c r="C14" s="380"/>
      <c r="D14" s="371">
        <v>1500</v>
      </c>
      <c r="E14" s="371">
        <v>1500</v>
      </c>
      <c r="F14" s="371">
        <v>1500</v>
      </c>
      <c r="G14" s="371">
        <v>1375</v>
      </c>
      <c r="H14" s="371">
        <v>1375</v>
      </c>
      <c r="I14" s="386">
        <v>1375</v>
      </c>
      <c r="J14" s="28"/>
      <c r="K14" s="254">
        <f>SUM(D14:J14)</f>
        <v>8625</v>
      </c>
      <c r="L14" s="28"/>
    </row>
    <row r="15" spans="1:12" ht="15" x14ac:dyDescent="0.25">
      <c r="A15" s="457"/>
      <c r="B15" s="461" t="s">
        <v>104</v>
      </c>
      <c r="C15" s="380"/>
      <c r="D15" s="371">
        <v>193.5</v>
      </c>
      <c r="E15" s="371">
        <v>193.5</v>
      </c>
      <c r="F15" s="371">
        <v>193.5</v>
      </c>
      <c r="G15" s="371">
        <v>176.3</v>
      </c>
      <c r="H15" s="371">
        <v>176.3</v>
      </c>
      <c r="I15" s="386">
        <v>176.3</v>
      </c>
      <c r="J15" s="28"/>
      <c r="K15" s="254">
        <f>SUM(D15:J15)</f>
        <v>1109.3999999999999</v>
      </c>
      <c r="L15" s="28"/>
    </row>
    <row r="16" spans="1:12" ht="27" x14ac:dyDescent="0.25">
      <c r="A16" s="457">
        <v>9</v>
      </c>
      <c r="B16" s="463" t="s">
        <v>87</v>
      </c>
      <c r="C16" s="380" t="s">
        <v>75</v>
      </c>
      <c r="D16" s="464">
        <f>D12/D11</f>
        <v>0.26255813953488372</v>
      </c>
      <c r="E16" s="464">
        <f>E12/E11</f>
        <v>0.26255813953488372</v>
      </c>
      <c r="F16" s="464">
        <f t="shared" ref="F16:I16" si="2">F12/F11</f>
        <v>0.26255813953488372</v>
      </c>
      <c r="G16" s="464">
        <f t="shared" si="2"/>
        <v>0.26405106382978721</v>
      </c>
      <c r="H16" s="464">
        <f t="shared" si="2"/>
        <v>0.26405106382978721</v>
      </c>
      <c r="I16" s="465">
        <f t="shared" si="2"/>
        <v>0.26405106382978721</v>
      </c>
      <c r="J16" s="28"/>
      <c r="K16" s="28"/>
      <c r="L16" s="28"/>
    </row>
    <row r="17" spans="1:9" x14ac:dyDescent="0.2">
      <c r="A17" s="11"/>
      <c r="B17" s="12"/>
      <c r="C17" s="220"/>
      <c r="D17" s="13"/>
      <c r="F17" s="13"/>
      <c r="G17" s="220"/>
      <c r="H17" s="19"/>
      <c r="I17" s="11"/>
    </row>
    <row r="18" spans="1:9" x14ac:dyDescent="0.2">
      <c r="A18" s="15"/>
      <c r="B18" s="435" t="s">
        <v>89</v>
      </c>
      <c r="C18" s="435"/>
      <c r="D18" s="435"/>
      <c r="E18" s="435"/>
      <c r="F18" s="435"/>
      <c r="G18" s="435"/>
      <c r="H18" s="151"/>
      <c r="I18" s="39"/>
    </row>
    <row r="19" spans="1:9" x14ac:dyDescent="0.2">
      <c r="A19" s="15"/>
      <c r="B19" s="434" t="s">
        <v>0</v>
      </c>
      <c r="C19" s="40"/>
      <c r="D19" s="427" t="s">
        <v>1</v>
      </c>
      <c r="E19" s="427"/>
      <c r="F19" s="428"/>
      <c r="G19" s="428"/>
      <c r="H19" s="41"/>
      <c r="I19" s="15"/>
    </row>
    <row r="20" spans="1:9" x14ac:dyDescent="0.2">
      <c r="A20" s="15"/>
      <c r="B20" s="434"/>
      <c r="C20" s="42"/>
      <c r="D20" s="40"/>
      <c r="E20" s="40"/>
      <c r="F20" s="15"/>
      <c r="G20" s="15"/>
      <c r="H20" s="15"/>
      <c r="I20" s="15"/>
    </row>
    <row r="21" spans="1:9" x14ac:dyDescent="0.2">
      <c r="A21" s="15"/>
      <c r="B21" s="430" t="s">
        <v>90</v>
      </c>
      <c r="C21" s="431"/>
      <c r="D21" s="431"/>
      <c r="E21" s="219"/>
      <c r="F21" s="39"/>
      <c r="G21" s="39"/>
      <c r="H21" s="39"/>
      <c r="I21" s="39"/>
    </row>
    <row r="22" spans="1:9" x14ac:dyDescent="0.2">
      <c r="A22" s="15"/>
      <c r="B22" s="43"/>
      <c r="C22" s="44"/>
      <c r="D22" s="432"/>
      <c r="E22" s="432"/>
      <c r="F22" s="432"/>
      <c r="G22" s="432"/>
      <c r="H22" s="45"/>
      <c r="I22" s="39"/>
    </row>
    <row r="23" spans="1:9" x14ac:dyDescent="0.2">
      <c r="A23" s="15"/>
      <c r="B23" s="15"/>
      <c r="C23" s="40"/>
      <c r="D23" s="427" t="s">
        <v>1</v>
      </c>
      <c r="E23" s="427"/>
      <c r="F23" s="428"/>
      <c r="G23" s="428"/>
      <c r="H23" s="41"/>
      <c r="I23" s="15"/>
    </row>
    <row r="24" spans="1:9" x14ac:dyDescent="0.2">
      <c r="A24" s="15"/>
      <c r="B24" s="15"/>
      <c r="C24" s="15"/>
      <c r="D24" s="15"/>
      <c r="E24" s="15"/>
      <c r="F24" s="15"/>
      <c r="G24" s="15"/>
      <c r="H24" s="15"/>
      <c r="I24" s="15"/>
    </row>
  </sheetData>
  <mergeCells count="9">
    <mergeCell ref="D23:G23"/>
    <mergeCell ref="C2:I2"/>
    <mergeCell ref="B3:I3"/>
    <mergeCell ref="E1:K1"/>
    <mergeCell ref="B19:B20"/>
    <mergeCell ref="D19:G19"/>
    <mergeCell ref="B21:D21"/>
    <mergeCell ref="D22:G22"/>
    <mergeCell ref="B18:G18"/>
  </mergeCells>
  <pageMargins left="0.19685039370078741" right="0.2" top="0.27559055118110237" bottom="0.27559055118110237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  3</vt:lpstr>
      <vt:lpstr>Лист 4</vt:lpstr>
      <vt:lpstr>Лис  5</vt:lpstr>
      <vt:lpstr>Лист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Sirius</cp:lastModifiedBy>
  <cp:lastPrinted>2022-01-18T21:20:38Z</cp:lastPrinted>
  <dcterms:created xsi:type="dcterms:W3CDTF">2018-12-02T16:11:41Z</dcterms:created>
  <dcterms:modified xsi:type="dcterms:W3CDTF">2022-01-25T05:50:45Z</dcterms:modified>
</cp:coreProperties>
</file>