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Лист1" sheetId="10" r:id="rId1"/>
    <sheet name="Лист2" sheetId="11" r:id="rId2"/>
    <sheet name="Лис  3" sheetId="14" r:id="rId3"/>
    <sheet name="Лист 4" sheetId="15" r:id="rId4"/>
    <sheet name="Лис  5" sheetId="18" r:id="rId5"/>
    <sheet name="Лист 6" sheetId="17" r:id="rId6"/>
  </sheets>
  <calcPr calcId="125725"/>
</workbook>
</file>

<file path=xl/calcChain.xml><?xml version="1.0" encoding="utf-8"?>
<calcChain xmlns="http://schemas.openxmlformats.org/spreadsheetml/2006/main">
  <c r="K7" i="17"/>
  <c r="K8"/>
  <c r="K9"/>
  <c r="K10"/>
  <c r="K11"/>
  <c r="K14"/>
  <c r="K15"/>
  <c r="K67" i="18"/>
  <c r="K65"/>
  <c r="K63" s="1"/>
  <c r="K62"/>
  <c r="K61" s="1"/>
  <c r="K57"/>
  <c r="K58"/>
  <c r="K60"/>
  <c r="K53"/>
  <c r="K54"/>
  <c r="K51"/>
  <c r="K50" s="1"/>
  <c r="K49"/>
  <c r="K48" s="1"/>
  <c r="K46"/>
  <c r="K44"/>
  <c r="K42" s="1"/>
  <c r="K41"/>
  <c r="K39" s="1"/>
  <c r="K38"/>
  <c r="K35"/>
  <c r="K33" s="1"/>
  <c r="K30"/>
  <c r="K29" s="1"/>
  <c r="K31"/>
  <c r="K32"/>
  <c r="K27"/>
  <c r="K26" s="1"/>
  <c r="K28"/>
  <c r="K21"/>
  <c r="K20" s="1"/>
  <c r="L16" i="15"/>
  <c r="L7"/>
  <c r="L9"/>
  <c r="L10"/>
  <c r="L11"/>
  <c r="L12"/>
  <c r="L14"/>
  <c r="L15"/>
  <c r="K16"/>
  <c r="J16"/>
  <c r="J21" i="14"/>
  <c r="J27"/>
  <c r="J26" s="1"/>
  <c r="J28"/>
  <c r="J30"/>
  <c r="J31"/>
  <c r="J32"/>
  <c r="J29" s="1"/>
  <c r="J35"/>
  <c r="J33" s="1"/>
  <c r="J38"/>
  <c r="J37" s="1"/>
  <c r="J41"/>
  <c r="J44"/>
  <c r="J46"/>
  <c r="J49"/>
  <c r="J48" s="1"/>
  <c r="J51"/>
  <c r="J50" s="1"/>
  <c r="J53"/>
  <c r="J54"/>
  <c r="J57"/>
  <c r="J58"/>
  <c r="J60"/>
  <c r="J62"/>
  <c r="J61" s="1"/>
  <c r="J65"/>
  <c r="J63" s="1"/>
  <c r="J67"/>
  <c r="I66" i="18"/>
  <c r="I63"/>
  <c r="I61"/>
  <c r="I55"/>
  <c r="I52" s="1"/>
  <c r="I47" s="1"/>
  <c r="I50"/>
  <c r="I48"/>
  <c r="I45"/>
  <c r="I42"/>
  <c r="I39"/>
  <c r="I37"/>
  <c r="I33"/>
  <c r="I29"/>
  <c r="I26"/>
  <c r="I24" s="1"/>
  <c r="I23" s="1"/>
  <c r="I18" s="1"/>
  <c r="I71" s="1"/>
  <c r="I20"/>
  <c r="F66"/>
  <c r="F63"/>
  <c r="F61"/>
  <c r="F55"/>
  <c r="F52" s="1"/>
  <c r="F50"/>
  <c r="F48"/>
  <c r="F45"/>
  <c r="F42"/>
  <c r="F39"/>
  <c r="F37"/>
  <c r="F33"/>
  <c r="F29"/>
  <c r="F26"/>
  <c r="F24" s="1"/>
  <c r="F20"/>
  <c r="D66"/>
  <c r="D63"/>
  <c r="D61"/>
  <c r="D55"/>
  <c r="D52" s="1"/>
  <c r="D47" s="1"/>
  <c r="D50"/>
  <c r="D48"/>
  <c r="D45"/>
  <c r="D42"/>
  <c r="D39"/>
  <c r="D37"/>
  <c r="D33"/>
  <c r="D29"/>
  <c r="D26"/>
  <c r="D24" s="1"/>
  <c r="D20"/>
  <c r="H66" i="14"/>
  <c r="H63"/>
  <c r="H61"/>
  <c r="H55"/>
  <c r="H52" s="1"/>
  <c r="H50"/>
  <c r="H48"/>
  <c r="H45"/>
  <c r="H42"/>
  <c r="H39"/>
  <c r="H37"/>
  <c r="H33"/>
  <c r="H29"/>
  <c r="H26"/>
  <c r="H24" s="1"/>
  <c r="H20"/>
  <c r="G66"/>
  <c r="G63"/>
  <c r="G61"/>
  <c r="G55"/>
  <c r="G52" s="1"/>
  <c r="G47" s="1"/>
  <c r="G50"/>
  <c r="G48"/>
  <c r="G45"/>
  <c r="G42"/>
  <c r="G39"/>
  <c r="G37"/>
  <c r="G33"/>
  <c r="G29"/>
  <c r="G26"/>
  <c r="G24"/>
  <c r="G20"/>
  <c r="M66"/>
  <c r="M63"/>
  <c r="M61"/>
  <c r="M50"/>
  <c r="M45"/>
  <c r="M42"/>
  <c r="M39"/>
  <c r="M37"/>
  <c r="M20"/>
  <c r="M48"/>
  <c r="M33"/>
  <c r="M65" i="10"/>
  <c r="H66" i="18"/>
  <c r="H63"/>
  <c r="H61"/>
  <c r="H55"/>
  <c r="H52" s="1"/>
  <c r="H50"/>
  <c r="H48"/>
  <c r="H45"/>
  <c r="H42"/>
  <c r="H39"/>
  <c r="H37"/>
  <c r="G66"/>
  <c r="G63"/>
  <c r="G61"/>
  <c r="G55"/>
  <c r="G52" s="1"/>
  <c r="G50"/>
  <c r="G48"/>
  <c r="G45"/>
  <c r="G42"/>
  <c r="G39"/>
  <c r="G37"/>
  <c r="L66" i="14"/>
  <c r="L63"/>
  <c r="L61"/>
  <c r="L55"/>
  <c r="L52" s="1"/>
  <c r="L50"/>
  <c r="L48"/>
  <c r="L45"/>
  <c r="L42"/>
  <c r="L39"/>
  <c r="L37"/>
  <c r="H33" i="18"/>
  <c r="H29"/>
  <c r="H26"/>
  <c r="G33"/>
  <c r="G24" s="1"/>
  <c r="G29"/>
  <c r="G26"/>
  <c r="L33" i="14"/>
  <c r="L29"/>
  <c r="L26"/>
  <c r="E66" i="18"/>
  <c r="E63"/>
  <c r="E61"/>
  <c r="E55"/>
  <c r="E52" s="1"/>
  <c r="E50"/>
  <c r="E48"/>
  <c r="E45"/>
  <c r="E42"/>
  <c r="E39"/>
  <c r="E37"/>
  <c r="J66" i="14"/>
  <c r="J45"/>
  <c r="J42"/>
  <c r="J39"/>
  <c r="E33" i="18"/>
  <c r="E29"/>
  <c r="E26"/>
  <c r="F66" i="14"/>
  <c r="F63"/>
  <c r="F61"/>
  <c r="F55"/>
  <c r="F52" s="1"/>
  <c r="F50"/>
  <c r="F48"/>
  <c r="F45"/>
  <c r="F42"/>
  <c r="F39"/>
  <c r="F37"/>
  <c r="E66"/>
  <c r="E63"/>
  <c r="E61"/>
  <c r="E55"/>
  <c r="E52" s="1"/>
  <c r="E50"/>
  <c r="E48"/>
  <c r="E45"/>
  <c r="E42"/>
  <c r="E39"/>
  <c r="E37"/>
  <c r="D66"/>
  <c r="D63"/>
  <c r="D61"/>
  <c r="D55"/>
  <c r="D52" s="1"/>
  <c r="D50"/>
  <c r="D48"/>
  <c r="D45"/>
  <c r="D42"/>
  <c r="D39"/>
  <c r="D37"/>
  <c r="F33"/>
  <c r="F24" s="1"/>
  <c r="F29"/>
  <c r="F26"/>
  <c r="E33"/>
  <c r="E24" s="1"/>
  <c r="E29"/>
  <c r="E26"/>
  <c r="D33"/>
  <c r="D29"/>
  <c r="D26"/>
  <c r="K66" i="18"/>
  <c r="J66"/>
  <c r="L63"/>
  <c r="L23" s="1"/>
  <c r="J63"/>
  <c r="J61"/>
  <c r="L55"/>
  <c r="K55"/>
  <c r="J55"/>
  <c r="J52" s="1"/>
  <c r="J50"/>
  <c r="J48"/>
  <c r="K45"/>
  <c r="J45"/>
  <c r="J42"/>
  <c r="J39"/>
  <c r="K37"/>
  <c r="J37"/>
  <c r="J33"/>
  <c r="J29"/>
  <c r="J26"/>
  <c r="L20"/>
  <c r="J20"/>
  <c r="H20"/>
  <c r="G20"/>
  <c r="E20"/>
  <c r="I55" i="14"/>
  <c r="I52" s="1"/>
  <c r="I63"/>
  <c r="I63" i="10"/>
  <c r="J63"/>
  <c r="K63"/>
  <c r="L63"/>
  <c r="L13" i="11"/>
  <c r="L18" s="1"/>
  <c r="L16"/>
  <c r="I16"/>
  <c r="J16"/>
  <c r="D16"/>
  <c r="D13" s="1"/>
  <c r="J12"/>
  <c r="K12"/>
  <c r="L12"/>
  <c r="G12"/>
  <c r="G16" s="1"/>
  <c r="H12"/>
  <c r="H16" s="1"/>
  <c r="I12"/>
  <c r="E12"/>
  <c r="E16" s="1"/>
  <c r="F12"/>
  <c r="F16" s="1"/>
  <c r="D12"/>
  <c r="M15"/>
  <c r="M11"/>
  <c r="M10"/>
  <c r="E8"/>
  <c r="F8"/>
  <c r="G8"/>
  <c r="H8"/>
  <c r="I8"/>
  <c r="J8"/>
  <c r="K8"/>
  <c r="L8"/>
  <c r="D8"/>
  <c r="M8" s="1"/>
  <c r="G55" i="10"/>
  <c r="H55"/>
  <c r="I55"/>
  <c r="J55"/>
  <c r="K55"/>
  <c r="L55"/>
  <c r="L52" s="1"/>
  <c r="E55"/>
  <c r="F55"/>
  <c r="D55"/>
  <c r="L66"/>
  <c r="L61"/>
  <c r="L26"/>
  <c r="L29"/>
  <c r="L33"/>
  <c r="L50"/>
  <c r="L48"/>
  <c r="L45"/>
  <c r="L42"/>
  <c r="L39"/>
  <c r="L37"/>
  <c r="M63"/>
  <c r="H63"/>
  <c r="G63"/>
  <c r="F63"/>
  <c r="E63"/>
  <c r="D63"/>
  <c r="E12" i="17"/>
  <c r="E16" s="1"/>
  <c r="I12"/>
  <c r="I16" s="1"/>
  <c r="H12"/>
  <c r="H16" s="1"/>
  <c r="G12"/>
  <c r="G16" s="1"/>
  <c r="F12"/>
  <c r="F16" s="1"/>
  <c r="D12"/>
  <c r="H12" i="15"/>
  <c r="H16" s="1"/>
  <c r="G12"/>
  <c r="G16" s="1"/>
  <c r="F12"/>
  <c r="F16" s="1"/>
  <c r="E12"/>
  <c r="E16" s="1"/>
  <c r="H7"/>
  <c r="F7"/>
  <c r="E7"/>
  <c r="D7"/>
  <c r="I66" i="14"/>
  <c r="I61"/>
  <c r="I50"/>
  <c r="I48"/>
  <c r="I45"/>
  <c r="I42"/>
  <c r="I39"/>
  <c r="I37"/>
  <c r="I33"/>
  <c r="I29"/>
  <c r="I26"/>
  <c r="L20"/>
  <c r="J20"/>
  <c r="I20"/>
  <c r="F20"/>
  <c r="E20"/>
  <c r="D20"/>
  <c r="L20" i="10"/>
  <c r="M19"/>
  <c r="M21"/>
  <c r="M22"/>
  <c r="M25"/>
  <c r="M27"/>
  <c r="M28"/>
  <c r="M30"/>
  <c r="M31"/>
  <c r="M32"/>
  <c r="M34"/>
  <c r="M35"/>
  <c r="M38"/>
  <c r="M40"/>
  <c r="M41"/>
  <c r="M43"/>
  <c r="M44"/>
  <c r="M46"/>
  <c r="M49"/>
  <c r="M51"/>
  <c r="M53"/>
  <c r="M54"/>
  <c r="M56"/>
  <c r="M57"/>
  <c r="M58"/>
  <c r="M60"/>
  <c r="M62"/>
  <c r="M67"/>
  <c r="M68"/>
  <c r="M69"/>
  <c r="M70"/>
  <c r="D45"/>
  <c r="K12" i="17" l="1"/>
  <c r="K52" i="18"/>
  <c r="F47"/>
  <c r="F23" s="1"/>
  <c r="F18" s="1"/>
  <c r="F71" s="1"/>
  <c r="G23" i="14"/>
  <c r="G18" s="1"/>
  <c r="G71" s="1"/>
  <c r="J55"/>
  <c r="J52" s="1"/>
  <c r="J47" s="1"/>
  <c r="J24"/>
  <c r="D23" i="18"/>
  <c r="D18" s="1"/>
  <c r="D71" s="1"/>
  <c r="H47" i="14"/>
  <c r="H23" s="1"/>
  <c r="H18" s="1"/>
  <c r="H71" s="1"/>
  <c r="M29"/>
  <c r="M24" s="1"/>
  <c r="M26"/>
  <c r="D24"/>
  <c r="M55"/>
  <c r="M52" s="1"/>
  <c r="M47" s="1"/>
  <c r="D47"/>
  <c r="E24" i="18"/>
  <c r="M12" i="11"/>
  <c r="K47" i="18"/>
  <c r="K23" s="1"/>
  <c r="K18" s="1"/>
  <c r="K71" s="1"/>
  <c r="J47"/>
  <c r="F47" i="14"/>
  <c r="F23" s="1"/>
  <c r="L47"/>
  <c r="K24" i="18"/>
  <c r="J24"/>
  <c r="H47"/>
  <c r="G47"/>
  <c r="G23" s="1"/>
  <c r="G18" s="1"/>
  <c r="G71" s="1"/>
  <c r="H24"/>
  <c r="E47"/>
  <c r="E47" i="14"/>
  <c r="L18" i="18"/>
  <c r="H23"/>
  <c r="H18" s="1"/>
  <c r="H71" s="1"/>
  <c r="L24" i="10"/>
  <c r="M55"/>
  <c r="L47"/>
  <c r="D12" i="15"/>
  <c r="D16" s="1"/>
  <c r="D16" i="17"/>
  <c r="I24" i="14"/>
  <c r="L24"/>
  <c r="L23" s="1"/>
  <c r="I47"/>
  <c r="E52" i="10"/>
  <c r="F52"/>
  <c r="G52"/>
  <c r="H52"/>
  <c r="I52"/>
  <c r="J52"/>
  <c r="K52"/>
  <c r="D52"/>
  <c r="J23" i="14" l="1"/>
  <c r="J18" s="1"/>
  <c r="J71" s="1"/>
  <c r="J23" i="18"/>
  <c r="J18" s="1"/>
  <c r="J71" s="1"/>
  <c r="M23" i="14"/>
  <c r="M18" s="1"/>
  <c r="M71" s="1"/>
  <c r="F18"/>
  <c r="F71" s="1"/>
  <c r="D23"/>
  <c r="I23"/>
  <c r="I18" s="1"/>
  <c r="I71" s="1"/>
  <c r="E23"/>
  <c r="E23" i="18"/>
  <c r="E18" s="1"/>
  <c r="E71" s="1"/>
  <c r="L23" i="10"/>
  <c r="L18" s="1"/>
  <c r="L71" s="1"/>
  <c r="M52"/>
  <c r="E18" i="14"/>
  <c r="E71" s="1"/>
  <c r="L18"/>
  <c r="L71" s="1"/>
  <c r="K13" i="11"/>
  <c r="K18" s="1"/>
  <c r="D66" i="10"/>
  <c r="D61"/>
  <c r="D50"/>
  <c r="D48"/>
  <c r="D42"/>
  <c r="D39"/>
  <c r="D37"/>
  <c r="D33"/>
  <c r="D29"/>
  <c r="D26"/>
  <c r="D20"/>
  <c r="J13" i="11" l="1"/>
  <c r="J18" s="1"/>
  <c r="H13"/>
  <c r="H18" s="1"/>
  <c r="I13"/>
  <c r="I18" s="1"/>
  <c r="G13"/>
  <c r="G18" s="1"/>
  <c r="M16"/>
  <c r="E13"/>
  <c r="E18" s="1"/>
  <c r="F13"/>
  <c r="F18" s="1"/>
  <c r="D18" i="14"/>
  <c r="D47" i="10"/>
  <c r="D18" i="11"/>
  <c r="D24" i="10"/>
  <c r="E29"/>
  <c r="F29"/>
  <c r="H29"/>
  <c r="I29"/>
  <c r="J29"/>
  <c r="K29"/>
  <c r="G29"/>
  <c r="E26"/>
  <c r="F26"/>
  <c r="H26"/>
  <c r="I26"/>
  <c r="J26"/>
  <c r="K26"/>
  <c r="G26"/>
  <c r="E20"/>
  <c r="F20"/>
  <c r="H20"/>
  <c r="I20"/>
  <c r="J20"/>
  <c r="K20"/>
  <c r="G20"/>
  <c r="E50"/>
  <c r="F50"/>
  <c r="H50"/>
  <c r="I50"/>
  <c r="J50"/>
  <c r="K50"/>
  <c r="G50"/>
  <c r="E48"/>
  <c r="F48"/>
  <c r="H48"/>
  <c r="I48"/>
  <c r="J48"/>
  <c r="K48"/>
  <c r="G48"/>
  <c r="E61"/>
  <c r="F61"/>
  <c r="H61"/>
  <c r="I61"/>
  <c r="J61"/>
  <c r="K61"/>
  <c r="G61"/>
  <c r="E42"/>
  <c r="F42"/>
  <c r="H42"/>
  <c r="I42"/>
  <c r="J42"/>
  <c r="K42"/>
  <c r="G42"/>
  <c r="E39"/>
  <c r="F39"/>
  <c r="H39"/>
  <c r="I39"/>
  <c r="J39"/>
  <c r="K39"/>
  <c r="G39"/>
  <c r="E33"/>
  <c r="F33"/>
  <c r="H33"/>
  <c r="M33" s="1"/>
  <c r="I33"/>
  <c r="J33"/>
  <c r="K33"/>
  <c r="G33"/>
  <c r="G66"/>
  <c r="K66"/>
  <c r="J66"/>
  <c r="I66"/>
  <c r="H66"/>
  <c r="F66"/>
  <c r="E66"/>
  <c r="G45"/>
  <c r="K45"/>
  <c r="J45"/>
  <c r="I45"/>
  <c r="H45"/>
  <c r="F45"/>
  <c r="E45"/>
  <c r="G37"/>
  <c r="K37"/>
  <c r="J37"/>
  <c r="I37"/>
  <c r="H37"/>
  <c r="F37"/>
  <c r="M37" s="1"/>
  <c r="E37"/>
  <c r="M50" l="1"/>
  <c r="M26"/>
  <c r="D23"/>
  <c r="D18" s="1"/>
  <c r="D71" s="1"/>
  <c r="M13" i="11"/>
  <c r="M18" s="1"/>
  <c r="M66" i="10"/>
  <c r="M61"/>
  <c r="M48"/>
  <c r="M45"/>
  <c r="M29"/>
  <c r="M42"/>
  <c r="M39"/>
  <c r="D71" i="14"/>
  <c r="M20" i="10"/>
  <c r="G47"/>
  <c r="F47"/>
  <c r="E47"/>
  <c r="H47"/>
  <c r="H23" s="1"/>
  <c r="I47"/>
  <c r="J47"/>
  <c r="K47"/>
  <c r="E24"/>
  <c r="J24"/>
  <c r="H24"/>
  <c r="I24"/>
  <c r="K24"/>
  <c r="G24"/>
  <c r="F24"/>
  <c r="F23" l="1"/>
  <c r="F18" s="1"/>
  <c r="G23"/>
  <c r="G18" s="1"/>
  <c r="G71" s="1"/>
  <c r="J23"/>
  <c r="J18" s="1"/>
  <c r="J71" s="1"/>
  <c r="I23"/>
  <c r="I18" s="1"/>
  <c r="I71" s="1"/>
  <c r="K23"/>
  <c r="K18" s="1"/>
  <c r="K71" s="1"/>
  <c r="M47"/>
  <c r="E23"/>
  <c r="E18" s="1"/>
  <c r="E71" s="1"/>
  <c r="M24"/>
  <c r="H18"/>
  <c r="H71" s="1"/>
  <c r="M23" l="1"/>
  <c r="F71"/>
  <c r="M71" s="1"/>
  <c r="M18"/>
</calcChain>
</file>

<file path=xl/sharedStrings.xml><?xml version="1.0" encoding="utf-8"?>
<sst xmlns="http://schemas.openxmlformats.org/spreadsheetml/2006/main" count="566" uniqueCount="142">
  <si>
    <t>Կ.Տ</t>
  </si>
  <si>
    <t>(ստորագրություն)</t>
  </si>
  <si>
    <t>(Ա.Հ.Ա.)</t>
  </si>
  <si>
    <t>6.Բյուջետային ծախսերի գոծառնական դասակարգման.</t>
  </si>
  <si>
    <t>Բաժին</t>
  </si>
  <si>
    <t>Խումբ</t>
  </si>
  <si>
    <t>3.Հիմնարկի տեղաբաշխման մաիզի և համայնքի</t>
  </si>
  <si>
    <t>Դաս</t>
  </si>
  <si>
    <t xml:space="preserve">կոդը ըստ բյուջետային ծախսերի տարածքային </t>
  </si>
  <si>
    <t>7.Ծրագրի կոդը</t>
  </si>
  <si>
    <t>դասակարգման</t>
  </si>
  <si>
    <t>080073</t>
  </si>
  <si>
    <t>4.Պետական կառավարման վերադաս մարմնի կամ</t>
  </si>
  <si>
    <t>8.Ծրագրի անվանումը</t>
  </si>
  <si>
    <t>5.Ծախսերի ֆինանսավորման աղբյութի կոդը՝</t>
  </si>
  <si>
    <t>9.Պետական կառավարման վերադաս մարմնի կամ տեղական</t>
  </si>
  <si>
    <t>(ՀՀ պետական բյուջե՝1.համայնքի բյուջե՝2)</t>
  </si>
  <si>
    <t>ինքնակառավարման մարմնի կոդը ըստ բյուջետային ծախսերի</t>
  </si>
  <si>
    <t>գերտեսչական դասակարգման</t>
  </si>
  <si>
    <t>10.Չափի միավորը՝ հազար դրամ</t>
  </si>
  <si>
    <t xml:space="preserve">Ընթացիկ ծախսեր </t>
  </si>
  <si>
    <t>X</t>
  </si>
  <si>
    <t>այդ թվում՝</t>
  </si>
  <si>
    <t>x</t>
  </si>
  <si>
    <t>1,1 Աշխատանքի վարձատրություն</t>
  </si>
  <si>
    <t> -Աշխատողների աշխատավարձեր և հավելավճարներ</t>
  </si>
  <si>
    <t> -Այլ վարձատրություններ</t>
  </si>
  <si>
    <t>2 Ծառայությունների և ապրանքների ձեռք բերում</t>
  </si>
  <si>
    <t>2.1 Շարունակական ծախսեր</t>
  </si>
  <si>
    <t> -գործառնական և բանկային ծառայությունների ծախսեր</t>
  </si>
  <si>
    <t> -Կապի ծառայություններ</t>
  </si>
  <si>
    <t xml:space="preserve">2.2 Գործուղումների և շրջագայություններ ծախսեր </t>
  </si>
  <si>
    <t> -Ներքին գործուղումներ</t>
  </si>
  <si>
    <t>2.3 Պայմանագրային այլ ծառայությունների ձեռք բերում</t>
  </si>
  <si>
    <t>2.4 Այլ մասնագիտական ծառայությունների ձեռք բերում</t>
  </si>
  <si>
    <t>2.6 Նյութեր (ապրանքներ)</t>
  </si>
  <si>
    <t xml:space="preserve">2.Փոստային հասցեն գ.Ախուրյան </t>
  </si>
  <si>
    <t>տեղական ինքնակառավարման մարմնի անվանումը  Ախուրյանի համայնք</t>
  </si>
  <si>
    <t>208007</t>
  </si>
  <si>
    <t> էներգետիկ ծառայություններ</t>
  </si>
  <si>
    <t>Բնական գազի մատ.ծառայութ.</t>
  </si>
  <si>
    <t>Էլ.էներգ.մատ.ծառայություն</t>
  </si>
  <si>
    <t> Կոմունալ ծառայություններ</t>
  </si>
  <si>
    <t>Աղբահանության ծառայություն</t>
  </si>
  <si>
    <t>Ջրամատակ.ջրահեռացում</t>
  </si>
  <si>
    <t>Բուժզննման ծառայություններ</t>
  </si>
  <si>
    <t>Գազասպառման սարքերի սպասարկման ծառայություն,</t>
  </si>
  <si>
    <t>2.5 Ընթացիկ նորոգում և պահպանում (ծառայու--թյուններ և նյութեր)</t>
  </si>
  <si>
    <t> -Կենցաղային և հանրային սննդի նյութեր, այդ թվում</t>
  </si>
  <si>
    <t>Մաքրիչ նյութեր</t>
  </si>
  <si>
    <t>Սննդի պատրաստման նյութեր</t>
  </si>
  <si>
    <t>7.6 Այլ ծախսեր</t>
  </si>
  <si>
    <t>Այլ ծախսեր</t>
  </si>
  <si>
    <t>486100</t>
  </si>
  <si>
    <t>Բ, ՈՉ ՖԻՆԱՆՍԱԿԱՆ ԱԿՏԻՎՆԵՐԻ ԳԾՈՎ ԾԱԽՍԵՐ</t>
  </si>
  <si>
    <t>1. ՀԻՄՆԱԿԱՆ ՄԻՋՈՑՆԵՐ</t>
  </si>
  <si>
    <t> -Վարչական սարքավորումներ</t>
  </si>
  <si>
    <t>Ընդամենը ծախսեր (տող1200000+ տող1000000)</t>
  </si>
  <si>
    <t xml:space="preserve">ԱՌԱՋԻՆ ԿԱՐԳԻ </t>
  </si>
  <si>
    <t>ՍՏՈՐԱԳՐՈՒԹՅՈՒՆ</t>
  </si>
  <si>
    <t xml:space="preserve">ԵՐԿՐՈՐԴ  ԿԱՐԳԻ </t>
  </si>
  <si>
    <t>Դեռատիզացիա</t>
  </si>
  <si>
    <t>Ինտերնետ և այլն</t>
  </si>
  <si>
    <t> -Ընդհանուր բնույթի այլ ծառայություններ</t>
  </si>
  <si>
    <t> Մասնագիտական ծառայություններ</t>
  </si>
  <si>
    <t>Գրասենյակային սարքերի և սարքավորումների ընթացիկ նորոգում և պահպանում</t>
  </si>
  <si>
    <t>Գրասենյակային  պիտույքներ</t>
  </si>
  <si>
    <t>Դեղորայք դեղատոմսով</t>
  </si>
  <si>
    <t>Հատուկ նպատակային այլ նյութեր</t>
  </si>
  <si>
    <t>Տնտեսական նյութեր (ապրանքներ</t>
  </si>
  <si>
    <t>Վարչական նյութեր</t>
  </si>
  <si>
    <t>Առողջապահական և լաբարատոր նյութեր</t>
  </si>
  <si>
    <t>Միջքաղաքային հեռախոսակապ</t>
  </si>
  <si>
    <t>Բյուջետային ծախսերի տնտեսագի-տական դասակարգման տարրերի անվանումները</t>
  </si>
  <si>
    <t>Նախադպրոցական կրթություն</t>
  </si>
  <si>
    <t>դրամ</t>
  </si>
  <si>
    <t>Բովանդակություն</t>
  </si>
  <si>
    <t>Չափի միավոր</t>
  </si>
  <si>
    <t>Տեղական վճար</t>
  </si>
  <si>
    <t>Աշխատանքային օրերի թիվը</t>
  </si>
  <si>
    <t>օր</t>
  </si>
  <si>
    <t>Երեխաների ցուցակային թիվը</t>
  </si>
  <si>
    <t>երեխա</t>
  </si>
  <si>
    <t>Երեխաների միջին ցուցակային թիվը</t>
  </si>
  <si>
    <t xml:space="preserve">Երեխա օրերի թիվը </t>
  </si>
  <si>
    <t>î»Õ»ÏáõÃÛáõÝÝ»ñ</t>
  </si>
  <si>
    <t>ÐàêÎ - Ç ç»éáõóíáÕ Ù³Ï»ñ»ëÇ ¨ ç»éáõóÙ³Ý Í³Ëë»ñÇ Ù³ëÇÝ</t>
  </si>
  <si>
    <t>Þ»ÝùÇ ÁÝ¹Ñ³Ýáõñ  Ù³Ï»ñ»ëÁ</t>
  </si>
  <si>
    <t>ù³é. Ù»ïñ</t>
  </si>
  <si>
    <t>Þ»ÝùÇ ÁÝ¹Ñ³Ýáõñ  Í³í³ÉÁ</t>
  </si>
  <si>
    <t>Ëáñ. Ù»ïñ</t>
  </si>
  <si>
    <t>³Û¹ ÃíáõÙ</t>
  </si>
  <si>
    <t>æ»éáõóíáÕ Ù³Ï»ñ»ë</t>
  </si>
  <si>
    <t>ՏԵՂԵԿՈՒԹՅՈՒՆՆԵՐ ՄԱՆԿԱՊԱՐՏԵԶԻ ՀԱՄԱԿԱԶՄԻ,ՍՆՆԴԻ ԾԱԽՍԵՐԻ  ՄԱՍԻՆ</t>
  </si>
  <si>
    <t>Սննդամթերքի ծախս</t>
  </si>
  <si>
    <t>Մեկ երեխայի միջին օրեկան ծախսը</t>
  </si>
  <si>
    <t>ԸՆԴԱՄԵՆԸ</t>
  </si>
  <si>
    <t>ԱՌԱՋԻՆ ԿԱՐԳԻ ՍՏՈՐԱԳՐՈՒԹՅՈՒՆ</t>
  </si>
  <si>
    <t>ԵՐԿՐՈՐԴ  ԿԱՐԳԻ ՍՏՈՐԱԳՐՈՒԹՅՈՒՆ</t>
  </si>
  <si>
    <t>Ջեռուցման նպատակով ծախսված,նախատեսնված միջոցներ</t>
  </si>
  <si>
    <t>Այգաբաց</t>
  </si>
  <si>
    <t>Արեվիկ</t>
  </si>
  <si>
    <t>Հեքիաթ</t>
  </si>
  <si>
    <t>Շուշան</t>
  </si>
  <si>
    <t>Լեոյի</t>
  </si>
  <si>
    <t>Բասեն</t>
  </si>
  <si>
    <t>Կամո</t>
  </si>
  <si>
    <t>Արևիկ</t>
  </si>
  <si>
    <t>ՆԱԽԱԳԻԾ</t>
  </si>
  <si>
    <t xml:space="preserve"> ԾՐԱԳԻՐ                ՆԱԽԱԴՊՐՈՑԱԿԱՆ ԿՐԹՈՒԹՅՈՒՆ </t>
  </si>
  <si>
    <t>1.Հիմնարկի անվանումը  &lt;&lt;    ՄԱՆԿԱՊԱՐՏԵԶՆԵՐ   &gt;&gt;ՀՈԱԿ</t>
  </si>
  <si>
    <t>այդ թվում</t>
  </si>
  <si>
    <t>Սննունդ տեղական վճար</t>
  </si>
  <si>
    <t>Սննունդ համայնքի բյուջե</t>
  </si>
  <si>
    <t>Ազատան</t>
  </si>
  <si>
    <t>Մայիսյան</t>
  </si>
  <si>
    <t>Ընդամենը</t>
  </si>
  <si>
    <t>ՈՍԿԵՀԱՍԿ</t>
  </si>
  <si>
    <t>ՀԱՅԿԱՎԱՆ</t>
  </si>
  <si>
    <t>ՔԵԹԻ</t>
  </si>
  <si>
    <t>ՀԱՑԻԿ</t>
  </si>
  <si>
    <t>ՇԻՐԱԿ</t>
  </si>
  <si>
    <t>ՋԱՋՈՒՌ</t>
  </si>
  <si>
    <t>ԼԵՌՆՈՒՏ</t>
  </si>
  <si>
    <t>ՄԱՐՄԱՇԵՆ</t>
  </si>
  <si>
    <t>ՎԱՀՐԱՄԱԲԵՐԴ</t>
  </si>
  <si>
    <t>ԿԱՊՍ</t>
  </si>
  <si>
    <t>ՋԱՋՈՒՌ ԱՎԱՆ</t>
  </si>
  <si>
    <t>2022ԹՎԱԿԱՆԻ ԲՅՈՒՋԵՏԱՅԻՆ ՖԻՆԱՆՍԱՎՈՐՄԱՆ   ԱՄՓՈՓ   ՀԱՅՏ</t>
  </si>
  <si>
    <t>2022ԹՎԱԿԱՆԻ ԲՅՈՒՋԵՏԱՅԻՆ ՖԻՆԱՆՍԱՎՈՐՄԱՆ ՀԱՅՏ</t>
  </si>
  <si>
    <t>Սնունդ տեղական վճար</t>
  </si>
  <si>
    <t>Սնունդ համայնքի բյուջե</t>
  </si>
  <si>
    <t>Սնունդ նվիրատվություն</t>
  </si>
  <si>
    <t xml:space="preserve">7.2 ՀԱՐԿԵՐ, ՊԱՐՏԱԴԻՐ ՎՃԱՐՆԵՐ </t>
  </si>
  <si>
    <t> -Այլ հարկեր</t>
  </si>
  <si>
    <t> -Պարտադիր վճարներ</t>
  </si>
  <si>
    <t>Սնունդ նվիրատվությույյերից</t>
  </si>
  <si>
    <r>
      <t xml:space="preserve">Հիգենիկ նյութեր </t>
    </r>
    <r>
      <rPr>
        <b/>
        <sz val="10"/>
        <color indexed="8"/>
        <rFont val="Arial Armenian"/>
        <family val="2"/>
      </rPr>
      <t>համայնքի բյուջե</t>
    </r>
  </si>
  <si>
    <r>
      <t xml:space="preserve">Հիգենիկ նյութեր  </t>
    </r>
    <r>
      <rPr>
        <b/>
        <sz val="10"/>
        <color indexed="8"/>
        <rFont val="Arial Armenian"/>
        <family val="2"/>
      </rPr>
      <t>համայնքի բյուջե</t>
    </r>
  </si>
  <si>
    <t>Ջաջուռ ավան</t>
  </si>
  <si>
    <t>Լեռնուտ</t>
  </si>
  <si>
    <t>ԸՆԴՀԱՆՈՒՐ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</si>
</sst>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2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7"/>
      <color theme="1"/>
      <name val="Arial Armenian"/>
      <family val="2"/>
    </font>
    <font>
      <b/>
      <sz val="10"/>
      <color indexed="8"/>
      <name val="Arial Armenian"/>
      <family val="2"/>
    </font>
    <font>
      <b/>
      <i/>
      <u/>
      <sz val="11"/>
      <color indexed="8"/>
      <name val="Arial Armenian"/>
      <family val="2"/>
    </font>
    <font>
      <b/>
      <i/>
      <u/>
      <sz val="8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8"/>
      <color indexed="8"/>
      <name val="Arial Armenian"/>
      <family val="2"/>
    </font>
    <font>
      <b/>
      <i/>
      <sz val="10"/>
      <color indexed="8"/>
      <name val="Arial Armenian"/>
      <family val="2"/>
    </font>
    <font>
      <sz val="10"/>
      <color theme="1"/>
      <name val="Arial Armenian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i/>
      <sz val="10"/>
      <color indexed="8"/>
      <name val="Arial Armenian"/>
      <family val="2"/>
    </font>
    <font>
      <b/>
      <i/>
      <u/>
      <sz val="10"/>
      <color theme="1"/>
      <name val="Arial Armenian"/>
      <family val="2"/>
    </font>
    <font>
      <b/>
      <i/>
      <sz val="10"/>
      <color theme="1"/>
      <name val="Arial Armenian"/>
      <family val="2"/>
    </font>
    <font>
      <sz val="8"/>
      <color indexed="8"/>
      <name val="Arial Armenian"/>
      <family val="2"/>
    </font>
    <font>
      <sz val="8"/>
      <color theme="1"/>
      <name val="Arial Armenian"/>
      <family val="2"/>
    </font>
    <font>
      <sz val="8"/>
      <name val="Arial Armenian"/>
      <family val="2"/>
    </font>
    <font>
      <b/>
      <i/>
      <sz val="7"/>
      <color indexed="8"/>
      <name val="Sylfaen"/>
      <family val="1"/>
      <charset val="204"/>
    </font>
    <font>
      <sz val="11"/>
      <color indexed="8"/>
      <name val="Sylfaen"/>
      <family val="1"/>
      <charset val="204"/>
    </font>
    <font>
      <b/>
      <sz val="10"/>
      <color theme="1"/>
      <name val="Sylfaen"/>
      <family val="1"/>
    </font>
    <font>
      <sz val="10"/>
      <color indexed="8"/>
      <name val="Sylfaen"/>
      <family val="1"/>
    </font>
    <font>
      <b/>
      <sz val="9"/>
      <color theme="1"/>
      <name val="Arial Armenian"/>
      <family val="2"/>
    </font>
    <font>
      <b/>
      <sz val="9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1" applyNumberFormat="0" applyFill="0" applyProtection="0">
      <alignment horizontal="left" vertical="center" wrapText="1"/>
    </xf>
  </cellStyleXfs>
  <cellXfs count="33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1" fillId="0" borderId="14" xfId="0" applyFont="1" applyBorder="1"/>
    <xf numFmtId="0" fontId="1" fillId="0" borderId="2" xfId="0" applyFont="1" applyBorder="1"/>
    <xf numFmtId="0" fontId="1" fillId="0" borderId="6" xfId="0" applyFont="1" applyBorder="1"/>
    <xf numFmtId="164" fontId="1" fillId="0" borderId="6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3" xfId="0" applyFont="1" applyBorder="1" applyAlignment="1">
      <alignment vertical="center" wrapText="1"/>
    </xf>
    <xf numFmtId="0" fontId="4" fillId="0" borderId="0" xfId="0" applyFont="1"/>
    <xf numFmtId="0" fontId="1" fillId="0" borderId="9" xfId="0" applyFont="1" applyBorder="1"/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/>
    </xf>
    <xf numFmtId="0" fontId="5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/>
    <xf numFmtId="0" fontId="1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0" fontId="13" fillId="0" borderId="15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wrapText="1"/>
    </xf>
    <xf numFmtId="164" fontId="13" fillId="0" borderId="21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3" fillId="0" borderId="22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3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164" fontId="13" fillId="0" borderId="24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8" fillId="0" borderId="0" xfId="0" applyFont="1"/>
    <xf numFmtId="0" fontId="13" fillId="0" borderId="18" xfId="0" applyFont="1" applyFill="1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7" fillId="0" borderId="1" xfId="0" applyFont="1" applyBorder="1"/>
    <xf numFmtId="0" fontId="19" fillId="0" borderId="1" xfId="0" applyFont="1" applyBorder="1" applyAlignment="1">
      <alignment wrapText="1"/>
    </xf>
    <xf numFmtId="164" fontId="13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4" xfId="0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17" fillId="0" borderId="15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6" fillId="0" borderId="0" xfId="0" applyFont="1"/>
    <xf numFmtId="0" fontId="21" fillId="0" borderId="7" xfId="0" applyFont="1" applyBorder="1" applyAlignment="1">
      <alignment horizontal="center" wrapText="1"/>
    </xf>
    <xf numFmtId="0" fontId="22" fillId="0" borderId="0" xfId="0" applyFont="1" applyAlignment="1">
      <alignment horizontal="righ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13" fillId="0" borderId="31" xfId="0" applyNumberFormat="1" applyFont="1" applyBorder="1" applyAlignment="1">
      <alignment horizontal="center" wrapText="1"/>
    </xf>
    <xf numFmtId="164" fontId="6" fillId="0" borderId="33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164" fontId="13" fillId="0" borderId="37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0" fontId="9" fillId="0" borderId="39" xfId="0" applyFont="1" applyBorder="1" applyAlignment="1">
      <alignment wrapText="1"/>
    </xf>
    <xf numFmtId="164" fontId="13" fillId="0" borderId="36" xfId="0" applyNumberFormat="1" applyFont="1" applyBorder="1" applyAlignment="1">
      <alignment horizontal="center" vertical="center" wrapText="1"/>
    </xf>
    <xf numFmtId="164" fontId="13" fillId="0" borderId="3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4" fontId="13" fillId="0" borderId="34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26" fillId="0" borderId="23" xfId="0" applyFont="1" applyBorder="1" applyAlignment="1">
      <alignment wrapText="1"/>
    </xf>
    <xf numFmtId="0" fontId="27" fillId="0" borderId="24" xfId="0" applyFont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wrapText="1"/>
    </xf>
    <xf numFmtId="16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0" fontId="17" fillId="0" borderId="5" xfId="0" applyFont="1" applyBorder="1"/>
    <xf numFmtId="0" fontId="31" fillId="0" borderId="40" xfId="0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7" fillId="0" borderId="42" xfId="0" applyNumberFormat="1" applyFont="1" applyFill="1" applyBorder="1" applyAlignment="1">
      <alignment horizontal="center"/>
    </xf>
    <xf numFmtId="164" fontId="28" fillId="0" borderId="42" xfId="0" applyNumberFormat="1" applyFont="1" applyFill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 vertical="center" wrapText="1"/>
    </xf>
    <xf numFmtId="164" fontId="29" fillId="0" borderId="42" xfId="0" applyNumberFormat="1" applyFont="1" applyBorder="1" applyAlignment="1">
      <alignment horizontal="center" wrapText="1"/>
    </xf>
    <xf numFmtId="164" fontId="29" fillId="0" borderId="44" xfId="0" applyNumberFormat="1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top" wrapText="1"/>
    </xf>
    <xf numFmtId="164" fontId="6" fillId="0" borderId="42" xfId="0" applyNumberFormat="1" applyFont="1" applyFill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28" fillId="0" borderId="29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164" fontId="13" fillId="0" borderId="43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 vertical="top" wrapText="1"/>
    </xf>
    <xf numFmtId="164" fontId="6" fillId="0" borderId="47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 wrapText="1"/>
    </xf>
    <xf numFmtId="164" fontId="6" fillId="0" borderId="49" xfId="0" applyNumberFormat="1" applyFont="1" applyFill="1" applyBorder="1" applyAlignment="1">
      <alignment horizontal="center"/>
    </xf>
    <xf numFmtId="164" fontId="13" fillId="0" borderId="29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164" fontId="6" fillId="0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164" fontId="13" fillId="0" borderId="29" xfId="0" applyNumberFormat="1" applyFont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 vertical="center"/>
    </xf>
    <xf numFmtId="164" fontId="29" fillId="0" borderId="29" xfId="0" applyNumberFormat="1" applyFont="1" applyBorder="1" applyAlignment="1">
      <alignment horizontal="center"/>
    </xf>
    <xf numFmtId="164" fontId="17" fillId="0" borderId="49" xfId="0" applyNumberFormat="1" applyFont="1" applyBorder="1" applyAlignment="1">
      <alignment horizontal="center"/>
    </xf>
    <xf numFmtId="164" fontId="17" fillId="0" borderId="3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center" wrapText="1"/>
    </xf>
    <xf numFmtId="164" fontId="6" fillId="0" borderId="41" xfId="0" applyNumberFormat="1" applyFont="1" applyFill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164" fontId="6" fillId="0" borderId="43" xfId="0" applyNumberFormat="1" applyFont="1" applyFill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164" fontId="6" fillId="0" borderId="42" xfId="0" applyNumberFormat="1" applyFont="1" applyFill="1" applyBorder="1" applyAlignment="1">
      <alignment horizontal="center"/>
    </xf>
    <xf numFmtId="164" fontId="13" fillId="0" borderId="42" xfId="0" applyNumberFormat="1" applyFont="1" applyBorder="1" applyAlignment="1">
      <alignment horizontal="center" wrapText="1"/>
    </xf>
    <xf numFmtId="164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64" fontId="9" fillId="0" borderId="42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/>
    </xf>
    <xf numFmtId="164" fontId="29" fillId="0" borderId="42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0" fontId="13" fillId="0" borderId="51" xfId="0" applyFont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/>
    </xf>
    <xf numFmtId="164" fontId="13" fillId="0" borderId="54" xfId="0" applyNumberFormat="1" applyFont="1" applyBorder="1" applyAlignment="1">
      <alignment horizontal="center" wrapText="1"/>
    </xf>
    <xf numFmtId="164" fontId="28" fillId="0" borderId="54" xfId="0" applyNumberFormat="1" applyFont="1" applyFill="1" applyBorder="1" applyAlignment="1">
      <alignment horizontal="center"/>
    </xf>
    <xf numFmtId="0" fontId="29" fillId="0" borderId="54" xfId="0" applyFont="1" applyBorder="1" applyAlignment="1">
      <alignment horizontal="center"/>
    </xf>
    <xf numFmtId="164" fontId="29" fillId="0" borderId="54" xfId="0" applyNumberFormat="1" applyFont="1" applyBorder="1" applyAlignment="1">
      <alignment horizontal="center"/>
    </xf>
    <xf numFmtId="164" fontId="17" fillId="0" borderId="54" xfId="0" applyNumberFormat="1" applyFont="1" applyFill="1" applyBorder="1" applyAlignment="1">
      <alignment horizontal="center"/>
    </xf>
    <xf numFmtId="164" fontId="17" fillId="0" borderId="54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wrapText="1"/>
    </xf>
    <xf numFmtId="164" fontId="13" fillId="0" borderId="55" xfId="0" applyNumberFormat="1" applyFont="1" applyBorder="1" applyAlignment="1">
      <alignment horizontal="center" wrapText="1"/>
    </xf>
    <xf numFmtId="164" fontId="13" fillId="0" borderId="53" xfId="0" applyNumberFormat="1" applyFont="1" applyBorder="1" applyAlignment="1">
      <alignment horizontal="center" wrapText="1"/>
    </xf>
    <xf numFmtId="164" fontId="5" fillId="0" borderId="42" xfId="0" applyNumberFormat="1" applyFont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64" fontId="5" fillId="0" borderId="1" xfId="0" applyNumberFormat="1" applyFont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7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1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opLeftCell="B2" workbookViewId="0">
      <selection activeCell="B3" sqref="B3:G3"/>
    </sheetView>
  </sheetViews>
  <sheetFormatPr defaultRowHeight="14.25"/>
  <cols>
    <col min="1" max="1" width="8.7109375" style="41" customWidth="1"/>
    <col min="2" max="2" width="33.140625" style="41" customWidth="1"/>
    <col min="3" max="3" width="8" style="165" customWidth="1"/>
    <col min="4" max="4" width="9.7109375" style="41" customWidth="1"/>
    <col min="5" max="5" width="9.85546875" style="41" customWidth="1"/>
    <col min="6" max="6" width="9.5703125" style="41" customWidth="1"/>
    <col min="7" max="9" width="9.28515625" style="41" customWidth="1"/>
    <col min="10" max="10" width="8.5703125" style="41" customWidth="1"/>
    <col min="11" max="11" width="9.7109375" style="41" customWidth="1"/>
    <col min="12" max="12" width="11.7109375" style="41" customWidth="1"/>
    <col min="13" max="13" width="11.140625" style="41" customWidth="1"/>
    <col min="14" max="14" width="9.140625" style="41"/>
    <col min="15" max="15" width="12" style="41" customWidth="1"/>
    <col min="16" max="16384" width="9.140625" style="41"/>
  </cols>
  <sheetData>
    <row r="3" spans="1:13">
      <c r="A3" s="64"/>
      <c r="B3" s="306" t="s">
        <v>108</v>
      </c>
      <c r="C3" s="306"/>
      <c r="D3" s="306"/>
      <c r="E3" s="306"/>
      <c r="F3" s="306"/>
      <c r="G3" s="306"/>
      <c r="H3" s="65"/>
      <c r="I3" s="65"/>
      <c r="J3" s="67"/>
      <c r="K3" s="64"/>
      <c r="L3" s="64"/>
      <c r="M3" s="64"/>
    </row>
    <row r="4" spans="1:13">
      <c r="A4" s="64"/>
      <c r="B4" s="307" t="s">
        <v>109</v>
      </c>
      <c r="C4" s="307"/>
      <c r="D4" s="307"/>
      <c r="E4" s="307"/>
      <c r="F4" s="307"/>
      <c r="G4" s="307"/>
      <c r="H4" s="65"/>
      <c r="I4" s="65"/>
      <c r="J4" s="65"/>
      <c r="K4" s="65"/>
      <c r="L4" s="65"/>
      <c r="M4" s="65"/>
    </row>
    <row r="5" spans="1:13">
      <c r="A5" s="64"/>
      <c r="B5" s="307" t="s">
        <v>128</v>
      </c>
      <c r="C5" s="307"/>
      <c r="D5" s="307"/>
      <c r="E5" s="307"/>
      <c r="F5" s="307"/>
      <c r="G5" s="307"/>
      <c r="H5" s="65"/>
      <c r="I5" s="65"/>
      <c r="J5" s="65"/>
      <c r="K5" s="64"/>
      <c r="L5" s="64"/>
      <c r="M5" s="64"/>
    </row>
    <row r="6" spans="1:13" ht="15" thickBot="1">
      <c r="A6" s="64"/>
      <c r="B6" s="65" t="s">
        <v>110</v>
      </c>
      <c r="C6" s="65"/>
      <c r="D6" s="65"/>
      <c r="E6" s="66"/>
      <c r="F6" s="64"/>
      <c r="G6" s="65" t="s">
        <v>3</v>
      </c>
      <c r="H6" s="68"/>
      <c r="I6" s="68"/>
      <c r="J6" s="67"/>
      <c r="K6" s="67"/>
      <c r="L6" s="67"/>
      <c r="M6" s="67"/>
    </row>
    <row r="7" spans="1:13" ht="15" thickBot="1">
      <c r="A7" s="64"/>
      <c r="B7" s="65" t="s">
        <v>36</v>
      </c>
      <c r="C7" s="65"/>
      <c r="D7" s="65"/>
      <c r="E7" s="66"/>
      <c r="F7" s="64"/>
      <c r="G7" s="65" t="s">
        <v>4</v>
      </c>
      <c r="H7" s="69"/>
      <c r="I7" s="70">
        <v>9</v>
      </c>
      <c r="J7" s="69"/>
      <c r="K7" s="69"/>
      <c r="L7" s="69"/>
      <c r="M7" s="69"/>
    </row>
    <row r="8" spans="1:13" ht="15" thickBot="1">
      <c r="A8" s="64"/>
      <c r="B8" s="65" t="s">
        <v>6</v>
      </c>
      <c r="C8" s="65"/>
      <c r="D8" s="65"/>
      <c r="E8" s="65"/>
      <c r="F8" s="64"/>
      <c r="G8" s="65" t="s">
        <v>5</v>
      </c>
      <c r="H8" s="69"/>
      <c r="I8" s="70">
        <v>1</v>
      </c>
      <c r="J8" s="69"/>
      <c r="K8" s="69"/>
      <c r="L8" s="69"/>
      <c r="M8" s="69"/>
    </row>
    <row r="9" spans="1:13" ht="15" thickBot="1">
      <c r="A9" s="64"/>
      <c r="B9" s="65" t="s">
        <v>8</v>
      </c>
      <c r="C9" s="65"/>
      <c r="D9" s="65"/>
      <c r="E9" s="66"/>
      <c r="F9" s="64"/>
      <c r="G9" s="65" t="s">
        <v>7</v>
      </c>
      <c r="H9" s="69"/>
      <c r="I9" s="70">
        <v>1</v>
      </c>
      <c r="J9" s="69"/>
      <c r="K9" s="69"/>
      <c r="L9" s="69"/>
      <c r="M9" s="69"/>
    </row>
    <row r="10" spans="1:13" ht="15" thickBot="1">
      <c r="A10" s="64"/>
      <c r="B10" s="65" t="s">
        <v>10</v>
      </c>
      <c r="C10" s="65"/>
      <c r="D10" s="71" t="s">
        <v>11</v>
      </c>
      <c r="E10" s="72"/>
      <c r="F10" s="65"/>
      <c r="G10" s="65" t="s">
        <v>9</v>
      </c>
      <c r="H10" s="69"/>
      <c r="I10" s="70">
        <v>51</v>
      </c>
      <c r="J10" s="69"/>
      <c r="K10" s="69"/>
      <c r="L10" s="69"/>
      <c r="M10" s="69"/>
    </row>
    <row r="11" spans="1:13">
      <c r="A11" s="64"/>
      <c r="B11" s="64" t="s">
        <v>12</v>
      </c>
      <c r="C11" s="73"/>
      <c r="D11" s="64"/>
      <c r="E11" s="64"/>
      <c r="F11" s="64"/>
      <c r="G11" s="64" t="s">
        <v>13</v>
      </c>
      <c r="H11" s="64"/>
      <c r="I11" s="69" t="s">
        <v>74</v>
      </c>
      <c r="J11" s="69"/>
      <c r="K11" s="69"/>
      <c r="L11" s="69"/>
      <c r="M11" s="69"/>
    </row>
    <row r="12" spans="1:13">
      <c r="A12" s="64"/>
      <c r="B12" s="64" t="s">
        <v>37</v>
      </c>
      <c r="C12" s="73"/>
      <c r="D12" s="64"/>
      <c r="E12" s="64"/>
      <c r="F12" s="64"/>
      <c r="G12" s="64" t="s">
        <v>15</v>
      </c>
      <c r="H12" s="64"/>
      <c r="I12" s="64"/>
      <c r="J12" s="64"/>
      <c r="K12" s="64"/>
      <c r="L12" s="64"/>
      <c r="M12" s="64"/>
    </row>
    <row r="13" spans="1:13" ht="15" thickBot="1">
      <c r="A13" s="64"/>
      <c r="B13" s="64" t="s">
        <v>14</v>
      </c>
      <c r="C13" s="73"/>
      <c r="D13" s="64"/>
      <c r="E13" s="64"/>
      <c r="F13" s="64"/>
      <c r="G13" s="64" t="s">
        <v>17</v>
      </c>
      <c r="H13" s="64"/>
      <c r="I13" s="64"/>
      <c r="J13" s="64"/>
      <c r="K13" s="64"/>
      <c r="L13" s="64"/>
      <c r="M13" s="64"/>
    </row>
    <row r="14" spans="1:13" ht="15" thickBot="1">
      <c r="A14" s="64"/>
      <c r="B14" s="64" t="s">
        <v>16</v>
      </c>
      <c r="C14" s="73"/>
      <c r="D14" s="64"/>
      <c r="E14" s="64"/>
      <c r="F14" s="64"/>
      <c r="G14" s="64" t="s">
        <v>18</v>
      </c>
      <c r="H14" s="64"/>
      <c r="I14" s="64"/>
      <c r="J14" s="74" t="s">
        <v>38</v>
      </c>
      <c r="K14" s="75"/>
      <c r="L14" s="75"/>
      <c r="M14" s="75"/>
    </row>
    <row r="15" spans="1:13" ht="15" thickBot="1">
      <c r="A15" s="64"/>
      <c r="B15" s="64"/>
      <c r="C15" s="73"/>
      <c r="D15" s="64"/>
      <c r="E15" s="64"/>
      <c r="F15" s="64"/>
      <c r="G15" s="64" t="s">
        <v>19</v>
      </c>
      <c r="H15" s="64"/>
      <c r="I15" s="64"/>
      <c r="J15" s="64"/>
      <c r="K15" s="64"/>
      <c r="L15" s="64"/>
      <c r="M15" s="64"/>
    </row>
    <row r="16" spans="1:13" ht="36.75" customHeight="1" thickBot="1">
      <c r="A16" s="76"/>
      <c r="B16" s="76" t="s">
        <v>73</v>
      </c>
      <c r="C16" s="77"/>
      <c r="D16" s="42" t="s">
        <v>100</v>
      </c>
      <c r="E16" s="42" t="s">
        <v>107</v>
      </c>
      <c r="F16" s="42" t="s">
        <v>102</v>
      </c>
      <c r="G16" s="78" t="s">
        <v>104</v>
      </c>
      <c r="H16" s="42" t="s">
        <v>103</v>
      </c>
      <c r="I16" s="79" t="s">
        <v>105</v>
      </c>
      <c r="J16" s="80" t="s">
        <v>106</v>
      </c>
      <c r="K16" s="81" t="s">
        <v>114</v>
      </c>
      <c r="L16" s="190" t="s">
        <v>115</v>
      </c>
      <c r="M16" s="172" t="s">
        <v>96</v>
      </c>
    </row>
    <row r="17" spans="1:15" ht="13.5" customHeight="1" thickBot="1">
      <c r="A17" s="82">
        <v>1</v>
      </c>
      <c r="B17" s="83">
        <v>2</v>
      </c>
      <c r="C17" s="79">
        <v>3</v>
      </c>
      <c r="D17" s="42">
        <v>4</v>
      </c>
      <c r="E17" s="84">
        <v>5</v>
      </c>
      <c r="F17" s="85">
        <v>6</v>
      </c>
      <c r="G17" s="83">
        <v>13</v>
      </c>
      <c r="H17" s="86">
        <v>7</v>
      </c>
      <c r="I17" s="83">
        <v>10</v>
      </c>
      <c r="J17" s="87">
        <v>11</v>
      </c>
      <c r="K17" s="82">
        <v>12</v>
      </c>
      <c r="L17" s="82">
        <v>13</v>
      </c>
      <c r="M17" s="228"/>
    </row>
    <row r="18" spans="1:15" ht="15" thickBot="1">
      <c r="A18" s="88">
        <v>1100000</v>
      </c>
      <c r="B18" s="89" t="s">
        <v>20</v>
      </c>
      <c r="C18" s="90" t="s">
        <v>21</v>
      </c>
      <c r="D18" s="91">
        <f t="shared" ref="D18" si="0">SUM(D20,D23)</f>
        <v>13782.7</v>
      </c>
      <c r="E18" s="91">
        <f t="shared" ref="E18:L18" si="1">SUM(E20,E23)</f>
        <v>19520.2</v>
      </c>
      <c r="F18" s="91">
        <f t="shared" si="1"/>
        <v>32782.800000000003</v>
      </c>
      <c r="G18" s="91">
        <f>SUM(G20,G23)</f>
        <v>33067.800000000003</v>
      </c>
      <c r="H18" s="91">
        <f>SUM(H20,H23)</f>
        <v>20187.2</v>
      </c>
      <c r="I18" s="91">
        <f t="shared" si="1"/>
        <v>27436.3</v>
      </c>
      <c r="J18" s="91">
        <f t="shared" si="1"/>
        <v>13752.7</v>
      </c>
      <c r="K18" s="92">
        <f t="shared" si="1"/>
        <v>55587.6</v>
      </c>
      <c r="L18" s="92">
        <f t="shared" si="1"/>
        <v>19566.2</v>
      </c>
      <c r="M18" s="218">
        <f>SUM(D18:L18)</f>
        <v>235683.50000000003</v>
      </c>
      <c r="O18" s="41">
        <v>231136.2</v>
      </c>
    </row>
    <row r="19" spans="1:15">
      <c r="A19" s="93">
        <v>1110000</v>
      </c>
      <c r="B19" s="94" t="s">
        <v>22</v>
      </c>
      <c r="C19" s="95" t="s">
        <v>23</v>
      </c>
      <c r="D19" s="96"/>
      <c r="E19" s="96"/>
      <c r="F19" s="97"/>
      <c r="G19" s="96"/>
      <c r="H19" s="96"/>
      <c r="I19" s="96"/>
      <c r="J19" s="96"/>
      <c r="K19" s="98"/>
      <c r="L19" s="226"/>
      <c r="M19" s="218">
        <f t="shared" ref="M19:M71" si="2">SUM(D19:L19)</f>
        <v>0</v>
      </c>
    </row>
    <row r="20" spans="1:15" ht="25.5">
      <c r="A20" s="99">
        <v>1110000</v>
      </c>
      <c r="B20" s="100" t="s">
        <v>24</v>
      </c>
      <c r="C20" s="101" t="s">
        <v>23</v>
      </c>
      <c r="D20" s="102">
        <f t="shared" ref="D20" si="3">SUM(D21:D22)</f>
        <v>10172.1</v>
      </c>
      <c r="E20" s="102">
        <f t="shared" ref="E20:L20" si="4">SUM(E21:E22)</f>
        <v>13821.2</v>
      </c>
      <c r="F20" s="102">
        <f t="shared" si="4"/>
        <v>23160.400000000001</v>
      </c>
      <c r="G20" s="102">
        <f>SUM(G21:G22)</f>
        <v>23160.400000000001</v>
      </c>
      <c r="H20" s="102">
        <f>SUM(H21:H22)</f>
        <v>13821.2</v>
      </c>
      <c r="I20" s="102">
        <f t="shared" si="4"/>
        <v>18797.3</v>
      </c>
      <c r="J20" s="102">
        <f t="shared" si="4"/>
        <v>10172.1</v>
      </c>
      <c r="K20" s="103">
        <f t="shared" si="4"/>
        <v>38290.1</v>
      </c>
      <c r="L20" s="103">
        <f t="shared" si="4"/>
        <v>13821.2</v>
      </c>
      <c r="M20" s="218">
        <f t="shared" si="2"/>
        <v>165216.00000000003</v>
      </c>
    </row>
    <row r="21" spans="1:15" ht="35.25" customHeight="1">
      <c r="A21" s="104">
        <v>1111000</v>
      </c>
      <c r="B21" s="105" t="s">
        <v>25</v>
      </c>
      <c r="C21" s="175">
        <v>411100</v>
      </c>
      <c r="D21" s="106">
        <v>10172.1</v>
      </c>
      <c r="E21" s="106">
        <v>13821.2</v>
      </c>
      <c r="F21" s="106">
        <v>23160.400000000001</v>
      </c>
      <c r="G21" s="106">
        <v>23160.400000000001</v>
      </c>
      <c r="H21" s="106">
        <v>13821.2</v>
      </c>
      <c r="I21" s="106">
        <v>18797.3</v>
      </c>
      <c r="J21" s="106">
        <v>10172.1</v>
      </c>
      <c r="K21" s="107">
        <v>38290.1</v>
      </c>
      <c r="L21" s="107">
        <v>13821.2</v>
      </c>
      <c r="M21" s="218">
        <f t="shared" si="2"/>
        <v>165216.00000000003</v>
      </c>
    </row>
    <row r="22" spans="1:15" ht="15" thickBot="1">
      <c r="A22" s="99">
        <v>1115000</v>
      </c>
      <c r="B22" s="108" t="s">
        <v>26</v>
      </c>
      <c r="C22" s="176">
        <v>411500</v>
      </c>
      <c r="D22" s="99"/>
      <c r="E22" s="99"/>
      <c r="F22" s="99"/>
      <c r="G22" s="99"/>
      <c r="H22" s="99"/>
      <c r="I22" s="99"/>
      <c r="J22" s="99"/>
      <c r="K22" s="109"/>
      <c r="L22" s="117"/>
      <c r="M22" s="218">
        <f t="shared" si="2"/>
        <v>0</v>
      </c>
    </row>
    <row r="23" spans="1:15" ht="26.25" thickBot="1">
      <c r="A23" s="110">
        <v>1120000</v>
      </c>
      <c r="B23" s="111" t="s">
        <v>27</v>
      </c>
      <c r="C23" s="177" t="s">
        <v>23</v>
      </c>
      <c r="D23" s="205">
        <f>SUM(D24,D37,D39,D42,D45,D47,D63,D66)</f>
        <v>3610.6</v>
      </c>
      <c r="E23" s="205">
        <f t="shared" ref="E23:M23" si="5">SUM(E24,E37,E39,E42,E45,E47,E63,E66)</f>
        <v>5699</v>
      </c>
      <c r="F23" s="205">
        <f t="shared" si="5"/>
        <v>9622.4</v>
      </c>
      <c r="G23" s="205">
        <f t="shared" si="5"/>
        <v>9907.4</v>
      </c>
      <c r="H23" s="205">
        <f t="shared" si="5"/>
        <v>6366</v>
      </c>
      <c r="I23" s="205">
        <f t="shared" si="5"/>
        <v>8639</v>
      </c>
      <c r="J23" s="205">
        <f t="shared" si="5"/>
        <v>3580.6</v>
      </c>
      <c r="K23" s="205">
        <f t="shared" si="5"/>
        <v>17297.5</v>
      </c>
      <c r="L23" s="227">
        <f t="shared" si="5"/>
        <v>5745</v>
      </c>
      <c r="M23" s="229">
        <f t="shared" si="5"/>
        <v>70467.5</v>
      </c>
    </row>
    <row r="24" spans="1:15">
      <c r="A24" s="96">
        <v>1121000</v>
      </c>
      <c r="B24" s="114" t="s">
        <v>28</v>
      </c>
      <c r="C24" s="178" t="s">
        <v>21</v>
      </c>
      <c r="D24" s="112">
        <f t="shared" ref="D24:L24" si="6">SUM(D25,D26,D29,D33)</f>
        <v>1193</v>
      </c>
      <c r="E24" s="112">
        <f t="shared" si="6"/>
        <v>1394</v>
      </c>
      <c r="F24" s="112">
        <f t="shared" si="6"/>
        <v>1496.4</v>
      </c>
      <c r="G24" s="112">
        <f t="shared" si="6"/>
        <v>1560</v>
      </c>
      <c r="H24" s="112">
        <f t="shared" si="6"/>
        <v>1360</v>
      </c>
      <c r="I24" s="112">
        <f t="shared" si="6"/>
        <v>2171</v>
      </c>
      <c r="J24" s="112">
        <f t="shared" si="6"/>
        <v>1168</v>
      </c>
      <c r="K24" s="113">
        <f t="shared" si="6"/>
        <v>3560</v>
      </c>
      <c r="L24" s="113">
        <f t="shared" si="6"/>
        <v>1660</v>
      </c>
      <c r="M24" s="218">
        <f t="shared" si="2"/>
        <v>15562.4</v>
      </c>
    </row>
    <row r="25" spans="1:15" ht="25.5">
      <c r="A25" s="115">
        <v>1121100</v>
      </c>
      <c r="B25" s="116" t="s">
        <v>29</v>
      </c>
      <c r="C25" s="179">
        <v>421100</v>
      </c>
      <c r="D25" s="104"/>
      <c r="E25" s="104"/>
      <c r="F25" s="104"/>
      <c r="G25" s="104"/>
      <c r="H25" s="104"/>
      <c r="I25" s="104"/>
      <c r="J25" s="104"/>
      <c r="K25" s="117"/>
      <c r="L25" s="117"/>
      <c r="M25" s="218">
        <f t="shared" si="2"/>
        <v>0</v>
      </c>
    </row>
    <row r="26" spans="1:15">
      <c r="A26" s="115">
        <v>1121200</v>
      </c>
      <c r="B26" s="118" t="s">
        <v>39</v>
      </c>
      <c r="C26" s="179">
        <v>421200</v>
      </c>
      <c r="D26" s="112">
        <f t="shared" ref="D26" si="7">SUM(D27:D28)</f>
        <v>950</v>
      </c>
      <c r="E26" s="112">
        <f t="shared" ref="E26:L26" si="8">SUM(E27:E28)</f>
        <v>1150</v>
      </c>
      <c r="F26" s="112">
        <f t="shared" si="8"/>
        <v>1200</v>
      </c>
      <c r="G26" s="112">
        <f>SUM(G27:G28)</f>
        <v>1200</v>
      </c>
      <c r="H26" s="112">
        <f>SUM(H27:H28)</f>
        <v>1050</v>
      </c>
      <c r="I26" s="112">
        <f t="shared" si="8"/>
        <v>2000</v>
      </c>
      <c r="J26" s="112">
        <f t="shared" si="8"/>
        <v>1000</v>
      </c>
      <c r="K26" s="113">
        <f t="shared" si="8"/>
        <v>3000</v>
      </c>
      <c r="L26" s="113">
        <f t="shared" si="8"/>
        <v>1400</v>
      </c>
      <c r="M26" s="218">
        <f t="shared" si="2"/>
        <v>12950</v>
      </c>
    </row>
    <row r="27" spans="1:15">
      <c r="A27" s="115"/>
      <c r="B27" s="119" t="s">
        <v>41</v>
      </c>
      <c r="C27" s="179">
        <v>421211</v>
      </c>
      <c r="D27" s="120">
        <v>150</v>
      </c>
      <c r="E27" s="120">
        <v>250</v>
      </c>
      <c r="F27" s="120">
        <v>1050</v>
      </c>
      <c r="G27" s="120">
        <v>300</v>
      </c>
      <c r="H27" s="120">
        <v>250</v>
      </c>
      <c r="I27" s="120">
        <v>2000</v>
      </c>
      <c r="J27" s="120">
        <v>200</v>
      </c>
      <c r="K27" s="121">
        <v>1000</v>
      </c>
      <c r="L27" s="121">
        <v>400</v>
      </c>
      <c r="M27" s="218">
        <f t="shared" si="2"/>
        <v>5600</v>
      </c>
    </row>
    <row r="28" spans="1:15">
      <c r="A28" s="115"/>
      <c r="B28" s="119" t="s">
        <v>40</v>
      </c>
      <c r="C28" s="179">
        <v>421221</v>
      </c>
      <c r="D28" s="122">
        <v>800</v>
      </c>
      <c r="E28" s="122">
        <v>900</v>
      </c>
      <c r="F28" s="122">
        <v>150</v>
      </c>
      <c r="G28" s="122">
        <v>900</v>
      </c>
      <c r="H28" s="122">
        <v>800</v>
      </c>
      <c r="I28" s="104">
        <v>0</v>
      </c>
      <c r="J28" s="122">
        <v>800</v>
      </c>
      <c r="K28" s="123">
        <v>2000</v>
      </c>
      <c r="L28" s="123">
        <v>1000</v>
      </c>
      <c r="M28" s="218">
        <f t="shared" si="2"/>
        <v>7350</v>
      </c>
    </row>
    <row r="29" spans="1:15">
      <c r="A29" s="115">
        <v>1121300</v>
      </c>
      <c r="B29" s="124" t="s">
        <v>42</v>
      </c>
      <c r="C29" s="179">
        <v>421300</v>
      </c>
      <c r="D29" s="112">
        <f>SUM(D30:D31:D32)</f>
        <v>180</v>
      </c>
      <c r="E29" s="112">
        <f>SUM(E30:E31:E32)</f>
        <v>184</v>
      </c>
      <c r="F29" s="112">
        <f>SUM(F30:F31:F32)</f>
        <v>236.4</v>
      </c>
      <c r="G29" s="112">
        <f>SUM(G30:G31:G32)</f>
        <v>240</v>
      </c>
      <c r="H29" s="112">
        <f>SUM(H30:H31:H32)</f>
        <v>190</v>
      </c>
      <c r="I29" s="112">
        <f>SUM(I30:I31:I32)</f>
        <v>108</v>
      </c>
      <c r="J29" s="112">
        <f>SUM(J30:J31:J32)</f>
        <v>108</v>
      </c>
      <c r="K29" s="113">
        <f>SUM(K30:K31:K32)</f>
        <v>500</v>
      </c>
      <c r="L29" s="113">
        <f>SUM(L30:L31:L32)</f>
        <v>200</v>
      </c>
      <c r="M29" s="218">
        <f t="shared" si="2"/>
        <v>1946.4</v>
      </c>
    </row>
    <row r="30" spans="1:15">
      <c r="A30" s="115"/>
      <c r="B30" s="119" t="s">
        <v>44</v>
      </c>
      <c r="C30" s="179">
        <v>421311</v>
      </c>
      <c r="D30" s="120">
        <v>72</v>
      </c>
      <c r="E30" s="120">
        <v>100</v>
      </c>
      <c r="F30" s="120">
        <v>150</v>
      </c>
      <c r="G30" s="120">
        <v>150</v>
      </c>
      <c r="H30" s="120">
        <v>80</v>
      </c>
      <c r="I30" s="120">
        <v>0</v>
      </c>
      <c r="J30" s="120">
        <v>0</v>
      </c>
      <c r="K30" s="121">
        <v>250</v>
      </c>
      <c r="L30" s="121">
        <v>80</v>
      </c>
      <c r="M30" s="218">
        <f t="shared" si="2"/>
        <v>882</v>
      </c>
    </row>
    <row r="31" spans="1:15">
      <c r="A31" s="115"/>
      <c r="B31" s="119" t="s">
        <v>61</v>
      </c>
      <c r="C31" s="179">
        <v>421321</v>
      </c>
      <c r="D31" s="125">
        <v>48</v>
      </c>
      <c r="E31" s="125">
        <v>34</v>
      </c>
      <c r="F31" s="125">
        <v>48</v>
      </c>
      <c r="G31" s="125">
        <v>50</v>
      </c>
      <c r="H31" s="125">
        <v>50</v>
      </c>
      <c r="I31" s="125">
        <v>48</v>
      </c>
      <c r="J31" s="125">
        <v>48</v>
      </c>
      <c r="K31" s="123">
        <v>150</v>
      </c>
      <c r="L31" s="123">
        <v>60</v>
      </c>
      <c r="M31" s="218">
        <f t="shared" si="2"/>
        <v>536</v>
      </c>
    </row>
    <row r="32" spans="1:15">
      <c r="A32" s="115"/>
      <c r="B32" s="119" t="s">
        <v>43</v>
      </c>
      <c r="C32" s="179">
        <v>421323</v>
      </c>
      <c r="D32" s="125">
        <v>60</v>
      </c>
      <c r="E32" s="125">
        <v>50</v>
      </c>
      <c r="F32" s="126">
        <v>38.4</v>
      </c>
      <c r="G32" s="125">
        <v>40</v>
      </c>
      <c r="H32" s="125">
        <v>60</v>
      </c>
      <c r="I32" s="125">
        <v>60</v>
      </c>
      <c r="J32" s="125">
        <v>60</v>
      </c>
      <c r="K32" s="123">
        <v>100</v>
      </c>
      <c r="L32" s="123">
        <v>60</v>
      </c>
      <c r="M32" s="218">
        <f t="shared" si="2"/>
        <v>528.4</v>
      </c>
    </row>
    <row r="33" spans="1:13">
      <c r="A33" s="115">
        <v>1121400</v>
      </c>
      <c r="B33" s="124" t="s">
        <v>30</v>
      </c>
      <c r="C33" s="180">
        <v>421400</v>
      </c>
      <c r="D33" s="112">
        <f t="shared" ref="D33" si="9">SUM(D34:D35)</f>
        <v>63</v>
      </c>
      <c r="E33" s="112">
        <f t="shared" ref="E33:L33" si="10">SUM(E34:E35)</f>
        <v>60</v>
      </c>
      <c r="F33" s="112">
        <f t="shared" si="10"/>
        <v>60</v>
      </c>
      <c r="G33" s="112">
        <f>SUM(G34:G35)</f>
        <v>120</v>
      </c>
      <c r="H33" s="112">
        <f>SUM(H34:H35)</f>
        <v>120</v>
      </c>
      <c r="I33" s="112">
        <f t="shared" si="10"/>
        <v>63</v>
      </c>
      <c r="J33" s="112">
        <f t="shared" si="10"/>
        <v>60</v>
      </c>
      <c r="K33" s="113">
        <f t="shared" si="10"/>
        <v>60</v>
      </c>
      <c r="L33" s="113">
        <f t="shared" si="10"/>
        <v>60</v>
      </c>
      <c r="M33" s="218">
        <f t="shared" si="2"/>
        <v>666</v>
      </c>
    </row>
    <row r="34" spans="1:13">
      <c r="A34" s="115"/>
      <c r="B34" s="119" t="s">
        <v>72</v>
      </c>
      <c r="C34" s="179">
        <v>421411</v>
      </c>
      <c r="D34" s="125"/>
      <c r="E34" s="125"/>
      <c r="F34" s="125"/>
      <c r="G34" s="125">
        <v>60</v>
      </c>
      <c r="H34" s="125">
        <v>60</v>
      </c>
      <c r="I34" s="125"/>
      <c r="J34" s="125"/>
      <c r="K34" s="123"/>
      <c r="L34" s="123"/>
      <c r="M34" s="218">
        <f t="shared" si="2"/>
        <v>120</v>
      </c>
    </row>
    <row r="35" spans="1:13" ht="15" thickBot="1">
      <c r="A35" s="115"/>
      <c r="B35" s="119" t="s">
        <v>62</v>
      </c>
      <c r="C35" s="179">
        <v>421412</v>
      </c>
      <c r="D35" s="125">
        <v>63</v>
      </c>
      <c r="E35" s="125">
        <v>60</v>
      </c>
      <c r="F35" s="125">
        <v>60</v>
      </c>
      <c r="G35" s="125">
        <v>60</v>
      </c>
      <c r="H35" s="125">
        <v>60</v>
      </c>
      <c r="I35" s="125">
        <v>63</v>
      </c>
      <c r="J35" s="125">
        <v>60</v>
      </c>
      <c r="K35" s="166">
        <v>60</v>
      </c>
      <c r="L35" s="166">
        <v>60</v>
      </c>
      <c r="M35" s="230">
        <f t="shared" si="2"/>
        <v>546</v>
      </c>
    </row>
    <row r="36" spans="1:13" ht="39" thickBot="1">
      <c r="A36" s="76"/>
      <c r="B36" s="76" t="s">
        <v>73</v>
      </c>
      <c r="C36" s="181"/>
      <c r="D36" s="42" t="s">
        <v>100</v>
      </c>
      <c r="E36" s="42" t="s">
        <v>107</v>
      </c>
      <c r="F36" s="42" t="s">
        <v>102</v>
      </c>
      <c r="G36" s="78" t="s">
        <v>104</v>
      </c>
      <c r="H36" s="42" t="s">
        <v>103</v>
      </c>
      <c r="I36" s="79" t="s">
        <v>105</v>
      </c>
      <c r="J36" s="80" t="s">
        <v>106</v>
      </c>
      <c r="K36" s="80" t="s">
        <v>114</v>
      </c>
      <c r="L36" s="80" t="s">
        <v>115</v>
      </c>
      <c r="M36" s="231"/>
    </row>
    <row r="37" spans="1:13" ht="25.5">
      <c r="A37" s="115">
        <v>1122000</v>
      </c>
      <c r="B37" s="127" t="s">
        <v>31</v>
      </c>
      <c r="C37" s="179" t="s">
        <v>23</v>
      </c>
      <c r="D37" s="112">
        <f t="shared" ref="D37:L37" si="11">SUM(D38:D38)</f>
        <v>50</v>
      </c>
      <c r="E37" s="112">
        <f t="shared" si="11"/>
        <v>50</v>
      </c>
      <c r="F37" s="112">
        <f t="shared" si="11"/>
        <v>50</v>
      </c>
      <c r="G37" s="112">
        <f>SUM(G38:G38)</f>
        <v>50</v>
      </c>
      <c r="H37" s="112">
        <f>SUM(H38:H38)</f>
        <v>50</v>
      </c>
      <c r="I37" s="112">
        <f t="shared" si="11"/>
        <v>50</v>
      </c>
      <c r="J37" s="112">
        <f t="shared" si="11"/>
        <v>50</v>
      </c>
      <c r="K37" s="167">
        <f t="shared" si="11"/>
        <v>50</v>
      </c>
      <c r="L37" s="167">
        <f t="shared" si="11"/>
        <v>50</v>
      </c>
      <c r="M37" s="235">
        <f t="shared" si="2"/>
        <v>450</v>
      </c>
    </row>
    <row r="38" spans="1:13">
      <c r="A38" s="115">
        <v>1122100</v>
      </c>
      <c r="B38" s="116" t="s">
        <v>32</v>
      </c>
      <c r="C38" s="179">
        <v>422100</v>
      </c>
      <c r="D38" s="125">
        <v>50</v>
      </c>
      <c r="E38" s="125">
        <v>50</v>
      </c>
      <c r="F38" s="125">
        <v>50</v>
      </c>
      <c r="G38" s="125">
        <v>50</v>
      </c>
      <c r="H38" s="125">
        <v>50</v>
      </c>
      <c r="I38" s="125">
        <v>50</v>
      </c>
      <c r="J38" s="125">
        <v>50</v>
      </c>
      <c r="K38" s="128">
        <v>50</v>
      </c>
      <c r="L38" s="123">
        <v>50</v>
      </c>
      <c r="M38" s="218">
        <f t="shared" si="2"/>
        <v>450</v>
      </c>
    </row>
    <row r="39" spans="1:13" ht="25.5">
      <c r="A39" s="115">
        <v>1123000</v>
      </c>
      <c r="B39" s="127" t="s">
        <v>33</v>
      </c>
      <c r="C39" s="180" t="s">
        <v>23</v>
      </c>
      <c r="D39" s="112">
        <f t="shared" ref="D39" si="12">SUM(D40:D41)</f>
        <v>100</v>
      </c>
      <c r="E39" s="112">
        <f t="shared" ref="E39:L39" si="13">SUM(E40:E41)</f>
        <v>100</v>
      </c>
      <c r="F39" s="112">
        <f t="shared" si="13"/>
        <v>150</v>
      </c>
      <c r="G39" s="112">
        <f>SUM(G40:G41)</f>
        <v>150</v>
      </c>
      <c r="H39" s="112">
        <f>SUM(H40:H41)</f>
        <v>100</v>
      </c>
      <c r="I39" s="112">
        <f t="shared" si="13"/>
        <v>120</v>
      </c>
      <c r="J39" s="112">
        <f t="shared" si="13"/>
        <v>100</v>
      </c>
      <c r="K39" s="113">
        <f t="shared" si="13"/>
        <v>300</v>
      </c>
      <c r="L39" s="113">
        <f t="shared" si="13"/>
        <v>100</v>
      </c>
      <c r="M39" s="218">
        <f t="shared" si="2"/>
        <v>1220</v>
      </c>
    </row>
    <row r="40" spans="1:13" ht="25.5">
      <c r="A40" s="115">
        <v>1123800</v>
      </c>
      <c r="B40" s="116" t="s">
        <v>63</v>
      </c>
      <c r="C40" s="179">
        <v>423911</v>
      </c>
      <c r="D40" s="120"/>
      <c r="E40" s="120"/>
      <c r="F40" s="120"/>
      <c r="G40" s="120"/>
      <c r="H40" s="120"/>
      <c r="I40" s="120"/>
      <c r="J40" s="120"/>
      <c r="K40" s="121"/>
      <c r="L40" s="121"/>
      <c r="M40" s="218">
        <f t="shared" si="2"/>
        <v>0</v>
      </c>
    </row>
    <row r="41" spans="1:13">
      <c r="A41" s="115"/>
      <c r="B41" s="119" t="s">
        <v>45</v>
      </c>
      <c r="C41" s="179">
        <v>423912</v>
      </c>
      <c r="D41" s="125">
        <v>100</v>
      </c>
      <c r="E41" s="125">
        <v>100</v>
      </c>
      <c r="F41" s="125">
        <v>150</v>
      </c>
      <c r="G41" s="125">
        <v>150</v>
      </c>
      <c r="H41" s="125">
        <v>100</v>
      </c>
      <c r="I41" s="125">
        <v>120</v>
      </c>
      <c r="J41" s="125">
        <v>100</v>
      </c>
      <c r="K41" s="123">
        <v>300</v>
      </c>
      <c r="L41" s="123">
        <v>100</v>
      </c>
      <c r="M41" s="218">
        <f t="shared" si="2"/>
        <v>1220</v>
      </c>
    </row>
    <row r="42" spans="1:13" ht="25.5">
      <c r="A42" s="115">
        <v>1124000</v>
      </c>
      <c r="B42" s="127" t="s">
        <v>34</v>
      </c>
      <c r="C42" s="180" t="s">
        <v>23</v>
      </c>
      <c r="D42" s="112">
        <f t="shared" ref="D42" si="14">SUM(D43:D44)</f>
        <v>50</v>
      </c>
      <c r="E42" s="112">
        <f t="shared" ref="E42:L42" si="15">SUM(E43:E44)</f>
        <v>50</v>
      </c>
      <c r="F42" s="112">
        <f t="shared" si="15"/>
        <v>36</v>
      </c>
      <c r="G42" s="112">
        <f>SUM(G43:G44)</f>
        <v>50</v>
      </c>
      <c r="H42" s="112">
        <f>SUM(H43:H44)</f>
        <v>60</v>
      </c>
      <c r="I42" s="112">
        <f t="shared" si="15"/>
        <v>0</v>
      </c>
      <c r="J42" s="112">
        <f t="shared" si="15"/>
        <v>50</v>
      </c>
      <c r="K42" s="113">
        <f t="shared" si="15"/>
        <v>100</v>
      </c>
      <c r="L42" s="113">
        <f t="shared" si="15"/>
        <v>60</v>
      </c>
      <c r="M42" s="218">
        <f t="shared" si="2"/>
        <v>456</v>
      </c>
    </row>
    <row r="43" spans="1:13">
      <c r="A43" s="115">
        <v>1124100</v>
      </c>
      <c r="B43" s="116" t="s">
        <v>64</v>
      </c>
      <c r="C43" s="179">
        <v>424111</v>
      </c>
      <c r="D43" s="126"/>
      <c r="E43" s="126"/>
      <c r="F43" s="125"/>
      <c r="G43" s="126"/>
      <c r="H43" s="126"/>
      <c r="I43" s="126"/>
      <c r="J43" s="126"/>
      <c r="K43" s="129"/>
      <c r="L43" s="129"/>
      <c r="M43" s="218">
        <f t="shared" si="2"/>
        <v>0</v>
      </c>
    </row>
    <row r="44" spans="1:13" ht="25.5">
      <c r="A44" s="115"/>
      <c r="B44" s="119" t="s">
        <v>46</v>
      </c>
      <c r="C44" s="179">
        <v>424112</v>
      </c>
      <c r="D44" s="125">
        <v>50</v>
      </c>
      <c r="E44" s="125">
        <v>50</v>
      </c>
      <c r="F44" s="125">
        <v>36</v>
      </c>
      <c r="G44" s="125">
        <v>50</v>
      </c>
      <c r="H44" s="125">
        <v>60</v>
      </c>
      <c r="I44" s="126">
        <v>0</v>
      </c>
      <c r="J44" s="125">
        <v>50</v>
      </c>
      <c r="K44" s="206">
        <v>100</v>
      </c>
      <c r="L44" s="206">
        <v>60</v>
      </c>
      <c r="M44" s="218">
        <f t="shared" si="2"/>
        <v>456</v>
      </c>
    </row>
    <row r="45" spans="1:13" ht="38.25">
      <c r="A45" s="115">
        <v>1125000</v>
      </c>
      <c r="B45" s="127" t="s">
        <v>47</v>
      </c>
      <c r="C45" s="180" t="s">
        <v>23</v>
      </c>
      <c r="D45" s="112">
        <f>SUM(D46)</f>
        <v>50</v>
      </c>
      <c r="E45" s="112">
        <f t="shared" ref="E45:L45" si="16">SUM(E46:E46)</f>
        <v>50</v>
      </c>
      <c r="F45" s="112">
        <f t="shared" si="16"/>
        <v>50</v>
      </c>
      <c r="G45" s="112">
        <f t="shared" si="16"/>
        <v>50</v>
      </c>
      <c r="H45" s="112">
        <f t="shared" si="16"/>
        <v>50</v>
      </c>
      <c r="I45" s="112">
        <f t="shared" si="16"/>
        <v>50</v>
      </c>
      <c r="J45" s="112">
        <f t="shared" si="16"/>
        <v>50</v>
      </c>
      <c r="K45" s="113">
        <f t="shared" si="16"/>
        <v>50</v>
      </c>
      <c r="L45" s="113">
        <f t="shared" si="16"/>
        <v>50</v>
      </c>
      <c r="M45" s="218">
        <f t="shared" si="2"/>
        <v>450</v>
      </c>
    </row>
    <row r="46" spans="1:13" ht="38.25">
      <c r="A46" s="115">
        <v>1125200</v>
      </c>
      <c r="B46" s="116" t="s">
        <v>65</v>
      </c>
      <c r="C46" s="179">
        <v>425221</v>
      </c>
      <c r="D46" s="125">
        <v>50</v>
      </c>
      <c r="E46" s="125">
        <v>50</v>
      </c>
      <c r="F46" s="125">
        <v>50</v>
      </c>
      <c r="G46" s="125">
        <v>50</v>
      </c>
      <c r="H46" s="125">
        <v>50</v>
      </c>
      <c r="I46" s="125">
        <v>50</v>
      </c>
      <c r="J46" s="125">
        <v>50</v>
      </c>
      <c r="K46" s="206">
        <v>50</v>
      </c>
      <c r="L46" s="206">
        <v>50</v>
      </c>
      <c r="M46" s="218">
        <f t="shared" si="2"/>
        <v>450</v>
      </c>
    </row>
    <row r="47" spans="1:13">
      <c r="A47" s="115">
        <v>1126000</v>
      </c>
      <c r="B47" s="127" t="s">
        <v>35</v>
      </c>
      <c r="C47" s="180" t="s">
        <v>23</v>
      </c>
      <c r="D47" s="112">
        <f t="shared" ref="D47:L47" si="17">SUM(D48,D50,D52,D61,)</f>
        <v>2112.6</v>
      </c>
      <c r="E47" s="112">
        <f t="shared" si="17"/>
        <v>3975</v>
      </c>
      <c r="F47" s="112">
        <f t="shared" si="17"/>
        <v>7710</v>
      </c>
      <c r="G47" s="112">
        <f t="shared" si="17"/>
        <v>7917.4</v>
      </c>
      <c r="H47" s="112">
        <f t="shared" si="17"/>
        <v>4666</v>
      </c>
      <c r="I47" s="112">
        <f t="shared" si="17"/>
        <v>6138</v>
      </c>
      <c r="J47" s="112">
        <f t="shared" si="17"/>
        <v>2107.6</v>
      </c>
      <c r="K47" s="113">
        <f t="shared" si="17"/>
        <v>13057.5</v>
      </c>
      <c r="L47" s="113">
        <f t="shared" si="17"/>
        <v>3745</v>
      </c>
      <c r="M47" s="218">
        <f t="shared" si="2"/>
        <v>51429.1</v>
      </c>
    </row>
    <row r="48" spans="1:13">
      <c r="A48" s="115"/>
      <c r="B48" s="127" t="s">
        <v>70</v>
      </c>
      <c r="C48" s="180" t="s">
        <v>23</v>
      </c>
      <c r="D48" s="112">
        <f t="shared" ref="D48:L48" si="18">SUM(D49)</f>
        <v>100</v>
      </c>
      <c r="E48" s="112">
        <f t="shared" si="18"/>
        <v>100</v>
      </c>
      <c r="F48" s="112">
        <f t="shared" si="18"/>
        <v>150</v>
      </c>
      <c r="G48" s="112">
        <f>SUM(G49)</f>
        <v>150</v>
      </c>
      <c r="H48" s="112">
        <f>SUM(H49)</f>
        <v>120</v>
      </c>
      <c r="I48" s="112">
        <f t="shared" si="18"/>
        <v>130</v>
      </c>
      <c r="J48" s="112">
        <f t="shared" si="18"/>
        <v>100</v>
      </c>
      <c r="K48" s="113">
        <f t="shared" si="18"/>
        <v>250</v>
      </c>
      <c r="L48" s="113">
        <f t="shared" si="18"/>
        <v>100</v>
      </c>
      <c r="M48" s="218">
        <f t="shared" si="2"/>
        <v>1200</v>
      </c>
    </row>
    <row r="49" spans="1:14">
      <c r="A49" s="115">
        <v>1126100</v>
      </c>
      <c r="B49" s="108" t="s">
        <v>66</v>
      </c>
      <c r="C49" s="179">
        <v>426111</v>
      </c>
      <c r="D49" s="125">
        <v>100</v>
      </c>
      <c r="E49" s="125">
        <v>100</v>
      </c>
      <c r="F49" s="125">
        <v>150</v>
      </c>
      <c r="G49" s="125">
        <v>150</v>
      </c>
      <c r="H49" s="125">
        <v>120</v>
      </c>
      <c r="I49" s="125">
        <v>130</v>
      </c>
      <c r="J49" s="125">
        <v>100</v>
      </c>
      <c r="K49" s="128">
        <v>250</v>
      </c>
      <c r="L49" s="123">
        <v>100</v>
      </c>
      <c r="M49" s="218">
        <f t="shared" si="2"/>
        <v>1200</v>
      </c>
    </row>
    <row r="50" spans="1:14" ht="25.5">
      <c r="A50" s="130"/>
      <c r="B50" s="131" t="s">
        <v>71</v>
      </c>
      <c r="C50" s="182" t="s">
        <v>23</v>
      </c>
      <c r="D50" s="112">
        <f t="shared" ref="D50:L50" si="19">SUM(D51)</f>
        <v>15</v>
      </c>
      <c r="E50" s="112">
        <f t="shared" si="19"/>
        <v>30</v>
      </c>
      <c r="F50" s="112">
        <f t="shared" si="19"/>
        <v>50</v>
      </c>
      <c r="G50" s="112">
        <f>SUM(G51)</f>
        <v>50</v>
      </c>
      <c r="H50" s="112">
        <f>SUM(H51)</f>
        <v>0</v>
      </c>
      <c r="I50" s="112">
        <f t="shared" si="19"/>
        <v>10</v>
      </c>
      <c r="J50" s="112">
        <f t="shared" si="19"/>
        <v>10</v>
      </c>
      <c r="K50" s="113">
        <f t="shared" si="19"/>
        <v>0</v>
      </c>
      <c r="L50" s="113">
        <f t="shared" si="19"/>
        <v>0</v>
      </c>
      <c r="M50" s="218">
        <f t="shared" si="2"/>
        <v>165</v>
      </c>
    </row>
    <row r="51" spans="1:14">
      <c r="A51" s="115">
        <v>1126600</v>
      </c>
      <c r="B51" s="132" t="s">
        <v>67</v>
      </c>
      <c r="C51" s="179">
        <v>426651</v>
      </c>
      <c r="D51" s="125">
        <v>15</v>
      </c>
      <c r="E51" s="125">
        <v>30</v>
      </c>
      <c r="F51" s="125">
        <v>50</v>
      </c>
      <c r="G51" s="125">
        <v>50</v>
      </c>
      <c r="H51" s="125"/>
      <c r="I51" s="125">
        <v>10</v>
      </c>
      <c r="J51" s="125">
        <v>10</v>
      </c>
      <c r="K51" s="129"/>
      <c r="L51" s="129"/>
      <c r="M51" s="218">
        <f t="shared" si="2"/>
        <v>165</v>
      </c>
    </row>
    <row r="52" spans="1:14" ht="25.5">
      <c r="A52" s="115">
        <v>1126700</v>
      </c>
      <c r="B52" s="124" t="s">
        <v>48</v>
      </c>
      <c r="C52" s="179">
        <v>426700</v>
      </c>
      <c r="D52" s="112">
        <f>SUM(D53,D54,D55,D60)</f>
        <v>1847.6</v>
      </c>
      <c r="E52" s="112">
        <f t="shared" ref="E52:L52" si="20">SUM(E53,E54,E55,E60)</f>
        <v>3645</v>
      </c>
      <c r="F52" s="112">
        <f t="shared" si="20"/>
        <v>7210</v>
      </c>
      <c r="G52" s="112">
        <f t="shared" si="20"/>
        <v>7417.4</v>
      </c>
      <c r="H52" s="112">
        <f t="shared" si="20"/>
        <v>4346</v>
      </c>
      <c r="I52" s="112">
        <f t="shared" si="20"/>
        <v>5748</v>
      </c>
      <c r="J52" s="112">
        <f t="shared" si="20"/>
        <v>1847.6</v>
      </c>
      <c r="K52" s="113">
        <f t="shared" si="20"/>
        <v>12307.5</v>
      </c>
      <c r="L52" s="113">
        <f t="shared" si="20"/>
        <v>3645</v>
      </c>
      <c r="M52" s="218">
        <f t="shared" si="2"/>
        <v>48014.1</v>
      </c>
    </row>
    <row r="53" spans="1:14">
      <c r="A53" s="115">
        <v>1126701</v>
      </c>
      <c r="B53" s="119" t="s">
        <v>49</v>
      </c>
      <c r="C53" s="179">
        <v>426711</v>
      </c>
      <c r="D53" s="125">
        <v>50</v>
      </c>
      <c r="E53" s="125">
        <v>50</v>
      </c>
      <c r="F53" s="125">
        <v>100</v>
      </c>
      <c r="G53" s="125">
        <v>100</v>
      </c>
      <c r="H53" s="125">
        <v>60</v>
      </c>
      <c r="I53" s="125">
        <v>70</v>
      </c>
      <c r="J53" s="125">
        <v>50</v>
      </c>
      <c r="K53" s="128">
        <v>150</v>
      </c>
      <c r="L53" s="123">
        <v>50</v>
      </c>
      <c r="M53" s="218">
        <f t="shared" si="2"/>
        <v>680</v>
      </c>
    </row>
    <row r="54" spans="1:14">
      <c r="A54" s="115">
        <v>1126702</v>
      </c>
      <c r="B54" s="133" t="s">
        <v>137</v>
      </c>
      <c r="C54" s="179">
        <v>426712</v>
      </c>
      <c r="D54" s="7">
        <v>176.3</v>
      </c>
      <c r="E54" s="7">
        <v>352.5</v>
      </c>
      <c r="F54" s="7">
        <v>705</v>
      </c>
      <c r="G54" s="7">
        <v>726.2</v>
      </c>
      <c r="H54" s="7">
        <v>423</v>
      </c>
      <c r="I54" s="7">
        <v>564</v>
      </c>
      <c r="J54" s="7">
        <v>176.3</v>
      </c>
      <c r="K54" s="7">
        <v>1057.5</v>
      </c>
      <c r="L54" s="40">
        <v>352.5</v>
      </c>
      <c r="M54" s="218">
        <f t="shared" si="2"/>
        <v>4533.3</v>
      </c>
    </row>
    <row r="55" spans="1:14" ht="20.25" customHeight="1">
      <c r="A55" s="134">
        <v>1126703</v>
      </c>
      <c r="B55" s="135" t="s">
        <v>50</v>
      </c>
      <c r="C55" s="183">
        <v>426722</v>
      </c>
      <c r="D55" s="136">
        <f>SUM(D57,D58,D59)</f>
        <v>1551.3</v>
      </c>
      <c r="E55" s="136">
        <f t="shared" ref="E55:L55" si="21">SUM(E57,E58,E59)</f>
        <v>3102.5</v>
      </c>
      <c r="F55" s="136">
        <f t="shared" si="21"/>
        <v>6205</v>
      </c>
      <c r="G55" s="136">
        <f t="shared" si="21"/>
        <v>6391.2</v>
      </c>
      <c r="H55" s="136">
        <f t="shared" si="21"/>
        <v>3723</v>
      </c>
      <c r="I55" s="136">
        <f t="shared" si="21"/>
        <v>4964</v>
      </c>
      <c r="J55" s="136">
        <f t="shared" si="21"/>
        <v>1551.3</v>
      </c>
      <c r="K55" s="136">
        <f t="shared" si="21"/>
        <v>10800</v>
      </c>
      <c r="L55" s="137">
        <f t="shared" si="21"/>
        <v>3102.5</v>
      </c>
      <c r="M55" s="218">
        <f t="shared" si="2"/>
        <v>41390.800000000003</v>
      </c>
    </row>
    <row r="56" spans="1:14">
      <c r="A56" s="104"/>
      <c r="B56" s="6" t="s">
        <v>111</v>
      </c>
      <c r="C56" s="175"/>
      <c r="D56" s="125"/>
      <c r="E56" s="125"/>
      <c r="F56" s="125"/>
      <c r="G56" s="126"/>
      <c r="H56" s="125"/>
      <c r="I56" s="125"/>
      <c r="J56" s="126"/>
      <c r="K56" s="123"/>
      <c r="L56" s="123"/>
      <c r="M56" s="218">
        <f t="shared" si="2"/>
        <v>0</v>
      </c>
    </row>
    <row r="57" spans="1:14">
      <c r="A57" s="109">
        <v>1126703</v>
      </c>
      <c r="B57" s="5" t="s">
        <v>130</v>
      </c>
      <c r="C57" s="175">
        <v>426722</v>
      </c>
      <c r="D57" s="7">
        <v>1375</v>
      </c>
      <c r="E57" s="7">
        <v>2750</v>
      </c>
      <c r="F57" s="7">
        <v>5500</v>
      </c>
      <c r="G57" s="7">
        <v>5665</v>
      </c>
      <c r="H57" s="7">
        <v>3300</v>
      </c>
      <c r="I57" s="54">
        <v>4400</v>
      </c>
      <c r="J57" s="51">
        <v>1375</v>
      </c>
      <c r="K57" s="51">
        <v>9000</v>
      </c>
      <c r="L57" s="138">
        <v>2750</v>
      </c>
      <c r="M57" s="218">
        <f t="shared" si="2"/>
        <v>36115</v>
      </c>
    </row>
    <row r="58" spans="1:14" ht="19.5" customHeight="1">
      <c r="A58" s="109">
        <v>1126703</v>
      </c>
      <c r="B58" s="5" t="s">
        <v>131</v>
      </c>
      <c r="C58" s="184">
        <v>426731</v>
      </c>
      <c r="D58" s="7">
        <v>176.3</v>
      </c>
      <c r="E58" s="7">
        <v>352.5</v>
      </c>
      <c r="F58" s="7">
        <v>705</v>
      </c>
      <c r="G58" s="7">
        <v>726.2</v>
      </c>
      <c r="H58" s="7">
        <v>423</v>
      </c>
      <c r="I58" s="7">
        <v>564</v>
      </c>
      <c r="J58" s="7">
        <v>176.3</v>
      </c>
      <c r="K58" s="7">
        <v>0</v>
      </c>
      <c r="L58" s="40">
        <v>352.5</v>
      </c>
      <c r="M58" s="218">
        <f t="shared" si="2"/>
        <v>3475.8</v>
      </c>
    </row>
    <row r="59" spans="1:14" ht="19.5" customHeight="1">
      <c r="A59" s="109">
        <v>1126703</v>
      </c>
      <c r="B59" s="5" t="s">
        <v>136</v>
      </c>
      <c r="C59" s="184">
        <v>426731</v>
      </c>
      <c r="D59" s="7"/>
      <c r="E59" s="7"/>
      <c r="F59" s="7"/>
      <c r="G59" s="7"/>
      <c r="H59" s="7"/>
      <c r="I59" s="7"/>
      <c r="J59" s="7"/>
      <c r="K59" s="40">
        <v>1800</v>
      </c>
      <c r="L59" s="40"/>
      <c r="M59" s="218"/>
    </row>
    <row r="60" spans="1:14" ht="19.5" customHeight="1">
      <c r="A60" s="109">
        <v>1126703</v>
      </c>
      <c r="B60" s="139" t="s">
        <v>69</v>
      </c>
      <c r="C60" s="184">
        <v>426731</v>
      </c>
      <c r="D60" s="125">
        <v>70</v>
      </c>
      <c r="E60" s="125">
        <v>140</v>
      </c>
      <c r="F60" s="125">
        <v>200</v>
      </c>
      <c r="G60" s="125">
        <v>200</v>
      </c>
      <c r="H60" s="125">
        <v>140</v>
      </c>
      <c r="I60" s="125">
        <v>150</v>
      </c>
      <c r="J60" s="125">
        <v>70</v>
      </c>
      <c r="K60" s="123">
        <v>300</v>
      </c>
      <c r="L60" s="123">
        <v>140</v>
      </c>
      <c r="M60" s="218">
        <f t="shared" si="2"/>
        <v>1410</v>
      </c>
    </row>
    <row r="61" spans="1:14" ht="25.5">
      <c r="A61" s="104"/>
      <c r="B61" s="140" t="s">
        <v>68</v>
      </c>
      <c r="C61" s="185" t="s">
        <v>23</v>
      </c>
      <c r="D61" s="112">
        <f t="shared" ref="D61:L61" si="22">SUM(D62)</f>
        <v>150</v>
      </c>
      <c r="E61" s="112">
        <f t="shared" si="22"/>
        <v>200</v>
      </c>
      <c r="F61" s="112">
        <f t="shared" si="22"/>
        <v>300</v>
      </c>
      <c r="G61" s="112">
        <f>SUM(G62)</f>
        <v>300</v>
      </c>
      <c r="H61" s="112">
        <f>SUM(H62)</f>
        <v>200</v>
      </c>
      <c r="I61" s="112">
        <f t="shared" si="22"/>
        <v>250</v>
      </c>
      <c r="J61" s="112">
        <f t="shared" si="22"/>
        <v>150</v>
      </c>
      <c r="K61" s="113">
        <f t="shared" si="22"/>
        <v>500</v>
      </c>
      <c r="L61" s="113">
        <f t="shared" si="22"/>
        <v>0</v>
      </c>
      <c r="M61" s="218">
        <f t="shared" si="2"/>
        <v>2050</v>
      </c>
    </row>
    <row r="62" spans="1:14">
      <c r="A62" s="104"/>
      <c r="B62" s="132" t="s">
        <v>68</v>
      </c>
      <c r="C62" s="175">
        <v>426911</v>
      </c>
      <c r="D62" s="125">
        <v>150</v>
      </c>
      <c r="E62" s="125">
        <v>200</v>
      </c>
      <c r="F62" s="125">
        <v>300</v>
      </c>
      <c r="G62" s="125">
        <v>300</v>
      </c>
      <c r="H62" s="125">
        <v>200</v>
      </c>
      <c r="I62" s="125">
        <v>250</v>
      </c>
      <c r="J62" s="125">
        <v>150</v>
      </c>
      <c r="K62" s="141">
        <v>500</v>
      </c>
      <c r="L62" s="123"/>
      <c r="M62" s="218">
        <f t="shared" si="2"/>
        <v>2050</v>
      </c>
    </row>
    <row r="63" spans="1:14" ht="15.75">
      <c r="A63" s="204">
        <v>1172000</v>
      </c>
      <c r="B63" s="198" t="s">
        <v>133</v>
      </c>
      <c r="C63" s="199" t="s">
        <v>23</v>
      </c>
      <c r="D63" s="200">
        <f>SUM(D64:D65)</f>
        <v>30</v>
      </c>
      <c r="E63" s="200">
        <f t="shared" ref="E63:M63" si="23">SUM(E64:E65)</f>
        <v>30</v>
      </c>
      <c r="F63" s="200">
        <f>SUM(F64:F65)</f>
        <v>30</v>
      </c>
      <c r="G63" s="200">
        <f>SUM(G64:G65)</f>
        <v>30</v>
      </c>
      <c r="H63" s="200">
        <f>SUM(H64:H65)</f>
        <v>30</v>
      </c>
      <c r="I63" s="200">
        <f t="shared" si="23"/>
        <v>30</v>
      </c>
      <c r="J63" s="200">
        <f t="shared" si="23"/>
        <v>30</v>
      </c>
      <c r="K63" s="200">
        <f t="shared" si="23"/>
        <v>30</v>
      </c>
      <c r="L63" s="213">
        <f t="shared" si="23"/>
        <v>30</v>
      </c>
      <c r="M63" s="220">
        <f t="shared" si="23"/>
        <v>270</v>
      </c>
      <c r="N63" s="233"/>
    </row>
    <row r="64" spans="1:14" ht="15.75">
      <c r="A64" s="204">
        <v>1172200</v>
      </c>
      <c r="B64" s="201" t="s">
        <v>134</v>
      </c>
      <c r="C64" s="199">
        <v>4822</v>
      </c>
      <c r="D64" s="202"/>
      <c r="E64" s="203"/>
      <c r="F64" s="202"/>
      <c r="G64" s="202"/>
      <c r="H64" s="202"/>
      <c r="I64" s="202"/>
      <c r="J64" s="203"/>
      <c r="K64" s="202"/>
      <c r="L64" s="214"/>
      <c r="M64" s="223"/>
      <c r="N64" s="234"/>
    </row>
    <row r="65" spans="1:14" ht="15.75">
      <c r="A65" s="204">
        <v>1172300</v>
      </c>
      <c r="B65" s="201" t="s">
        <v>135</v>
      </c>
      <c r="C65" s="199">
        <v>4823</v>
      </c>
      <c r="D65" s="202">
        <v>30</v>
      </c>
      <c r="E65" s="202">
        <v>30</v>
      </c>
      <c r="F65" s="202">
        <v>30</v>
      </c>
      <c r="G65" s="202">
        <v>30</v>
      </c>
      <c r="H65" s="202">
        <v>30</v>
      </c>
      <c r="I65" s="202">
        <v>30</v>
      </c>
      <c r="J65" s="202">
        <v>30</v>
      </c>
      <c r="K65" s="202">
        <v>30</v>
      </c>
      <c r="L65" s="215">
        <v>30</v>
      </c>
      <c r="M65" s="218">
        <f t="shared" si="2"/>
        <v>270</v>
      </c>
      <c r="N65" s="234"/>
    </row>
    <row r="66" spans="1:14">
      <c r="A66" s="142">
        <v>1176000</v>
      </c>
      <c r="B66" s="143" t="s">
        <v>51</v>
      </c>
      <c r="C66" s="186" t="s">
        <v>23</v>
      </c>
      <c r="D66" s="112">
        <f t="shared" ref="D66:L66" si="24">SUM(D67)</f>
        <v>25</v>
      </c>
      <c r="E66" s="112">
        <f t="shared" si="24"/>
        <v>50</v>
      </c>
      <c r="F66" s="112">
        <f t="shared" si="24"/>
        <v>100</v>
      </c>
      <c r="G66" s="112">
        <f>SUM(G67)</f>
        <v>100</v>
      </c>
      <c r="H66" s="112">
        <f>SUM(H67)</f>
        <v>50</v>
      </c>
      <c r="I66" s="112">
        <f t="shared" si="24"/>
        <v>80</v>
      </c>
      <c r="J66" s="112">
        <f t="shared" si="24"/>
        <v>25</v>
      </c>
      <c r="K66" s="113">
        <f t="shared" si="24"/>
        <v>150</v>
      </c>
      <c r="L66" s="113">
        <f t="shared" si="24"/>
        <v>50</v>
      </c>
      <c r="M66" s="218">
        <f t="shared" si="2"/>
        <v>630</v>
      </c>
    </row>
    <row r="67" spans="1:14">
      <c r="A67" s="142">
        <v>1176100</v>
      </c>
      <c r="B67" s="144" t="s">
        <v>52</v>
      </c>
      <c r="C67" s="187" t="s">
        <v>53</v>
      </c>
      <c r="D67" s="120">
        <v>25</v>
      </c>
      <c r="E67" s="120">
        <v>50</v>
      </c>
      <c r="F67" s="120">
        <v>100</v>
      </c>
      <c r="G67" s="120">
        <v>100</v>
      </c>
      <c r="H67" s="120">
        <v>50</v>
      </c>
      <c r="I67" s="120">
        <v>80</v>
      </c>
      <c r="J67" s="120">
        <v>25</v>
      </c>
      <c r="K67" s="121">
        <v>150</v>
      </c>
      <c r="L67" s="121">
        <v>50</v>
      </c>
      <c r="M67" s="218">
        <f t="shared" si="2"/>
        <v>630</v>
      </c>
    </row>
    <row r="68" spans="1:14" ht="25.5">
      <c r="A68" s="145">
        <v>1200000</v>
      </c>
      <c r="B68" s="146" t="s">
        <v>54</v>
      </c>
      <c r="C68" s="188" t="s">
        <v>23</v>
      </c>
      <c r="D68" s="112"/>
      <c r="E68" s="112"/>
      <c r="F68" s="112"/>
      <c r="G68" s="112"/>
      <c r="H68" s="112"/>
      <c r="I68" s="112"/>
      <c r="J68" s="112"/>
      <c r="K68" s="113"/>
      <c r="L68" s="113"/>
      <c r="M68" s="218">
        <f t="shared" si="2"/>
        <v>0</v>
      </c>
    </row>
    <row r="69" spans="1:14">
      <c r="A69" s="145">
        <v>1210000</v>
      </c>
      <c r="B69" s="146" t="s">
        <v>55</v>
      </c>
      <c r="C69" s="188" t="s">
        <v>23</v>
      </c>
      <c r="D69" s="112"/>
      <c r="E69" s="112"/>
      <c r="F69" s="112"/>
      <c r="G69" s="112"/>
      <c r="H69" s="112"/>
      <c r="I69" s="112"/>
      <c r="J69" s="112"/>
      <c r="K69" s="113"/>
      <c r="L69" s="113"/>
      <c r="M69" s="218">
        <f t="shared" si="2"/>
        <v>0</v>
      </c>
    </row>
    <row r="70" spans="1:14" ht="15" thickBot="1">
      <c r="A70" s="145">
        <v>1215000</v>
      </c>
      <c r="B70" s="147" t="s">
        <v>56</v>
      </c>
      <c r="C70" s="188">
        <v>512200</v>
      </c>
      <c r="D70" s="148"/>
      <c r="E70" s="149"/>
      <c r="F70" s="148"/>
      <c r="G70" s="148"/>
      <c r="H70" s="148"/>
      <c r="I70" s="149"/>
      <c r="J70" s="149"/>
      <c r="K70" s="150"/>
      <c r="L70" s="221"/>
      <c r="M70" s="218">
        <f t="shared" si="2"/>
        <v>0</v>
      </c>
    </row>
    <row r="71" spans="1:14" ht="26.25" thickBot="1">
      <c r="A71" s="151">
        <v>1000000</v>
      </c>
      <c r="B71" s="152" t="s">
        <v>57</v>
      </c>
      <c r="C71" s="189"/>
      <c r="D71" s="153">
        <f t="shared" ref="D71:L71" si="25">SUM(D18,D68)</f>
        <v>13782.7</v>
      </c>
      <c r="E71" s="153">
        <f t="shared" si="25"/>
        <v>19520.2</v>
      </c>
      <c r="F71" s="153">
        <f t="shared" si="25"/>
        <v>32782.800000000003</v>
      </c>
      <c r="G71" s="153">
        <f t="shared" si="25"/>
        <v>33067.800000000003</v>
      </c>
      <c r="H71" s="153">
        <f t="shared" si="25"/>
        <v>20187.2</v>
      </c>
      <c r="I71" s="153">
        <f t="shared" si="25"/>
        <v>27436.3</v>
      </c>
      <c r="J71" s="153">
        <f t="shared" si="25"/>
        <v>13752.7</v>
      </c>
      <c r="K71" s="154">
        <f t="shared" si="25"/>
        <v>55587.6</v>
      </c>
      <c r="L71" s="154">
        <f t="shared" si="25"/>
        <v>19566.2</v>
      </c>
      <c r="M71" s="218">
        <f t="shared" si="2"/>
        <v>235683.50000000003</v>
      </c>
    </row>
    <row r="72" spans="1:14" ht="39" thickBot="1">
      <c r="A72" s="76"/>
      <c r="B72" s="77" t="s">
        <v>73</v>
      </c>
      <c r="C72" s="181"/>
      <c r="D72" s="42" t="s">
        <v>100</v>
      </c>
      <c r="E72" s="42" t="s">
        <v>107</v>
      </c>
      <c r="F72" s="42" t="s">
        <v>102</v>
      </c>
      <c r="G72" s="78" t="s">
        <v>104</v>
      </c>
      <c r="H72" s="42" t="s">
        <v>103</v>
      </c>
      <c r="I72" s="79" t="s">
        <v>105</v>
      </c>
      <c r="J72" s="80" t="s">
        <v>106</v>
      </c>
      <c r="K72" s="81" t="s">
        <v>114</v>
      </c>
      <c r="L72" s="232" t="s">
        <v>115</v>
      </c>
      <c r="M72" s="225" t="s">
        <v>96</v>
      </c>
    </row>
    <row r="73" spans="1:14">
      <c r="A73" s="8"/>
      <c r="B73" s="8"/>
      <c r="C73" s="155"/>
      <c r="D73" s="156"/>
      <c r="E73" s="139"/>
      <c r="F73" s="139"/>
      <c r="G73" s="139"/>
      <c r="H73" s="139"/>
      <c r="I73" s="139"/>
      <c r="J73" s="139"/>
      <c r="K73" s="139"/>
      <c r="L73" s="139"/>
      <c r="M73" s="216"/>
    </row>
    <row r="74" spans="1:14">
      <c r="A74" s="157"/>
      <c r="B74" s="158" t="s">
        <v>58</v>
      </c>
      <c r="C74" s="309" t="s">
        <v>59</v>
      </c>
      <c r="D74" s="309"/>
      <c r="E74" s="309"/>
      <c r="F74" s="310"/>
      <c r="G74" s="310"/>
      <c r="H74" s="157"/>
      <c r="I74" s="159"/>
      <c r="J74" s="159"/>
      <c r="K74" s="159"/>
      <c r="L74" s="168"/>
      <c r="M74" s="159"/>
    </row>
    <row r="75" spans="1:14">
      <c r="A75" s="160" t="s">
        <v>0</v>
      </c>
      <c r="B75" s="161"/>
      <c r="C75" s="162"/>
      <c r="D75" s="163"/>
      <c r="E75" s="163"/>
      <c r="F75" s="308" t="s">
        <v>1</v>
      </c>
      <c r="G75" s="308"/>
      <c r="H75" s="163"/>
      <c r="I75" s="164" t="s">
        <v>2</v>
      </c>
      <c r="J75" s="164"/>
      <c r="K75" s="164"/>
      <c r="L75" s="164"/>
      <c r="M75" s="164"/>
    </row>
    <row r="76" spans="1:14">
      <c r="A76" s="158"/>
      <c r="B76" s="158" t="s">
        <v>60</v>
      </c>
      <c r="C76" s="309" t="s">
        <v>59</v>
      </c>
      <c r="D76" s="309"/>
      <c r="E76" s="309"/>
      <c r="F76" s="310"/>
      <c r="G76" s="310"/>
      <c r="H76" s="157"/>
      <c r="I76" s="159"/>
      <c r="J76" s="159"/>
      <c r="K76" s="159"/>
      <c r="L76" s="168"/>
      <c r="M76" s="159"/>
    </row>
    <row r="77" spans="1:14">
      <c r="A77" s="163"/>
      <c r="B77" s="161"/>
      <c r="C77" s="162"/>
      <c r="D77" s="163"/>
      <c r="E77" s="163"/>
      <c r="F77" s="308" t="s">
        <v>1</v>
      </c>
      <c r="G77" s="308"/>
      <c r="H77" s="163"/>
      <c r="I77" s="164" t="s">
        <v>2</v>
      </c>
      <c r="J77" s="164"/>
      <c r="K77" s="164"/>
      <c r="L77" s="164"/>
      <c r="M77" s="164"/>
    </row>
    <row r="78" spans="1:14">
      <c r="A78" s="163"/>
      <c r="B78" s="163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1:14">
      <c r="A79" s="163"/>
      <c r="B79" s="163"/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4">
      <c r="A80" s="163"/>
      <c r="B80" s="163"/>
      <c r="C80" s="162"/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1:13">
      <c r="A81" s="163"/>
      <c r="B81" s="163"/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</sheetData>
  <mergeCells count="9">
    <mergeCell ref="B3:G3"/>
    <mergeCell ref="B4:G4"/>
    <mergeCell ref="B5:G5"/>
    <mergeCell ref="F77:G77"/>
    <mergeCell ref="C74:E74"/>
    <mergeCell ref="F74:G74"/>
    <mergeCell ref="F75:G75"/>
    <mergeCell ref="C76:E76"/>
    <mergeCell ref="F76:G76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  <ignoredErrors>
    <ignoredError sqref="M21:M22 M24:M36 M38:M64 M66:M70" formulaRange="1"/>
    <ignoredError sqref="M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workbookViewId="0">
      <selection activeCell="N7" sqref="N7:N17"/>
    </sheetView>
  </sheetViews>
  <sheetFormatPr defaultRowHeight="14.25"/>
  <cols>
    <col min="1" max="1" width="4" style="41" customWidth="1"/>
    <col min="2" max="2" width="23.42578125" style="41" customWidth="1"/>
    <col min="3" max="3" width="9.5703125" style="41" customWidth="1"/>
    <col min="4" max="4" width="8.140625" style="41" customWidth="1"/>
    <col min="5" max="5" width="8.28515625" style="41" customWidth="1"/>
    <col min="6" max="6" width="11.42578125" style="41" customWidth="1"/>
    <col min="7" max="7" width="9.42578125" style="41" customWidth="1"/>
    <col min="8" max="8" width="11.140625" style="41" customWidth="1"/>
    <col min="9" max="9" width="10.28515625" style="41" customWidth="1"/>
    <col min="10" max="10" width="12.140625" style="41" customWidth="1"/>
    <col min="11" max="12" width="11.85546875" style="41" customWidth="1"/>
    <col min="13" max="14" width="13.85546875" style="41" customWidth="1"/>
    <col min="15" max="16384" width="9.140625" style="41"/>
  </cols>
  <sheetData>
    <row r="2" spans="1:14">
      <c r="E2" s="306" t="s">
        <v>108</v>
      </c>
      <c r="F2" s="306"/>
      <c r="G2" s="306"/>
      <c r="H2" s="306"/>
      <c r="I2" s="306"/>
      <c r="J2" s="306"/>
    </row>
    <row r="3" spans="1:14">
      <c r="A3" s="1"/>
      <c r="B3" s="2"/>
      <c r="C3" s="307" t="s">
        <v>129</v>
      </c>
      <c r="D3" s="307"/>
      <c r="E3" s="307"/>
      <c r="F3" s="307"/>
      <c r="G3" s="307"/>
      <c r="H3" s="307"/>
      <c r="J3" s="319"/>
      <c r="K3" s="319"/>
      <c r="L3" s="319"/>
      <c r="M3" s="319"/>
    </row>
    <row r="4" spans="1:14" ht="23.25" customHeight="1">
      <c r="A4" s="1"/>
      <c r="B4" s="329" t="s">
        <v>93</v>
      </c>
      <c r="C4" s="329"/>
      <c r="D4" s="329"/>
      <c r="E4" s="329"/>
      <c r="F4" s="329"/>
      <c r="G4" s="329"/>
      <c r="H4" s="329"/>
      <c r="I4" s="329"/>
      <c r="J4" s="329"/>
    </row>
    <row r="5" spans="1:14" ht="12.75" customHeight="1" thickBot="1">
      <c r="A5" s="1"/>
      <c r="B5" s="39"/>
      <c r="C5" s="39"/>
      <c r="D5" s="39"/>
      <c r="E5" s="39"/>
      <c r="F5" s="39"/>
      <c r="G5" s="39"/>
      <c r="H5" s="39"/>
    </row>
    <row r="6" spans="1:14" ht="15" customHeight="1" thickBot="1">
      <c r="A6" s="3"/>
      <c r="B6" s="313" t="s">
        <v>76</v>
      </c>
      <c r="C6" s="315" t="s">
        <v>77</v>
      </c>
      <c r="D6" s="42" t="s">
        <v>100</v>
      </c>
      <c r="E6" s="42" t="s">
        <v>101</v>
      </c>
      <c r="F6" s="43" t="s">
        <v>102</v>
      </c>
      <c r="G6" s="42" t="s">
        <v>104</v>
      </c>
      <c r="H6" s="31" t="s">
        <v>103</v>
      </c>
      <c r="I6" s="44" t="s">
        <v>105</v>
      </c>
      <c r="J6" s="80" t="s">
        <v>106</v>
      </c>
      <c r="K6" s="81" t="s">
        <v>114</v>
      </c>
      <c r="L6" s="190" t="s">
        <v>115</v>
      </c>
      <c r="M6" s="46" t="s">
        <v>96</v>
      </c>
      <c r="N6" s="47"/>
    </row>
    <row r="7" spans="1:14">
      <c r="A7" s="3"/>
      <c r="B7" s="314"/>
      <c r="C7" s="316"/>
      <c r="D7" s="4">
        <v>2022</v>
      </c>
      <c r="E7" s="4">
        <v>2022</v>
      </c>
      <c r="F7" s="4">
        <v>2022</v>
      </c>
      <c r="G7" s="32">
        <v>2022</v>
      </c>
      <c r="H7" s="4">
        <v>2022</v>
      </c>
      <c r="I7" s="4">
        <v>2022</v>
      </c>
      <c r="J7" s="4">
        <v>2022</v>
      </c>
      <c r="K7" s="4">
        <v>2022</v>
      </c>
      <c r="L7" s="4">
        <v>2022</v>
      </c>
      <c r="M7" s="48">
        <v>2022</v>
      </c>
      <c r="N7" s="49">
        <v>2022</v>
      </c>
    </row>
    <row r="8" spans="1:14">
      <c r="A8" s="3"/>
      <c r="B8" s="5" t="s">
        <v>78</v>
      </c>
      <c r="C8" s="5" t="s">
        <v>75</v>
      </c>
      <c r="D8" s="35">
        <f>D10*5000*11/1000</f>
        <v>1375</v>
      </c>
      <c r="E8" s="35">
        <f t="shared" ref="E8:L8" si="0">E10*5000*11/1000</f>
        <v>2750</v>
      </c>
      <c r="F8" s="35">
        <f t="shared" si="0"/>
        <v>5500</v>
      </c>
      <c r="G8" s="35">
        <f t="shared" si="0"/>
        <v>5665</v>
      </c>
      <c r="H8" s="35">
        <f t="shared" si="0"/>
        <v>3300</v>
      </c>
      <c r="I8" s="35">
        <f t="shared" si="0"/>
        <v>4400</v>
      </c>
      <c r="J8" s="35">
        <f t="shared" si="0"/>
        <v>1375</v>
      </c>
      <c r="K8" s="35">
        <f t="shared" si="0"/>
        <v>8250</v>
      </c>
      <c r="L8" s="35">
        <f t="shared" si="0"/>
        <v>2750</v>
      </c>
      <c r="M8" s="51">
        <f>SUM(D8:L8)</f>
        <v>35365</v>
      </c>
      <c r="N8" s="52">
        <v>35365</v>
      </c>
    </row>
    <row r="9" spans="1:14" ht="25.5">
      <c r="A9" s="8">
        <v>2</v>
      </c>
      <c r="B9" s="9" t="s">
        <v>79</v>
      </c>
      <c r="C9" s="6" t="s">
        <v>80</v>
      </c>
      <c r="D9" s="6">
        <v>235</v>
      </c>
      <c r="E9" s="6">
        <v>235</v>
      </c>
      <c r="F9" s="6">
        <v>235</v>
      </c>
      <c r="G9" s="6">
        <v>235</v>
      </c>
      <c r="H9" s="6">
        <v>235</v>
      </c>
      <c r="I9" s="48">
        <v>235</v>
      </c>
      <c r="J9" s="50">
        <v>235</v>
      </c>
      <c r="K9" s="50">
        <v>254</v>
      </c>
      <c r="L9" s="50">
        <v>235</v>
      </c>
      <c r="M9" s="50">
        <v>235</v>
      </c>
      <c r="N9" s="53">
        <v>235</v>
      </c>
    </row>
    <row r="10" spans="1:14" ht="25.5">
      <c r="A10" s="8">
        <v>3</v>
      </c>
      <c r="B10" s="9" t="s">
        <v>81</v>
      </c>
      <c r="C10" s="6" t="s">
        <v>82</v>
      </c>
      <c r="D10" s="4">
        <v>25</v>
      </c>
      <c r="E10" s="4">
        <v>50</v>
      </c>
      <c r="F10" s="4">
        <v>100</v>
      </c>
      <c r="G10" s="4">
        <v>103</v>
      </c>
      <c r="H10" s="4">
        <v>60</v>
      </c>
      <c r="I10" s="50">
        <v>80</v>
      </c>
      <c r="J10" s="50">
        <v>25</v>
      </c>
      <c r="K10" s="50">
        <v>150</v>
      </c>
      <c r="L10" s="50">
        <v>50</v>
      </c>
      <c r="M10" s="50">
        <f>SUM(D10:L10)</f>
        <v>643</v>
      </c>
      <c r="N10" s="53">
        <v>643</v>
      </c>
    </row>
    <row r="11" spans="1:14" ht="25.5">
      <c r="A11" s="8">
        <v>4</v>
      </c>
      <c r="B11" s="9" t="s">
        <v>83</v>
      </c>
      <c r="C11" s="6" t="s">
        <v>82</v>
      </c>
      <c r="D11" s="4">
        <v>25</v>
      </c>
      <c r="E11" s="4">
        <v>50</v>
      </c>
      <c r="F11" s="4">
        <v>100</v>
      </c>
      <c r="G11" s="4">
        <v>103</v>
      </c>
      <c r="H11" s="4">
        <v>60</v>
      </c>
      <c r="I11" s="50">
        <v>80</v>
      </c>
      <c r="J11" s="50">
        <v>25</v>
      </c>
      <c r="K11" s="50">
        <v>25</v>
      </c>
      <c r="L11" s="50">
        <v>25</v>
      </c>
      <c r="M11" s="50">
        <f>SUM(D11:L11)</f>
        <v>493</v>
      </c>
      <c r="N11" s="53">
        <v>493</v>
      </c>
    </row>
    <row r="12" spans="1:14">
      <c r="A12" s="8">
        <v>5</v>
      </c>
      <c r="B12" s="10" t="s">
        <v>84</v>
      </c>
      <c r="C12" s="6" t="s">
        <v>80</v>
      </c>
      <c r="D12" s="6">
        <f>D9*D10</f>
        <v>5875</v>
      </c>
      <c r="E12" s="6">
        <f t="shared" ref="E12:L12" si="1">E9*E10</f>
        <v>11750</v>
      </c>
      <c r="F12" s="6">
        <f t="shared" si="1"/>
        <v>23500</v>
      </c>
      <c r="G12" s="6">
        <f t="shared" si="1"/>
        <v>24205</v>
      </c>
      <c r="H12" s="6">
        <f t="shared" si="1"/>
        <v>14100</v>
      </c>
      <c r="I12" s="6">
        <f t="shared" si="1"/>
        <v>18800</v>
      </c>
      <c r="J12" s="6">
        <f t="shared" si="1"/>
        <v>5875</v>
      </c>
      <c r="K12" s="6">
        <f t="shared" si="1"/>
        <v>38100</v>
      </c>
      <c r="L12" s="6">
        <f t="shared" si="1"/>
        <v>11750</v>
      </c>
      <c r="M12" s="50">
        <f>SUM(D12:L12)</f>
        <v>153955</v>
      </c>
      <c r="N12" s="53">
        <v>153955</v>
      </c>
    </row>
    <row r="13" spans="1:14">
      <c r="A13" s="8">
        <v>6</v>
      </c>
      <c r="B13" s="10" t="s">
        <v>94</v>
      </c>
      <c r="C13" s="6" t="s">
        <v>75</v>
      </c>
      <c r="D13" s="7">
        <f>SUM(D15,D16,D17)</f>
        <v>1551.25</v>
      </c>
      <c r="E13" s="7">
        <f t="shared" ref="E13:L13" si="2">SUM(E15,E16,E17)</f>
        <v>3102.5</v>
      </c>
      <c r="F13" s="7">
        <f t="shared" si="2"/>
        <v>6205</v>
      </c>
      <c r="G13" s="7">
        <f t="shared" si="2"/>
        <v>6391.15</v>
      </c>
      <c r="H13" s="7">
        <f t="shared" si="2"/>
        <v>3723</v>
      </c>
      <c r="I13" s="7">
        <f t="shared" si="2"/>
        <v>4964</v>
      </c>
      <c r="J13" s="7">
        <f t="shared" si="2"/>
        <v>1551.25</v>
      </c>
      <c r="K13" s="7">
        <f t="shared" si="2"/>
        <v>10800</v>
      </c>
      <c r="L13" s="7">
        <f t="shared" si="2"/>
        <v>3102.5</v>
      </c>
      <c r="M13" s="50">
        <f>SUM(D13:L13)</f>
        <v>41390.65</v>
      </c>
      <c r="N13" s="52">
        <v>41390</v>
      </c>
    </row>
    <row r="14" spans="1:14">
      <c r="A14" s="8"/>
      <c r="B14" s="37" t="s">
        <v>111</v>
      </c>
      <c r="C14" s="6"/>
      <c r="D14" s="7"/>
      <c r="E14" s="7"/>
      <c r="F14" s="7"/>
      <c r="G14" s="7"/>
      <c r="H14" s="7"/>
      <c r="I14" s="54"/>
      <c r="J14" s="50"/>
      <c r="K14" s="50"/>
      <c r="L14" s="50"/>
      <c r="M14" s="51"/>
      <c r="N14" s="52"/>
    </row>
    <row r="15" spans="1:14">
      <c r="A15" s="8"/>
      <c r="B15" s="10" t="s">
        <v>130</v>
      </c>
      <c r="C15" s="6"/>
      <c r="D15" s="7">
        <v>1375</v>
      </c>
      <c r="E15" s="7">
        <v>2750</v>
      </c>
      <c r="F15" s="7">
        <v>5500</v>
      </c>
      <c r="G15" s="7">
        <v>5665</v>
      </c>
      <c r="H15" s="7">
        <v>3300</v>
      </c>
      <c r="I15" s="54">
        <v>4400</v>
      </c>
      <c r="J15" s="51">
        <v>1375</v>
      </c>
      <c r="K15" s="51">
        <v>9000</v>
      </c>
      <c r="L15" s="51">
        <v>2750</v>
      </c>
      <c r="M15" s="50">
        <f>SUM(D15:L15)</f>
        <v>36115</v>
      </c>
      <c r="N15" s="52">
        <v>36115</v>
      </c>
    </row>
    <row r="16" spans="1:14">
      <c r="A16" s="8"/>
      <c r="B16" s="10" t="s">
        <v>131</v>
      </c>
      <c r="C16" s="6"/>
      <c r="D16" s="7">
        <f>D12*30/1000</f>
        <v>176.25</v>
      </c>
      <c r="E16" s="7">
        <f t="shared" ref="E16:L16" si="3">E12*30/1000</f>
        <v>352.5</v>
      </c>
      <c r="F16" s="7">
        <f t="shared" si="3"/>
        <v>705</v>
      </c>
      <c r="G16" s="7">
        <f t="shared" si="3"/>
        <v>726.15</v>
      </c>
      <c r="H16" s="7">
        <f t="shared" si="3"/>
        <v>423</v>
      </c>
      <c r="I16" s="7">
        <f t="shared" si="3"/>
        <v>564</v>
      </c>
      <c r="J16" s="7">
        <f t="shared" si="3"/>
        <v>176.25</v>
      </c>
      <c r="K16" s="7">
        <v>0</v>
      </c>
      <c r="L16" s="7">
        <f t="shared" si="3"/>
        <v>352.5</v>
      </c>
      <c r="M16" s="50">
        <f>SUM(D16:L16)</f>
        <v>3475.65</v>
      </c>
      <c r="N16" s="52">
        <v>3475.6</v>
      </c>
    </row>
    <row r="17" spans="1:14">
      <c r="A17" s="8"/>
      <c r="B17" s="10" t="s">
        <v>132</v>
      </c>
      <c r="C17" s="6"/>
      <c r="D17" s="7"/>
      <c r="E17" s="7"/>
      <c r="F17" s="7"/>
      <c r="G17" s="7"/>
      <c r="H17" s="7"/>
      <c r="I17" s="7"/>
      <c r="J17" s="7"/>
      <c r="K17" s="7">
        <v>1800</v>
      </c>
      <c r="L17" s="7"/>
      <c r="M17" s="50"/>
      <c r="N17" s="52"/>
    </row>
    <row r="18" spans="1:14" ht="25.5">
      <c r="A18" s="8">
        <v>9</v>
      </c>
      <c r="B18" s="20" t="s">
        <v>95</v>
      </c>
      <c r="C18" s="6" t="s">
        <v>75</v>
      </c>
      <c r="D18" s="38">
        <f>D13/D12</f>
        <v>0.26404255319148934</v>
      </c>
      <c r="E18" s="38">
        <f t="shared" ref="E18:M18" si="4">E13/E12</f>
        <v>0.26404255319148934</v>
      </c>
      <c r="F18" s="38">
        <f t="shared" si="4"/>
        <v>0.26404255319148934</v>
      </c>
      <c r="G18" s="38">
        <f t="shared" si="4"/>
        <v>0.26404255319148934</v>
      </c>
      <c r="H18" s="38">
        <f t="shared" si="4"/>
        <v>0.26404255319148934</v>
      </c>
      <c r="I18" s="38">
        <f t="shared" si="4"/>
        <v>0.26404255319148934</v>
      </c>
      <c r="J18" s="38">
        <f t="shared" si="4"/>
        <v>0.26404255319148934</v>
      </c>
      <c r="K18" s="38">
        <f t="shared" si="4"/>
        <v>0.28346456692913385</v>
      </c>
      <c r="L18" s="38">
        <f t="shared" si="4"/>
        <v>0.26404255319148934</v>
      </c>
      <c r="M18" s="38">
        <f t="shared" si="4"/>
        <v>0.26884901432236691</v>
      </c>
      <c r="N18" s="52"/>
    </row>
    <row r="19" spans="1:14">
      <c r="A19" s="11"/>
      <c r="B19" s="328" t="s">
        <v>85</v>
      </c>
      <c r="C19" s="328"/>
      <c r="D19" s="328"/>
      <c r="E19" s="328"/>
      <c r="F19" s="328"/>
      <c r="G19" s="328"/>
      <c r="H19" s="328"/>
    </row>
    <row r="20" spans="1:14" ht="15" thickBot="1">
      <c r="A20" s="11"/>
      <c r="B20" s="328" t="s">
        <v>86</v>
      </c>
      <c r="C20" s="328"/>
      <c r="D20" s="328"/>
      <c r="E20" s="328"/>
      <c r="F20" s="328"/>
      <c r="G20" s="328"/>
      <c r="H20" s="328"/>
    </row>
    <row r="21" spans="1:14" ht="26.25" thickBot="1">
      <c r="A21" s="311"/>
      <c r="B21" s="313" t="s">
        <v>76</v>
      </c>
      <c r="C21" s="315" t="s">
        <v>77</v>
      </c>
      <c r="D21" s="42" t="s">
        <v>100</v>
      </c>
      <c r="E21" s="42" t="s">
        <v>101</v>
      </c>
      <c r="F21" s="42" t="s">
        <v>102</v>
      </c>
      <c r="G21" s="42" t="s">
        <v>104</v>
      </c>
      <c r="H21" s="31" t="s">
        <v>103</v>
      </c>
      <c r="I21" s="44" t="s">
        <v>105</v>
      </c>
      <c r="J21" s="80" t="s">
        <v>106</v>
      </c>
      <c r="K21" s="81" t="s">
        <v>114</v>
      </c>
      <c r="L21" s="190" t="s">
        <v>115</v>
      </c>
      <c r="M21" s="190" t="s">
        <v>116</v>
      </c>
      <c r="N21" s="55"/>
    </row>
    <row r="22" spans="1:14">
      <c r="A22" s="312"/>
      <c r="B22" s="314"/>
      <c r="C22" s="316"/>
      <c r="D22" s="4">
        <v>2022</v>
      </c>
      <c r="E22" s="4">
        <v>2022</v>
      </c>
      <c r="F22" s="4">
        <v>2022</v>
      </c>
      <c r="G22" s="32">
        <v>2022</v>
      </c>
      <c r="H22" s="4">
        <v>2022</v>
      </c>
      <c r="I22" s="4">
        <v>2022</v>
      </c>
      <c r="J22" s="4">
        <v>2022</v>
      </c>
      <c r="K22" s="4">
        <v>2022</v>
      </c>
      <c r="L22" s="4"/>
      <c r="M22" s="48">
        <v>2022</v>
      </c>
      <c r="N22" s="55"/>
    </row>
    <row r="23" spans="1:14" ht="25.5">
      <c r="A23" s="8">
        <v>1</v>
      </c>
      <c r="B23" s="12" t="s">
        <v>87</v>
      </c>
      <c r="C23" s="13" t="s">
        <v>88</v>
      </c>
      <c r="D23" s="4"/>
      <c r="E23" s="4"/>
      <c r="F23" s="4"/>
      <c r="G23" s="4"/>
      <c r="H23" s="4"/>
      <c r="I23" s="25"/>
      <c r="J23" s="50"/>
      <c r="K23" s="50"/>
      <c r="L23" s="50"/>
      <c r="M23" s="45"/>
      <c r="N23" s="55"/>
    </row>
    <row r="24" spans="1:14" ht="25.5">
      <c r="A24" s="8">
        <v>3</v>
      </c>
      <c r="B24" s="12" t="s">
        <v>89</v>
      </c>
      <c r="C24" s="13" t="s">
        <v>90</v>
      </c>
      <c r="D24" s="4"/>
      <c r="E24" s="4"/>
      <c r="F24" s="4"/>
      <c r="G24" s="4"/>
      <c r="H24" s="4"/>
      <c r="I24" s="25"/>
      <c r="J24" s="50"/>
      <c r="K24" s="50"/>
      <c r="L24" s="50"/>
      <c r="M24" s="45"/>
      <c r="N24" s="55"/>
    </row>
    <row r="25" spans="1:14" ht="15" thickBot="1">
      <c r="A25" s="14"/>
      <c r="B25" s="14" t="s">
        <v>91</v>
      </c>
      <c r="C25" s="14"/>
      <c r="D25" s="27"/>
      <c r="E25" s="27"/>
      <c r="F25" s="27"/>
      <c r="G25" s="27"/>
      <c r="H25" s="27"/>
      <c r="I25" s="33"/>
      <c r="J25" s="50"/>
      <c r="K25" s="50"/>
      <c r="L25" s="50"/>
      <c r="M25" s="45"/>
      <c r="N25" s="55"/>
    </row>
    <row r="26" spans="1:14" ht="26.25" thickBot="1">
      <c r="A26" s="15"/>
      <c r="B26" s="16" t="s">
        <v>92</v>
      </c>
      <c r="C26" s="17" t="s">
        <v>90</v>
      </c>
      <c r="D26" s="28"/>
      <c r="E26" s="28"/>
      <c r="F26" s="28"/>
      <c r="G26" s="30"/>
      <c r="H26" s="29"/>
      <c r="I26" s="30"/>
      <c r="J26" s="50"/>
      <c r="K26" s="50"/>
      <c r="L26" s="50"/>
      <c r="M26" s="45"/>
      <c r="N26" s="55"/>
    </row>
    <row r="27" spans="1:14" ht="39" thickBot="1">
      <c r="A27" s="22"/>
      <c r="B27" s="23" t="s">
        <v>99</v>
      </c>
      <c r="C27" s="24" t="s">
        <v>75</v>
      </c>
      <c r="D27" s="24"/>
      <c r="E27" s="26"/>
      <c r="F27" s="26"/>
      <c r="G27" s="26"/>
      <c r="H27" s="24"/>
      <c r="I27" s="34"/>
      <c r="J27" s="50"/>
      <c r="K27" s="50"/>
      <c r="L27" s="50"/>
      <c r="M27" s="45"/>
      <c r="N27" s="55"/>
    </row>
    <row r="28" spans="1:14">
      <c r="A28" s="1"/>
      <c r="B28" s="1"/>
      <c r="C28" s="1"/>
      <c r="D28" s="1"/>
      <c r="E28" s="1"/>
      <c r="F28" s="1"/>
      <c r="G28" s="1"/>
      <c r="H28" s="1"/>
    </row>
    <row r="29" spans="1:14">
      <c r="A29" s="21"/>
      <c r="B29" s="317" t="s">
        <v>97</v>
      </c>
      <c r="C29" s="317"/>
      <c r="D29" s="317"/>
      <c r="E29" s="317"/>
      <c r="F29" s="317"/>
      <c r="G29" s="56"/>
      <c r="H29" s="57"/>
      <c r="I29" s="318"/>
      <c r="J29" s="318"/>
      <c r="K29" s="21"/>
      <c r="L29" s="21"/>
    </row>
    <row r="30" spans="1:14">
      <c r="A30" s="21"/>
      <c r="B30" s="327" t="s">
        <v>0</v>
      </c>
      <c r="C30" s="58"/>
      <c r="D30" s="320" t="s">
        <v>1</v>
      </c>
      <c r="E30" s="321"/>
      <c r="F30" s="321"/>
      <c r="G30" s="59"/>
      <c r="H30" s="21"/>
      <c r="I30" s="322"/>
      <c r="J30" s="322"/>
      <c r="K30" s="21"/>
      <c r="L30" s="21"/>
    </row>
    <row r="31" spans="1:14">
      <c r="A31" s="21"/>
      <c r="B31" s="327"/>
      <c r="C31" s="60"/>
      <c r="D31" s="58"/>
      <c r="E31" s="21"/>
      <c r="F31" s="21"/>
      <c r="G31" s="21"/>
      <c r="H31" s="21"/>
      <c r="I31" s="21"/>
      <c r="J31" s="21"/>
      <c r="K31" s="21"/>
      <c r="L31" s="21"/>
    </row>
    <row r="32" spans="1:14">
      <c r="A32" s="21"/>
      <c r="B32" s="323" t="s">
        <v>98</v>
      </c>
      <c r="C32" s="324"/>
      <c r="D32" s="324"/>
      <c r="E32" s="57"/>
      <c r="F32" s="57"/>
      <c r="G32" s="57"/>
      <c r="H32" s="57"/>
      <c r="I32" s="57"/>
      <c r="J32" s="57"/>
      <c r="K32" s="21"/>
      <c r="L32" s="21"/>
    </row>
    <row r="33" spans="1:12">
      <c r="A33" s="21"/>
      <c r="B33" s="61"/>
      <c r="C33" s="62"/>
      <c r="D33" s="325"/>
      <c r="E33" s="325"/>
      <c r="F33" s="325"/>
      <c r="G33" s="63"/>
      <c r="H33" s="57"/>
      <c r="I33" s="326"/>
      <c r="J33" s="326"/>
      <c r="K33" s="21"/>
      <c r="L33" s="21"/>
    </row>
    <row r="34" spans="1:12">
      <c r="A34" s="21"/>
      <c r="B34" s="21"/>
      <c r="C34" s="58"/>
      <c r="D34" s="320" t="s">
        <v>1</v>
      </c>
      <c r="E34" s="321"/>
      <c r="F34" s="321"/>
      <c r="G34" s="59"/>
      <c r="H34" s="21"/>
      <c r="I34" s="322"/>
      <c r="J34" s="322"/>
      <c r="K34" s="21"/>
      <c r="L34" s="21"/>
    </row>
    <row r="35" spans="1: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21">
    <mergeCell ref="D34:F34"/>
    <mergeCell ref="I34:J34"/>
    <mergeCell ref="D30:F30"/>
    <mergeCell ref="I30:J30"/>
    <mergeCell ref="B32:D32"/>
    <mergeCell ref="D33:F33"/>
    <mergeCell ref="I33:J33"/>
    <mergeCell ref="B30:B31"/>
    <mergeCell ref="E2:J2"/>
    <mergeCell ref="A21:A22"/>
    <mergeCell ref="B21:B22"/>
    <mergeCell ref="C21:C22"/>
    <mergeCell ref="B29:F29"/>
    <mergeCell ref="I29:J29"/>
    <mergeCell ref="J3:M3"/>
    <mergeCell ref="C3:H3"/>
    <mergeCell ref="B19:H19"/>
    <mergeCell ref="B20:H20"/>
    <mergeCell ref="B6:B7"/>
    <mergeCell ref="C6:C7"/>
    <mergeCell ref="B4:J4"/>
  </mergeCells>
  <pageMargins left="0.19685039370078741" right="0.2" top="0.27559055118110237" bottom="0.27559055118110237" header="0.23622047244094491" footer="0.2362204724409449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81"/>
  <sheetViews>
    <sheetView tabSelected="1" topLeftCell="A2" workbookViewId="0">
      <selection activeCell="B3" sqref="B3:I3"/>
    </sheetView>
  </sheetViews>
  <sheetFormatPr defaultRowHeight="14.25"/>
  <cols>
    <col min="1" max="1" width="9" style="41" customWidth="1"/>
    <col min="2" max="2" width="33.140625" style="41" customWidth="1"/>
    <col min="3" max="3" width="8" style="165" customWidth="1"/>
    <col min="4" max="4" width="10.7109375" style="41" customWidth="1"/>
    <col min="5" max="5" width="10.28515625" style="41" customWidth="1"/>
    <col min="6" max="6" width="9.42578125" style="41" customWidth="1"/>
    <col min="7" max="7" width="9.140625" style="41" customWidth="1"/>
    <col min="8" max="8" width="9.5703125" style="41" customWidth="1"/>
    <col min="9" max="9" width="2" style="41" customWidth="1"/>
    <col min="10" max="10" width="11.5703125" style="41" customWidth="1"/>
    <col min="11" max="11" width="14.5703125" style="41" customWidth="1"/>
    <col min="12" max="12" width="9.7109375" style="41" customWidth="1"/>
    <col min="13" max="13" width="11.85546875" style="41" customWidth="1"/>
    <col min="14" max="14" width="9.140625" style="41"/>
    <col min="15" max="15" width="14.140625" style="41" customWidth="1"/>
    <col min="16" max="16384" width="9.140625" style="41"/>
  </cols>
  <sheetData>
    <row r="3" spans="1:13">
      <c r="A3" s="64"/>
      <c r="B3" s="306" t="s">
        <v>108</v>
      </c>
      <c r="C3" s="306"/>
      <c r="D3" s="306"/>
      <c r="E3" s="306"/>
      <c r="F3" s="306"/>
      <c r="G3" s="306"/>
      <c r="H3" s="306"/>
      <c r="I3" s="306"/>
      <c r="J3" s="65"/>
      <c r="K3" s="65"/>
      <c r="L3" s="67"/>
      <c r="M3" s="64"/>
    </row>
    <row r="4" spans="1:13">
      <c r="A4" s="64"/>
      <c r="B4" s="307" t="s">
        <v>109</v>
      </c>
      <c r="C4" s="307"/>
      <c r="D4" s="307"/>
      <c r="E4" s="307"/>
      <c r="F4" s="307"/>
      <c r="G4" s="307"/>
      <c r="H4" s="307"/>
      <c r="I4" s="307"/>
      <c r="J4" s="65"/>
      <c r="K4" s="65"/>
      <c r="L4" s="65"/>
      <c r="M4" s="65"/>
    </row>
    <row r="5" spans="1:13">
      <c r="A5" s="64"/>
      <c r="B5" s="307" t="s">
        <v>128</v>
      </c>
      <c r="C5" s="307"/>
      <c r="D5" s="307"/>
      <c r="E5" s="307"/>
      <c r="F5" s="307"/>
      <c r="G5" s="307"/>
      <c r="H5" s="307"/>
      <c r="I5" s="307"/>
      <c r="J5" s="65"/>
      <c r="K5" s="65"/>
      <c r="L5" s="65"/>
      <c r="M5" s="64"/>
    </row>
    <row r="6" spans="1:13" ht="15" thickBot="1">
      <c r="A6" s="64"/>
      <c r="B6" s="65" t="s">
        <v>110</v>
      </c>
      <c r="C6" s="65"/>
      <c r="D6" s="65"/>
      <c r="E6" s="66"/>
      <c r="F6" s="64"/>
      <c r="G6" s="64"/>
      <c r="H6" s="65" t="s">
        <v>3</v>
      </c>
      <c r="I6" s="68"/>
      <c r="J6" s="68"/>
      <c r="K6" s="67"/>
      <c r="L6" s="67"/>
    </row>
    <row r="7" spans="1:13" ht="15" thickBot="1">
      <c r="A7" s="64"/>
      <c r="B7" s="65" t="s">
        <v>36</v>
      </c>
      <c r="C7" s="65"/>
      <c r="D7" s="65"/>
      <c r="E7" s="66"/>
      <c r="F7" s="64"/>
      <c r="G7" s="64"/>
      <c r="H7" s="65" t="s">
        <v>4</v>
      </c>
      <c r="I7" s="69"/>
      <c r="J7" s="70">
        <v>9</v>
      </c>
      <c r="K7" s="69"/>
      <c r="L7" s="69"/>
    </row>
    <row r="8" spans="1:13" ht="15" thickBot="1">
      <c r="A8" s="64"/>
      <c r="B8" s="65" t="s">
        <v>6</v>
      </c>
      <c r="C8" s="65"/>
      <c r="D8" s="65"/>
      <c r="E8" s="65"/>
      <c r="F8" s="64"/>
      <c r="G8" s="64"/>
      <c r="H8" s="65" t="s">
        <v>5</v>
      </c>
      <c r="I8" s="69"/>
      <c r="J8" s="70">
        <v>1</v>
      </c>
      <c r="K8" s="69"/>
      <c r="L8" s="69"/>
    </row>
    <row r="9" spans="1:13" ht="15" thickBot="1">
      <c r="A9" s="64"/>
      <c r="B9" s="65" t="s">
        <v>8</v>
      </c>
      <c r="C9" s="65"/>
      <c r="D9" s="65"/>
      <c r="E9" s="66"/>
      <c r="F9" s="64"/>
      <c r="G9" s="64"/>
      <c r="H9" s="65" t="s">
        <v>7</v>
      </c>
      <c r="I9" s="69"/>
      <c r="J9" s="70">
        <v>1</v>
      </c>
      <c r="K9" s="69"/>
      <c r="L9" s="69"/>
    </row>
    <row r="10" spans="1:13" ht="15" thickBot="1">
      <c r="A10" s="64"/>
      <c r="B10" s="65" t="s">
        <v>10</v>
      </c>
      <c r="C10" s="65"/>
      <c r="D10" s="71" t="s">
        <v>11</v>
      </c>
      <c r="E10" s="72"/>
      <c r="F10" s="65"/>
      <c r="G10" s="65"/>
      <c r="H10" s="65" t="s">
        <v>9</v>
      </c>
      <c r="I10" s="69"/>
      <c r="J10" s="70">
        <v>51</v>
      </c>
      <c r="K10" s="69"/>
      <c r="L10" s="69"/>
    </row>
    <row r="11" spans="1:13">
      <c r="A11" s="64"/>
      <c r="B11" s="64" t="s">
        <v>12</v>
      </c>
      <c r="C11" s="73"/>
      <c r="D11" s="64"/>
      <c r="E11" s="64"/>
      <c r="F11" s="64"/>
      <c r="G11" s="64"/>
      <c r="H11" s="64" t="s">
        <v>13</v>
      </c>
      <c r="I11" s="64"/>
      <c r="J11" s="69" t="s">
        <v>74</v>
      </c>
      <c r="K11" s="69"/>
      <c r="L11" s="69"/>
    </row>
    <row r="12" spans="1:13">
      <c r="A12" s="64"/>
      <c r="B12" s="64" t="s">
        <v>37</v>
      </c>
      <c r="C12" s="73"/>
      <c r="D12" s="64"/>
      <c r="E12" s="64"/>
      <c r="F12" s="64"/>
      <c r="G12" s="64"/>
      <c r="H12" s="64" t="s">
        <v>15</v>
      </c>
      <c r="I12" s="64"/>
      <c r="J12" s="64"/>
      <c r="K12" s="64"/>
      <c r="L12" s="64"/>
    </row>
    <row r="13" spans="1:13" ht="15" thickBot="1">
      <c r="A13" s="64"/>
      <c r="B13" s="64" t="s">
        <v>14</v>
      </c>
      <c r="C13" s="73"/>
      <c r="D13" s="64"/>
      <c r="E13" s="64"/>
      <c r="F13" s="64"/>
      <c r="G13" s="64"/>
      <c r="H13" s="64" t="s">
        <v>17</v>
      </c>
      <c r="I13" s="64"/>
      <c r="J13" s="64"/>
      <c r="K13" s="64"/>
      <c r="L13" s="64"/>
    </row>
    <row r="14" spans="1:13" ht="15" thickBot="1">
      <c r="A14" s="64"/>
      <c r="B14" s="64" t="s">
        <v>16</v>
      </c>
      <c r="C14" s="73"/>
      <c r="D14" s="64"/>
      <c r="E14" s="64"/>
      <c r="F14" s="64"/>
      <c r="G14" s="64"/>
      <c r="H14" s="64" t="s">
        <v>18</v>
      </c>
      <c r="I14" s="64"/>
      <c r="J14" s="64"/>
      <c r="K14" s="74" t="s">
        <v>38</v>
      </c>
      <c r="L14" s="75"/>
    </row>
    <row r="15" spans="1:13" ht="15" thickBot="1">
      <c r="A15" s="64"/>
      <c r="B15" s="64"/>
      <c r="C15" s="73"/>
      <c r="D15" s="64"/>
      <c r="E15" s="64"/>
      <c r="F15" s="64"/>
      <c r="G15" s="64"/>
      <c r="H15" s="64" t="s">
        <v>19</v>
      </c>
      <c r="I15" s="64"/>
      <c r="J15" s="64"/>
      <c r="K15" s="64"/>
      <c r="L15" s="64"/>
    </row>
    <row r="16" spans="1:13" ht="36.75" customHeight="1" thickBot="1">
      <c r="A16" s="76"/>
      <c r="B16" s="76" t="s">
        <v>73</v>
      </c>
      <c r="C16" s="77"/>
      <c r="D16" s="207" t="s">
        <v>117</v>
      </c>
      <c r="E16" s="207" t="s">
        <v>118</v>
      </c>
      <c r="F16" s="207" t="s">
        <v>119</v>
      </c>
      <c r="G16" s="209" t="s">
        <v>122</v>
      </c>
      <c r="H16" s="207" t="s">
        <v>124</v>
      </c>
      <c r="I16" s="210"/>
      <c r="J16" s="207" t="s">
        <v>96</v>
      </c>
      <c r="K16" s="209"/>
      <c r="L16" s="210"/>
      <c r="M16" s="217"/>
    </row>
    <row r="17" spans="1:13" ht="13.5" customHeight="1" thickBot="1">
      <c r="A17" s="82">
        <v>1</v>
      </c>
      <c r="B17" s="83">
        <v>2</v>
      </c>
      <c r="C17" s="79">
        <v>3</v>
      </c>
      <c r="D17" s="42">
        <v>4</v>
      </c>
      <c r="E17" s="84">
        <v>5</v>
      </c>
      <c r="F17" s="85">
        <v>6</v>
      </c>
      <c r="G17" s="83">
        <v>7</v>
      </c>
      <c r="H17" s="85">
        <v>8</v>
      </c>
      <c r="I17" s="82">
        <v>9</v>
      </c>
      <c r="J17" s="85">
        <v>10</v>
      </c>
      <c r="K17" s="247">
        <v>11</v>
      </c>
      <c r="L17" s="87">
        <v>12</v>
      </c>
      <c r="M17" s="228"/>
    </row>
    <row r="18" spans="1:13" ht="15" thickBot="1">
      <c r="A18" s="88">
        <v>1100000</v>
      </c>
      <c r="B18" s="89" t="s">
        <v>20</v>
      </c>
      <c r="C18" s="90" t="s">
        <v>21</v>
      </c>
      <c r="D18" s="91">
        <f t="shared" ref="D18:M18" si="0">SUM(D20,D23)</f>
        <v>19520.2</v>
      </c>
      <c r="E18" s="91">
        <f t="shared" si="0"/>
        <v>19520.2</v>
      </c>
      <c r="F18" s="91">
        <f t="shared" si="0"/>
        <v>19520.2</v>
      </c>
      <c r="G18" s="91">
        <f t="shared" ref="G18:H18" si="1">SUM(G20,G23)</f>
        <v>13779.6</v>
      </c>
      <c r="H18" s="91">
        <f t="shared" si="1"/>
        <v>19476.2</v>
      </c>
      <c r="I18" s="92">
        <f>SUM(I20,I23)</f>
        <v>0</v>
      </c>
      <c r="J18" s="265">
        <f>SUM(J20,J23)</f>
        <v>91816.400000000009</v>
      </c>
      <c r="K18" s="248"/>
      <c r="L18" s="92">
        <f t="shared" si="0"/>
        <v>0</v>
      </c>
      <c r="M18" s="112">
        <f t="shared" si="0"/>
        <v>0</v>
      </c>
    </row>
    <row r="19" spans="1:13">
      <c r="A19" s="93">
        <v>1110000</v>
      </c>
      <c r="B19" s="94" t="s">
        <v>22</v>
      </c>
      <c r="C19" s="95" t="s">
        <v>23</v>
      </c>
      <c r="D19" s="96"/>
      <c r="E19" s="96"/>
      <c r="F19" s="97"/>
      <c r="G19" s="96"/>
      <c r="H19" s="96"/>
      <c r="I19" s="98"/>
      <c r="J19" s="266"/>
      <c r="K19" s="249"/>
      <c r="L19" s="98"/>
      <c r="M19" s="104"/>
    </row>
    <row r="20" spans="1:13" ht="25.5">
      <c r="A20" s="99">
        <v>1110000</v>
      </c>
      <c r="B20" s="100" t="s">
        <v>24</v>
      </c>
      <c r="C20" s="101" t="s">
        <v>23</v>
      </c>
      <c r="D20" s="102">
        <f t="shared" ref="D20" si="2">SUM(D21:D22)</f>
        <v>13821.2</v>
      </c>
      <c r="E20" s="102">
        <f t="shared" ref="E20:M20" si="3">SUM(E21:E22)</f>
        <v>13821.2</v>
      </c>
      <c r="F20" s="102">
        <f t="shared" si="3"/>
        <v>13821.2</v>
      </c>
      <c r="G20" s="102">
        <f t="shared" ref="G20" si="4">SUM(G21:G22)</f>
        <v>10172.1</v>
      </c>
      <c r="H20" s="102">
        <f t="shared" ref="H20" si="5">SUM(H21:H22)</f>
        <v>13821.2</v>
      </c>
      <c r="I20" s="103">
        <f>SUM(I21:I22)</f>
        <v>0</v>
      </c>
      <c r="J20" s="267">
        <f>SUM(J21:J22)</f>
        <v>65456.900000000009</v>
      </c>
      <c r="K20" s="250"/>
      <c r="L20" s="103">
        <f t="shared" si="3"/>
        <v>0</v>
      </c>
      <c r="M20" s="112">
        <f t="shared" si="3"/>
        <v>0</v>
      </c>
    </row>
    <row r="21" spans="1:13" ht="35.25" customHeight="1">
      <c r="A21" s="104">
        <v>1111000</v>
      </c>
      <c r="B21" s="105" t="s">
        <v>25</v>
      </c>
      <c r="C21" s="175">
        <v>411100</v>
      </c>
      <c r="D21" s="106">
        <v>13821.2</v>
      </c>
      <c r="E21" s="106">
        <v>13821.2</v>
      </c>
      <c r="F21" s="106">
        <v>13821.2</v>
      </c>
      <c r="G21" s="106">
        <v>10172.1</v>
      </c>
      <c r="H21" s="106">
        <v>13821.2</v>
      </c>
      <c r="I21" s="107"/>
      <c r="J21" s="218">
        <f>SUM(D21:I21)</f>
        <v>65456.900000000009</v>
      </c>
      <c r="K21" s="251"/>
      <c r="L21" s="107"/>
      <c r="M21" s="106"/>
    </row>
    <row r="22" spans="1:13" ht="15" thickBot="1">
      <c r="A22" s="99">
        <v>1115000</v>
      </c>
      <c r="B22" s="108" t="s">
        <v>26</v>
      </c>
      <c r="C22" s="176">
        <v>411500</v>
      </c>
      <c r="D22" s="99"/>
      <c r="E22" s="99"/>
      <c r="F22" s="99"/>
      <c r="G22" s="99"/>
      <c r="H22" s="99"/>
      <c r="I22" s="109"/>
      <c r="J22" s="268"/>
      <c r="K22" s="252"/>
      <c r="L22" s="109"/>
      <c r="M22" s="104"/>
    </row>
    <row r="23" spans="1:13" ht="26.25" thickBot="1">
      <c r="A23" s="110">
        <v>1120000</v>
      </c>
      <c r="B23" s="192" t="s">
        <v>27</v>
      </c>
      <c r="C23" s="195" t="s">
        <v>23</v>
      </c>
      <c r="D23" s="91">
        <f>SUM(D24,D37,D39,D42,D45,D47,D63,D66)</f>
        <v>5699</v>
      </c>
      <c r="E23" s="91">
        <f t="shared" ref="E23:M23" si="6">SUM(E24,E37,E39,E42,E45,E47,E63,E66)</f>
        <v>5699</v>
      </c>
      <c r="F23" s="91">
        <f t="shared" si="6"/>
        <v>5699</v>
      </c>
      <c r="G23" s="91">
        <f t="shared" ref="G23" si="7">SUM(G24,G37,G39,G42,G45,G47,G63,G66)</f>
        <v>3607.5</v>
      </c>
      <c r="H23" s="91">
        <f>SUM(H24,H37,H39,H42,H45,H47,H63,H66)</f>
        <v>5655</v>
      </c>
      <c r="I23" s="92">
        <f t="shared" si="6"/>
        <v>0</v>
      </c>
      <c r="J23" s="265">
        <f t="shared" si="6"/>
        <v>26359.5</v>
      </c>
      <c r="K23" s="248"/>
      <c r="L23" s="92">
        <f t="shared" si="6"/>
        <v>0</v>
      </c>
      <c r="M23" s="112">
        <f t="shared" si="6"/>
        <v>0</v>
      </c>
    </row>
    <row r="24" spans="1:13">
      <c r="A24" s="96">
        <v>1121000</v>
      </c>
      <c r="B24" s="114" t="s">
        <v>28</v>
      </c>
      <c r="C24" s="178" t="s">
        <v>21</v>
      </c>
      <c r="D24" s="112">
        <f t="shared" ref="D24:H24" si="8">SUM(D25,D26,D29,D33)</f>
        <v>1394</v>
      </c>
      <c r="E24" s="112">
        <f t="shared" si="8"/>
        <v>1394</v>
      </c>
      <c r="F24" s="112">
        <f t="shared" si="8"/>
        <v>1394</v>
      </c>
      <c r="G24" s="191">
        <f t="shared" si="8"/>
        <v>1190</v>
      </c>
      <c r="H24" s="191">
        <f t="shared" si="8"/>
        <v>1350</v>
      </c>
      <c r="I24" s="167">
        <f t="shared" ref="I24:M24" si="9">SUM(I25,I26,I29,I33)</f>
        <v>0</v>
      </c>
      <c r="J24" s="269">
        <f t="shared" ref="J24" si="10">SUM(J25,J26,J29,J33)</f>
        <v>6722</v>
      </c>
      <c r="K24" s="253"/>
      <c r="L24" s="167">
        <f t="shared" si="9"/>
        <v>0</v>
      </c>
      <c r="M24" s="112">
        <f t="shared" si="9"/>
        <v>0</v>
      </c>
    </row>
    <row r="25" spans="1:13" ht="25.5">
      <c r="A25" s="115">
        <v>1121100</v>
      </c>
      <c r="B25" s="116" t="s">
        <v>29</v>
      </c>
      <c r="C25" s="179">
        <v>421100</v>
      </c>
      <c r="D25" s="104"/>
      <c r="E25" s="104"/>
      <c r="F25" s="104"/>
      <c r="G25" s="104"/>
      <c r="H25" s="104"/>
      <c r="I25" s="117"/>
      <c r="J25" s="270"/>
      <c r="K25" s="254"/>
      <c r="L25" s="117"/>
      <c r="M25" s="104"/>
    </row>
    <row r="26" spans="1:13">
      <c r="A26" s="115">
        <v>1121200</v>
      </c>
      <c r="B26" s="118" t="s">
        <v>39</v>
      </c>
      <c r="C26" s="179">
        <v>421200</v>
      </c>
      <c r="D26" s="112">
        <f t="shared" ref="D26:G26" si="11">SUM(D27:D28)</f>
        <v>1150</v>
      </c>
      <c r="E26" s="112">
        <f t="shared" si="11"/>
        <v>1150</v>
      </c>
      <c r="F26" s="112">
        <f t="shared" si="11"/>
        <v>1150</v>
      </c>
      <c r="G26" s="112">
        <f t="shared" si="11"/>
        <v>950</v>
      </c>
      <c r="H26" s="112">
        <f>SUM(H27:H28)</f>
        <v>1150</v>
      </c>
      <c r="I26" s="113">
        <f>SUM(I27:I28)</f>
        <v>0</v>
      </c>
      <c r="J26" s="271">
        <f>SUM(J27:J28)</f>
        <v>5550</v>
      </c>
      <c r="K26" s="255"/>
      <c r="L26" s="112">
        <f t="shared" ref="L26" si="12">SUM(L27:L28)</f>
        <v>0</v>
      </c>
      <c r="M26" s="112">
        <f t="shared" ref="M26" si="13">SUM(M27:M28)</f>
        <v>0</v>
      </c>
    </row>
    <row r="27" spans="1:13">
      <c r="A27" s="115"/>
      <c r="B27" s="119" t="s">
        <v>41</v>
      </c>
      <c r="C27" s="179">
        <v>421211</v>
      </c>
      <c r="D27" s="120">
        <v>250</v>
      </c>
      <c r="E27" s="120">
        <v>250</v>
      </c>
      <c r="F27" s="120">
        <v>250</v>
      </c>
      <c r="G27" s="120">
        <v>150</v>
      </c>
      <c r="H27" s="120">
        <v>250</v>
      </c>
      <c r="I27" s="121"/>
      <c r="J27" s="219">
        <f>SUM(D27:I27)</f>
        <v>1150</v>
      </c>
      <c r="K27" s="256"/>
      <c r="L27" s="120"/>
      <c r="M27" s="106"/>
    </row>
    <row r="28" spans="1:13">
      <c r="A28" s="115"/>
      <c r="B28" s="119" t="s">
        <v>40</v>
      </c>
      <c r="C28" s="179">
        <v>421221</v>
      </c>
      <c r="D28" s="122">
        <v>900</v>
      </c>
      <c r="E28" s="122">
        <v>900</v>
      </c>
      <c r="F28" s="122">
        <v>900</v>
      </c>
      <c r="G28" s="122">
        <v>800</v>
      </c>
      <c r="H28" s="122">
        <v>900</v>
      </c>
      <c r="I28" s="123"/>
      <c r="J28" s="272">
        <f>SUM(D28:I28)</f>
        <v>4400</v>
      </c>
      <c r="K28" s="257"/>
      <c r="L28" s="122"/>
      <c r="M28" s="106"/>
    </row>
    <row r="29" spans="1:13">
      <c r="A29" s="115">
        <v>1121300</v>
      </c>
      <c r="B29" s="124" t="s">
        <v>42</v>
      </c>
      <c r="C29" s="179">
        <v>421300</v>
      </c>
      <c r="D29" s="112">
        <f>SUM(D30:D31:D32)</f>
        <v>184</v>
      </c>
      <c r="E29" s="112">
        <f>SUM(E30:E31:E32)</f>
        <v>184</v>
      </c>
      <c r="F29" s="112">
        <f>SUM(F30:F31:F32)</f>
        <v>184</v>
      </c>
      <c r="G29" s="112">
        <f>SUM(G30:G31:G32)</f>
        <v>180</v>
      </c>
      <c r="H29" s="112">
        <f>SUM(H30:H31:H32)</f>
        <v>140</v>
      </c>
      <c r="I29" s="113">
        <f>SUM(I30:I31:I32)</f>
        <v>0</v>
      </c>
      <c r="J29" s="271">
        <f>SUM(J30:J31:J32)</f>
        <v>872</v>
      </c>
      <c r="K29" s="255"/>
      <c r="L29" s="112">
        <f>SUM(L30:L31:L32)</f>
        <v>0</v>
      </c>
      <c r="M29" s="112">
        <f>SUM(M30:M31:M32)</f>
        <v>0</v>
      </c>
    </row>
    <row r="30" spans="1:13">
      <c r="A30" s="115"/>
      <c r="B30" s="119" t="s">
        <v>44</v>
      </c>
      <c r="C30" s="179">
        <v>421311</v>
      </c>
      <c r="D30" s="120">
        <v>100</v>
      </c>
      <c r="E30" s="120">
        <v>100</v>
      </c>
      <c r="F30" s="120">
        <v>100</v>
      </c>
      <c r="G30" s="120">
        <v>72</v>
      </c>
      <c r="H30" s="120">
        <v>50</v>
      </c>
      <c r="I30" s="121"/>
      <c r="J30" s="219">
        <f>SUM(D30:I30)</f>
        <v>422</v>
      </c>
      <c r="K30" s="256"/>
      <c r="L30" s="120"/>
      <c r="M30" s="106"/>
    </row>
    <row r="31" spans="1:13">
      <c r="A31" s="115"/>
      <c r="B31" s="119" t="s">
        <v>61</v>
      </c>
      <c r="C31" s="179">
        <v>421321</v>
      </c>
      <c r="D31" s="125">
        <v>34</v>
      </c>
      <c r="E31" s="125">
        <v>34</v>
      </c>
      <c r="F31" s="125">
        <v>34</v>
      </c>
      <c r="G31" s="125">
        <v>48</v>
      </c>
      <c r="H31" s="125">
        <v>40</v>
      </c>
      <c r="I31" s="206"/>
      <c r="J31" s="273">
        <f>SUM(D31:I31)</f>
        <v>190</v>
      </c>
      <c r="K31" s="258"/>
      <c r="L31" s="125"/>
      <c r="M31" s="106"/>
    </row>
    <row r="32" spans="1:13">
      <c r="A32" s="115"/>
      <c r="B32" s="119" t="s">
        <v>43</v>
      </c>
      <c r="C32" s="179">
        <v>421323</v>
      </c>
      <c r="D32" s="125">
        <v>50</v>
      </c>
      <c r="E32" s="125">
        <v>50</v>
      </c>
      <c r="F32" s="125">
        <v>50</v>
      </c>
      <c r="G32" s="125">
        <v>60</v>
      </c>
      <c r="H32" s="125">
        <v>50</v>
      </c>
      <c r="I32" s="206"/>
      <c r="J32" s="273">
        <f>SUM(D32:I32)</f>
        <v>260</v>
      </c>
      <c r="K32" s="258"/>
      <c r="L32" s="125"/>
      <c r="M32" s="106"/>
    </row>
    <row r="33" spans="1:13">
      <c r="A33" s="115">
        <v>1121400</v>
      </c>
      <c r="B33" s="124" t="s">
        <v>30</v>
      </c>
      <c r="C33" s="180">
        <v>421400</v>
      </c>
      <c r="D33" s="112">
        <f t="shared" ref="D33:G33" si="14">SUM(D34:D35)</f>
        <v>60</v>
      </c>
      <c r="E33" s="112">
        <f t="shared" si="14"/>
        <v>60</v>
      </c>
      <c r="F33" s="112">
        <f t="shared" si="14"/>
        <v>60</v>
      </c>
      <c r="G33" s="112">
        <f t="shared" si="14"/>
        <v>60</v>
      </c>
      <c r="H33" s="112">
        <f>SUM(H34:H35)</f>
        <v>60</v>
      </c>
      <c r="I33" s="113">
        <f>SUM(I34:I35)</f>
        <v>0</v>
      </c>
      <c r="J33" s="271">
        <f>SUM(J34:J35)</f>
        <v>300</v>
      </c>
      <c r="K33" s="255"/>
      <c r="L33" s="112">
        <f t="shared" ref="L33" si="15">SUM(L34:L35)</f>
        <v>0</v>
      </c>
      <c r="M33" s="112">
        <f t="shared" ref="M33" si="16">SUM(M34:M35)</f>
        <v>0</v>
      </c>
    </row>
    <row r="34" spans="1:13">
      <c r="A34" s="115"/>
      <c r="B34" s="119" t="s">
        <v>72</v>
      </c>
      <c r="C34" s="179">
        <v>421411</v>
      </c>
      <c r="D34" s="125"/>
      <c r="E34" s="125"/>
      <c r="F34" s="125"/>
      <c r="G34" s="125"/>
      <c r="H34" s="125"/>
      <c r="I34" s="206"/>
      <c r="J34" s="273"/>
      <c r="K34" s="258"/>
      <c r="L34" s="125"/>
      <c r="M34" s="125"/>
    </row>
    <row r="35" spans="1:13" ht="15" thickBot="1">
      <c r="A35" s="115"/>
      <c r="B35" s="119" t="s">
        <v>62</v>
      </c>
      <c r="C35" s="179">
        <v>421412</v>
      </c>
      <c r="D35" s="125">
        <v>60</v>
      </c>
      <c r="E35" s="125">
        <v>60</v>
      </c>
      <c r="F35" s="125">
        <v>60</v>
      </c>
      <c r="G35" s="125">
        <v>60</v>
      </c>
      <c r="H35" s="125">
        <v>60</v>
      </c>
      <c r="I35" s="206"/>
      <c r="J35" s="273">
        <f>SUM(D35:I35)</f>
        <v>300</v>
      </c>
      <c r="K35" s="258"/>
      <c r="L35" s="125"/>
      <c r="M35" s="106"/>
    </row>
    <row r="36" spans="1:13" ht="39" thickBot="1">
      <c r="A36" s="76"/>
      <c r="B36" s="76" t="s">
        <v>73</v>
      </c>
      <c r="C36" s="181"/>
      <c r="D36" s="42" t="s">
        <v>117</v>
      </c>
      <c r="E36" s="42" t="s">
        <v>118</v>
      </c>
      <c r="F36" s="42" t="s">
        <v>119</v>
      </c>
      <c r="G36" s="209" t="s">
        <v>122</v>
      </c>
      <c r="H36" s="211" t="s">
        <v>124</v>
      </c>
      <c r="I36" s="210"/>
      <c r="J36" s="207" t="s">
        <v>96</v>
      </c>
      <c r="K36" s="209"/>
      <c r="L36" s="210"/>
      <c r="M36" s="219"/>
    </row>
    <row r="37" spans="1:13" ht="25.5">
      <c r="A37" s="115">
        <v>1122000</v>
      </c>
      <c r="B37" s="127" t="s">
        <v>31</v>
      </c>
      <c r="C37" s="179" t="s">
        <v>23</v>
      </c>
      <c r="D37" s="112">
        <f t="shared" ref="D37:G37" si="17">SUM(D38:D38)</f>
        <v>50</v>
      </c>
      <c r="E37" s="112">
        <f t="shared" si="17"/>
        <v>50</v>
      </c>
      <c r="F37" s="112">
        <f t="shared" si="17"/>
        <v>50</v>
      </c>
      <c r="G37" s="112">
        <f t="shared" si="17"/>
        <v>50</v>
      </c>
      <c r="H37" s="112">
        <f>SUM(H38:H38)</f>
        <v>50</v>
      </c>
      <c r="I37" s="113">
        <f>SUM(I38:I38)</f>
        <v>0</v>
      </c>
      <c r="J37" s="271">
        <f>SUM(J38:J38)</f>
        <v>250</v>
      </c>
      <c r="K37" s="255"/>
      <c r="L37" s="112">
        <f t="shared" ref="L37:M37" si="18">SUM(L38:L38)</f>
        <v>0</v>
      </c>
      <c r="M37" s="112">
        <f t="shared" si="18"/>
        <v>0</v>
      </c>
    </row>
    <row r="38" spans="1:13">
      <c r="A38" s="115">
        <v>1122100</v>
      </c>
      <c r="B38" s="116" t="s">
        <v>32</v>
      </c>
      <c r="C38" s="179">
        <v>422100</v>
      </c>
      <c r="D38" s="125">
        <v>50</v>
      </c>
      <c r="E38" s="125">
        <v>50</v>
      </c>
      <c r="F38" s="125">
        <v>50</v>
      </c>
      <c r="G38" s="125">
        <v>50</v>
      </c>
      <c r="H38" s="125">
        <v>50</v>
      </c>
      <c r="I38" s="206"/>
      <c r="J38" s="273">
        <f>SUM(D38:I38)</f>
        <v>250</v>
      </c>
      <c r="K38" s="258"/>
      <c r="L38" s="125"/>
      <c r="M38" s="106"/>
    </row>
    <row r="39" spans="1:13" ht="25.5">
      <c r="A39" s="115">
        <v>1123000</v>
      </c>
      <c r="B39" s="127" t="s">
        <v>33</v>
      </c>
      <c r="C39" s="180" t="s">
        <v>23</v>
      </c>
      <c r="D39" s="112">
        <f t="shared" ref="D39:G39" si="19">SUM(D40:D41)</f>
        <v>100</v>
      </c>
      <c r="E39" s="112">
        <f t="shared" si="19"/>
        <v>100</v>
      </c>
      <c r="F39" s="112">
        <f t="shared" si="19"/>
        <v>100</v>
      </c>
      <c r="G39" s="112">
        <f t="shared" si="19"/>
        <v>100</v>
      </c>
      <c r="H39" s="112">
        <f>SUM(H40:H41)</f>
        <v>100</v>
      </c>
      <c r="I39" s="113">
        <f>SUM(I40:I41)</f>
        <v>0</v>
      </c>
      <c r="J39" s="271">
        <f>SUM(J40:J41)</f>
        <v>500</v>
      </c>
      <c r="K39" s="255"/>
      <c r="L39" s="112">
        <f t="shared" ref="L39" si="20">SUM(L40:L41)</f>
        <v>0</v>
      </c>
      <c r="M39" s="112">
        <f t="shared" ref="M39" si="21">SUM(M40:M41)</f>
        <v>0</v>
      </c>
    </row>
    <row r="40" spans="1:13" ht="25.5">
      <c r="A40" s="115">
        <v>1123800</v>
      </c>
      <c r="B40" s="116" t="s">
        <v>63</v>
      </c>
      <c r="C40" s="179">
        <v>423911</v>
      </c>
      <c r="D40" s="120"/>
      <c r="E40" s="120"/>
      <c r="F40" s="120"/>
      <c r="G40" s="120"/>
      <c r="H40" s="120"/>
      <c r="I40" s="121"/>
      <c r="J40" s="219"/>
      <c r="K40" s="256"/>
      <c r="L40" s="120"/>
      <c r="M40" s="120"/>
    </row>
    <row r="41" spans="1:13">
      <c r="A41" s="115"/>
      <c r="B41" s="119" t="s">
        <v>45</v>
      </c>
      <c r="C41" s="179">
        <v>423912</v>
      </c>
      <c r="D41" s="125">
        <v>100</v>
      </c>
      <c r="E41" s="125">
        <v>100</v>
      </c>
      <c r="F41" s="125">
        <v>100</v>
      </c>
      <c r="G41" s="125">
        <v>100</v>
      </c>
      <c r="H41" s="125">
        <v>100</v>
      </c>
      <c r="I41" s="206"/>
      <c r="J41" s="273">
        <f>SUM(D41:I41)</f>
        <v>500</v>
      </c>
      <c r="K41" s="258"/>
      <c r="L41" s="125"/>
      <c r="M41" s="106"/>
    </row>
    <row r="42" spans="1:13" ht="25.5">
      <c r="A42" s="115">
        <v>1124000</v>
      </c>
      <c r="B42" s="127" t="s">
        <v>34</v>
      </c>
      <c r="C42" s="180" t="s">
        <v>23</v>
      </c>
      <c r="D42" s="112">
        <f t="shared" ref="D42:G42" si="22">SUM(D43:D44)</f>
        <v>50</v>
      </c>
      <c r="E42" s="112">
        <f t="shared" si="22"/>
        <v>50</v>
      </c>
      <c r="F42" s="112">
        <f t="shared" si="22"/>
        <v>50</v>
      </c>
      <c r="G42" s="112">
        <f t="shared" si="22"/>
        <v>50</v>
      </c>
      <c r="H42" s="112">
        <f>SUM(H43:H44)</f>
        <v>50</v>
      </c>
      <c r="I42" s="113">
        <f>SUM(I43:I44)</f>
        <v>0</v>
      </c>
      <c r="J42" s="271">
        <f>SUM(J43:J44)</f>
        <v>250</v>
      </c>
      <c r="K42" s="255"/>
      <c r="L42" s="112">
        <f t="shared" ref="L42" si="23">SUM(L43:L44)</f>
        <v>0</v>
      </c>
      <c r="M42" s="112">
        <f t="shared" ref="M42" si="24">SUM(M43:M44)</f>
        <v>0</v>
      </c>
    </row>
    <row r="43" spans="1:13">
      <c r="A43" s="115">
        <v>1124100</v>
      </c>
      <c r="B43" s="116" t="s">
        <v>64</v>
      </c>
      <c r="C43" s="179">
        <v>424111</v>
      </c>
      <c r="D43" s="126"/>
      <c r="E43" s="126"/>
      <c r="F43" s="126"/>
      <c r="G43" s="126"/>
      <c r="H43" s="126"/>
      <c r="I43" s="129"/>
      <c r="J43" s="274"/>
      <c r="K43" s="259"/>
      <c r="L43" s="126"/>
      <c r="M43" s="126"/>
    </row>
    <row r="44" spans="1:13" ht="25.5">
      <c r="A44" s="115"/>
      <c r="B44" s="119" t="s">
        <v>46</v>
      </c>
      <c r="C44" s="179">
        <v>424112</v>
      </c>
      <c r="D44" s="125">
        <v>50</v>
      </c>
      <c r="E44" s="125">
        <v>50</v>
      </c>
      <c r="F44" s="125">
        <v>50</v>
      </c>
      <c r="G44" s="125">
        <v>50</v>
      </c>
      <c r="H44" s="125">
        <v>50</v>
      </c>
      <c r="I44" s="206"/>
      <c r="J44" s="273">
        <f>SUM(D44:I44)</f>
        <v>250</v>
      </c>
      <c r="K44" s="258"/>
      <c r="L44" s="125"/>
      <c r="M44" s="106"/>
    </row>
    <row r="45" spans="1:13" ht="38.25">
      <c r="A45" s="115">
        <v>1125000</v>
      </c>
      <c r="B45" s="127" t="s">
        <v>47</v>
      </c>
      <c r="C45" s="180" t="s">
        <v>23</v>
      </c>
      <c r="D45" s="112">
        <f t="shared" ref="D45:F45" si="25">SUM(D46:D46)</f>
        <v>50</v>
      </c>
      <c r="E45" s="112">
        <f t="shared" si="25"/>
        <v>50</v>
      </c>
      <c r="F45" s="112">
        <f t="shared" si="25"/>
        <v>50</v>
      </c>
      <c r="G45" s="112">
        <f>SUM(G46)</f>
        <v>50</v>
      </c>
      <c r="H45" s="112">
        <f t="shared" ref="H45" si="26">SUM(H46:H46)</f>
        <v>50</v>
      </c>
      <c r="I45" s="113">
        <f t="shared" ref="I45:J45" si="27">SUM(I46:I46)</f>
        <v>0</v>
      </c>
      <c r="J45" s="271">
        <f t="shared" si="27"/>
        <v>250</v>
      </c>
      <c r="K45" s="255"/>
      <c r="L45" s="112">
        <f>SUM(L46)</f>
        <v>0</v>
      </c>
      <c r="M45" s="112">
        <f>SUM(M46)</f>
        <v>0</v>
      </c>
    </row>
    <row r="46" spans="1:13" ht="38.25">
      <c r="A46" s="115">
        <v>1125200</v>
      </c>
      <c r="B46" s="116" t="s">
        <v>65</v>
      </c>
      <c r="C46" s="179">
        <v>425221</v>
      </c>
      <c r="D46" s="125">
        <v>50</v>
      </c>
      <c r="E46" s="125">
        <v>50</v>
      </c>
      <c r="F46" s="125">
        <v>50</v>
      </c>
      <c r="G46" s="125">
        <v>50</v>
      </c>
      <c r="H46" s="125">
        <v>50</v>
      </c>
      <c r="I46" s="206"/>
      <c r="J46" s="273">
        <f>SUM(D46:I46)</f>
        <v>250</v>
      </c>
      <c r="K46" s="258"/>
      <c r="L46" s="125"/>
      <c r="M46" s="106"/>
    </row>
    <row r="47" spans="1:13">
      <c r="A47" s="115">
        <v>1126000</v>
      </c>
      <c r="B47" s="127" t="s">
        <v>35</v>
      </c>
      <c r="C47" s="180" t="s">
        <v>23</v>
      </c>
      <c r="D47" s="112">
        <f t="shared" ref="D47:H47" si="28">SUM(D48,D50,D52,D61,)</f>
        <v>3975</v>
      </c>
      <c r="E47" s="112">
        <f t="shared" si="28"/>
        <v>3975</v>
      </c>
      <c r="F47" s="112">
        <f t="shared" si="28"/>
        <v>3975</v>
      </c>
      <c r="G47" s="112">
        <f t="shared" si="28"/>
        <v>2112.5</v>
      </c>
      <c r="H47" s="112">
        <f t="shared" si="28"/>
        <v>3975</v>
      </c>
      <c r="I47" s="113">
        <f t="shared" ref="I47" si="29">SUM(I48,I50,I52,I61,)</f>
        <v>0</v>
      </c>
      <c r="J47" s="271">
        <f t="shared" ref="J47:L47" si="30">SUM(J48,J50,J52,J61,)</f>
        <v>18012.5</v>
      </c>
      <c r="K47" s="255"/>
      <c r="L47" s="112">
        <f t="shared" si="30"/>
        <v>0</v>
      </c>
      <c r="M47" s="112">
        <f t="shared" ref="M47" si="31">SUM(M48,M50,M52,M61,)</f>
        <v>0</v>
      </c>
    </row>
    <row r="48" spans="1:13">
      <c r="A48" s="115"/>
      <c r="B48" s="127" t="s">
        <v>70</v>
      </c>
      <c r="C48" s="180" t="s">
        <v>23</v>
      </c>
      <c r="D48" s="112">
        <f t="shared" ref="D48:G48" si="32">SUM(D49)</f>
        <v>100</v>
      </c>
      <c r="E48" s="112">
        <f t="shared" si="32"/>
        <v>100</v>
      </c>
      <c r="F48" s="112">
        <f t="shared" si="32"/>
        <v>100</v>
      </c>
      <c r="G48" s="112">
        <f t="shared" si="32"/>
        <v>100</v>
      </c>
      <c r="H48" s="112">
        <f>SUM(H49)</f>
        <v>100</v>
      </c>
      <c r="I48" s="113">
        <f>SUM(I49)</f>
        <v>0</v>
      </c>
      <c r="J48" s="271">
        <f>SUM(J49)</f>
        <v>500</v>
      </c>
      <c r="K48" s="255"/>
      <c r="L48" s="112">
        <f t="shared" ref="L48:M48" si="33">SUM(L49)</f>
        <v>0</v>
      </c>
      <c r="M48" s="112">
        <f t="shared" si="33"/>
        <v>0</v>
      </c>
    </row>
    <row r="49" spans="1:13">
      <c r="A49" s="115">
        <v>1126100</v>
      </c>
      <c r="B49" s="108" t="s">
        <v>66</v>
      </c>
      <c r="C49" s="179">
        <v>426111</v>
      </c>
      <c r="D49" s="125">
        <v>100</v>
      </c>
      <c r="E49" s="125">
        <v>100</v>
      </c>
      <c r="F49" s="125">
        <v>100</v>
      </c>
      <c r="G49" s="125">
        <v>100</v>
      </c>
      <c r="H49" s="125">
        <v>100</v>
      </c>
      <c r="I49" s="206"/>
      <c r="J49" s="273">
        <f>SUM(D49:I49)</f>
        <v>500</v>
      </c>
      <c r="K49" s="258"/>
      <c r="L49" s="125"/>
      <c r="M49" s="106"/>
    </row>
    <row r="50" spans="1:13" ht="25.5">
      <c r="A50" s="130"/>
      <c r="B50" s="131" t="s">
        <v>71</v>
      </c>
      <c r="C50" s="182" t="s">
        <v>23</v>
      </c>
      <c r="D50" s="112">
        <f t="shared" ref="D50:F50" si="34">SUM(D51)</f>
        <v>30</v>
      </c>
      <c r="E50" s="112">
        <f t="shared" si="34"/>
        <v>30</v>
      </c>
      <c r="F50" s="112">
        <f t="shared" si="34"/>
        <v>30</v>
      </c>
      <c r="G50" s="112">
        <f t="shared" ref="G50" si="35">SUM(G51)</f>
        <v>15</v>
      </c>
      <c r="H50" s="112">
        <f>SUM(H51)</f>
        <v>30</v>
      </c>
      <c r="I50" s="113">
        <f>SUM(I51)</f>
        <v>0</v>
      </c>
      <c r="J50" s="271">
        <f>SUM(J51)</f>
        <v>135</v>
      </c>
      <c r="K50" s="255"/>
      <c r="L50" s="112">
        <f t="shared" ref="L50:M50" si="36">SUM(L51)</f>
        <v>0</v>
      </c>
      <c r="M50" s="112">
        <f t="shared" si="36"/>
        <v>0</v>
      </c>
    </row>
    <row r="51" spans="1:13">
      <c r="A51" s="115">
        <v>1126600</v>
      </c>
      <c r="B51" s="132" t="s">
        <v>67</v>
      </c>
      <c r="C51" s="179">
        <v>426651</v>
      </c>
      <c r="D51" s="125">
        <v>30</v>
      </c>
      <c r="E51" s="125">
        <v>30</v>
      </c>
      <c r="F51" s="125">
        <v>30</v>
      </c>
      <c r="G51" s="125">
        <v>15</v>
      </c>
      <c r="H51" s="125">
        <v>30</v>
      </c>
      <c r="I51" s="206"/>
      <c r="J51" s="273">
        <f>SUM(D51:I51)</f>
        <v>135</v>
      </c>
      <c r="K51" s="258"/>
      <c r="L51" s="125"/>
      <c r="M51" s="106"/>
    </row>
    <row r="52" spans="1:13" ht="25.5">
      <c r="A52" s="115">
        <v>1126700</v>
      </c>
      <c r="B52" s="124" t="s">
        <v>48</v>
      </c>
      <c r="C52" s="179">
        <v>426700</v>
      </c>
      <c r="D52" s="112">
        <f t="shared" ref="D52:F52" si="37">SUM(D53,D54,D55,D60)</f>
        <v>3645</v>
      </c>
      <c r="E52" s="112">
        <f t="shared" si="37"/>
        <v>3645</v>
      </c>
      <c r="F52" s="112">
        <f t="shared" si="37"/>
        <v>3645</v>
      </c>
      <c r="G52" s="112">
        <f>SUM(G53,G54,G55,G60)</f>
        <v>1847.5</v>
      </c>
      <c r="H52" s="112">
        <f t="shared" ref="H52" si="38">SUM(H53,H54,H55,H60)</f>
        <v>3645</v>
      </c>
      <c r="I52" s="113">
        <f t="shared" ref="I52" si="39">SUM(I53,I54,I55,I60)</f>
        <v>0</v>
      </c>
      <c r="J52" s="271">
        <f t="shared" ref="J52" si="40">SUM(J53,J54,J55,J60)</f>
        <v>16427.5</v>
      </c>
      <c r="K52" s="255"/>
      <c r="L52" s="112">
        <f>SUM(L53,L54,L55,L60)</f>
        <v>0</v>
      </c>
      <c r="M52" s="112">
        <f>SUM(M53,M54,M55,M60)</f>
        <v>0</v>
      </c>
    </row>
    <row r="53" spans="1:13">
      <c r="A53" s="115">
        <v>1126701</v>
      </c>
      <c r="B53" s="119" t="s">
        <v>49</v>
      </c>
      <c r="C53" s="179">
        <v>426711</v>
      </c>
      <c r="D53" s="125">
        <v>50</v>
      </c>
      <c r="E53" s="125">
        <v>50</v>
      </c>
      <c r="F53" s="125">
        <v>50</v>
      </c>
      <c r="G53" s="125">
        <v>50</v>
      </c>
      <c r="H53" s="125">
        <v>50</v>
      </c>
      <c r="I53" s="206"/>
      <c r="J53" s="273">
        <f>SUM(D53:I53)</f>
        <v>250</v>
      </c>
      <c r="K53" s="258"/>
      <c r="L53" s="125"/>
      <c r="M53" s="106"/>
    </row>
    <row r="54" spans="1:13">
      <c r="A54" s="115">
        <v>1126702</v>
      </c>
      <c r="B54" s="133" t="s">
        <v>138</v>
      </c>
      <c r="C54" s="179">
        <v>426712</v>
      </c>
      <c r="D54" s="7">
        <v>352.5</v>
      </c>
      <c r="E54" s="7">
        <v>352.5</v>
      </c>
      <c r="F54" s="7">
        <v>352.5</v>
      </c>
      <c r="G54" s="7">
        <v>176.3</v>
      </c>
      <c r="H54" s="125">
        <v>352.5</v>
      </c>
      <c r="I54" s="206"/>
      <c r="J54" s="273">
        <f>SUM(D54:I54)</f>
        <v>1586.3</v>
      </c>
      <c r="K54" s="260"/>
      <c r="L54" s="7"/>
      <c r="M54" s="106"/>
    </row>
    <row r="55" spans="1:13" ht="20.25" customHeight="1">
      <c r="A55" s="134">
        <v>1126703</v>
      </c>
      <c r="B55" s="135" t="s">
        <v>50</v>
      </c>
      <c r="C55" s="183">
        <v>426722</v>
      </c>
      <c r="D55" s="136">
        <f t="shared" ref="D55:F55" si="41">SUM(D57,D58,D59)</f>
        <v>3102.5</v>
      </c>
      <c r="E55" s="136">
        <f t="shared" si="41"/>
        <v>3102.5</v>
      </c>
      <c r="F55" s="136">
        <f t="shared" si="41"/>
        <v>3102.5</v>
      </c>
      <c r="G55" s="136">
        <f>SUM(G57,G58,G59)</f>
        <v>1551.2</v>
      </c>
      <c r="H55" s="136">
        <f t="shared" ref="H55" si="42">SUM(H57,H58,H59)</f>
        <v>3102.5</v>
      </c>
      <c r="I55" s="137">
        <f t="shared" ref="I55" si="43">SUM(I57,I58,I59)</f>
        <v>0</v>
      </c>
      <c r="J55" s="275">
        <f t="shared" ref="J55" si="44">SUM(J57,J58,J59)</f>
        <v>13961.2</v>
      </c>
      <c r="K55" s="261"/>
      <c r="L55" s="136">
        <f>SUM(L57,L58,L59)</f>
        <v>0</v>
      </c>
      <c r="M55" s="136">
        <f>SUM(M57,M58,M59)</f>
        <v>0</v>
      </c>
    </row>
    <row r="56" spans="1:13">
      <c r="A56" s="104"/>
      <c r="B56" s="6" t="s">
        <v>111</v>
      </c>
      <c r="C56" s="175">
        <v>426722</v>
      </c>
      <c r="D56" s="125"/>
      <c r="E56" s="125"/>
      <c r="F56" s="125"/>
      <c r="G56" s="125"/>
      <c r="H56" s="126"/>
      <c r="I56" s="129"/>
      <c r="J56" s="274"/>
      <c r="K56" s="258"/>
      <c r="L56" s="125"/>
      <c r="M56" s="125"/>
    </row>
    <row r="57" spans="1:13">
      <c r="A57" s="109">
        <v>1126703</v>
      </c>
      <c r="B57" s="5" t="s">
        <v>112</v>
      </c>
      <c r="C57" s="175">
        <v>426722</v>
      </c>
      <c r="D57" s="7">
        <v>2750</v>
      </c>
      <c r="E57" s="7">
        <v>2750</v>
      </c>
      <c r="F57" s="7">
        <v>2750</v>
      </c>
      <c r="G57" s="7">
        <v>1375</v>
      </c>
      <c r="H57" s="7">
        <v>2750</v>
      </c>
      <c r="I57" s="40"/>
      <c r="J57" s="276">
        <f>SUM(D57:I57)</f>
        <v>12375</v>
      </c>
      <c r="K57" s="260"/>
      <c r="L57" s="7"/>
      <c r="M57" s="106"/>
    </row>
    <row r="58" spans="1:13" ht="19.5" customHeight="1">
      <c r="A58" s="109">
        <v>1126703</v>
      </c>
      <c r="B58" s="5" t="s">
        <v>113</v>
      </c>
      <c r="C58" s="184">
        <v>426731</v>
      </c>
      <c r="D58" s="7">
        <v>352.5</v>
      </c>
      <c r="E58" s="7">
        <v>352.5</v>
      </c>
      <c r="F58" s="7">
        <v>352.5</v>
      </c>
      <c r="G58" s="7">
        <v>176.2</v>
      </c>
      <c r="H58" s="7">
        <v>352.5</v>
      </c>
      <c r="I58" s="40"/>
      <c r="J58" s="276">
        <f>SUM(D58:I58)</f>
        <v>1586.2</v>
      </c>
      <c r="K58" s="260"/>
      <c r="L58" s="7"/>
      <c r="M58" s="106"/>
    </row>
    <row r="59" spans="1:13" ht="19.5" customHeight="1">
      <c r="A59" s="109">
        <v>1126703</v>
      </c>
      <c r="B59" s="5" t="s">
        <v>136</v>
      </c>
      <c r="C59" s="184">
        <v>426731</v>
      </c>
      <c r="D59" s="7"/>
      <c r="E59" s="7"/>
      <c r="F59" s="7"/>
      <c r="G59" s="7"/>
      <c r="H59" s="7"/>
      <c r="I59" s="40"/>
      <c r="J59" s="276"/>
      <c r="K59" s="260"/>
      <c r="L59" s="7"/>
      <c r="M59" s="7"/>
    </row>
    <row r="60" spans="1:13" ht="19.5" customHeight="1">
      <c r="A60" s="109">
        <v>1126703</v>
      </c>
      <c r="B60" s="139" t="s">
        <v>69</v>
      </c>
      <c r="C60" s="184">
        <v>426731</v>
      </c>
      <c r="D60" s="125">
        <v>140</v>
      </c>
      <c r="E60" s="125">
        <v>140</v>
      </c>
      <c r="F60" s="125">
        <v>140</v>
      </c>
      <c r="G60" s="125">
        <v>70</v>
      </c>
      <c r="H60" s="125">
        <v>140</v>
      </c>
      <c r="I60" s="206"/>
      <c r="J60" s="273">
        <f>SUM(D60:I60)</f>
        <v>630</v>
      </c>
      <c r="K60" s="258"/>
      <c r="L60" s="125"/>
      <c r="M60" s="106"/>
    </row>
    <row r="61" spans="1:13" ht="25.5">
      <c r="A61" s="104"/>
      <c r="B61" s="140" t="s">
        <v>68</v>
      </c>
      <c r="C61" s="185" t="s">
        <v>23</v>
      </c>
      <c r="D61" s="112">
        <f t="shared" ref="D61:F61" si="45">SUM(D62)</f>
        <v>200</v>
      </c>
      <c r="E61" s="112">
        <f t="shared" si="45"/>
        <v>200</v>
      </c>
      <c r="F61" s="112">
        <f t="shared" si="45"/>
        <v>200</v>
      </c>
      <c r="G61" s="112">
        <f t="shared" ref="G61" si="46">SUM(G62)</f>
        <v>150</v>
      </c>
      <c r="H61" s="112">
        <f>SUM(H62)</f>
        <v>200</v>
      </c>
      <c r="I61" s="113">
        <f>SUM(I62)</f>
        <v>0</v>
      </c>
      <c r="J61" s="271">
        <f>SUM(J62)</f>
        <v>950</v>
      </c>
      <c r="K61" s="255"/>
      <c r="L61" s="112">
        <f t="shared" ref="L61:M61" si="47">SUM(L62)</f>
        <v>0</v>
      </c>
      <c r="M61" s="112">
        <f t="shared" si="47"/>
        <v>0</v>
      </c>
    </row>
    <row r="62" spans="1:13">
      <c r="A62" s="104"/>
      <c r="B62" s="132" t="s">
        <v>68</v>
      </c>
      <c r="C62" s="175">
        <v>426911</v>
      </c>
      <c r="D62" s="125">
        <v>200</v>
      </c>
      <c r="E62" s="125">
        <v>200</v>
      </c>
      <c r="F62" s="125">
        <v>200</v>
      </c>
      <c r="G62" s="125">
        <v>150</v>
      </c>
      <c r="H62" s="125">
        <v>200</v>
      </c>
      <c r="I62" s="206"/>
      <c r="J62" s="273">
        <f>SUM(D62:I62)</f>
        <v>950</v>
      </c>
      <c r="K62" s="258"/>
      <c r="L62" s="125"/>
      <c r="M62" s="106"/>
    </row>
    <row r="63" spans="1:13" ht="15.75">
      <c r="A63" s="204">
        <v>1172000</v>
      </c>
      <c r="B63" s="198" t="s">
        <v>133</v>
      </c>
      <c r="C63" s="199" t="s">
        <v>23</v>
      </c>
      <c r="D63" s="200">
        <f t="shared" ref="D63:F63" si="48">SUM(D64:D65)</f>
        <v>30</v>
      </c>
      <c r="E63" s="200">
        <f t="shared" si="48"/>
        <v>30</v>
      </c>
      <c r="F63" s="200">
        <f t="shared" si="48"/>
        <v>30</v>
      </c>
      <c r="G63" s="200">
        <f>SUM(G64:G65)</f>
        <v>30</v>
      </c>
      <c r="H63" s="200">
        <f>SUM(H64:H65)</f>
        <v>30</v>
      </c>
      <c r="I63" s="213">
        <f>SUM(I64:I65)</f>
        <v>0</v>
      </c>
      <c r="J63" s="220">
        <f>SUM(J64:J65)</f>
        <v>150</v>
      </c>
      <c r="K63" s="233"/>
      <c r="L63" s="200">
        <f>SUM(L64:L65)</f>
        <v>0</v>
      </c>
      <c r="M63" s="200">
        <f>SUM(M64:M65)</f>
        <v>0</v>
      </c>
    </row>
    <row r="64" spans="1:13" ht="15.75">
      <c r="A64" s="204">
        <v>1172200</v>
      </c>
      <c r="B64" s="201" t="s">
        <v>134</v>
      </c>
      <c r="C64" s="199">
        <v>4822</v>
      </c>
      <c r="D64" s="203"/>
      <c r="E64" s="203"/>
      <c r="F64" s="203"/>
      <c r="G64" s="202"/>
      <c r="H64" s="202"/>
      <c r="I64" s="215"/>
      <c r="J64" s="277"/>
      <c r="K64" s="262"/>
      <c r="L64" s="202"/>
      <c r="M64" s="202"/>
    </row>
    <row r="65" spans="1:15" ht="15.75">
      <c r="A65" s="204">
        <v>1172300</v>
      </c>
      <c r="B65" s="201" t="s">
        <v>135</v>
      </c>
      <c r="C65" s="199">
        <v>4823</v>
      </c>
      <c r="D65" s="202">
        <v>30</v>
      </c>
      <c r="E65" s="202">
        <v>30</v>
      </c>
      <c r="F65" s="202">
        <v>30</v>
      </c>
      <c r="G65" s="202">
        <v>30</v>
      </c>
      <c r="H65" s="202">
        <v>30</v>
      </c>
      <c r="I65" s="215"/>
      <c r="J65" s="277">
        <f>SUM(D65:I65)</f>
        <v>150</v>
      </c>
      <c r="K65" s="262"/>
      <c r="L65" s="202"/>
      <c r="M65" s="106"/>
    </row>
    <row r="66" spans="1:15">
      <c r="A66" s="142">
        <v>1176000</v>
      </c>
      <c r="B66" s="143" t="s">
        <v>51</v>
      </c>
      <c r="C66" s="186" t="s">
        <v>23</v>
      </c>
      <c r="D66" s="112">
        <f t="shared" ref="D66:F66" si="49">SUM(D67)</f>
        <v>50</v>
      </c>
      <c r="E66" s="112">
        <f t="shared" si="49"/>
        <v>50</v>
      </c>
      <c r="F66" s="112">
        <f t="shared" si="49"/>
        <v>50</v>
      </c>
      <c r="G66" s="112">
        <f t="shared" ref="G66" si="50">SUM(G67)</f>
        <v>25</v>
      </c>
      <c r="H66" s="112">
        <f>SUM(H67)</f>
        <v>50</v>
      </c>
      <c r="I66" s="113">
        <f>SUM(I67)</f>
        <v>0</v>
      </c>
      <c r="J66" s="271">
        <f>SUM(J67)</f>
        <v>225</v>
      </c>
      <c r="K66" s="255"/>
      <c r="L66" s="112">
        <f t="shared" ref="L66:M66" si="51">SUM(L67)</f>
        <v>0</v>
      </c>
      <c r="M66" s="112">
        <f t="shared" si="51"/>
        <v>0</v>
      </c>
    </row>
    <row r="67" spans="1:15">
      <c r="A67" s="142">
        <v>1176100</v>
      </c>
      <c r="B67" s="144" t="s">
        <v>52</v>
      </c>
      <c r="C67" s="187" t="s">
        <v>53</v>
      </c>
      <c r="D67" s="120">
        <v>50</v>
      </c>
      <c r="E67" s="120">
        <v>50</v>
      </c>
      <c r="F67" s="120">
        <v>50</v>
      </c>
      <c r="G67" s="120">
        <v>25</v>
      </c>
      <c r="H67" s="120">
        <v>50</v>
      </c>
      <c r="I67" s="121"/>
      <c r="J67" s="219">
        <f>SUM(D67:I67)</f>
        <v>225</v>
      </c>
      <c r="K67" s="256"/>
      <c r="L67" s="120"/>
      <c r="M67" s="106"/>
    </row>
    <row r="68" spans="1:15" ht="25.5">
      <c r="A68" s="145">
        <v>1200000</v>
      </c>
      <c r="B68" s="146" t="s">
        <v>54</v>
      </c>
      <c r="C68" s="188" t="s">
        <v>23</v>
      </c>
      <c r="D68" s="112"/>
      <c r="E68" s="112"/>
      <c r="F68" s="112"/>
      <c r="G68" s="112"/>
      <c r="H68" s="112"/>
      <c r="I68" s="113"/>
      <c r="J68" s="271"/>
      <c r="K68" s="255"/>
      <c r="L68" s="113"/>
      <c r="M68" s="112"/>
    </row>
    <row r="69" spans="1:15">
      <c r="A69" s="145">
        <v>1210000</v>
      </c>
      <c r="B69" s="146" t="s">
        <v>55</v>
      </c>
      <c r="C69" s="188" t="s">
        <v>23</v>
      </c>
      <c r="D69" s="112"/>
      <c r="E69" s="112"/>
      <c r="F69" s="112"/>
      <c r="G69" s="112"/>
      <c r="H69" s="112"/>
      <c r="I69" s="113"/>
      <c r="J69" s="271"/>
      <c r="K69" s="255"/>
      <c r="L69" s="113"/>
      <c r="M69" s="112"/>
    </row>
    <row r="70" spans="1:15" ht="15" thickBot="1">
      <c r="A70" s="145">
        <v>1215000</v>
      </c>
      <c r="B70" s="147" t="s">
        <v>56</v>
      </c>
      <c r="C70" s="188">
        <v>512200</v>
      </c>
      <c r="D70" s="149"/>
      <c r="E70" s="149"/>
      <c r="F70" s="149"/>
      <c r="G70" s="149"/>
      <c r="H70" s="148"/>
      <c r="I70" s="246"/>
      <c r="J70" s="278"/>
      <c r="K70" s="263"/>
      <c r="L70" s="150"/>
      <c r="M70" s="237"/>
    </row>
    <row r="71" spans="1:15" ht="26.25" thickBot="1">
      <c r="A71" s="151">
        <v>1000000</v>
      </c>
      <c r="B71" s="152" t="s">
        <v>57</v>
      </c>
      <c r="C71" s="189"/>
      <c r="D71" s="153">
        <f t="shared" ref="D71:L71" si="52">SUM(D18,D68)</f>
        <v>19520.2</v>
      </c>
      <c r="E71" s="153">
        <f t="shared" si="52"/>
        <v>19520.2</v>
      </c>
      <c r="F71" s="153">
        <f t="shared" si="52"/>
        <v>19520.2</v>
      </c>
      <c r="G71" s="153">
        <f t="shared" ref="G71:H71" si="53">SUM(G18,G68)</f>
        <v>13779.6</v>
      </c>
      <c r="H71" s="153">
        <f t="shared" si="53"/>
        <v>19476.2</v>
      </c>
      <c r="I71" s="154">
        <f t="shared" si="52"/>
        <v>0</v>
      </c>
      <c r="J71" s="153">
        <f t="shared" si="52"/>
        <v>91816.400000000009</v>
      </c>
      <c r="K71" s="264"/>
      <c r="L71" s="154">
        <f t="shared" si="52"/>
        <v>0</v>
      </c>
      <c r="M71" s="120">
        <f t="shared" ref="M71" si="54">SUM(M18,M68)</f>
        <v>0</v>
      </c>
      <c r="O71" s="41">
        <v>101731.8</v>
      </c>
    </row>
    <row r="72" spans="1:15" ht="39" thickBot="1">
      <c r="A72" s="76"/>
      <c r="B72" s="77" t="s">
        <v>73</v>
      </c>
      <c r="C72" s="181"/>
      <c r="D72" s="42" t="s">
        <v>117</v>
      </c>
      <c r="E72" s="42" t="s">
        <v>118</v>
      </c>
      <c r="F72" s="42" t="s">
        <v>119</v>
      </c>
      <c r="G72" s="209" t="s">
        <v>122</v>
      </c>
      <c r="H72" s="211" t="s">
        <v>124</v>
      </c>
      <c r="I72" s="210"/>
      <c r="J72" s="207" t="s">
        <v>96</v>
      </c>
      <c r="K72" s="209"/>
      <c r="L72" s="210"/>
      <c r="M72" s="236"/>
    </row>
    <row r="73" spans="1:15">
      <c r="A73" s="8"/>
      <c r="B73" s="8"/>
      <c r="C73" s="155"/>
      <c r="D73" s="156"/>
      <c r="E73" s="139"/>
      <c r="F73" s="139"/>
      <c r="G73" s="139"/>
      <c r="H73" s="139"/>
      <c r="I73" s="139"/>
      <c r="J73" s="139"/>
      <c r="K73" s="139"/>
      <c r="L73" s="139"/>
      <c r="M73" s="216"/>
    </row>
    <row r="74" spans="1:15">
      <c r="A74" s="157"/>
      <c r="B74" s="158" t="s">
        <v>58</v>
      </c>
      <c r="C74" s="309" t="s">
        <v>59</v>
      </c>
      <c r="D74" s="309"/>
      <c r="E74" s="309"/>
      <c r="F74" s="310"/>
      <c r="G74" s="310"/>
      <c r="H74" s="310"/>
      <c r="I74" s="310"/>
      <c r="J74" s="157"/>
      <c r="K74" s="168"/>
      <c r="L74" s="168"/>
      <c r="M74" s="168"/>
    </row>
    <row r="75" spans="1:15">
      <c r="A75" s="160" t="s">
        <v>0</v>
      </c>
      <c r="B75" s="161"/>
      <c r="C75" s="162"/>
      <c r="D75" s="163"/>
      <c r="E75" s="163"/>
      <c r="F75" s="308" t="s">
        <v>1</v>
      </c>
      <c r="G75" s="308"/>
      <c r="H75" s="308"/>
      <c r="I75" s="308"/>
      <c r="J75" s="163"/>
      <c r="K75" s="164" t="s">
        <v>2</v>
      </c>
      <c r="L75" s="164"/>
      <c r="M75" s="164"/>
    </row>
    <row r="76" spans="1:15">
      <c r="A76" s="158"/>
      <c r="B76" s="158" t="s">
        <v>60</v>
      </c>
      <c r="C76" s="309" t="s">
        <v>59</v>
      </c>
      <c r="D76" s="309"/>
      <c r="E76" s="309"/>
      <c r="F76" s="310"/>
      <c r="G76" s="310"/>
      <c r="H76" s="310"/>
      <c r="I76" s="310"/>
      <c r="J76" s="157"/>
      <c r="K76" s="168"/>
      <c r="L76" s="168"/>
      <c r="M76" s="168"/>
    </row>
    <row r="77" spans="1:15">
      <c r="A77" s="163"/>
      <c r="B77" s="161"/>
      <c r="C77" s="162"/>
      <c r="D77" s="163"/>
      <c r="E77" s="163"/>
      <c r="F77" s="308" t="s">
        <v>1</v>
      </c>
      <c r="G77" s="308"/>
      <c r="H77" s="308"/>
      <c r="I77" s="308"/>
      <c r="J77" s="163"/>
      <c r="K77" s="164" t="s">
        <v>2</v>
      </c>
      <c r="L77" s="164"/>
      <c r="M77" s="164"/>
    </row>
    <row r="78" spans="1:15">
      <c r="A78" s="163"/>
      <c r="B78" s="163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1:15">
      <c r="A79" s="163"/>
      <c r="B79" s="163"/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5">
      <c r="A80" s="163"/>
      <c r="B80" s="163"/>
      <c r="C80" s="162"/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1:13">
      <c r="A81" s="163"/>
      <c r="B81" s="163"/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</sheetData>
  <mergeCells count="9">
    <mergeCell ref="C76:E76"/>
    <mergeCell ref="F76:I76"/>
    <mergeCell ref="F77:I77"/>
    <mergeCell ref="B3:I3"/>
    <mergeCell ref="B4:I4"/>
    <mergeCell ref="B5:I5"/>
    <mergeCell ref="C74:E74"/>
    <mergeCell ref="F74:I74"/>
    <mergeCell ref="F75:I75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  <ignoredErrors>
    <ignoredError sqref="M33:M34 M47:M48 M36:M37 M39:M40 M42:M43 J21:J28 J30:J72" formulaRange="1"/>
    <ignoredError sqref="M29 M45 M50 M55:M56 M52 M61 M63:M64 J29" formula="1" formulaRange="1"/>
    <ignoredError sqref="M66 H20 G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workbookViewId="0">
      <selection activeCell="D30" sqref="D30"/>
    </sheetView>
  </sheetViews>
  <sheetFormatPr defaultRowHeight="14.25"/>
  <cols>
    <col min="1" max="1" width="4" style="41" customWidth="1"/>
    <col min="2" max="2" width="23.42578125" style="41" customWidth="1"/>
    <col min="3" max="3" width="9.5703125" style="41" customWidth="1"/>
    <col min="4" max="4" width="8.140625" style="41" customWidth="1"/>
    <col min="5" max="5" width="8.28515625" style="41" customWidth="1"/>
    <col min="6" max="6" width="11.42578125" style="41" customWidth="1"/>
    <col min="7" max="7" width="11.140625" style="41" customWidth="1"/>
    <col min="8" max="8" width="13.140625" style="41" customWidth="1"/>
    <col min="9" max="9" width="10.28515625" style="41" customWidth="1"/>
    <col min="10" max="10" width="12.140625" style="41" customWidth="1"/>
    <col min="11" max="11" width="11.85546875" style="41" customWidth="1"/>
    <col min="12" max="12" width="13.85546875" style="41" customWidth="1"/>
    <col min="13" max="16384" width="9.140625" style="41"/>
  </cols>
  <sheetData>
    <row r="2" spans="1:12">
      <c r="D2" s="306" t="s">
        <v>108</v>
      </c>
      <c r="E2" s="306"/>
      <c r="F2" s="306"/>
      <c r="G2" s="306"/>
      <c r="H2" s="306"/>
      <c r="I2" s="306"/>
      <c r="J2" s="306"/>
      <c r="K2" s="306"/>
    </row>
    <row r="3" spans="1:12">
      <c r="A3" s="1"/>
      <c r="B3" s="2"/>
      <c r="C3" s="307" t="s">
        <v>129</v>
      </c>
      <c r="D3" s="307"/>
      <c r="E3" s="307"/>
      <c r="F3" s="307"/>
      <c r="G3" s="307"/>
      <c r="H3" s="307"/>
      <c r="J3" s="319"/>
      <c r="K3" s="319"/>
      <c r="L3" s="319"/>
    </row>
    <row r="4" spans="1:12" ht="23.25" customHeight="1" thickBot="1">
      <c r="A4" s="1"/>
      <c r="B4" s="329" t="s">
        <v>93</v>
      </c>
      <c r="C4" s="329"/>
      <c r="D4" s="329"/>
      <c r="E4" s="329"/>
      <c r="F4" s="329"/>
      <c r="G4" s="329"/>
      <c r="H4" s="329"/>
      <c r="I4" s="329"/>
      <c r="J4" s="329"/>
    </row>
    <row r="5" spans="1:12" ht="15" customHeight="1" thickBot="1">
      <c r="A5" s="3"/>
      <c r="B5" s="313" t="s">
        <v>76</v>
      </c>
      <c r="C5" s="315" t="s">
        <v>77</v>
      </c>
      <c r="D5" s="42" t="s">
        <v>117</v>
      </c>
      <c r="E5" s="42" t="s">
        <v>118</v>
      </c>
      <c r="F5" s="42" t="s">
        <v>119</v>
      </c>
      <c r="G5" s="209" t="s">
        <v>122</v>
      </c>
      <c r="H5" s="211" t="s">
        <v>124</v>
      </c>
      <c r="I5" s="44"/>
      <c r="J5" s="45" t="s">
        <v>116</v>
      </c>
      <c r="K5" s="45" t="s">
        <v>116</v>
      </c>
      <c r="L5" s="45" t="s">
        <v>141</v>
      </c>
    </row>
    <row r="6" spans="1:12">
      <c r="A6" s="3"/>
      <c r="B6" s="314"/>
      <c r="C6" s="316"/>
      <c r="D6" s="4">
        <v>2022</v>
      </c>
      <c r="E6" s="4">
        <v>2022</v>
      </c>
      <c r="F6" s="4">
        <v>2022</v>
      </c>
      <c r="G6" s="32">
        <v>2022</v>
      </c>
      <c r="H6" s="4">
        <v>2022</v>
      </c>
      <c r="I6" s="4">
        <v>2022</v>
      </c>
      <c r="J6" s="4">
        <v>2022</v>
      </c>
      <c r="K6" s="48">
        <v>2022</v>
      </c>
      <c r="L6" s="4"/>
    </row>
    <row r="7" spans="1:12">
      <c r="A7" s="3"/>
      <c r="B7" s="5" t="s">
        <v>78</v>
      </c>
      <c r="C7" s="5" t="s">
        <v>75</v>
      </c>
      <c r="D7" s="35">
        <f>D9*3000*11/1000</f>
        <v>1650</v>
      </c>
      <c r="E7" s="35">
        <f t="shared" ref="E7:H7" si="0">E9*3000*11/1000</f>
        <v>1650</v>
      </c>
      <c r="F7" s="35">
        <f t="shared" si="0"/>
        <v>1650</v>
      </c>
      <c r="G7" s="35">
        <v>1375</v>
      </c>
      <c r="H7" s="35">
        <f t="shared" si="0"/>
        <v>1650</v>
      </c>
      <c r="I7" s="35">
        <v>0</v>
      </c>
      <c r="J7" s="35">
        <v>7975</v>
      </c>
      <c r="K7" s="51">
        <v>35365</v>
      </c>
      <c r="L7" s="51">
        <f>SUM(J7:K7)</f>
        <v>43340</v>
      </c>
    </row>
    <row r="8" spans="1:12" ht="25.5">
      <c r="A8" s="8">
        <v>2</v>
      </c>
      <c r="B8" s="9" t="s">
        <v>79</v>
      </c>
      <c r="C8" s="6" t="s">
        <v>80</v>
      </c>
      <c r="D8" s="6">
        <v>235</v>
      </c>
      <c r="E8" s="6">
        <v>235</v>
      </c>
      <c r="F8" s="6">
        <v>235</v>
      </c>
      <c r="G8" s="6">
        <v>235</v>
      </c>
      <c r="H8" s="6">
        <v>235</v>
      </c>
      <c r="I8" s="48"/>
      <c r="J8" s="50">
        <v>235</v>
      </c>
      <c r="K8" s="50">
        <v>235</v>
      </c>
      <c r="L8" s="50">
        <v>235</v>
      </c>
    </row>
    <row r="9" spans="1:12" ht="25.5">
      <c r="A9" s="8">
        <v>3</v>
      </c>
      <c r="B9" s="9" t="s">
        <v>81</v>
      </c>
      <c r="C9" s="6" t="s">
        <v>82</v>
      </c>
      <c r="D9" s="6">
        <v>50</v>
      </c>
      <c r="E9" s="6">
        <v>50</v>
      </c>
      <c r="F9" s="6">
        <v>50</v>
      </c>
      <c r="G9" s="6">
        <v>25</v>
      </c>
      <c r="H9" s="6">
        <v>50</v>
      </c>
      <c r="I9" s="48"/>
      <c r="J9" s="50">
        <v>225</v>
      </c>
      <c r="K9" s="50">
        <v>643</v>
      </c>
      <c r="L9" s="50">
        <f>SUM(J9:K9)</f>
        <v>868</v>
      </c>
    </row>
    <row r="10" spans="1:12" ht="25.5">
      <c r="A10" s="8">
        <v>4</v>
      </c>
      <c r="B10" s="9" t="s">
        <v>83</v>
      </c>
      <c r="C10" s="6" t="s">
        <v>82</v>
      </c>
      <c r="D10" s="6">
        <v>50</v>
      </c>
      <c r="E10" s="6">
        <v>50</v>
      </c>
      <c r="F10" s="6">
        <v>50</v>
      </c>
      <c r="G10" s="6">
        <v>25</v>
      </c>
      <c r="H10" s="6">
        <v>50</v>
      </c>
      <c r="I10" s="48"/>
      <c r="J10" s="50"/>
      <c r="K10" s="50">
        <v>493</v>
      </c>
      <c r="L10" s="50">
        <f>SUM(J10:K10)</f>
        <v>493</v>
      </c>
    </row>
    <row r="11" spans="1:12">
      <c r="A11" s="8">
        <v>5</v>
      </c>
      <c r="B11" s="10" t="s">
        <v>84</v>
      </c>
      <c r="C11" s="6" t="s">
        <v>80</v>
      </c>
      <c r="D11" s="6">
        <v>11750</v>
      </c>
      <c r="E11" s="6">
        <v>11750</v>
      </c>
      <c r="F11" s="6">
        <v>11750</v>
      </c>
      <c r="G11" s="6">
        <v>5875</v>
      </c>
      <c r="H11" s="6">
        <v>11750</v>
      </c>
      <c r="I11" s="48"/>
      <c r="J11" s="50">
        <v>52875</v>
      </c>
      <c r="K11" s="50">
        <v>153955</v>
      </c>
      <c r="L11" s="50">
        <f>SUM(J11:K11)</f>
        <v>206830</v>
      </c>
    </row>
    <row r="12" spans="1:12">
      <c r="A12" s="8">
        <v>6</v>
      </c>
      <c r="B12" s="10" t="s">
        <v>94</v>
      </c>
      <c r="C12" s="6" t="s">
        <v>75</v>
      </c>
      <c r="D12" s="7">
        <f>SUM(D14,D15)</f>
        <v>3102.5</v>
      </c>
      <c r="E12" s="7">
        <f t="shared" ref="E12:H12" si="1">SUM(E14,E15)</f>
        <v>3102.5</v>
      </c>
      <c r="F12" s="7">
        <f t="shared" si="1"/>
        <v>3102.5</v>
      </c>
      <c r="G12" s="7">
        <f t="shared" si="1"/>
        <v>1551.2</v>
      </c>
      <c r="H12" s="7">
        <f t="shared" si="1"/>
        <v>3102.5</v>
      </c>
      <c r="I12" s="7"/>
      <c r="J12" s="7">
        <v>13961.2</v>
      </c>
      <c r="K12" s="51">
        <v>41390</v>
      </c>
      <c r="L12" s="51">
        <f>SUM(J12:K12)</f>
        <v>55351.199999999997</v>
      </c>
    </row>
    <row r="13" spans="1:12">
      <c r="A13" s="8"/>
      <c r="B13" s="37" t="s">
        <v>111</v>
      </c>
      <c r="C13" s="6"/>
      <c r="D13" s="7"/>
      <c r="E13" s="7"/>
      <c r="F13" s="7"/>
      <c r="G13" s="7"/>
      <c r="H13" s="7"/>
      <c r="I13" s="54"/>
      <c r="J13" s="50"/>
      <c r="K13" s="51"/>
      <c r="L13" s="51"/>
    </row>
    <row r="14" spans="1:12">
      <c r="A14" s="8"/>
      <c r="B14" s="10" t="s">
        <v>112</v>
      </c>
      <c r="C14" s="6"/>
      <c r="D14" s="7">
        <v>2750</v>
      </c>
      <c r="E14" s="7">
        <v>2750</v>
      </c>
      <c r="F14" s="7">
        <v>2750</v>
      </c>
      <c r="G14" s="7">
        <v>1375</v>
      </c>
      <c r="H14" s="7">
        <v>2750</v>
      </c>
      <c r="I14" s="54"/>
      <c r="J14" s="51">
        <v>12375</v>
      </c>
      <c r="K14" s="51">
        <v>36115</v>
      </c>
      <c r="L14" s="51">
        <f>SUM(J14:K14)</f>
        <v>48490</v>
      </c>
    </row>
    <row r="15" spans="1:12">
      <c r="A15" s="8"/>
      <c r="B15" s="10" t="s">
        <v>113</v>
      </c>
      <c r="C15" s="6"/>
      <c r="D15" s="7">
        <v>352.5</v>
      </c>
      <c r="E15" s="7">
        <v>352.5</v>
      </c>
      <c r="F15" s="7">
        <v>352.5</v>
      </c>
      <c r="G15" s="7">
        <v>176.2</v>
      </c>
      <c r="H15" s="7">
        <v>352.5</v>
      </c>
      <c r="I15" s="7"/>
      <c r="J15" s="7">
        <v>1586.2</v>
      </c>
      <c r="K15" s="51">
        <v>3475.6</v>
      </c>
      <c r="L15" s="51">
        <f>SUM(J15:K15)</f>
        <v>5061.8</v>
      </c>
    </row>
    <row r="16" spans="1:12" ht="25.5">
      <c r="A16" s="8">
        <v>9</v>
      </c>
      <c r="B16" s="20" t="s">
        <v>95</v>
      </c>
      <c r="C16" s="6" t="s">
        <v>75</v>
      </c>
      <c r="D16" s="38">
        <f>D12/D11</f>
        <v>0.26404255319148934</v>
      </c>
      <c r="E16" s="38">
        <f t="shared" ref="E16:L16" si="2">E12/E11</f>
        <v>0.26404255319148934</v>
      </c>
      <c r="F16" s="38">
        <f t="shared" si="2"/>
        <v>0.26404255319148934</v>
      </c>
      <c r="G16" s="38">
        <f t="shared" si="2"/>
        <v>0.26403404255319152</v>
      </c>
      <c r="H16" s="38">
        <f t="shared" si="2"/>
        <v>0.26404255319148934</v>
      </c>
      <c r="I16" s="38"/>
      <c r="J16" s="38">
        <f t="shared" si="2"/>
        <v>0.26404160756501183</v>
      </c>
      <c r="K16" s="38">
        <f t="shared" si="2"/>
        <v>0.26884479230944108</v>
      </c>
      <c r="L16" s="38">
        <f t="shared" si="2"/>
        <v>0.26761688343083689</v>
      </c>
    </row>
    <row r="17" spans="1:12">
      <c r="A17" s="11"/>
      <c r="B17" s="18"/>
      <c r="C17" s="170"/>
      <c r="D17" s="19"/>
      <c r="E17" s="19"/>
      <c r="F17" s="170"/>
      <c r="G17" s="36"/>
      <c r="H17" s="11"/>
    </row>
    <row r="18" spans="1:12">
      <c r="A18" s="11"/>
      <c r="B18" s="328" t="s">
        <v>85</v>
      </c>
      <c r="C18" s="328"/>
      <c r="D18" s="328"/>
      <c r="E18" s="328"/>
      <c r="F18" s="328"/>
      <c r="G18" s="328"/>
      <c r="H18" s="328"/>
    </row>
    <row r="19" spans="1:12" ht="15" thickBot="1">
      <c r="A19" s="11"/>
      <c r="B19" s="328" t="s">
        <v>86</v>
      </c>
      <c r="C19" s="328"/>
      <c r="D19" s="328"/>
      <c r="E19" s="328"/>
      <c r="F19" s="328"/>
      <c r="G19" s="328"/>
      <c r="H19" s="328"/>
    </row>
    <row r="20" spans="1:12" ht="24" customHeight="1" thickBot="1">
      <c r="A20" s="311"/>
      <c r="B20" s="313" t="s">
        <v>76</v>
      </c>
      <c r="C20" s="315" t="s">
        <v>77</v>
      </c>
      <c r="D20" s="42" t="s">
        <v>117</v>
      </c>
      <c r="E20" s="42" t="s">
        <v>118</v>
      </c>
      <c r="F20" s="42" t="s">
        <v>119</v>
      </c>
      <c r="G20" s="209" t="s">
        <v>122</v>
      </c>
      <c r="H20" s="211" t="s">
        <v>124</v>
      </c>
      <c r="I20" s="44"/>
      <c r="J20" s="45"/>
      <c r="K20" s="45"/>
      <c r="L20" s="45"/>
    </row>
    <row r="21" spans="1:12">
      <c r="A21" s="312"/>
      <c r="B21" s="314"/>
      <c r="C21" s="316"/>
      <c r="D21" s="4">
        <v>2022</v>
      </c>
      <c r="E21" s="4">
        <v>2022</v>
      </c>
      <c r="F21" s="4">
        <v>2022</v>
      </c>
      <c r="G21" s="32">
        <v>2022</v>
      </c>
      <c r="H21" s="4">
        <v>2022</v>
      </c>
      <c r="I21" s="4">
        <v>2022</v>
      </c>
      <c r="J21" s="4">
        <v>2022</v>
      </c>
      <c r="K21" s="4">
        <v>2022</v>
      </c>
      <c r="L21" s="4"/>
    </row>
    <row r="22" spans="1:12" ht="25.5">
      <c r="A22" s="8">
        <v>1</v>
      </c>
      <c r="B22" s="12" t="s">
        <v>87</v>
      </c>
      <c r="C22" s="13" t="s">
        <v>88</v>
      </c>
      <c r="D22" s="4"/>
      <c r="E22" s="4"/>
      <c r="F22" s="4"/>
      <c r="G22" s="4"/>
      <c r="H22" s="4"/>
      <c r="I22" s="25"/>
      <c r="J22" s="50"/>
      <c r="K22" s="50"/>
      <c r="L22" s="45"/>
    </row>
    <row r="23" spans="1:12" ht="25.5">
      <c r="A23" s="8">
        <v>3</v>
      </c>
      <c r="B23" s="12" t="s">
        <v>89</v>
      </c>
      <c r="C23" s="13" t="s">
        <v>90</v>
      </c>
      <c r="D23" s="4"/>
      <c r="E23" s="4"/>
      <c r="F23" s="4"/>
      <c r="G23" s="4"/>
      <c r="H23" s="4"/>
      <c r="I23" s="25"/>
      <c r="J23" s="50"/>
      <c r="K23" s="50"/>
      <c r="L23" s="45"/>
    </row>
    <row r="24" spans="1:12" ht="15" thickBot="1">
      <c r="A24" s="14"/>
      <c r="B24" s="14" t="s">
        <v>91</v>
      </c>
      <c r="C24" s="14"/>
      <c r="D24" s="27"/>
      <c r="E24" s="27"/>
      <c r="F24" s="27"/>
      <c r="G24" s="27"/>
      <c r="H24" s="27"/>
      <c r="I24" s="33"/>
      <c r="J24" s="50"/>
      <c r="K24" s="50"/>
      <c r="L24" s="45"/>
    </row>
    <row r="25" spans="1:12" ht="13.5" customHeight="1" thickBot="1">
      <c r="A25" s="15"/>
      <c r="B25" s="16" t="s">
        <v>92</v>
      </c>
      <c r="C25" s="17" t="s">
        <v>90</v>
      </c>
      <c r="D25" s="28"/>
      <c r="E25" s="28"/>
      <c r="F25" s="28"/>
      <c r="G25" s="30"/>
      <c r="H25" s="29"/>
      <c r="I25" s="30"/>
      <c r="J25" s="50"/>
      <c r="K25" s="50"/>
      <c r="L25" s="45"/>
    </row>
    <row r="26" spans="1:12" ht="39" thickBot="1">
      <c r="A26" s="22"/>
      <c r="B26" s="23" t="s">
        <v>99</v>
      </c>
      <c r="C26" s="24" t="s">
        <v>75</v>
      </c>
      <c r="D26" s="24"/>
      <c r="E26" s="26"/>
      <c r="F26" s="26"/>
      <c r="G26" s="26"/>
      <c r="H26" s="24"/>
      <c r="I26" s="34"/>
      <c r="J26" s="50"/>
      <c r="K26" s="50"/>
      <c r="L26" s="45"/>
    </row>
    <row r="27" spans="1:12" ht="26.25" customHeight="1" thickBot="1">
      <c r="A27" s="1"/>
      <c r="B27" s="1"/>
      <c r="C27" s="1"/>
      <c r="D27" s="42" t="s">
        <v>117</v>
      </c>
      <c r="E27" s="42" t="s">
        <v>118</v>
      </c>
      <c r="F27" s="42" t="s">
        <v>119</v>
      </c>
      <c r="G27" s="209" t="s">
        <v>122</v>
      </c>
      <c r="H27" s="211" t="s">
        <v>124</v>
      </c>
    </row>
    <row r="28" spans="1:12">
      <c r="A28" s="21"/>
      <c r="B28" s="317" t="s">
        <v>97</v>
      </c>
      <c r="C28" s="317"/>
      <c r="D28" s="317"/>
      <c r="E28" s="317"/>
      <c r="F28" s="317"/>
      <c r="G28" s="169"/>
      <c r="H28" s="57"/>
      <c r="I28" s="318"/>
      <c r="J28" s="318"/>
      <c r="K28" s="21"/>
    </row>
    <row r="29" spans="1:12">
      <c r="A29" s="21"/>
      <c r="B29" s="327" t="s">
        <v>0</v>
      </c>
      <c r="C29" s="58"/>
      <c r="D29" s="320" t="s">
        <v>1</v>
      </c>
      <c r="E29" s="321"/>
      <c r="F29" s="321"/>
      <c r="G29" s="59"/>
      <c r="H29" s="21"/>
      <c r="I29" s="322"/>
      <c r="J29" s="322"/>
      <c r="K29" s="21"/>
    </row>
    <row r="30" spans="1:12">
      <c r="A30" s="21"/>
      <c r="B30" s="327"/>
      <c r="C30" s="60"/>
      <c r="D30" s="58"/>
      <c r="E30" s="21"/>
      <c r="F30" s="21"/>
      <c r="G30" s="21"/>
      <c r="H30" s="21"/>
      <c r="I30" s="21"/>
      <c r="J30" s="21"/>
      <c r="K30" s="21"/>
    </row>
    <row r="31" spans="1:12">
      <c r="A31" s="21"/>
      <c r="B31" s="323" t="s">
        <v>98</v>
      </c>
      <c r="C31" s="324"/>
      <c r="D31" s="324"/>
      <c r="E31" s="57"/>
      <c r="F31" s="57"/>
      <c r="G31" s="57"/>
      <c r="H31" s="57"/>
      <c r="I31" s="57"/>
      <c r="J31" s="57"/>
      <c r="K31" s="21"/>
    </row>
    <row r="32" spans="1:12">
      <c r="A32" s="21"/>
      <c r="B32" s="61"/>
      <c r="C32" s="62"/>
      <c r="D32" s="325"/>
      <c r="E32" s="325"/>
      <c r="F32" s="325"/>
      <c r="G32" s="63"/>
      <c r="H32" s="57"/>
      <c r="I32" s="326"/>
      <c r="J32" s="326"/>
      <c r="K32" s="21"/>
    </row>
    <row r="33" spans="1:11">
      <c r="A33" s="21"/>
      <c r="B33" s="21"/>
      <c r="C33" s="58"/>
      <c r="D33" s="320" t="s">
        <v>1</v>
      </c>
      <c r="E33" s="321"/>
      <c r="F33" s="321"/>
      <c r="G33" s="59"/>
      <c r="H33" s="21"/>
      <c r="I33" s="322"/>
      <c r="J33" s="322"/>
      <c r="K33" s="21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</sheetData>
  <mergeCells count="21">
    <mergeCell ref="A20:A21"/>
    <mergeCell ref="B20:B21"/>
    <mergeCell ref="C20:C21"/>
    <mergeCell ref="B28:F28"/>
    <mergeCell ref="D33:F33"/>
    <mergeCell ref="D2:K2"/>
    <mergeCell ref="I33:J33"/>
    <mergeCell ref="B29:B30"/>
    <mergeCell ref="D29:F29"/>
    <mergeCell ref="I29:J29"/>
    <mergeCell ref="B31:D31"/>
    <mergeCell ref="D32:F32"/>
    <mergeCell ref="I32:J32"/>
    <mergeCell ref="I28:J28"/>
    <mergeCell ref="C3:H3"/>
    <mergeCell ref="J3:L3"/>
    <mergeCell ref="B4:J4"/>
    <mergeCell ref="B5:B6"/>
    <mergeCell ref="C5:C6"/>
    <mergeCell ref="B18:H18"/>
    <mergeCell ref="B19:H19"/>
  </mergeCells>
  <pageMargins left="0.19685039370078741" right="0.2" top="0.2" bottom="0.27559055118110237" header="0.2" footer="0.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81"/>
  <sheetViews>
    <sheetView topLeftCell="A37" workbookViewId="0">
      <selection activeCell="D58" sqref="D58:F58"/>
    </sheetView>
  </sheetViews>
  <sheetFormatPr defaultRowHeight="14.25"/>
  <cols>
    <col min="1" max="1" width="9" style="41" customWidth="1"/>
    <col min="2" max="2" width="33.140625" style="41" customWidth="1"/>
    <col min="3" max="3" width="8" style="165" customWidth="1"/>
    <col min="4" max="4" width="13.7109375" style="41" customWidth="1"/>
    <col min="5" max="6" width="9.85546875" style="41" customWidth="1"/>
    <col min="7" max="7" width="11.85546875" style="41" customWidth="1"/>
    <col min="8" max="8" width="12.5703125" style="41" customWidth="1"/>
    <col min="9" max="9" width="10.42578125" style="41" customWidth="1"/>
    <col min="10" max="10" width="7.85546875" style="41" customWidth="1"/>
    <col min="11" max="11" width="11.85546875" style="41" customWidth="1"/>
    <col min="12" max="12" width="11.7109375" style="41" customWidth="1"/>
    <col min="13" max="13" width="11.140625" style="41" customWidth="1"/>
    <col min="14" max="16384" width="9.140625" style="41"/>
  </cols>
  <sheetData>
    <row r="3" spans="1:13">
      <c r="A3" s="64"/>
      <c r="B3" s="306" t="s">
        <v>108</v>
      </c>
      <c r="C3" s="306"/>
      <c r="D3" s="306"/>
      <c r="E3" s="306"/>
      <c r="F3" s="306"/>
      <c r="G3" s="306"/>
      <c r="H3" s="306"/>
      <c r="I3" s="65"/>
      <c r="J3" s="67"/>
      <c r="K3" s="64"/>
      <c r="L3" s="64"/>
      <c r="M3" s="64"/>
    </row>
    <row r="4" spans="1:13">
      <c r="A4" s="64"/>
      <c r="B4" s="307" t="s">
        <v>109</v>
      </c>
      <c r="C4" s="307"/>
      <c r="D4" s="307"/>
      <c r="E4" s="307"/>
      <c r="F4" s="307"/>
      <c r="G4" s="307"/>
      <c r="H4" s="307"/>
      <c r="I4" s="65"/>
      <c r="J4" s="65"/>
      <c r="K4" s="65"/>
      <c r="L4" s="65"/>
      <c r="M4" s="65"/>
    </row>
    <row r="5" spans="1:13">
      <c r="A5" s="64"/>
      <c r="B5" s="307" t="s">
        <v>128</v>
      </c>
      <c r="C5" s="307"/>
      <c r="D5" s="307"/>
      <c r="E5" s="307"/>
      <c r="F5" s="307"/>
      <c r="G5" s="307"/>
      <c r="H5" s="307"/>
      <c r="I5" s="65"/>
      <c r="J5" s="65"/>
      <c r="K5" s="64"/>
      <c r="L5" s="64"/>
      <c r="M5" s="64"/>
    </row>
    <row r="6" spans="1:13" ht="15" thickBot="1">
      <c r="A6" s="64"/>
      <c r="B6" s="65" t="s">
        <v>110</v>
      </c>
      <c r="C6" s="65"/>
      <c r="D6" s="65"/>
      <c r="E6" s="66"/>
      <c r="F6" s="66"/>
      <c r="G6" s="64"/>
      <c r="H6" s="65" t="s">
        <v>3</v>
      </c>
      <c r="I6" s="68"/>
      <c r="J6" s="67"/>
      <c r="K6" s="67"/>
      <c r="L6" s="67"/>
      <c r="M6" s="67"/>
    </row>
    <row r="7" spans="1:13" ht="15" thickBot="1">
      <c r="A7" s="64"/>
      <c r="B7" s="65" t="s">
        <v>36</v>
      </c>
      <c r="C7" s="65"/>
      <c r="D7" s="65"/>
      <c r="E7" s="66"/>
      <c r="F7" s="66"/>
      <c r="G7" s="64"/>
      <c r="H7" s="65" t="s">
        <v>4</v>
      </c>
      <c r="I7" s="70">
        <v>9</v>
      </c>
      <c r="J7" s="69"/>
      <c r="K7" s="69"/>
      <c r="L7" s="69"/>
      <c r="M7" s="69"/>
    </row>
    <row r="8" spans="1:13" ht="15" thickBot="1">
      <c r="A8" s="64"/>
      <c r="B8" s="65" t="s">
        <v>6</v>
      </c>
      <c r="C8" s="65"/>
      <c r="D8" s="65"/>
      <c r="E8" s="65"/>
      <c r="F8" s="65"/>
      <c r="G8" s="64"/>
      <c r="H8" s="65" t="s">
        <v>5</v>
      </c>
      <c r="I8" s="70">
        <v>1</v>
      </c>
      <c r="J8" s="69"/>
      <c r="K8" s="69"/>
      <c r="L8" s="69"/>
      <c r="M8" s="69"/>
    </row>
    <row r="9" spans="1:13" ht="15" thickBot="1">
      <c r="A9" s="64"/>
      <c r="B9" s="65" t="s">
        <v>8</v>
      </c>
      <c r="C9" s="65"/>
      <c r="D9" s="65"/>
      <c r="E9" s="66"/>
      <c r="F9" s="66"/>
      <c r="G9" s="64"/>
      <c r="H9" s="65" t="s">
        <v>7</v>
      </c>
      <c r="I9" s="70">
        <v>1</v>
      </c>
      <c r="J9" s="69"/>
      <c r="K9" s="69"/>
      <c r="L9" s="69"/>
      <c r="M9" s="69"/>
    </row>
    <row r="10" spans="1:13" ht="15" thickBot="1">
      <c r="A10" s="64"/>
      <c r="B10" s="65" t="s">
        <v>10</v>
      </c>
      <c r="C10" s="65"/>
      <c r="D10" s="71" t="s">
        <v>11</v>
      </c>
      <c r="E10" s="72"/>
      <c r="F10" s="301"/>
      <c r="G10" s="65"/>
      <c r="H10" s="65" t="s">
        <v>9</v>
      </c>
      <c r="I10" s="70">
        <v>51</v>
      </c>
      <c r="J10" s="69"/>
      <c r="K10" s="69"/>
      <c r="L10" s="69"/>
      <c r="M10" s="69"/>
    </row>
    <row r="11" spans="1:13">
      <c r="A11" s="64"/>
      <c r="B11" s="64" t="s">
        <v>12</v>
      </c>
      <c r="C11" s="73"/>
      <c r="D11" s="64"/>
      <c r="E11" s="64"/>
      <c r="F11" s="64"/>
      <c r="G11" s="64"/>
      <c r="H11" s="64" t="s">
        <v>13</v>
      </c>
      <c r="I11" s="69" t="s">
        <v>74</v>
      </c>
      <c r="J11" s="69"/>
      <c r="K11" s="69"/>
      <c r="L11" s="69"/>
      <c r="M11" s="69"/>
    </row>
    <row r="12" spans="1:13">
      <c r="A12" s="64"/>
      <c r="B12" s="64" t="s">
        <v>37</v>
      </c>
      <c r="C12" s="73"/>
      <c r="D12" s="64"/>
      <c r="E12" s="64"/>
      <c r="F12" s="64"/>
      <c r="G12" s="64"/>
      <c r="H12" s="64" t="s">
        <v>15</v>
      </c>
      <c r="I12" s="64"/>
      <c r="J12" s="64"/>
      <c r="K12" s="64"/>
      <c r="L12" s="64"/>
      <c r="M12" s="64"/>
    </row>
    <row r="13" spans="1:13" ht="15" thickBot="1">
      <c r="A13" s="64"/>
      <c r="B13" s="64" t="s">
        <v>14</v>
      </c>
      <c r="C13" s="73"/>
      <c r="D13" s="64"/>
      <c r="E13" s="64"/>
      <c r="F13" s="64"/>
      <c r="G13" s="64"/>
      <c r="H13" s="64" t="s">
        <v>17</v>
      </c>
      <c r="I13" s="64"/>
      <c r="J13" s="64"/>
      <c r="K13" s="64"/>
      <c r="L13" s="64"/>
      <c r="M13" s="64"/>
    </row>
    <row r="14" spans="1:13" ht="15" thickBot="1">
      <c r="A14" s="64"/>
      <c r="B14" s="64" t="s">
        <v>16</v>
      </c>
      <c r="C14" s="73"/>
      <c r="D14" s="64"/>
      <c r="E14" s="64"/>
      <c r="F14" s="64"/>
      <c r="G14" s="64"/>
      <c r="H14" s="64" t="s">
        <v>18</v>
      </c>
      <c r="I14" s="64"/>
      <c r="J14" s="74" t="s">
        <v>38</v>
      </c>
      <c r="K14" s="75"/>
      <c r="L14" s="75"/>
      <c r="M14" s="75"/>
    </row>
    <row r="15" spans="1:13" ht="15" thickBot="1">
      <c r="A15" s="64"/>
      <c r="B15" s="64"/>
      <c r="C15" s="73"/>
      <c r="D15" s="64"/>
      <c r="E15" s="64"/>
      <c r="F15" s="64"/>
      <c r="G15" s="64"/>
      <c r="H15" s="64" t="s">
        <v>19</v>
      </c>
      <c r="I15" s="64"/>
      <c r="J15" s="64"/>
      <c r="K15" s="64"/>
      <c r="L15" s="64"/>
      <c r="M15" s="64"/>
    </row>
    <row r="16" spans="1:13" ht="36.75" customHeight="1" thickBot="1">
      <c r="A16" s="76"/>
      <c r="B16" s="76" t="s">
        <v>73</v>
      </c>
      <c r="C16" s="77"/>
      <c r="D16" s="208" t="s">
        <v>120</v>
      </c>
      <c r="E16" s="279" t="s">
        <v>125</v>
      </c>
      <c r="F16" s="207" t="s">
        <v>121</v>
      </c>
      <c r="G16" s="207" t="s">
        <v>126</v>
      </c>
      <c r="H16" s="208" t="s">
        <v>127</v>
      </c>
      <c r="I16" s="210" t="s">
        <v>123</v>
      </c>
      <c r="J16" s="210"/>
      <c r="K16" s="217"/>
      <c r="L16" s="280"/>
      <c r="M16" s="172"/>
    </row>
    <row r="17" spans="1:13" ht="13.5" customHeight="1" thickBot="1">
      <c r="A17" s="82">
        <v>1</v>
      </c>
      <c r="B17" s="83">
        <v>2</v>
      </c>
      <c r="C17" s="79">
        <v>3</v>
      </c>
      <c r="D17" s="83">
        <v>4</v>
      </c>
      <c r="E17" s="84">
        <v>5</v>
      </c>
      <c r="F17" s="86">
        <v>8</v>
      </c>
      <c r="G17" s="85">
        <v>6</v>
      </c>
      <c r="H17" s="83">
        <v>7</v>
      </c>
      <c r="I17" s="87">
        <v>9</v>
      </c>
      <c r="J17" s="87">
        <v>10</v>
      </c>
      <c r="K17" s="83">
        <v>11</v>
      </c>
      <c r="L17" s="247">
        <v>12</v>
      </c>
      <c r="M17" s="173"/>
    </row>
    <row r="18" spans="1:13" ht="15" thickBot="1">
      <c r="A18" s="88">
        <v>1100000</v>
      </c>
      <c r="B18" s="89" t="s">
        <v>20</v>
      </c>
      <c r="C18" s="90" t="s">
        <v>21</v>
      </c>
      <c r="D18" s="91">
        <f>SUM(D20,D23)</f>
        <v>13024.4</v>
      </c>
      <c r="E18" s="91">
        <f t="shared" ref="E18:L18" si="0">SUM(E20,E23)</f>
        <v>6086.3</v>
      </c>
      <c r="F18" s="91">
        <f>SUM(F20,F23)</f>
        <v>6086.3</v>
      </c>
      <c r="G18" s="91">
        <f t="shared" si="0"/>
        <v>8048.9</v>
      </c>
      <c r="H18" s="91">
        <f>SUM(H20,H23)</f>
        <v>12390.2</v>
      </c>
      <c r="I18" s="92">
        <f t="shared" ref="I18" si="1">SUM(I20,I23)</f>
        <v>10909.8</v>
      </c>
      <c r="J18" s="92">
        <f t="shared" si="0"/>
        <v>0</v>
      </c>
      <c r="K18" s="265">
        <f t="shared" si="0"/>
        <v>56545.899999999994</v>
      </c>
      <c r="L18" s="281">
        <f t="shared" si="0"/>
        <v>0</v>
      </c>
      <c r="M18" s="174"/>
    </row>
    <row r="19" spans="1:13">
      <c r="A19" s="93">
        <v>1110000</v>
      </c>
      <c r="B19" s="94" t="s">
        <v>22</v>
      </c>
      <c r="C19" s="95" t="s">
        <v>23</v>
      </c>
      <c r="D19" s="96"/>
      <c r="E19" s="96"/>
      <c r="F19" s="96"/>
      <c r="G19" s="97"/>
      <c r="H19" s="96"/>
      <c r="I19" s="98"/>
      <c r="J19" s="98"/>
      <c r="K19" s="266"/>
      <c r="L19" s="282"/>
      <c r="M19" s="174"/>
    </row>
    <row r="20" spans="1:13" ht="25.5">
      <c r="A20" s="99">
        <v>1110000</v>
      </c>
      <c r="B20" s="100" t="s">
        <v>24</v>
      </c>
      <c r="C20" s="101" t="s">
        <v>23</v>
      </c>
      <c r="D20" s="102">
        <f>SUM(D21:D22)</f>
        <v>9954.4</v>
      </c>
      <c r="E20" s="102">
        <f t="shared" ref="E20:L20" si="2">SUM(E21:E22)</f>
        <v>3016.3</v>
      </c>
      <c r="F20" s="102">
        <f>SUM(F21:F22)</f>
        <v>3016.3</v>
      </c>
      <c r="G20" s="102">
        <f t="shared" si="2"/>
        <v>4441.3</v>
      </c>
      <c r="H20" s="102">
        <f>SUM(H21:H22)</f>
        <v>8782.6</v>
      </c>
      <c r="I20" s="103">
        <f t="shared" ref="I20" si="3">SUM(I21:I22)</f>
        <v>7302.2</v>
      </c>
      <c r="J20" s="103">
        <f t="shared" si="2"/>
        <v>0</v>
      </c>
      <c r="K20" s="267">
        <f t="shared" si="2"/>
        <v>36513.1</v>
      </c>
      <c r="L20" s="283">
        <f t="shared" si="2"/>
        <v>0</v>
      </c>
      <c r="M20" s="174"/>
    </row>
    <row r="21" spans="1:13" ht="35.25" customHeight="1">
      <c r="A21" s="104">
        <v>1111000</v>
      </c>
      <c r="B21" s="105" t="s">
        <v>25</v>
      </c>
      <c r="C21" s="175">
        <v>411100</v>
      </c>
      <c r="D21" s="106">
        <v>9954.4</v>
      </c>
      <c r="E21" s="106">
        <v>3016.3</v>
      </c>
      <c r="F21" s="106">
        <v>3016.3</v>
      </c>
      <c r="G21" s="106">
        <v>4441.3</v>
      </c>
      <c r="H21" s="106">
        <v>8782.6</v>
      </c>
      <c r="I21" s="107">
        <v>7302.2</v>
      </c>
      <c r="K21" s="218">
        <f>SUM(D21:J21)</f>
        <v>36513.1</v>
      </c>
      <c r="L21" s="251"/>
      <c r="M21" s="174"/>
    </row>
    <row r="22" spans="1:13" ht="15" thickBot="1">
      <c r="A22" s="99">
        <v>1115000</v>
      </c>
      <c r="B22" s="108" t="s">
        <v>26</v>
      </c>
      <c r="C22" s="176">
        <v>411500</v>
      </c>
      <c r="D22" s="99"/>
      <c r="E22" s="99"/>
      <c r="F22" s="99"/>
      <c r="G22" s="99"/>
      <c r="H22" s="99"/>
      <c r="I22" s="109"/>
      <c r="J22" s="109"/>
      <c r="K22" s="268"/>
      <c r="L22" s="284"/>
      <c r="M22" s="193"/>
    </row>
    <row r="23" spans="1:13" ht="26.25" thickBot="1">
      <c r="A23" s="110">
        <v>1120000</v>
      </c>
      <c r="B23" s="192" t="s">
        <v>27</v>
      </c>
      <c r="C23" s="195" t="s">
        <v>23</v>
      </c>
      <c r="D23" s="91">
        <f t="shared" ref="D23" si="4">SUM(D24,D37,D39,D42,D45,D47,D63,D66)</f>
        <v>3070</v>
      </c>
      <c r="E23" s="91">
        <f t="shared" ref="E23:L23" si="5">SUM(E24,E37,E39,E42,E45,E47,E63,E66)</f>
        <v>3070</v>
      </c>
      <c r="F23" s="91">
        <f>SUM(F24,F37,F39,F42,F45,F47,F63,F66)</f>
        <v>3070</v>
      </c>
      <c r="G23" s="91">
        <f t="shared" si="5"/>
        <v>3607.6</v>
      </c>
      <c r="H23" s="91">
        <f t="shared" si="5"/>
        <v>3607.6</v>
      </c>
      <c r="I23" s="92">
        <f t="shared" si="5"/>
        <v>3607.6</v>
      </c>
      <c r="J23" s="92">
        <f t="shared" si="5"/>
        <v>0</v>
      </c>
      <c r="K23" s="265">
        <f t="shared" si="5"/>
        <v>20032.8</v>
      </c>
      <c r="L23" s="248">
        <f t="shared" si="5"/>
        <v>0</v>
      </c>
      <c r="M23" s="196"/>
    </row>
    <row r="24" spans="1:13">
      <c r="A24" s="96">
        <v>1121000</v>
      </c>
      <c r="B24" s="114" t="s">
        <v>28</v>
      </c>
      <c r="C24" s="178" t="s">
        <v>21</v>
      </c>
      <c r="D24" s="191">
        <f t="shared" ref="D24" si="6">SUM(D25,D26,D29,D33)</f>
        <v>697</v>
      </c>
      <c r="E24" s="191">
        <f t="shared" ref="E24" si="7">SUM(E25,E26,E29,E33)</f>
        <v>697</v>
      </c>
      <c r="F24" s="191">
        <f>SUM(F25,F26,F29,F33)</f>
        <v>697</v>
      </c>
      <c r="G24" s="191">
        <f t="shared" ref="G24:K24" si="8">SUM(G25,G26,G29,G33)</f>
        <v>1190</v>
      </c>
      <c r="H24" s="191">
        <f t="shared" si="8"/>
        <v>1190</v>
      </c>
      <c r="I24" s="167">
        <f t="shared" si="8"/>
        <v>1190</v>
      </c>
      <c r="J24" s="167">
        <f t="shared" si="8"/>
        <v>0</v>
      </c>
      <c r="K24" s="269">
        <f t="shared" si="8"/>
        <v>5661</v>
      </c>
      <c r="L24" s="253"/>
      <c r="M24" s="194"/>
    </row>
    <row r="25" spans="1:13" ht="25.5">
      <c r="A25" s="115">
        <v>1121100</v>
      </c>
      <c r="B25" s="116" t="s">
        <v>29</v>
      </c>
      <c r="C25" s="179">
        <v>421100</v>
      </c>
      <c r="D25" s="104"/>
      <c r="E25" s="104"/>
      <c r="F25" s="104"/>
      <c r="G25" s="104"/>
      <c r="H25" s="104"/>
      <c r="I25" s="117"/>
      <c r="J25" s="117"/>
      <c r="K25" s="270"/>
      <c r="L25" s="254"/>
      <c r="M25" s="174"/>
    </row>
    <row r="26" spans="1:13">
      <c r="A26" s="115">
        <v>1121200</v>
      </c>
      <c r="B26" s="118" t="s">
        <v>39</v>
      </c>
      <c r="C26" s="179">
        <v>421200</v>
      </c>
      <c r="D26" s="112">
        <f>SUM(D27:D28)</f>
        <v>575</v>
      </c>
      <c r="E26" s="112">
        <f>SUM(E27:E28)</f>
        <v>575</v>
      </c>
      <c r="F26" s="112">
        <f>SUM(F27:F28)</f>
        <v>575</v>
      </c>
      <c r="G26" s="112">
        <f t="shared" ref="G26:H26" si="9">SUM(G27:G28)</f>
        <v>950</v>
      </c>
      <c r="H26" s="112">
        <f t="shared" si="9"/>
        <v>950</v>
      </c>
      <c r="I26" s="112">
        <f t="shared" ref="I26" si="10">SUM(I27:I28)</f>
        <v>950</v>
      </c>
      <c r="J26" s="113">
        <f t="shared" ref="J26:K26" si="11">SUM(J27:J28)</f>
        <v>0</v>
      </c>
      <c r="K26" s="271">
        <f t="shared" si="11"/>
        <v>4575</v>
      </c>
      <c r="L26" s="255"/>
      <c r="M26" s="174"/>
    </row>
    <row r="27" spans="1:13">
      <c r="A27" s="115"/>
      <c r="B27" s="119" t="s">
        <v>41</v>
      </c>
      <c r="C27" s="179">
        <v>421211</v>
      </c>
      <c r="D27" s="120">
        <v>125</v>
      </c>
      <c r="E27" s="120">
        <v>125</v>
      </c>
      <c r="F27" s="120">
        <v>125</v>
      </c>
      <c r="G27" s="120">
        <v>150</v>
      </c>
      <c r="H27" s="120">
        <v>150</v>
      </c>
      <c r="I27" s="120">
        <v>150</v>
      </c>
      <c r="J27" s="121"/>
      <c r="K27" s="219">
        <f>SUM(D27:J27)</f>
        <v>825</v>
      </c>
      <c r="L27" s="256"/>
      <c r="M27" s="174"/>
    </row>
    <row r="28" spans="1:13">
      <c r="A28" s="115"/>
      <c r="B28" s="119" t="s">
        <v>40</v>
      </c>
      <c r="C28" s="179">
        <v>421221</v>
      </c>
      <c r="D28" s="122">
        <v>450</v>
      </c>
      <c r="E28" s="122">
        <v>450</v>
      </c>
      <c r="F28" s="122">
        <v>450</v>
      </c>
      <c r="G28" s="122">
        <v>800</v>
      </c>
      <c r="H28" s="122">
        <v>800</v>
      </c>
      <c r="I28" s="122">
        <v>800</v>
      </c>
      <c r="J28" s="123"/>
      <c r="K28" s="272">
        <f>SUM(D28:J28)</f>
        <v>3750</v>
      </c>
      <c r="L28" s="257"/>
      <c r="M28" s="174"/>
    </row>
    <row r="29" spans="1:13">
      <c r="A29" s="115">
        <v>1121300</v>
      </c>
      <c r="B29" s="124" t="s">
        <v>42</v>
      </c>
      <c r="C29" s="179">
        <v>421300</v>
      </c>
      <c r="D29" s="112">
        <f>SUM(D30:D31:D32)</f>
        <v>92</v>
      </c>
      <c r="E29" s="112">
        <f>SUM(E30:E31:E32)</f>
        <v>92</v>
      </c>
      <c r="F29" s="112">
        <f>SUM(F30:F31:F32)</f>
        <v>92</v>
      </c>
      <c r="G29" s="112">
        <f>SUM(G30:G31:G32)</f>
        <v>180</v>
      </c>
      <c r="H29" s="112">
        <f>SUM(H30:H31:H32)</f>
        <v>180</v>
      </c>
      <c r="I29" s="112">
        <f>SUM(I30:I31:I32)</f>
        <v>180</v>
      </c>
      <c r="J29" s="113">
        <f>SUM(J30:J31:J32)</f>
        <v>0</v>
      </c>
      <c r="K29" s="271">
        <f>SUM(K30:K31:K32)</f>
        <v>816</v>
      </c>
      <c r="L29" s="255"/>
      <c r="M29" s="174"/>
    </row>
    <row r="30" spans="1:13">
      <c r="A30" s="115"/>
      <c r="B30" s="119" t="s">
        <v>44</v>
      </c>
      <c r="C30" s="179">
        <v>421311</v>
      </c>
      <c r="D30" s="120">
        <v>50</v>
      </c>
      <c r="E30" s="120">
        <v>50</v>
      </c>
      <c r="F30" s="120">
        <v>50</v>
      </c>
      <c r="G30" s="120">
        <v>72</v>
      </c>
      <c r="H30" s="120">
        <v>72</v>
      </c>
      <c r="I30" s="120">
        <v>72</v>
      </c>
      <c r="J30" s="121"/>
      <c r="K30" s="219">
        <f>SUM(D30:J30)</f>
        <v>366</v>
      </c>
      <c r="L30" s="256"/>
      <c r="M30" s="174"/>
    </row>
    <row r="31" spans="1:13">
      <c r="A31" s="115"/>
      <c r="B31" s="119" t="s">
        <v>61</v>
      </c>
      <c r="C31" s="179">
        <v>421321</v>
      </c>
      <c r="D31" s="125">
        <v>17</v>
      </c>
      <c r="E31" s="125">
        <v>17</v>
      </c>
      <c r="F31" s="125">
        <v>17</v>
      </c>
      <c r="G31" s="125">
        <v>48</v>
      </c>
      <c r="H31" s="125">
        <v>48</v>
      </c>
      <c r="I31" s="125">
        <v>48</v>
      </c>
      <c r="K31" s="272">
        <f>SUM(D31:J31)</f>
        <v>195</v>
      </c>
      <c r="L31" s="257"/>
      <c r="M31" s="174"/>
    </row>
    <row r="32" spans="1:13">
      <c r="A32" s="115"/>
      <c r="B32" s="119" t="s">
        <v>43</v>
      </c>
      <c r="C32" s="179">
        <v>421323</v>
      </c>
      <c r="D32" s="125">
        <v>25</v>
      </c>
      <c r="E32" s="125">
        <v>25</v>
      </c>
      <c r="F32" s="125">
        <v>25</v>
      </c>
      <c r="G32" s="125">
        <v>60</v>
      </c>
      <c r="H32" s="125">
        <v>60</v>
      </c>
      <c r="I32" s="125">
        <v>60</v>
      </c>
      <c r="J32" s="206"/>
      <c r="K32" s="272">
        <f>SUM(D32:J32)</f>
        <v>255</v>
      </c>
      <c r="L32" s="257"/>
      <c r="M32" s="174"/>
    </row>
    <row r="33" spans="1:13">
      <c r="A33" s="115">
        <v>1121400</v>
      </c>
      <c r="B33" s="124" t="s">
        <v>30</v>
      </c>
      <c r="C33" s="180">
        <v>421400</v>
      </c>
      <c r="D33" s="112">
        <f>SUM(D34:D35)</f>
        <v>30</v>
      </c>
      <c r="E33" s="112">
        <f>SUM(E34:E35)</f>
        <v>30</v>
      </c>
      <c r="F33" s="112">
        <f>SUM(F34:F35)</f>
        <v>30</v>
      </c>
      <c r="G33" s="112">
        <f t="shared" ref="G33:H33" si="12">SUM(G34:G35)</f>
        <v>60</v>
      </c>
      <c r="H33" s="112">
        <f t="shared" si="12"/>
        <v>60</v>
      </c>
      <c r="I33" s="112">
        <f t="shared" ref="I33" si="13">SUM(I34:I35)</f>
        <v>60</v>
      </c>
      <c r="J33" s="113">
        <f t="shared" ref="J33:K33" si="14">SUM(J34:J35)</f>
        <v>0</v>
      </c>
      <c r="K33" s="271">
        <f t="shared" si="14"/>
        <v>270</v>
      </c>
      <c r="L33" s="255"/>
      <c r="M33" s="174"/>
    </row>
    <row r="34" spans="1:13">
      <c r="A34" s="115"/>
      <c r="B34" s="119" t="s">
        <v>72</v>
      </c>
      <c r="C34" s="179">
        <v>421411</v>
      </c>
      <c r="D34" s="125"/>
      <c r="E34" s="125"/>
      <c r="F34" s="125"/>
      <c r="G34" s="125"/>
      <c r="H34" s="125"/>
      <c r="I34" s="125"/>
      <c r="J34" s="206"/>
      <c r="K34" s="272"/>
      <c r="L34" s="257"/>
      <c r="M34" s="174"/>
    </row>
    <row r="35" spans="1:13" ht="15" thickBot="1">
      <c r="A35" s="115"/>
      <c r="B35" s="119" t="s">
        <v>62</v>
      </c>
      <c r="C35" s="179">
        <v>421412</v>
      </c>
      <c r="D35" s="125">
        <v>30</v>
      </c>
      <c r="E35" s="125">
        <v>30</v>
      </c>
      <c r="F35" s="125">
        <v>30</v>
      </c>
      <c r="G35" s="125">
        <v>60</v>
      </c>
      <c r="H35" s="125">
        <v>60</v>
      </c>
      <c r="I35" s="125">
        <v>60</v>
      </c>
      <c r="J35" s="206"/>
      <c r="K35" s="295">
        <f>SUM(D35:J35)</f>
        <v>270</v>
      </c>
      <c r="L35" s="257"/>
      <c r="M35" s="174"/>
    </row>
    <row r="36" spans="1:13" ht="39" thickBot="1">
      <c r="A36" s="76"/>
      <c r="B36" s="76" t="s">
        <v>73</v>
      </c>
      <c r="C36" s="181"/>
      <c r="D36" s="208" t="s">
        <v>120</v>
      </c>
      <c r="E36" s="212" t="s">
        <v>125</v>
      </c>
      <c r="F36" s="207" t="s">
        <v>121</v>
      </c>
      <c r="G36" s="207" t="s">
        <v>126</v>
      </c>
      <c r="H36" s="208" t="s">
        <v>127</v>
      </c>
      <c r="I36" s="210" t="s">
        <v>123</v>
      </c>
      <c r="J36" s="80"/>
      <c r="K36" s="78"/>
      <c r="L36" s="285"/>
      <c r="M36" s="174"/>
    </row>
    <row r="37" spans="1:13" ht="25.5">
      <c r="A37" s="115">
        <v>1122000</v>
      </c>
      <c r="B37" s="127" t="s">
        <v>31</v>
      </c>
      <c r="C37" s="179" t="s">
        <v>23</v>
      </c>
      <c r="D37" s="112">
        <f>SUM(D38:D38)</f>
        <v>25</v>
      </c>
      <c r="E37" s="112">
        <f>SUM(E38:E38)</f>
        <v>25</v>
      </c>
      <c r="F37" s="112">
        <f>SUM(F38:F38)</f>
        <v>25</v>
      </c>
      <c r="G37" s="112">
        <f t="shared" ref="G37:H37" si="15">SUM(G38:G38)</f>
        <v>50</v>
      </c>
      <c r="H37" s="112">
        <f t="shared" si="15"/>
        <v>50</v>
      </c>
      <c r="I37" s="112">
        <f t="shared" ref="I37" si="16">SUM(I38:I38)</f>
        <v>50</v>
      </c>
      <c r="J37" s="113">
        <f t="shared" ref="J37:K37" si="17">SUM(J38:J38)</f>
        <v>0</v>
      </c>
      <c r="K37" s="269">
        <f t="shared" si="17"/>
        <v>225</v>
      </c>
      <c r="L37" s="255"/>
      <c r="M37" s="174"/>
    </row>
    <row r="38" spans="1:13">
      <c r="A38" s="115">
        <v>1122100</v>
      </c>
      <c r="B38" s="116" t="s">
        <v>32</v>
      </c>
      <c r="C38" s="179">
        <v>422100</v>
      </c>
      <c r="D38" s="125">
        <v>25</v>
      </c>
      <c r="E38" s="125">
        <v>25</v>
      </c>
      <c r="F38" s="125">
        <v>25</v>
      </c>
      <c r="G38" s="125">
        <v>50</v>
      </c>
      <c r="H38" s="125">
        <v>50</v>
      </c>
      <c r="I38" s="125">
        <v>50</v>
      </c>
      <c r="J38" s="206"/>
      <c r="K38" s="296">
        <f>SUM(D38:J38)</f>
        <v>225</v>
      </c>
      <c r="L38" s="257"/>
      <c r="M38" s="174"/>
    </row>
    <row r="39" spans="1:13" ht="25.5">
      <c r="A39" s="115">
        <v>1123000</v>
      </c>
      <c r="B39" s="127" t="s">
        <v>33</v>
      </c>
      <c r="C39" s="180" t="s">
        <v>23</v>
      </c>
      <c r="D39" s="112">
        <f>SUM(D40:D41)</f>
        <v>50</v>
      </c>
      <c r="E39" s="112">
        <f>SUM(E40:E41)</f>
        <v>50</v>
      </c>
      <c r="F39" s="112">
        <f>SUM(F40:F41)</f>
        <v>50</v>
      </c>
      <c r="G39" s="112">
        <f t="shared" ref="G39:H39" si="18">SUM(G40:G41)</f>
        <v>100</v>
      </c>
      <c r="H39" s="112">
        <f t="shared" si="18"/>
        <v>100</v>
      </c>
      <c r="I39" s="112">
        <f t="shared" ref="I39" si="19">SUM(I40:I41)</f>
        <v>100</v>
      </c>
      <c r="J39" s="113">
        <f t="shared" ref="J39:K39" si="20">SUM(J40:J41)</f>
        <v>0</v>
      </c>
      <c r="K39" s="271">
        <f t="shared" si="20"/>
        <v>450</v>
      </c>
      <c r="L39" s="255"/>
      <c r="M39" s="174"/>
    </row>
    <row r="40" spans="1:13" ht="25.5">
      <c r="A40" s="115">
        <v>1123800</v>
      </c>
      <c r="B40" s="116" t="s">
        <v>63</v>
      </c>
      <c r="C40" s="179">
        <v>423911</v>
      </c>
      <c r="D40" s="120"/>
      <c r="E40" s="120"/>
      <c r="F40" s="120"/>
      <c r="G40" s="120"/>
      <c r="H40" s="120"/>
      <c r="I40" s="120"/>
      <c r="J40" s="121"/>
      <c r="K40" s="219"/>
      <c r="L40" s="256"/>
      <c r="M40" s="174"/>
    </row>
    <row r="41" spans="1:13">
      <c r="A41" s="115"/>
      <c r="B41" s="119" t="s">
        <v>45</v>
      </c>
      <c r="C41" s="179">
        <v>423912</v>
      </c>
      <c r="D41" s="125">
        <v>50</v>
      </c>
      <c r="E41" s="125">
        <v>50</v>
      </c>
      <c r="F41" s="125">
        <v>50</v>
      </c>
      <c r="G41" s="125">
        <v>100</v>
      </c>
      <c r="H41" s="125">
        <v>100</v>
      </c>
      <c r="I41" s="125">
        <v>100</v>
      </c>
      <c r="J41" s="206"/>
      <c r="K41" s="272">
        <f>SUM(D41:J41)</f>
        <v>450</v>
      </c>
      <c r="L41" s="257"/>
      <c r="M41" s="174"/>
    </row>
    <row r="42" spans="1:13" ht="25.5">
      <c r="A42" s="115">
        <v>1124000</v>
      </c>
      <c r="B42" s="127" t="s">
        <v>34</v>
      </c>
      <c r="C42" s="180" t="s">
        <v>23</v>
      </c>
      <c r="D42" s="112">
        <f>SUM(D43:D44)</f>
        <v>50</v>
      </c>
      <c r="E42" s="112">
        <f>SUM(E43:E44)</f>
        <v>50</v>
      </c>
      <c r="F42" s="112">
        <f>SUM(F43:F44)</f>
        <v>50</v>
      </c>
      <c r="G42" s="112">
        <f t="shared" ref="G42:H42" si="21">SUM(G43:G44)</f>
        <v>50</v>
      </c>
      <c r="H42" s="112">
        <f t="shared" si="21"/>
        <v>50</v>
      </c>
      <c r="I42" s="112">
        <f t="shared" ref="I42" si="22">SUM(I43:I44)</f>
        <v>50</v>
      </c>
      <c r="J42" s="113">
        <f t="shared" ref="J42:K42" si="23">SUM(J43:J44)</f>
        <v>0</v>
      </c>
      <c r="K42" s="271">
        <f t="shared" si="23"/>
        <v>300</v>
      </c>
      <c r="L42" s="255"/>
      <c r="M42" s="174"/>
    </row>
    <row r="43" spans="1:13">
      <c r="A43" s="115">
        <v>1124100</v>
      </c>
      <c r="B43" s="116" t="s">
        <v>64</v>
      </c>
      <c r="C43" s="179">
        <v>424111</v>
      </c>
      <c r="D43" s="126"/>
      <c r="E43" s="126"/>
      <c r="F43" s="126"/>
      <c r="G43" s="126"/>
      <c r="H43" s="126"/>
      <c r="I43" s="126"/>
      <c r="J43" s="129"/>
      <c r="K43" s="274"/>
      <c r="L43" s="259"/>
      <c r="M43" s="174"/>
    </row>
    <row r="44" spans="1:13" ht="25.5">
      <c r="A44" s="115"/>
      <c r="B44" s="119" t="s">
        <v>46</v>
      </c>
      <c r="C44" s="179">
        <v>424112</v>
      </c>
      <c r="D44" s="125">
        <v>50</v>
      </c>
      <c r="E44" s="125">
        <v>50</v>
      </c>
      <c r="F44" s="125">
        <v>50</v>
      </c>
      <c r="G44" s="125">
        <v>50</v>
      </c>
      <c r="H44" s="125">
        <v>50</v>
      </c>
      <c r="I44" s="125">
        <v>50</v>
      </c>
      <c r="J44" s="206"/>
      <c r="K44" s="273">
        <f>SUM(D44:J44)</f>
        <v>300</v>
      </c>
      <c r="L44" s="259"/>
      <c r="M44" s="174"/>
    </row>
    <row r="45" spans="1:13" ht="38.25">
      <c r="A45" s="115">
        <v>1125000</v>
      </c>
      <c r="B45" s="127" t="s">
        <v>47</v>
      </c>
      <c r="C45" s="180" t="s">
        <v>23</v>
      </c>
      <c r="D45" s="112">
        <f t="shared" ref="D45" si="24">SUM(D46:D46)</f>
        <v>25</v>
      </c>
      <c r="E45" s="112">
        <f t="shared" ref="E45" si="25">SUM(E46:E46)</f>
        <v>25</v>
      </c>
      <c r="F45" s="112">
        <f t="shared" ref="F45" si="26">SUM(F46:F46)</f>
        <v>25</v>
      </c>
      <c r="G45" s="112">
        <f>SUM(G46)</f>
        <v>50</v>
      </c>
      <c r="H45" s="112">
        <f>SUM(H46)</f>
        <v>50</v>
      </c>
      <c r="I45" s="112">
        <f>SUM(I46)</f>
        <v>50</v>
      </c>
      <c r="J45" s="113">
        <f t="shared" ref="J45:K45" si="27">SUM(J46:J46)</f>
        <v>0</v>
      </c>
      <c r="K45" s="271">
        <f t="shared" si="27"/>
        <v>225</v>
      </c>
      <c r="L45" s="255"/>
      <c r="M45" s="174"/>
    </row>
    <row r="46" spans="1:13" ht="38.25">
      <c r="A46" s="115">
        <v>1125200</v>
      </c>
      <c r="B46" s="116" t="s">
        <v>65</v>
      </c>
      <c r="C46" s="179">
        <v>425221</v>
      </c>
      <c r="D46" s="125">
        <v>25</v>
      </c>
      <c r="E46" s="125">
        <v>25</v>
      </c>
      <c r="F46" s="125">
        <v>25</v>
      </c>
      <c r="G46" s="125">
        <v>50</v>
      </c>
      <c r="H46" s="125">
        <v>50</v>
      </c>
      <c r="I46" s="125">
        <v>50</v>
      </c>
      <c r="J46" s="206"/>
      <c r="K46" s="273">
        <f>SUM(D46:J46)</f>
        <v>225</v>
      </c>
      <c r="L46" s="259"/>
      <c r="M46" s="174"/>
    </row>
    <row r="47" spans="1:13">
      <c r="A47" s="115">
        <v>1126000</v>
      </c>
      <c r="B47" s="127" t="s">
        <v>35</v>
      </c>
      <c r="C47" s="180" t="s">
        <v>23</v>
      </c>
      <c r="D47" s="112">
        <f t="shared" ref="D47" si="28">SUM(D48,D50,D52,D61,)</f>
        <v>2143</v>
      </c>
      <c r="E47" s="112">
        <f t="shared" ref="E47:I47" si="29">SUM(E48,E50,E52,E61,)</f>
        <v>2143</v>
      </c>
      <c r="F47" s="112">
        <f>SUM(F48,F50,F52,F61,)</f>
        <v>2143</v>
      </c>
      <c r="G47" s="112">
        <f t="shared" si="29"/>
        <v>2112.6</v>
      </c>
      <c r="H47" s="112">
        <f t="shared" si="29"/>
        <v>2112.6</v>
      </c>
      <c r="I47" s="112">
        <f t="shared" si="29"/>
        <v>2112.6</v>
      </c>
      <c r="J47" s="113">
        <f t="shared" ref="J47:K47" si="30">SUM(J48,J50,J52,J61,)</f>
        <v>0</v>
      </c>
      <c r="K47" s="271">
        <f t="shared" si="30"/>
        <v>12766.8</v>
      </c>
      <c r="L47" s="255"/>
      <c r="M47" s="174"/>
    </row>
    <row r="48" spans="1:13">
      <c r="A48" s="115"/>
      <c r="B48" s="127" t="s">
        <v>70</v>
      </c>
      <c r="C48" s="180" t="s">
        <v>23</v>
      </c>
      <c r="D48" s="112">
        <f>SUM(D49)</f>
        <v>50</v>
      </c>
      <c r="E48" s="112">
        <f>SUM(E49)</f>
        <v>50</v>
      </c>
      <c r="F48" s="112">
        <f>SUM(F49)</f>
        <v>50</v>
      </c>
      <c r="G48" s="112">
        <f t="shared" ref="G48:H48" si="31">SUM(G49)</f>
        <v>100</v>
      </c>
      <c r="H48" s="112">
        <f t="shared" si="31"/>
        <v>100</v>
      </c>
      <c r="I48" s="112">
        <f t="shared" ref="I48" si="32">SUM(I49)</f>
        <v>100</v>
      </c>
      <c r="J48" s="113">
        <f t="shared" ref="J48:K48" si="33">SUM(J49)</f>
        <v>0</v>
      </c>
      <c r="K48" s="271">
        <f t="shared" si="33"/>
        <v>450</v>
      </c>
      <c r="L48" s="255"/>
      <c r="M48" s="174"/>
    </row>
    <row r="49" spans="1:13">
      <c r="A49" s="115">
        <v>1126100</v>
      </c>
      <c r="B49" s="108" t="s">
        <v>66</v>
      </c>
      <c r="C49" s="179">
        <v>426111</v>
      </c>
      <c r="D49" s="125">
        <v>50</v>
      </c>
      <c r="E49" s="125">
        <v>50</v>
      </c>
      <c r="F49" s="125">
        <v>50</v>
      </c>
      <c r="G49" s="125">
        <v>100</v>
      </c>
      <c r="H49" s="125">
        <v>100</v>
      </c>
      <c r="I49" s="125">
        <v>100</v>
      </c>
      <c r="J49" s="206"/>
      <c r="K49" s="296">
        <f>SUM(D49:J49)</f>
        <v>450</v>
      </c>
      <c r="L49" s="257"/>
      <c r="M49" s="174"/>
    </row>
    <row r="50" spans="1:13" ht="25.5">
      <c r="A50" s="130"/>
      <c r="B50" s="131" t="s">
        <v>71</v>
      </c>
      <c r="C50" s="182" t="s">
        <v>23</v>
      </c>
      <c r="D50" s="112">
        <f>SUM(D51)</f>
        <v>15</v>
      </c>
      <c r="E50" s="112">
        <f>SUM(E51)</f>
        <v>15</v>
      </c>
      <c r="F50" s="112">
        <f>SUM(F51)</f>
        <v>15</v>
      </c>
      <c r="G50" s="112">
        <f t="shared" ref="G50:H50" si="34">SUM(G51)</f>
        <v>15</v>
      </c>
      <c r="H50" s="112">
        <f t="shared" si="34"/>
        <v>15</v>
      </c>
      <c r="I50" s="112">
        <f t="shared" ref="I50" si="35">SUM(I51)</f>
        <v>15</v>
      </c>
      <c r="J50" s="113">
        <f t="shared" ref="J50:K50" si="36">SUM(J51)</f>
        <v>0</v>
      </c>
      <c r="K50" s="271">
        <f t="shared" si="36"/>
        <v>90</v>
      </c>
      <c r="L50" s="255"/>
      <c r="M50" s="174"/>
    </row>
    <row r="51" spans="1:13">
      <c r="A51" s="115">
        <v>1126600</v>
      </c>
      <c r="B51" s="132" t="s">
        <v>67</v>
      </c>
      <c r="C51" s="179">
        <v>426651</v>
      </c>
      <c r="D51" s="125">
        <v>15</v>
      </c>
      <c r="E51" s="125">
        <v>15</v>
      </c>
      <c r="F51" s="125">
        <v>15</v>
      </c>
      <c r="G51" s="125">
        <v>15</v>
      </c>
      <c r="H51" s="125">
        <v>15</v>
      </c>
      <c r="I51" s="125">
        <v>15</v>
      </c>
      <c r="J51" s="206"/>
      <c r="K51" s="273">
        <f>SUM(D51:J51)</f>
        <v>90</v>
      </c>
      <c r="L51" s="259"/>
      <c r="M51" s="174"/>
    </row>
    <row r="52" spans="1:13" ht="25.5">
      <c r="A52" s="115">
        <v>1126700</v>
      </c>
      <c r="B52" s="124" t="s">
        <v>48</v>
      </c>
      <c r="C52" s="179">
        <v>426700</v>
      </c>
      <c r="D52" s="112">
        <f t="shared" ref="D52" si="37">SUM(D53,D54,D55,D60)</f>
        <v>2078</v>
      </c>
      <c r="E52" s="112">
        <f t="shared" ref="E52" si="38">SUM(E53,E54,E55,E60)</f>
        <v>2078</v>
      </c>
      <c r="F52" s="112">
        <f t="shared" ref="F52" si="39">SUM(F53,F54,F55,F60)</f>
        <v>2078</v>
      </c>
      <c r="G52" s="112">
        <f>SUM(G53,G54,G55,G60)</f>
        <v>1847.6</v>
      </c>
      <c r="H52" s="112">
        <f>SUM(H53,H54,H55,H60)</f>
        <v>1847.6</v>
      </c>
      <c r="I52" s="112">
        <f>SUM(I53,I54,I55,I60)</f>
        <v>1847.6</v>
      </c>
      <c r="J52" s="113">
        <f t="shared" ref="J52:K52" si="40">SUM(J53,J54,J55,J60)</f>
        <v>0</v>
      </c>
      <c r="K52" s="271">
        <f t="shared" si="40"/>
        <v>11776.8</v>
      </c>
      <c r="L52" s="255"/>
      <c r="M52" s="174"/>
    </row>
    <row r="53" spans="1:13">
      <c r="A53" s="115">
        <v>1126701</v>
      </c>
      <c r="B53" s="119" t="s">
        <v>49</v>
      </c>
      <c r="C53" s="179">
        <v>426711</v>
      </c>
      <c r="D53" s="125">
        <v>25</v>
      </c>
      <c r="E53" s="125">
        <v>25</v>
      </c>
      <c r="F53" s="125">
        <v>25</v>
      </c>
      <c r="G53" s="125">
        <v>50</v>
      </c>
      <c r="H53" s="125">
        <v>50</v>
      </c>
      <c r="I53" s="125">
        <v>50</v>
      </c>
      <c r="J53" s="206"/>
      <c r="K53" s="296">
        <f>SUM(D53:J53)</f>
        <v>225</v>
      </c>
      <c r="L53" s="257"/>
      <c r="M53" s="174"/>
    </row>
    <row r="54" spans="1:13">
      <c r="A54" s="115">
        <v>1126702</v>
      </c>
      <c r="B54" s="133" t="s">
        <v>138</v>
      </c>
      <c r="C54" s="179">
        <v>426712</v>
      </c>
      <c r="D54" s="125">
        <v>289.5</v>
      </c>
      <c r="E54" s="125">
        <v>289.5</v>
      </c>
      <c r="F54" s="125">
        <v>289.5</v>
      </c>
      <c r="G54" s="7">
        <v>176.3</v>
      </c>
      <c r="H54" s="7">
        <v>176.3</v>
      </c>
      <c r="I54" s="7">
        <v>176.3</v>
      </c>
      <c r="J54" s="206"/>
      <c r="K54" s="297">
        <f>SUM(D54:J54)</f>
        <v>1397.3999999999999</v>
      </c>
      <c r="L54" s="257"/>
      <c r="M54" s="174"/>
    </row>
    <row r="55" spans="1:13" ht="20.25" customHeight="1">
      <c r="A55" s="134">
        <v>1126703</v>
      </c>
      <c r="B55" s="135" t="s">
        <v>50</v>
      </c>
      <c r="C55" s="183">
        <v>426722</v>
      </c>
      <c r="D55" s="136">
        <f t="shared" ref="D55" si="41">SUM(D57,D58,D59)</f>
        <v>1693.5</v>
      </c>
      <c r="E55" s="136">
        <f t="shared" ref="E55" si="42">SUM(E57,E58,E59)</f>
        <v>1693.5</v>
      </c>
      <c r="F55" s="136">
        <f t="shared" ref="F55" si="43">SUM(F57,F58,F59)</f>
        <v>1693.5</v>
      </c>
      <c r="G55" s="136">
        <f>SUM(G57,G58,G59)</f>
        <v>1551.3</v>
      </c>
      <c r="H55" s="136">
        <f>SUM(H57,H58,H59)</f>
        <v>1551.3</v>
      </c>
      <c r="I55" s="136">
        <f>SUM(I57,I58,I59)</f>
        <v>1551.3</v>
      </c>
      <c r="J55" s="137">
        <f t="shared" ref="J55:L55" si="44">SUM(J57,J58,J59)</f>
        <v>0</v>
      </c>
      <c r="K55" s="275">
        <f t="shared" si="44"/>
        <v>9734.4</v>
      </c>
      <c r="L55" s="261">
        <f t="shared" si="44"/>
        <v>0</v>
      </c>
      <c r="M55" s="174"/>
    </row>
    <row r="56" spans="1:13">
      <c r="A56" s="104"/>
      <c r="B56" s="6" t="s">
        <v>111</v>
      </c>
      <c r="C56" s="175">
        <v>426722</v>
      </c>
      <c r="D56" s="126"/>
      <c r="E56" s="126"/>
      <c r="F56" s="126"/>
      <c r="G56" s="125"/>
      <c r="H56" s="125"/>
      <c r="I56" s="125"/>
      <c r="J56" s="129"/>
      <c r="K56" s="272"/>
      <c r="L56" s="257"/>
      <c r="M56" s="174"/>
    </row>
    <row r="57" spans="1:13">
      <c r="A57" s="109">
        <v>1126703</v>
      </c>
      <c r="B57" s="5" t="s">
        <v>112</v>
      </c>
      <c r="C57" s="175">
        <v>426722</v>
      </c>
      <c r="D57" s="7">
        <v>1500</v>
      </c>
      <c r="E57" s="7">
        <v>1500</v>
      </c>
      <c r="F57" s="7">
        <v>1500</v>
      </c>
      <c r="G57" s="7">
        <v>1375</v>
      </c>
      <c r="H57" s="7">
        <v>1375</v>
      </c>
      <c r="I57" s="7">
        <v>1375</v>
      </c>
      <c r="J57" s="138"/>
      <c r="K57" s="298">
        <f>SUM(D57:J57)</f>
        <v>8625</v>
      </c>
      <c r="L57" s="286"/>
      <c r="M57" s="174"/>
    </row>
    <row r="58" spans="1:13" ht="19.5" customHeight="1">
      <c r="A58" s="109">
        <v>1126703</v>
      </c>
      <c r="B58" s="5" t="s">
        <v>113</v>
      </c>
      <c r="C58" s="184">
        <v>426731</v>
      </c>
      <c r="D58" s="7">
        <v>193.5</v>
      </c>
      <c r="E58" s="7">
        <v>193.5</v>
      </c>
      <c r="F58" s="7">
        <v>193.5</v>
      </c>
      <c r="G58" s="7">
        <v>176.3</v>
      </c>
      <c r="H58" s="7">
        <v>176.3</v>
      </c>
      <c r="I58" s="7">
        <v>176.3</v>
      </c>
      <c r="J58" s="40"/>
      <c r="K58" s="276">
        <f>SUM(D58:J58)</f>
        <v>1109.3999999999999</v>
      </c>
      <c r="L58" s="260"/>
      <c r="M58" s="174"/>
    </row>
    <row r="59" spans="1:13" ht="19.5" customHeight="1">
      <c r="A59" s="109">
        <v>1126703</v>
      </c>
      <c r="B59" s="5" t="s">
        <v>136</v>
      </c>
      <c r="C59" s="184">
        <v>426731</v>
      </c>
      <c r="D59" s="7"/>
      <c r="E59" s="7"/>
      <c r="F59" s="7"/>
      <c r="G59" s="7"/>
      <c r="H59" s="7"/>
      <c r="I59" s="7"/>
      <c r="J59" s="40"/>
      <c r="K59" s="276"/>
      <c r="L59" s="260"/>
      <c r="M59" s="174"/>
    </row>
    <row r="60" spans="1:13" ht="19.5" customHeight="1" thickBot="1">
      <c r="A60" s="109">
        <v>1126703</v>
      </c>
      <c r="B60" s="139" t="s">
        <v>69</v>
      </c>
      <c r="C60" s="184">
        <v>426731</v>
      </c>
      <c r="D60" s="125">
        <v>70</v>
      </c>
      <c r="E60" s="125">
        <v>70</v>
      </c>
      <c r="F60" s="125">
        <v>70</v>
      </c>
      <c r="G60" s="125">
        <v>70</v>
      </c>
      <c r="H60" s="125">
        <v>70</v>
      </c>
      <c r="I60" s="125">
        <v>70</v>
      </c>
      <c r="J60" s="206"/>
      <c r="K60" s="272">
        <f>SUM(D60:J60)</f>
        <v>420</v>
      </c>
      <c r="L60" s="257"/>
      <c r="M60" s="193"/>
    </row>
    <row r="61" spans="1:13" ht="25.5">
      <c r="A61" s="104"/>
      <c r="B61" s="140" t="s">
        <v>68</v>
      </c>
      <c r="C61" s="185" t="s">
        <v>23</v>
      </c>
      <c r="D61" s="112">
        <f>SUM(D62)</f>
        <v>0</v>
      </c>
      <c r="E61" s="112">
        <f>SUM(E62)</f>
        <v>0</v>
      </c>
      <c r="F61" s="112">
        <f>SUM(F62)</f>
        <v>0</v>
      </c>
      <c r="G61" s="112">
        <f t="shared" ref="G61:H61" si="45">SUM(G62)</f>
        <v>150</v>
      </c>
      <c r="H61" s="112">
        <f t="shared" si="45"/>
        <v>150</v>
      </c>
      <c r="I61" s="112">
        <f t="shared" ref="I61" si="46">SUM(I62)</f>
        <v>150</v>
      </c>
      <c r="J61" s="113">
        <f t="shared" ref="J61:K61" si="47">SUM(J62)</f>
        <v>0</v>
      </c>
      <c r="K61" s="271">
        <f t="shared" si="47"/>
        <v>450</v>
      </c>
      <c r="L61" s="287"/>
      <c r="M61" s="222"/>
    </row>
    <row r="62" spans="1:13">
      <c r="A62" s="104"/>
      <c r="B62" s="132" t="s">
        <v>68</v>
      </c>
      <c r="C62" s="175">
        <v>426911</v>
      </c>
      <c r="D62" s="125"/>
      <c r="E62" s="125"/>
      <c r="F62" s="125"/>
      <c r="G62" s="125">
        <v>150</v>
      </c>
      <c r="H62" s="125">
        <v>150</v>
      </c>
      <c r="I62" s="125">
        <v>150</v>
      </c>
      <c r="J62" s="129"/>
      <c r="K62" s="272">
        <f>SUM(G62:J62)</f>
        <v>450</v>
      </c>
      <c r="L62" s="288"/>
      <c r="M62" s="218"/>
    </row>
    <row r="63" spans="1:13" ht="15.75">
      <c r="A63" s="204">
        <v>1172000</v>
      </c>
      <c r="B63" s="198" t="s">
        <v>133</v>
      </c>
      <c r="C63" s="199" t="s">
        <v>23</v>
      </c>
      <c r="D63" s="200">
        <f t="shared" ref="D63:I63" si="48">SUM(D64:D65)</f>
        <v>30</v>
      </c>
      <c r="E63" s="200">
        <f t="shared" si="48"/>
        <v>30</v>
      </c>
      <c r="F63" s="200">
        <f t="shared" si="48"/>
        <v>30</v>
      </c>
      <c r="G63" s="200">
        <f t="shared" si="48"/>
        <v>30</v>
      </c>
      <c r="H63" s="200">
        <f t="shared" si="48"/>
        <v>30</v>
      </c>
      <c r="I63" s="200">
        <f t="shared" si="48"/>
        <v>30</v>
      </c>
      <c r="J63" s="213">
        <f t="shared" ref="J63:L63" si="49">SUM(J64:J65)</f>
        <v>0</v>
      </c>
      <c r="K63" s="220">
        <f t="shared" si="49"/>
        <v>180</v>
      </c>
      <c r="L63" s="289">
        <f t="shared" si="49"/>
        <v>0</v>
      </c>
      <c r="M63" s="220"/>
    </row>
    <row r="64" spans="1:13" ht="15.75">
      <c r="A64" s="204">
        <v>1172200</v>
      </c>
      <c r="B64" s="201" t="s">
        <v>134</v>
      </c>
      <c r="C64" s="199">
        <v>4822</v>
      </c>
      <c r="D64" s="202"/>
      <c r="E64" s="202"/>
      <c r="F64" s="202"/>
      <c r="G64" s="202"/>
      <c r="H64" s="202"/>
      <c r="I64" s="202"/>
      <c r="J64" s="214"/>
      <c r="K64" s="277"/>
      <c r="L64" s="290"/>
      <c r="M64" s="223"/>
    </row>
    <row r="65" spans="1:13" ht="15.75">
      <c r="A65" s="204">
        <v>1172300</v>
      </c>
      <c r="B65" s="201" t="s">
        <v>135</v>
      </c>
      <c r="C65" s="199">
        <v>4823</v>
      </c>
      <c r="D65" s="202">
        <v>30</v>
      </c>
      <c r="E65" s="202">
        <v>30</v>
      </c>
      <c r="F65" s="202">
        <v>30</v>
      </c>
      <c r="G65" s="202">
        <v>30</v>
      </c>
      <c r="H65" s="202">
        <v>30</v>
      </c>
      <c r="I65" s="202">
        <v>30</v>
      </c>
      <c r="J65" s="215"/>
      <c r="K65" s="277">
        <f>SUM(D65:J65)</f>
        <v>180</v>
      </c>
      <c r="L65" s="291"/>
      <c r="M65" s="224"/>
    </row>
    <row r="66" spans="1:13">
      <c r="A66" s="142">
        <v>1176000</v>
      </c>
      <c r="B66" s="143" t="s">
        <v>51</v>
      </c>
      <c r="C66" s="186" t="s">
        <v>23</v>
      </c>
      <c r="D66" s="112">
        <f>SUM(D67)</f>
        <v>50</v>
      </c>
      <c r="E66" s="112">
        <f>SUM(E67)</f>
        <v>50</v>
      </c>
      <c r="F66" s="112">
        <f>SUM(F67)</f>
        <v>50</v>
      </c>
      <c r="G66" s="112">
        <f t="shared" ref="G66:H66" si="50">SUM(G67)</f>
        <v>25</v>
      </c>
      <c r="H66" s="112">
        <f t="shared" si="50"/>
        <v>25</v>
      </c>
      <c r="I66" s="112">
        <f t="shared" ref="I66" si="51">SUM(I67)</f>
        <v>25</v>
      </c>
      <c r="J66" s="113">
        <f t="shared" ref="J66:K66" si="52">SUM(J67)</f>
        <v>0</v>
      </c>
      <c r="K66" s="271">
        <f t="shared" si="52"/>
        <v>225</v>
      </c>
      <c r="L66" s="287"/>
      <c r="M66" s="218"/>
    </row>
    <row r="67" spans="1:13">
      <c r="A67" s="142">
        <v>1176100</v>
      </c>
      <c r="B67" s="144" t="s">
        <v>52</v>
      </c>
      <c r="C67" s="187" t="s">
        <v>53</v>
      </c>
      <c r="D67" s="120">
        <v>50</v>
      </c>
      <c r="E67" s="120">
        <v>50</v>
      </c>
      <c r="F67" s="120">
        <v>50</v>
      </c>
      <c r="G67" s="120">
        <v>25</v>
      </c>
      <c r="H67" s="120">
        <v>25</v>
      </c>
      <c r="I67" s="120">
        <v>25</v>
      </c>
      <c r="J67" s="121"/>
      <c r="K67" s="219">
        <f>SUM(D67:J67)</f>
        <v>225</v>
      </c>
      <c r="L67" s="292"/>
      <c r="M67" s="218"/>
    </row>
    <row r="68" spans="1:13" ht="25.5">
      <c r="A68" s="145">
        <v>1200000</v>
      </c>
      <c r="B68" s="146" t="s">
        <v>54</v>
      </c>
      <c r="C68" s="188" t="s">
        <v>23</v>
      </c>
      <c r="D68" s="112"/>
      <c r="E68" s="112"/>
      <c r="F68" s="112"/>
      <c r="G68" s="112"/>
      <c r="H68" s="112"/>
      <c r="I68" s="113"/>
      <c r="J68" s="113"/>
      <c r="K68" s="271"/>
      <c r="L68" s="287"/>
      <c r="M68" s="218"/>
    </row>
    <row r="69" spans="1:13">
      <c r="A69" s="145">
        <v>1210000</v>
      </c>
      <c r="B69" s="146" t="s">
        <v>55</v>
      </c>
      <c r="C69" s="188" t="s">
        <v>23</v>
      </c>
      <c r="D69" s="112"/>
      <c r="E69" s="112"/>
      <c r="F69" s="112"/>
      <c r="G69" s="112"/>
      <c r="H69" s="112"/>
      <c r="I69" s="113"/>
      <c r="J69" s="113"/>
      <c r="K69" s="271"/>
      <c r="L69" s="287"/>
      <c r="M69" s="218"/>
    </row>
    <row r="70" spans="1:13" ht="15" thickBot="1">
      <c r="A70" s="145">
        <v>1215000</v>
      </c>
      <c r="B70" s="147" t="s">
        <v>56</v>
      </c>
      <c r="C70" s="188">
        <v>512200</v>
      </c>
      <c r="D70" s="148"/>
      <c r="E70" s="149"/>
      <c r="F70" s="148"/>
      <c r="G70" s="148"/>
      <c r="H70" s="148"/>
      <c r="I70" s="150"/>
      <c r="J70" s="150"/>
      <c r="K70" s="299"/>
      <c r="L70" s="293"/>
      <c r="M70" s="218"/>
    </row>
    <row r="71" spans="1:13" ht="26.25" thickBot="1">
      <c r="A71" s="151">
        <v>1000000</v>
      </c>
      <c r="B71" s="152" t="s">
        <v>57</v>
      </c>
      <c r="C71" s="189"/>
      <c r="D71" s="153">
        <f t="shared" ref="D71" si="53">SUM(D18,D68)</f>
        <v>13024.4</v>
      </c>
      <c r="E71" s="153">
        <f t="shared" ref="E71:K71" si="54">SUM(E18,E68)</f>
        <v>6086.3</v>
      </c>
      <c r="F71" s="153">
        <f>SUM(F18,F68)</f>
        <v>6086.3</v>
      </c>
      <c r="G71" s="153">
        <f t="shared" si="54"/>
        <v>8048.9</v>
      </c>
      <c r="H71" s="153">
        <f t="shared" si="54"/>
        <v>12390.2</v>
      </c>
      <c r="I71" s="154">
        <f t="shared" si="54"/>
        <v>10909.8</v>
      </c>
      <c r="J71" s="154">
        <f t="shared" si="54"/>
        <v>0</v>
      </c>
      <c r="K71" s="153">
        <f t="shared" si="54"/>
        <v>56545.899999999994</v>
      </c>
      <c r="L71" s="292"/>
      <c r="M71" s="218"/>
    </row>
    <row r="72" spans="1:13" ht="39" thickBot="1">
      <c r="A72" s="76"/>
      <c r="B72" s="77" t="s">
        <v>73</v>
      </c>
      <c r="C72" s="181"/>
      <c r="D72" s="208" t="s">
        <v>120</v>
      </c>
      <c r="E72" s="212" t="s">
        <v>125</v>
      </c>
      <c r="F72" s="207" t="s">
        <v>121</v>
      </c>
      <c r="G72" s="207" t="s">
        <v>126</v>
      </c>
      <c r="H72" s="208" t="s">
        <v>127</v>
      </c>
      <c r="I72" s="210" t="s">
        <v>123</v>
      </c>
      <c r="J72" s="80"/>
      <c r="K72" s="300"/>
      <c r="L72" s="294"/>
      <c r="M72" s="225"/>
    </row>
    <row r="73" spans="1:13">
      <c r="A73" s="8"/>
      <c r="B73" s="8"/>
      <c r="C73" s="155"/>
      <c r="D73" s="156"/>
      <c r="E73" s="139"/>
      <c r="F73" s="139"/>
      <c r="G73" s="139"/>
      <c r="H73" s="139"/>
      <c r="I73" s="139"/>
      <c r="J73" s="139"/>
      <c r="K73" s="216"/>
      <c r="L73" s="139"/>
      <c r="M73" s="216"/>
    </row>
    <row r="74" spans="1:13">
      <c r="A74" s="157"/>
      <c r="B74" s="158" t="s">
        <v>58</v>
      </c>
      <c r="C74" s="309" t="s">
        <v>59</v>
      </c>
      <c r="D74" s="309"/>
      <c r="E74" s="309"/>
      <c r="F74" s="238"/>
      <c r="G74" s="310"/>
      <c r="H74" s="310"/>
      <c r="I74" s="197"/>
      <c r="J74" s="197"/>
      <c r="K74" s="197"/>
      <c r="L74" s="197"/>
      <c r="M74" s="197"/>
    </row>
    <row r="75" spans="1:13">
      <c r="A75" s="160" t="s">
        <v>0</v>
      </c>
      <c r="B75" s="161"/>
      <c r="C75" s="162"/>
      <c r="D75" s="163"/>
      <c r="E75" s="163"/>
      <c r="F75" s="163"/>
      <c r="G75" s="308" t="s">
        <v>1</v>
      </c>
      <c r="H75" s="308"/>
      <c r="I75" s="164" t="s">
        <v>2</v>
      </c>
      <c r="J75" s="164"/>
      <c r="K75" s="164"/>
      <c r="L75" s="164"/>
      <c r="M75" s="164"/>
    </row>
    <row r="76" spans="1:13">
      <c r="A76" s="158"/>
      <c r="B76" s="158" t="s">
        <v>60</v>
      </c>
      <c r="C76" s="309" t="s">
        <v>59</v>
      </c>
      <c r="D76" s="309"/>
      <c r="E76" s="309"/>
      <c r="F76" s="238"/>
      <c r="G76" s="310"/>
      <c r="H76" s="310"/>
      <c r="I76" s="197"/>
      <c r="J76" s="197"/>
      <c r="K76" s="197"/>
      <c r="L76" s="197"/>
      <c r="M76" s="197"/>
    </row>
    <row r="77" spans="1:13">
      <c r="A77" s="163"/>
      <c r="B77" s="161"/>
      <c r="C77" s="162"/>
      <c r="D77" s="163"/>
      <c r="E77" s="163"/>
      <c r="F77" s="163"/>
      <c r="G77" s="308" t="s">
        <v>1</v>
      </c>
      <c r="H77" s="308"/>
      <c r="I77" s="164" t="s">
        <v>2</v>
      </c>
      <c r="J77" s="164"/>
      <c r="K77" s="164"/>
      <c r="L77" s="164"/>
      <c r="M77" s="164"/>
    </row>
    <row r="78" spans="1:13">
      <c r="A78" s="163"/>
      <c r="B78" s="163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1:13">
      <c r="A79" s="163"/>
      <c r="B79" s="163"/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3">
      <c r="A80" s="163"/>
      <c r="B80" s="163"/>
      <c r="C80" s="162"/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1:13">
      <c r="A81" s="163"/>
      <c r="B81" s="163"/>
      <c r="C81" s="162"/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</sheetData>
  <mergeCells count="9">
    <mergeCell ref="C76:E76"/>
    <mergeCell ref="G76:H76"/>
    <mergeCell ref="G77:H77"/>
    <mergeCell ref="B3:H3"/>
    <mergeCell ref="B4:H4"/>
    <mergeCell ref="B5:H5"/>
    <mergeCell ref="C74:E74"/>
    <mergeCell ref="G74:H74"/>
    <mergeCell ref="G75:H75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J26" sqref="J26"/>
    </sheetView>
  </sheetViews>
  <sheetFormatPr defaultRowHeight="14.25"/>
  <cols>
    <col min="1" max="1" width="4" style="41" customWidth="1"/>
    <col min="2" max="2" width="23.42578125" style="41" customWidth="1"/>
    <col min="3" max="3" width="9.5703125" style="41" customWidth="1"/>
    <col min="4" max="4" width="8.140625" style="41" customWidth="1"/>
    <col min="5" max="5" width="10" style="41" customWidth="1"/>
    <col min="6" max="6" width="8.28515625" style="41" customWidth="1"/>
    <col min="7" max="7" width="11.42578125" style="41" customWidth="1"/>
    <col min="8" max="8" width="9.42578125" style="41" customWidth="1"/>
    <col min="9" max="9" width="11.140625" style="41" customWidth="1"/>
    <col min="10" max="16384" width="9.140625" style="41"/>
  </cols>
  <sheetData>
    <row r="1" spans="1:12">
      <c r="E1" s="306" t="s">
        <v>108</v>
      </c>
      <c r="F1" s="306"/>
      <c r="G1" s="306"/>
      <c r="H1" s="306"/>
      <c r="I1" s="306"/>
      <c r="J1" s="306"/>
      <c r="K1" s="306"/>
    </row>
    <row r="2" spans="1:12">
      <c r="A2" s="1"/>
      <c r="B2" s="2"/>
      <c r="C2" s="307" t="s">
        <v>129</v>
      </c>
      <c r="D2" s="307"/>
      <c r="E2" s="307"/>
      <c r="F2" s="307"/>
      <c r="G2" s="307"/>
      <c r="H2" s="307"/>
      <c r="I2" s="307"/>
    </row>
    <row r="3" spans="1:12" ht="23.25" customHeight="1">
      <c r="A3" s="1"/>
      <c r="B3" s="329" t="s">
        <v>93</v>
      </c>
      <c r="C3" s="329"/>
      <c r="D3" s="329"/>
      <c r="E3" s="329"/>
      <c r="F3" s="329"/>
      <c r="G3" s="329"/>
      <c r="H3" s="329"/>
      <c r="I3" s="329"/>
    </row>
    <row r="4" spans="1:12" ht="12.75" customHeight="1" thickBot="1">
      <c r="A4" s="1"/>
      <c r="B4" s="171"/>
      <c r="C4" s="171"/>
      <c r="D4" s="171"/>
      <c r="E4" s="245"/>
      <c r="F4" s="171"/>
      <c r="G4" s="171"/>
      <c r="H4" s="171"/>
      <c r="I4" s="171"/>
    </row>
    <row r="5" spans="1:12" ht="15" customHeight="1" thickBot="1">
      <c r="A5" s="3"/>
      <c r="B5" s="239" t="s">
        <v>76</v>
      </c>
      <c r="C5" s="241" t="s">
        <v>77</v>
      </c>
      <c r="D5" s="42" t="s">
        <v>120</v>
      </c>
      <c r="E5" s="79" t="s">
        <v>125</v>
      </c>
      <c r="F5" s="42" t="s">
        <v>121</v>
      </c>
      <c r="G5" s="42" t="s">
        <v>126</v>
      </c>
      <c r="H5" s="78" t="s">
        <v>139</v>
      </c>
      <c r="I5" s="43" t="s">
        <v>140</v>
      </c>
      <c r="J5" s="45"/>
      <c r="K5" s="45"/>
      <c r="L5" s="45"/>
    </row>
    <row r="6" spans="1:12">
      <c r="A6" s="3"/>
      <c r="B6" s="240"/>
      <c r="C6" s="242"/>
      <c r="D6" s="4">
        <v>2022</v>
      </c>
      <c r="E6" s="4">
        <v>2022</v>
      </c>
      <c r="F6" s="4">
        <v>2022</v>
      </c>
      <c r="G6" s="4">
        <v>2022</v>
      </c>
      <c r="H6" s="32">
        <v>2022</v>
      </c>
      <c r="I6" s="25">
        <v>2022</v>
      </c>
      <c r="J6" s="45"/>
      <c r="K6" s="45"/>
      <c r="L6" s="45"/>
    </row>
    <row r="7" spans="1:12">
      <c r="A7" s="3"/>
      <c r="B7" s="5" t="s">
        <v>78</v>
      </c>
      <c r="C7" s="5" t="s">
        <v>75</v>
      </c>
      <c r="D7" s="35">
        <v>1500</v>
      </c>
      <c r="E7" s="35">
        <v>1500</v>
      </c>
      <c r="F7" s="35">
        <v>1500</v>
      </c>
      <c r="G7" s="35">
        <v>1375</v>
      </c>
      <c r="H7" s="35">
        <v>1375</v>
      </c>
      <c r="I7" s="302">
        <v>1375</v>
      </c>
      <c r="J7" s="45"/>
      <c r="K7" s="305">
        <f t="shared" ref="K7:K12" si="0">SUM(D7:J7)</f>
        <v>8625</v>
      </c>
      <c r="L7" s="45"/>
    </row>
    <row r="8" spans="1:12" ht="25.5">
      <c r="A8" s="8">
        <v>2</v>
      </c>
      <c r="B8" s="9" t="s">
        <v>79</v>
      </c>
      <c r="C8" s="6" t="s">
        <v>80</v>
      </c>
      <c r="D8" s="6">
        <v>129</v>
      </c>
      <c r="E8" s="48">
        <v>129</v>
      </c>
      <c r="F8" s="6">
        <v>129</v>
      </c>
      <c r="G8" s="6">
        <v>235</v>
      </c>
      <c r="H8" s="6">
        <v>235</v>
      </c>
      <c r="I8" s="37">
        <v>235</v>
      </c>
      <c r="J8" s="45"/>
      <c r="K8" s="45">
        <f t="shared" si="0"/>
        <v>1092</v>
      </c>
      <c r="L8" s="45"/>
    </row>
    <row r="9" spans="1:12" ht="25.5">
      <c r="A9" s="8">
        <v>3</v>
      </c>
      <c r="B9" s="9" t="s">
        <v>81</v>
      </c>
      <c r="C9" s="6" t="s">
        <v>82</v>
      </c>
      <c r="D9" s="6">
        <v>50</v>
      </c>
      <c r="E9" s="48">
        <v>50</v>
      </c>
      <c r="F9" s="6">
        <v>50</v>
      </c>
      <c r="G9" s="6">
        <v>25</v>
      </c>
      <c r="H9" s="6">
        <v>25</v>
      </c>
      <c r="I9" s="37">
        <v>25</v>
      </c>
      <c r="J9" s="45"/>
      <c r="K9" s="45">
        <f t="shared" si="0"/>
        <v>225</v>
      </c>
      <c r="L9" s="45"/>
    </row>
    <row r="10" spans="1:12" ht="25.5">
      <c r="A10" s="8">
        <v>4</v>
      </c>
      <c r="B10" s="9" t="s">
        <v>83</v>
      </c>
      <c r="C10" s="6" t="s">
        <v>82</v>
      </c>
      <c r="D10" s="6">
        <v>50</v>
      </c>
      <c r="E10" s="48">
        <v>50</v>
      </c>
      <c r="F10" s="6">
        <v>50</v>
      </c>
      <c r="G10" s="6">
        <v>25</v>
      </c>
      <c r="H10" s="6">
        <v>25</v>
      </c>
      <c r="I10" s="37">
        <v>25</v>
      </c>
      <c r="J10" s="45"/>
      <c r="K10" s="45">
        <f t="shared" si="0"/>
        <v>225</v>
      </c>
      <c r="L10" s="45"/>
    </row>
    <row r="11" spans="1:12">
      <c r="A11" s="8">
        <v>5</v>
      </c>
      <c r="B11" s="10" t="s">
        <v>84</v>
      </c>
      <c r="C11" s="6" t="s">
        <v>80</v>
      </c>
      <c r="D11" s="6">
        <v>6450</v>
      </c>
      <c r="E11" s="48">
        <v>6450</v>
      </c>
      <c r="F11" s="6">
        <v>6450</v>
      </c>
      <c r="G11" s="6">
        <v>5875</v>
      </c>
      <c r="H11" s="6">
        <v>5875</v>
      </c>
      <c r="I11" s="6">
        <v>5875</v>
      </c>
      <c r="J11" s="45"/>
      <c r="K11" s="45">
        <f t="shared" si="0"/>
        <v>36975</v>
      </c>
      <c r="L11" s="45"/>
    </row>
    <row r="12" spans="1:12">
      <c r="A12" s="8">
        <v>6</v>
      </c>
      <c r="B12" s="10" t="s">
        <v>94</v>
      </c>
      <c r="C12" s="6" t="s">
        <v>75</v>
      </c>
      <c r="D12" s="7">
        <f>SUM(D14,D15)</f>
        <v>1693.5</v>
      </c>
      <c r="E12" s="7">
        <f>SUM(E14,E15)</f>
        <v>1693.5</v>
      </c>
      <c r="F12" s="7">
        <f t="shared" ref="F12:I12" si="1">SUM(F14,F15)</f>
        <v>1693.5</v>
      </c>
      <c r="G12" s="7">
        <f t="shared" si="1"/>
        <v>1551.3</v>
      </c>
      <c r="H12" s="7">
        <f t="shared" si="1"/>
        <v>1551.3</v>
      </c>
      <c r="I12" s="40">
        <f t="shared" si="1"/>
        <v>1551.3</v>
      </c>
      <c r="J12" s="45"/>
      <c r="K12" s="305">
        <f t="shared" si="0"/>
        <v>9734.4</v>
      </c>
      <c r="L12" s="45"/>
    </row>
    <row r="13" spans="1:12">
      <c r="A13" s="8"/>
      <c r="B13" s="37" t="s">
        <v>111</v>
      </c>
      <c r="C13" s="6"/>
      <c r="D13" s="7"/>
      <c r="E13" s="54"/>
      <c r="F13" s="7"/>
      <c r="G13" s="7"/>
      <c r="H13" s="7"/>
      <c r="I13" s="40"/>
      <c r="J13" s="45"/>
      <c r="K13" s="45"/>
      <c r="L13" s="45"/>
    </row>
    <row r="14" spans="1:12">
      <c r="A14" s="8"/>
      <c r="B14" s="10" t="s">
        <v>112</v>
      </c>
      <c r="C14" s="6"/>
      <c r="D14" s="7">
        <v>1500</v>
      </c>
      <c r="E14" s="7">
        <v>1500</v>
      </c>
      <c r="F14" s="7">
        <v>1500</v>
      </c>
      <c r="G14" s="7">
        <v>1375</v>
      </c>
      <c r="H14" s="7">
        <v>1375</v>
      </c>
      <c r="I14" s="40">
        <v>1375</v>
      </c>
      <c r="J14" s="45"/>
      <c r="K14" s="305">
        <f>SUM(D14:J14)</f>
        <v>8625</v>
      </c>
      <c r="L14" s="45"/>
    </row>
    <row r="15" spans="1:12">
      <c r="A15" s="8"/>
      <c r="B15" s="10" t="s">
        <v>113</v>
      </c>
      <c r="C15" s="6"/>
      <c r="D15" s="7">
        <v>193.5</v>
      </c>
      <c r="E15" s="7">
        <v>193.5</v>
      </c>
      <c r="F15" s="7">
        <v>193.5</v>
      </c>
      <c r="G15" s="7">
        <v>176.3</v>
      </c>
      <c r="H15" s="7">
        <v>176.3</v>
      </c>
      <c r="I15" s="40">
        <v>176.3</v>
      </c>
      <c r="J15" s="45"/>
      <c r="K15" s="305">
        <f>SUM(D15:J15)</f>
        <v>1109.3999999999999</v>
      </c>
      <c r="L15" s="45"/>
    </row>
    <row r="16" spans="1:12" ht="25.5">
      <c r="A16" s="8">
        <v>9</v>
      </c>
      <c r="B16" s="20" t="s">
        <v>95</v>
      </c>
      <c r="C16" s="6" t="s">
        <v>75</v>
      </c>
      <c r="D16" s="38">
        <f>D12/D11</f>
        <v>0.26255813953488372</v>
      </c>
      <c r="E16" s="38">
        <f>E12/E11</f>
        <v>0.26255813953488372</v>
      </c>
      <c r="F16" s="38">
        <f t="shared" ref="F16:I16" si="2">F12/F11</f>
        <v>0.26255813953488372</v>
      </c>
      <c r="G16" s="38">
        <f t="shared" si="2"/>
        <v>0.26405106382978721</v>
      </c>
      <c r="H16" s="38">
        <f t="shared" si="2"/>
        <v>0.26405106382978721</v>
      </c>
      <c r="I16" s="303">
        <f t="shared" si="2"/>
        <v>0.26405106382978721</v>
      </c>
      <c r="J16" s="45"/>
      <c r="K16" s="45"/>
      <c r="L16" s="45"/>
    </row>
    <row r="17" spans="1:12">
      <c r="A17" s="11"/>
      <c r="B17" s="18"/>
      <c r="C17" s="244"/>
      <c r="D17" s="19"/>
      <c r="F17" s="19"/>
      <c r="G17" s="244"/>
      <c r="H17" s="36"/>
      <c r="I17" s="11"/>
    </row>
    <row r="18" spans="1:12">
      <c r="A18" s="11"/>
      <c r="B18" s="244" t="s">
        <v>85</v>
      </c>
      <c r="C18" s="244"/>
      <c r="D18" s="244"/>
      <c r="F18" s="244"/>
      <c r="G18" s="244"/>
      <c r="H18" s="244"/>
      <c r="I18" s="244"/>
    </row>
    <row r="19" spans="1:12" ht="15" thickBot="1">
      <c r="A19" s="11"/>
      <c r="B19" s="244" t="s">
        <v>86</v>
      </c>
      <c r="C19" s="244"/>
      <c r="D19" s="244"/>
      <c r="F19" s="244"/>
      <c r="G19" s="244"/>
      <c r="H19" s="244"/>
      <c r="I19" s="244"/>
    </row>
    <row r="20" spans="1:12" ht="26.25" thickBot="1">
      <c r="A20" s="311"/>
      <c r="B20" s="239" t="s">
        <v>76</v>
      </c>
      <c r="C20" s="241" t="s">
        <v>77</v>
      </c>
      <c r="D20" s="42" t="s">
        <v>120</v>
      </c>
      <c r="E20" s="79" t="s">
        <v>125</v>
      </c>
      <c r="F20" s="42" t="s">
        <v>121</v>
      </c>
      <c r="G20" s="42" t="s">
        <v>126</v>
      </c>
      <c r="H20" s="78" t="s">
        <v>139</v>
      </c>
      <c r="I20" s="43" t="s">
        <v>140</v>
      </c>
      <c r="J20" s="45"/>
      <c r="K20" s="45"/>
      <c r="L20" s="45"/>
    </row>
    <row r="21" spans="1:12">
      <c r="A21" s="312"/>
      <c r="B21" s="240"/>
      <c r="C21" s="242"/>
      <c r="D21" s="4"/>
      <c r="E21" s="4"/>
      <c r="F21" s="4"/>
      <c r="G21" s="4"/>
      <c r="H21" s="32"/>
      <c r="I21" s="25"/>
      <c r="J21" s="45"/>
      <c r="K21" s="45"/>
      <c r="L21" s="45"/>
    </row>
    <row r="22" spans="1:12" ht="25.5">
      <c r="A22" s="8">
        <v>1</v>
      </c>
      <c r="B22" s="12" t="s">
        <v>87</v>
      </c>
      <c r="C22" s="13" t="s">
        <v>88</v>
      </c>
      <c r="D22" s="4"/>
      <c r="E22" s="25"/>
      <c r="F22" s="4"/>
      <c r="G22" s="4"/>
      <c r="H22" s="4"/>
      <c r="I22" s="25"/>
      <c r="J22" s="45"/>
      <c r="K22" s="45"/>
      <c r="L22" s="45"/>
    </row>
    <row r="23" spans="1:12" ht="25.5">
      <c r="A23" s="8">
        <v>3</v>
      </c>
      <c r="B23" s="12" t="s">
        <v>89</v>
      </c>
      <c r="C23" s="13" t="s">
        <v>90</v>
      </c>
      <c r="D23" s="4"/>
      <c r="E23" s="25"/>
      <c r="F23" s="4"/>
      <c r="G23" s="4"/>
      <c r="H23" s="4"/>
      <c r="I23" s="25"/>
      <c r="J23" s="45"/>
      <c r="K23" s="45"/>
      <c r="L23" s="45"/>
    </row>
    <row r="24" spans="1:12" ht="15" thickBot="1">
      <c r="A24" s="14"/>
      <c r="B24" s="14" t="s">
        <v>91</v>
      </c>
      <c r="C24" s="14"/>
      <c r="D24" s="27"/>
      <c r="E24" s="33"/>
      <c r="F24" s="27"/>
      <c r="G24" s="27"/>
      <c r="H24" s="27"/>
      <c r="I24" s="33"/>
      <c r="J24" s="45"/>
      <c r="K24" s="45"/>
      <c r="L24" s="45"/>
    </row>
    <row r="25" spans="1:12" ht="26.25" thickBot="1">
      <c r="A25" s="15"/>
      <c r="B25" s="16" t="s">
        <v>92</v>
      </c>
      <c r="C25" s="17" t="s">
        <v>90</v>
      </c>
      <c r="D25" s="28"/>
      <c r="E25" s="30"/>
      <c r="F25" s="28"/>
      <c r="G25" s="28"/>
      <c r="H25" s="30"/>
      <c r="I25" s="30"/>
      <c r="J25" s="45"/>
      <c r="K25" s="45"/>
      <c r="L25" s="45"/>
    </row>
    <row r="26" spans="1:12" ht="39" thickBot="1">
      <c r="A26" s="22"/>
      <c r="B26" s="23" t="s">
        <v>99</v>
      </c>
      <c r="C26" s="24" t="s">
        <v>75</v>
      </c>
      <c r="D26" s="24"/>
      <c r="E26" s="34"/>
      <c r="F26" s="26"/>
      <c r="G26" s="26"/>
      <c r="H26" s="26"/>
      <c r="I26" s="304"/>
      <c r="J26" s="45"/>
      <c r="K26" s="45"/>
      <c r="L26" s="45"/>
    </row>
    <row r="27" spans="1:12" ht="26.25" thickBot="1">
      <c r="A27" s="1"/>
      <c r="B27" s="1"/>
      <c r="C27" s="1"/>
      <c r="D27" s="208" t="s">
        <v>120</v>
      </c>
      <c r="E27" s="212" t="s">
        <v>125</v>
      </c>
      <c r="F27" s="207" t="s">
        <v>121</v>
      </c>
      <c r="G27" s="207" t="s">
        <v>126</v>
      </c>
      <c r="H27" s="78" t="s">
        <v>139</v>
      </c>
      <c r="I27" s="210" t="s">
        <v>140</v>
      </c>
      <c r="J27" s="45"/>
      <c r="K27" s="45"/>
      <c r="L27" s="45"/>
    </row>
    <row r="28" spans="1:12">
      <c r="A28" s="21"/>
      <c r="B28" s="317" t="s">
        <v>97</v>
      </c>
      <c r="C28" s="317"/>
      <c r="D28" s="317"/>
      <c r="E28" s="317"/>
      <c r="F28" s="317"/>
      <c r="G28" s="317"/>
      <c r="H28" s="169"/>
      <c r="I28" s="57"/>
    </row>
    <row r="29" spans="1:12">
      <c r="A29" s="21"/>
      <c r="B29" s="327" t="s">
        <v>0</v>
      </c>
      <c r="C29" s="58"/>
      <c r="D29" s="320" t="s">
        <v>1</v>
      </c>
      <c r="E29" s="320"/>
      <c r="F29" s="321"/>
      <c r="G29" s="321"/>
      <c r="H29" s="59"/>
      <c r="I29" s="21"/>
    </row>
    <row r="30" spans="1:12">
      <c r="A30" s="21"/>
      <c r="B30" s="327"/>
      <c r="C30" s="60"/>
      <c r="D30" s="58"/>
      <c r="E30" s="58"/>
      <c r="F30" s="21"/>
      <c r="G30" s="21"/>
      <c r="H30" s="21"/>
      <c r="I30" s="21"/>
    </row>
    <row r="31" spans="1:12">
      <c r="A31" s="21"/>
      <c r="B31" s="323" t="s">
        <v>98</v>
      </c>
      <c r="C31" s="324"/>
      <c r="D31" s="324"/>
      <c r="E31" s="243"/>
      <c r="F31" s="57"/>
      <c r="G31" s="57"/>
      <c r="H31" s="57"/>
      <c r="I31" s="57"/>
    </row>
    <row r="32" spans="1:12">
      <c r="A32" s="21"/>
      <c r="B32" s="61"/>
      <c r="C32" s="62"/>
      <c r="D32" s="325"/>
      <c r="E32" s="325"/>
      <c r="F32" s="325"/>
      <c r="G32" s="325"/>
      <c r="H32" s="63"/>
      <c r="I32" s="57"/>
    </row>
    <row r="33" spans="1:9">
      <c r="A33" s="21"/>
      <c r="B33" s="21"/>
      <c r="C33" s="58"/>
      <c r="D33" s="320" t="s">
        <v>1</v>
      </c>
      <c r="E33" s="320"/>
      <c r="F33" s="321"/>
      <c r="G33" s="321"/>
      <c r="H33" s="59"/>
      <c r="I33" s="21"/>
    </row>
    <row r="34" spans="1:9">
      <c r="A34" s="21"/>
      <c r="B34" s="21"/>
      <c r="C34" s="21"/>
      <c r="D34" s="21"/>
      <c r="E34" s="21"/>
      <c r="F34" s="21"/>
      <c r="G34" s="21"/>
      <c r="H34" s="21"/>
      <c r="I34" s="21"/>
    </row>
  </sheetData>
  <mergeCells count="10">
    <mergeCell ref="D33:G33"/>
    <mergeCell ref="C2:I2"/>
    <mergeCell ref="B3:I3"/>
    <mergeCell ref="E1:K1"/>
    <mergeCell ref="B29:B30"/>
    <mergeCell ref="D29:G29"/>
    <mergeCell ref="B31:D31"/>
    <mergeCell ref="D32:G32"/>
    <mergeCell ref="A20:A21"/>
    <mergeCell ref="B28:G28"/>
  </mergeCells>
  <pageMargins left="0.19685039370078741" right="0.2" top="0.27559055118110237" bottom="0.27559055118110237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  3</vt:lpstr>
      <vt:lpstr>Лист 4</vt:lpstr>
      <vt:lpstr>Лис  5</vt:lpstr>
      <vt:lpstr>Лист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2022-01-18T21:20:38Z</cp:lastPrinted>
  <dcterms:created xsi:type="dcterms:W3CDTF">2018-12-02T16:11:41Z</dcterms:created>
  <dcterms:modified xsi:type="dcterms:W3CDTF">2022-01-19T13:21:48Z</dcterms:modified>
</cp:coreProperties>
</file>