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698" activeTab="5"/>
  </bookViews>
  <sheets>
    <sheet name="Ekamutner" sheetId="1" r:id="rId1"/>
    <sheet name="Gorcarnakan caxs" sheetId="2" r:id="rId2"/>
    <sheet name="Tntesagitakan " sheetId="3" r:id="rId3"/>
    <sheet name="Dificit" sheetId="4" r:id="rId4"/>
    <sheet name="Dificiti caxs" sheetId="5" r:id="rId5"/>
    <sheet name="Gorcarnakan caxs.Tntesagitakan" sheetId="6" r:id="rId6"/>
  </sheets>
  <definedNames>
    <definedName name="_xlnm.Print_Area" localSheetId="3">'Dificit'!$A$3:$E$24</definedName>
    <definedName name="_xlnm.Print_Area" localSheetId="4">'Dificiti caxs'!$A$3:$F$90</definedName>
    <definedName name="_xlnm.Print_Area" localSheetId="1">'Gorcarnakan caxs'!$A$3:$H$320</definedName>
    <definedName name="_xlnm.Print_Area" localSheetId="5">'Gorcarnakan caxs.Tntesagitakan'!$A$4:$L$444</definedName>
  </definedNames>
  <calcPr fullCalcOnLoad="1"/>
</workbook>
</file>

<file path=xl/sharedStrings.xml><?xml version="1.0" encoding="utf-8"?>
<sst xmlns="http://schemas.openxmlformats.org/spreadsheetml/2006/main" count="2277" uniqueCount="871">
  <si>
    <t>1.2. Վարկեր և փոխատվություններ (ստացում և մարում)                          տող 8221+տող 8240</t>
  </si>
  <si>
    <t>1.2.1. Վարկեր (տող 8222+տող 8230)</t>
  </si>
  <si>
    <t xml:space="preserve">  - վարկերի ստացում</t>
  </si>
  <si>
    <t xml:space="preserve">  - ստացված վարկերի հիմնական  գումարի մարում</t>
  </si>
  <si>
    <t>1.2.2. Փոխատվություններ (տող 8241+տող 8250)</t>
  </si>
  <si>
    <t xml:space="preserve">  - փոխատվությունների ստացում</t>
  </si>
  <si>
    <t xml:space="preserve">  - ստացված փոխատվությունների գումարի մարում</t>
  </si>
  <si>
    <t>ՀԱՏՎԱԾ  5</t>
  </si>
  <si>
    <t>*8010-րդ տողի սյունակներում լրացվող ցուցանիշները պետք է հավասար լինեն Համայնքի բյուջեի հավելուրդի կամ պակասուրդի (դեֆիցիտի) կատարման վերաբերյալ հաշվետվության 8000-րդ տողի համապատասխան սյունակներում արտացոլված ցուցանիշին` հակառակ նշանով.</t>
  </si>
  <si>
    <t>** 8199-րդ տողը ստացվում է, որպես 8010 տողի   և 8110, 8161, 8170, 8190, 8197, 8198 և 8210 տողերի համապատասխան սյունյակների ցուցանիշների հանրագումարի տարբերություն և պետք է ներկայացվի վերծանված ըստ հստակ ներկայացված բաղադրիչների:</t>
  </si>
  <si>
    <t>***8199-րդ տողում բյուջեի հաշվում դրամական միջոցների մնացորդների ավելացումը պետք է ներկայացվի բացասական նշանով, իսկ պակասեցումը (օգտագործումը)ª դրական նշանով.</t>
  </si>
  <si>
    <t>****8113-րդ, 8130-րդ, 8131-րդ, 8132-րդ, 8150-րդ, 8151-րդ, 8152-րդ, 8164-րդ, 8172-րդ,8197-րդ  (12-րդ սյունակում) 8198-րդ  (11-րդ սյունակում), 8213-րդ, 8230-րդ և 8250-րդ տողերում ցուցանիշները ներկայացվում են բացասական նշանով:.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</si>
  <si>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</si>
  <si>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</si>
  <si>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</si>
  <si>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</si>
  <si>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</si>
  <si>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</si>
  <si>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</si>
  <si>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</si>
  <si>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</si>
  <si>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</si>
  <si>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</si>
  <si>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</si>
  <si>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</si>
  <si>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</si>
  <si>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</si>
  <si>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</si>
  <si>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</si>
  <si>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</si>
  <si>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</si>
  <si>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</si>
  <si>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</si>
  <si>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</si>
  <si>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</si>
  <si>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</si>
  <si>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</si>
  <si>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</si>
  <si>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</si>
  <si>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</si>
  <si>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</si>
  <si>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</si>
  <si>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</si>
  <si>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</si>
  <si>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</si>
  <si>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</si>
  <si>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</si>
  <si>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</si>
  <si>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</si>
  <si>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</si>
  <si>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</si>
  <si>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</si>
  <si>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</si>
  <si>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</si>
  <si>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</si>
  <si>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</si>
  <si>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</si>
  <si>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</si>
  <si>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</si>
  <si>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</si>
  <si>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</si>
  <si>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</si>
  <si>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</si>
  <si>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</si>
  <si>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</si>
  <si>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</si>
  <si>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</si>
  <si>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</si>
  <si>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</si>
  <si>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</si>
  <si>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</si>
  <si>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</si>
  <si>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</si>
  <si>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</si>
  <si>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</si>
  <si>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</si>
  <si>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</si>
  <si>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</si>
  <si>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</si>
  <si>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</si>
  <si>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</si>
  <si>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</si>
  <si>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</si>
  <si>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</si>
  <si>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</si>
  <si>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</si>
  <si>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</si>
  <si>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</si>
  <si>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</si>
  <si>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</si>
  <si>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</si>
  <si>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</si>
  <si>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</si>
  <si>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</si>
  <si>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</si>
  <si>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</si>
  <si>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</si>
  <si>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</si>
  <si>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</si>
  <si>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</si>
  <si>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</si>
  <si>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</si>
  <si>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</si>
  <si>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</si>
  <si>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</si>
  <si>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</si>
  <si>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</si>
  <si>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</si>
  <si>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</si>
  <si>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</si>
  <si>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</si>
  <si>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</si>
  <si>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</si>
  <si>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</si>
  <si>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</si>
  <si>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1300</t>
  </si>
  <si>
    <t xml:space="preserve"> X</t>
  </si>
  <si>
    <t>X</t>
  </si>
  <si>
    <t>1334</t>
  </si>
  <si>
    <t>1340</t>
  </si>
  <si>
    <t>1341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</si>
  <si>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</si>
  <si>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</si>
  <si>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</si>
  <si>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</si>
  <si>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</si>
  <si>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</si>
  <si>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</si>
  <si>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</si>
  <si>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</si>
  <si>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</si>
  <si>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</si>
  <si>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</si>
  <si>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</si>
  <si>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</si>
  <si>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</si>
  <si>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</si>
  <si>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</si>
  <si>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</si>
  <si>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</si>
  <si>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</si>
  <si>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</si>
  <si>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</si>
  <si>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</si>
  <si>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</si>
  <si>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</si>
  <si>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</si>
  <si>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</si>
  <si>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</si>
  <si>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</si>
  <si>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</si>
  <si>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</si>
  <si>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</si>
  <si>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</si>
  <si>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</si>
  <si>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</si>
  <si>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</si>
  <si>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8199³</t>
  </si>
  <si>
    <t xml:space="preserve"> NN </t>
  </si>
  <si>
    <t>3</t>
  </si>
  <si>
    <t>1343</t>
  </si>
  <si>
    <t>1372</t>
  </si>
  <si>
    <t>4729</t>
  </si>
  <si>
    <t>deficit + hatvac5</t>
  </si>
  <si>
    <t>expend func - expend econom</t>
  </si>
  <si>
    <t>reserve fond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</si>
  <si>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</si>
  <si>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</si>
  <si>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</si>
  <si>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</si>
  <si>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</si>
  <si>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</si>
  <si>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</si>
  <si>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</si>
  <si>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</si>
  <si>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</si>
  <si>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</si>
  <si>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</si>
  <si>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>0</t>
  </si>
  <si>
    <t>1</t>
  </si>
  <si>
    <t>2</t>
  </si>
  <si>
    <t>4712</t>
  </si>
  <si>
    <t xml:space="preserve">     X</t>
  </si>
  <si>
    <t>8111</t>
  </si>
  <si>
    <t>8121</t>
  </si>
  <si>
    <t>8131</t>
  </si>
  <si>
    <t>1110</t>
  </si>
  <si>
    <t>1130</t>
  </si>
  <si>
    <t>8211</t>
  </si>
  <si>
    <t>8221</t>
  </si>
  <si>
    <t>8222</t>
  </si>
  <si>
    <t>8223</t>
  </si>
  <si>
    <t>1310</t>
  </si>
  <si>
    <t>8311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</si>
  <si>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</si>
  <si>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</si>
  <si>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</si>
  <si>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</si>
  <si>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</si>
  <si>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</si>
  <si>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</si>
  <si>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</si>
  <si>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</si>
  <si>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</si>
  <si>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</si>
  <si>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</si>
  <si>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</si>
  <si>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</si>
  <si>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</si>
  <si>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</si>
  <si>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</si>
  <si>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</si>
  <si>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</si>
  <si>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</si>
  <si>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</si>
  <si>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</si>
  <si>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</si>
  <si>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</si>
  <si>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</si>
  <si>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</si>
  <si>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</si>
  <si>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</si>
  <si>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</si>
  <si>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</si>
  <si>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</si>
  <si>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</si>
  <si>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 xml:space="preserve"> - Այլ մեքենաներ և սարքավորումներ 5129 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</si>
  <si>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</si>
  <si>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</si>
  <si>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</si>
  <si>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</si>
  <si>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</si>
  <si>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</si>
  <si>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</si>
  <si>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</si>
  <si>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</si>
  <si>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</si>
  <si>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</si>
  <si>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</si>
  <si>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</si>
  <si>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</si>
  <si>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</si>
  <si>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</si>
  <si>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</si>
  <si>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</si>
  <si>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</si>
  <si>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</si>
  <si>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</si>
  <si>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</si>
  <si>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</si>
  <si>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</si>
  <si>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</si>
  <si>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</si>
  <si>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</si>
  <si>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</si>
  <si>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</si>
  <si>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</si>
  <si>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</si>
  <si>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</si>
  <si>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</si>
  <si>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</si>
  <si>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</si>
  <si>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</si>
  <si>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</si>
  <si>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</si>
  <si>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</si>
  <si>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</si>
  <si>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</si>
  <si>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</si>
  <si>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</si>
  <si>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</si>
  <si>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</si>
  <si>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</si>
  <si>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</si>
  <si>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</si>
  <si>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</si>
  <si>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</si>
  <si>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3.7 Համայնքի բյուջե մուտքագրվող այլ կատեգորիաներում չդասակարգված ընթացիկ տրանսֆերտներ
(տող 1371 + տող 1372), այդ թվում`</t>
  </si>
  <si>
    <t>3.8 Համայնքի բյուջե մուտքագրվող այլ կատեգորիաներում չդասակարգված կապիտալ տրանսֆերտներ
(տող 1381 + տող 1382), այդ թվում`</t>
  </si>
  <si>
    <t>Tntesagitakan - Gorc.Tntes.</t>
  </si>
  <si>
    <t>ԾԱԽՍԵՐԻ ԳՈՐԾԱՌՆԱԿԱՆ  ԵՎ ՏՆՏԵՍԱԳԻՏԱԿԱՆ  ԴԱՍԱԿԱՐԳՄԱՆ</t>
  </si>
  <si>
    <t>այդ թվում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</si>
  <si>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</si>
  <si>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</si>
  <si>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3. ԱՅԼ ԵԿԱՄՈՒՏՆԵՐ
(տող 1310 + տող 1320 + տող 1330 + տող 1340 + տող 1350 + տող 1360 + տող 1370 + տող 1380 + տող 1390), այդ թվում`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</si>
  <si>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</si>
  <si>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Եկամտատեսակները</t>
  </si>
  <si>
    <t xml:space="preserve">ԸՆԴԱՄԵՆԸ   ԵԿԱՄՈՒՏՆԵՐ                       (տող 1100 + տող 1200+տող 1300), այդ թվումª  </t>
  </si>
  <si>
    <t xml:space="preserve">1. ՀԱՐԿԵՐ ԵՎ ՏՈՒՐՔԵՐ                             (տող 1110 + տող 1120 + տող 1130 + տող 1140 + տող 1150), այդ թվում`  </t>
  </si>
  <si>
    <t>1.1 Գույքային հարկեր անշարժ գույքից        (տող 1111 + տող 1112), այդ թվում`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</si>
  <si>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</si>
  <si>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</si>
  <si>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</t>
  </si>
  <si>
    <t>Գույքահարկ փոխադրամիջոցների համար</t>
  </si>
  <si>
    <t xml:space="preserve">    2. ՊԱՇՏՈՆԱԿԱՆ ԴՐԱՄԱՇՆՈՐՀՆԵՐ              (տող 1210 + տող 1220 + տող 1230 + տող 1240 + տող 1250 + տող 1260), այդ թվում` 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</si>
  <si>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</si>
  <si>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</si>
  <si>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պետություններից, այդ թվում`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</si>
  <si>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</si>
  <si>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կազմակերպություններից, այդ թվում՝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</si>
  <si>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</si>
  <si>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կազմակերպություններից, այդ թվում`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</si>
  <si>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</si>
  <si>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                                       (տող 1251 + տող 1252 + տող 1255 + տող 1256) որից`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</si>
  <si>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</si>
  <si>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 (տող 1253 + տող 1254) այդ թվում`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</si>
  <si>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</si>
  <si>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</si>
  <si>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</si>
  <si>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</si>
  <si>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 այդ թվում`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</si>
  <si>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</si>
  <si>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</si>
  <si>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>3.1 Տոկոսներ, այդ թվում`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</si>
  <si>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</si>
  <si>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>3.2 Շահաբաժիններ, այդ թվում`</t>
  </si>
  <si>
    <t>Բաժնետիրական ընկերություններում համայնքի մասնակցության դիմաց համայնքի բյուջե կատարվող մասհանումներ (շահաբաժիններ)</t>
  </si>
  <si>
    <t>3.3 Գույքի վարձակալությունից եկամուտներ  (տող 1331 + տող 1332 + տող 1333 +  տող 1334), այդ թվում`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</si>
  <si>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</si>
  <si>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</si>
  <si>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</si>
  <si>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</si>
  <si>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               (տող 1341 + տող 1342 + տող 1343), 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</si>
  <si>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</si>
  <si>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</si>
  <si>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</si>
  <si>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                        (տող 1351 + տող 1352 + տող 1353)
այդ թվում՝</t>
  </si>
  <si>
    <t>3.6 Մուտքեր տույժերից, տուգանքներից      (տող 1361 + տող 1362) այդ թվում`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</si>
  <si>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</si>
  <si>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</si>
  <si>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</si>
  <si>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</si>
  <si>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</si>
  <si>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</si>
  <si>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                                   (տող 1391 + տող 1392 + տող 1393)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</si>
  <si>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</si>
  <si>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</si>
  <si>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</si>
  <si>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Տարեկան հաստատված պլան</t>
  </si>
  <si>
    <t>Հոդվածի NN</t>
  </si>
  <si>
    <t>Ընդամենը (ս.5+ս.6)</t>
  </si>
  <si>
    <t>այդ թվում`</t>
  </si>
  <si>
    <t>վարչական մաս</t>
  </si>
  <si>
    <t>ֆոնդային մաս</t>
  </si>
  <si>
    <t>(հազար դրամով)</t>
  </si>
  <si>
    <t>տողի NN</t>
  </si>
  <si>
    <t>Բյուջետային ծախսերի գործառական դասակարգման բաժինների, խմբերի և դասերի անվանումները</t>
  </si>
  <si>
    <t>5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</si>
  <si>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</si>
  <si>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                                                                                     </t>
  </si>
  <si>
    <t xml:space="preserve"> Աշխատողների աշխատավարձեր և հավելավճարներ 4111</t>
  </si>
  <si>
    <t xml:space="preserve"> Պարգևատրումներ, դրամական խրախուսումներ և հատուկ վճարներ 4112</t>
  </si>
  <si>
    <t xml:space="preserve"> -Գործառնական և բանկային ծառայությունների ծախսեր 4211</t>
  </si>
  <si>
    <t>Էներգետիկ  ծառայություններ 4212</t>
  </si>
  <si>
    <t>Կոմունալ ծառայություններ 4213</t>
  </si>
  <si>
    <t>Կապի ծառայություններ 4214</t>
  </si>
  <si>
    <t xml:space="preserve"> Ապահովագրական ծախսեր 4215</t>
  </si>
  <si>
    <t>Ներքին գործուղումներ 4221</t>
  </si>
  <si>
    <t>Արտասահմանյան գործուղումների գծով ծախսեր4222</t>
  </si>
  <si>
    <t>Համակարգչային ծառայություններ 4232</t>
  </si>
  <si>
    <t xml:space="preserve"> Տեղակատվական ծառայություններ 4234</t>
  </si>
  <si>
    <t>Ներկայացուցչական ծախսեր 4237</t>
  </si>
  <si>
    <t>Ընդհանուր բնույթի այլ ծառայություններ 4239</t>
  </si>
  <si>
    <t>Մասնագիտական ծառայություններ 4241</t>
  </si>
  <si>
    <t>Շենքերի և կառույցների ընթացիկ նորոգում և պահպանում 4251</t>
  </si>
  <si>
    <t>Մեքենաների և սարքավորումների ընթացիկ նորոգում և պահպանում 4252</t>
  </si>
  <si>
    <t>Գրասենյակային նյութեր և հագուստ  4261</t>
  </si>
  <si>
    <t>Տրանսպորտային նյութեր4264</t>
  </si>
  <si>
    <t>Կենցաղային և հանրային սննդի նյութեր 4267</t>
  </si>
  <si>
    <t>Հատուկ նպատակային այլ նյութեր 4269</t>
  </si>
  <si>
    <t>Այլ հարկեր 4822</t>
  </si>
  <si>
    <t>Պարտադիր վճարներ 4823</t>
  </si>
  <si>
    <t xml:space="preserve"> Վարչական սարքավորումներ       5122</t>
  </si>
  <si>
    <t>Աշխատողների աշխատավարձեր և հավելավճարներ 4111</t>
  </si>
  <si>
    <t xml:space="preserve"> Համակարգչային ծառայություններ4232 </t>
  </si>
  <si>
    <t xml:space="preserve"> Ներքին գործուղումներ 4221</t>
  </si>
  <si>
    <t>Տեղակատվական ծառայություններ 4234</t>
  </si>
  <si>
    <t xml:space="preserve"> -Մեքենաների և սարքավորումների ընթացիկ նորոգում և պահպանում 4252</t>
  </si>
  <si>
    <t>Հատուկ նպատակային այլ նյութեր  4269</t>
  </si>
  <si>
    <t>Ընթացիկ դրամաշնորհներ պետական և համայնքների ոչ առևտրային կազմակերպություններին 4637</t>
  </si>
  <si>
    <t xml:space="preserve">Այլ ընթացիկ դրամաշնորհներ 4639                                                         </t>
  </si>
  <si>
    <t xml:space="preserve">Այլ կապիտալ դրամաշնորհներ  4657                                          </t>
  </si>
  <si>
    <t>Այլ նպաստներ բյուջեից 4729</t>
  </si>
  <si>
    <t>Նվիրատվություններ այլ շահույթ չհետապնդող կազմակերպություններին 4819</t>
  </si>
  <si>
    <t xml:space="preserve"> Նախագծահետազոտական ծախսեր 5134</t>
  </si>
  <si>
    <t>Հակակարկտային կայանների պահպանում,սպասարկում</t>
  </si>
  <si>
    <t xml:space="preserve"> Հատուկ նպատակային այլ նյութեր  4269</t>
  </si>
  <si>
    <t>Անասնաբուժական ծառայություներ</t>
  </si>
  <si>
    <t>Ընդհանուր բնույթի այլ ծառայություններ</t>
  </si>
  <si>
    <t>Հակակարկտային կայանների ձեռք բերում տեղակայում</t>
  </si>
  <si>
    <t xml:space="preserve"> -Տրանսպորտային նյութեր 4264</t>
  </si>
  <si>
    <t>Աճեցվող ակտիվներ    5131</t>
  </si>
  <si>
    <t xml:space="preserve"> Շենքերի և շինությունների կապիտալ վերանորոգում     5113                                                                      այդ թվում</t>
  </si>
  <si>
    <t>Բազմաբնակարան շենքերի տանիքների կապիտալ նորոգում</t>
  </si>
  <si>
    <t>Մշակույթի տան կտուրի նորոգում</t>
  </si>
  <si>
    <t xml:space="preserve"> Ընդհանուր բնույթի այլ ծառայություններ 4239</t>
  </si>
  <si>
    <t>Արևիկի մանկապարտեզ ՀՈԱԿ</t>
  </si>
  <si>
    <t>Այգաբացի  մանկապարտեզ ՀՈԱԿ</t>
  </si>
  <si>
    <t>Բասենի մանկապարտեզ ՀՈԱԿ</t>
  </si>
  <si>
    <t>Ախուրյանի Շուշան  մանկապարտեզ ՀՈԱԿ</t>
  </si>
  <si>
    <t>Ախուրյանի Լեոյի անվան մանկապար.ՀՈԱԿ</t>
  </si>
  <si>
    <t>Ախուրյանի Հեքիաթ  մանկապարտեզ ՀՈԱԿ</t>
  </si>
  <si>
    <t>Կամոյի  մանկապարտեզ ՀՈԱԿ</t>
  </si>
  <si>
    <t>Ազատանի Արփի մանկապարտեզ ՀՈԱԿ</t>
  </si>
  <si>
    <t>Մայիսյանի  մանկապարտեզ ՀՈԱԿ</t>
  </si>
  <si>
    <t>Ոսկեհասկի  մանկապարտեզ ՀՈԱԿ</t>
  </si>
  <si>
    <t>Հայկավանի   մանկապարտեզ ՀՈԱԿ</t>
  </si>
  <si>
    <t>Քեթիի  մանկապարտեզ ՀՈԱԿ</t>
  </si>
  <si>
    <t>Ջաջուռւի  մանկապարտեզ ՀՈԱԿ</t>
  </si>
  <si>
    <t>Մարմաշենի մանկապարտեզ ՀՈԱԿ</t>
  </si>
  <si>
    <t>Արևիկի երաժշտական դպրոց ՀՈԱԿ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</si>
  <si>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</si>
  <si>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</si>
  <si>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</si>
  <si>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>Ախուրյանի համալիր մարզադպրոց ՀՈԱԿ</t>
  </si>
  <si>
    <t xml:space="preserve"> Հուղարկավորության նպաստներ բյուջեից 4726</t>
  </si>
  <si>
    <t xml:space="preserve"> </t>
  </si>
  <si>
    <t xml:space="preserve"> - Այլ մեքենաներ և սարքավորումներ 5129 Շչակներ, տեսնկարահանող սարքեր և հակահրդեհային վահանակներ տեխնիկայի ներդրում</t>
  </si>
  <si>
    <t xml:space="preserve"> -Կրթական, մշակութային և սպորտային նպաստներ բյուջեից  4727</t>
  </si>
  <si>
    <t>Այլ նպաստներ բյուջեյից        4729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</si>
  <si>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</si>
  <si>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</si>
  <si>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</si>
  <si>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</si>
  <si>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</si>
  <si>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</si>
  <si>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</si>
  <si>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</si>
  <si>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</si>
  <si>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</si>
  <si>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</si>
  <si>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</si>
  <si>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</si>
  <si>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</si>
  <si>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</si>
  <si>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</si>
  <si>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</si>
  <si>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</si>
  <si>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</si>
  <si>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</si>
  <si>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</si>
  <si>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</si>
  <si>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</si>
  <si>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</si>
  <si>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</si>
  <si>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</si>
  <si>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</si>
  <si>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</si>
  <si>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</si>
  <si>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</si>
  <si>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</si>
  <si>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</si>
  <si>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</si>
  <si>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</si>
  <si>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</si>
  <si>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</si>
  <si>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</si>
  <si>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</si>
  <si>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</si>
  <si>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</si>
  <si>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</si>
  <si>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</si>
  <si>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</si>
  <si>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</si>
  <si>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</si>
  <si>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</si>
  <si>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</si>
  <si>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</si>
  <si>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</si>
  <si>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</si>
  <si>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</si>
  <si>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</si>
  <si>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</si>
  <si>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</si>
  <si>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>Անասնաբուժական ծառայություն</t>
  </si>
  <si>
    <t xml:space="preserve">Հակակարկտային կայաններ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</si>
  <si>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</si>
  <si>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</si>
  <si>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</si>
  <si>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</si>
  <si>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</si>
  <si>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</si>
  <si>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</si>
  <si>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</si>
  <si>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</si>
  <si>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</si>
  <si>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</si>
  <si>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</si>
  <si>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</si>
  <si>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</si>
  <si>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</si>
  <si>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</si>
  <si>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</si>
  <si>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</si>
  <si>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</si>
  <si>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</si>
  <si>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</si>
  <si>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 xml:space="preserve">Կապ 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</si>
  <si>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</si>
  <si>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</si>
  <si>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</si>
  <si>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</si>
  <si>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</si>
  <si>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</si>
  <si>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</si>
  <si>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</si>
  <si>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</si>
  <si>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</si>
  <si>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</si>
  <si>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</si>
  <si>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</si>
  <si>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</si>
  <si>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ՇՐՋԱԿԱ ՄԻՋԱՎԱՅՐԻ ՊԱՇՏՊԱՆՈՒԹՅՈՒՆ (տող2510+տող2520+տող2530+տող2540+տող2550+տող2560)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</si>
  <si>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</si>
  <si>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</si>
  <si>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</si>
  <si>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</si>
  <si>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</si>
  <si>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</si>
  <si>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</si>
  <si>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</si>
  <si>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</si>
  <si>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 xml:space="preserve">Բնակարանային շինարարություն </t>
  </si>
  <si>
    <t>Համայնքային զարգացում</t>
  </si>
  <si>
    <t>Ջրամատակարարում</t>
  </si>
  <si>
    <t xml:space="preserve">Ջրամատակարարում </t>
  </si>
  <si>
    <t>Փողոցների լուսավորում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</si>
  <si>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</si>
  <si>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</si>
  <si>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</si>
  <si>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</si>
  <si>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</si>
  <si>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</si>
  <si>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</si>
  <si>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</si>
  <si>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</si>
  <si>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</si>
  <si>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</si>
  <si>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</si>
  <si>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</si>
  <si>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</si>
  <si>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</si>
  <si>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</si>
  <si>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</si>
  <si>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</si>
  <si>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</si>
  <si>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</si>
  <si>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</si>
  <si>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</si>
  <si>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</si>
  <si>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</si>
  <si>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</si>
  <si>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</si>
  <si>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</si>
  <si>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</si>
  <si>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</si>
  <si>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</si>
  <si>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</si>
  <si>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</si>
  <si>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</si>
  <si>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</si>
  <si>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</si>
  <si>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</si>
  <si>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</si>
  <si>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</si>
  <si>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</si>
  <si>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</si>
  <si>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</si>
  <si>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</si>
  <si>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</si>
  <si>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</si>
  <si>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</si>
  <si>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</si>
  <si>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</si>
  <si>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</si>
  <si>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</si>
  <si>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</si>
  <si>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</si>
  <si>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</si>
  <si>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</si>
  <si>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</si>
  <si>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</si>
  <si>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</si>
  <si>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</si>
  <si>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</si>
  <si>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</si>
  <si>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</si>
  <si>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</si>
  <si>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</si>
  <si>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</si>
  <si>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</si>
  <si>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</si>
  <si>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</si>
  <si>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</si>
  <si>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</si>
  <si>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</si>
  <si>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</si>
  <si>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</si>
  <si>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</si>
  <si>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</si>
  <si>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</si>
  <si>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</si>
  <si>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ՀՀ համայնքների պահուստային ֆոնդ</t>
  </si>
  <si>
    <t>*Համայնքների բյուջեների կազմման ժամանակ վարչական բյուջեի պահուստային ֆոնդից ֆոնդային բյուջե հատկացումներ նախատեսելիս 2000-րդ, 3100-րդ, 3110-րդ և 3112-րդ տողերի 7-րդ և 8-րդ, 10-րդ և 11-րդ, 13-րդ և 14-րդ սյունյակներում ներառված ցուցանիշների հանրագումարները պետք է գերազանցեն համապատասխանաբար նշված տողերի 6-րդ, 9-րդ, 12-րդ սյունյակում ներառված ցուցանիշներինª վարչական բյուջեի պահուստային ֆոնդից ֆոնդային բյուջե հատկացվող գումարի չափով (տես Համայնքի բյուջեի եկամուտների կատարման վերաբերյալ հաշվետվության 1392-րդ տողի 6-րդ, 9-րդ, 12-րդ սյունակները):</t>
  </si>
  <si>
    <t>(հազար դրամներով)</t>
  </si>
  <si>
    <t>Ընդամենը</t>
  </si>
  <si>
    <t>(ս.7 + ս8)</t>
  </si>
  <si>
    <t>վարչական բյուջե</t>
  </si>
  <si>
    <t>ֆոնդային բյուջե</t>
  </si>
  <si>
    <t xml:space="preserve">  Տողի NN</t>
  </si>
  <si>
    <t>Բա-ժին</t>
  </si>
  <si>
    <t>Խումբ</t>
  </si>
  <si>
    <t>Դաս</t>
  </si>
  <si>
    <t>** Ներկայացվում է դրամարկղային ծախսը:</t>
  </si>
  <si>
    <t>անվանումները</t>
  </si>
  <si>
    <t xml:space="preserve">             ԸՆԴԱՄԵՆԸ    ԾԱԽՍԵՐ               (տող4050+տող5000+տող 6000)</t>
  </si>
  <si>
    <t xml:space="preserve">այդ թվում` </t>
  </si>
  <si>
    <t xml:space="preserve">1.1 ԱՇԽԱՏԱՆՔԻ ՎԱՐՁԱՏՐՈՒԹՅՈՒՆ (տող4110+տող4120+տող4130)                                                                   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</si>
  <si>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</si>
  <si>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</si>
  <si>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</si>
  <si>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>ԲՆԵՂԵՆ ԱՇԽԱՏԱՎԱՐՁԵՐ ԵՎ ՀԱՎԵԼԱՎՃԱՐՆԵՐ (տող4121)</t>
  </si>
  <si>
    <t xml:space="preserve"> -Բնեղեն աշխատավարձեր և հավելավճարներ</t>
  </si>
  <si>
    <t>ՓԱՍՏԱՑԻ ՍՈՑԻԱԼԱԿԱՆ ԱՊԱՀՈՎՈՒԹՅԱՆ ՎՃԱՐՆԵՐ (տող4131)</t>
  </si>
  <si>
    <t xml:space="preserve"> -Սոցիալական ապահովության վճարներ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</si>
  <si>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</si>
  <si>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</si>
  <si>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</si>
  <si>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</si>
  <si>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</si>
  <si>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</si>
  <si>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</si>
  <si>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</si>
  <si>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</si>
  <si>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</si>
  <si>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</si>
  <si>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</si>
  <si>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</si>
  <si>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</si>
  <si>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</si>
  <si>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</si>
  <si>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</si>
  <si>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</si>
  <si>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</si>
  <si>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</si>
  <si>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</si>
  <si>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</si>
  <si>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</si>
  <si>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</si>
  <si>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</si>
  <si>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</si>
  <si>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</si>
  <si>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</si>
  <si>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</si>
  <si>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</si>
  <si>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</si>
  <si>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</si>
  <si>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</si>
  <si>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</si>
  <si>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</si>
  <si>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</si>
  <si>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</si>
  <si>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</si>
  <si>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</si>
  <si>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 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</si>
  <si>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</si>
  <si>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</si>
  <si>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</si>
  <si>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</si>
  <si>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</si>
  <si>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</si>
  <si>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</si>
  <si>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</si>
  <si>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</si>
  <si>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</si>
  <si>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</si>
  <si>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</si>
  <si>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</si>
  <si>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</si>
  <si>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</si>
  <si>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</si>
  <si>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</si>
  <si>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</si>
  <si>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</si>
  <si>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</si>
  <si>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</si>
  <si>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</si>
  <si>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</si>
  <si>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Այլ ընթացիկ դրամաշնորհներ                                                           (տող 4534+տող 4537 +տող 4538)</t>
  </si>
  <si>
    <t xml:space="preserve"> - տեղական ինքնակառավրման մարմիններին                                 (տող  4535+տող 4536)</t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</si>
  <si>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</si>
  <si>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</si>
  <si>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</si>
  <si>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</si>
  <si>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</si>
  <si>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</si>
  <si>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</si>
  <si>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</si>
  <si>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</si>
  <si>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</si>
  <si>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</si>
  <si>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</si>
  <si>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</si>
  <si>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 (տող4631+տող4632+տող4633+տող4634)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</si>
  <si>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</si>
  <si>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</si>
  <si>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</si>
  <si>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</si>
  <si>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ԿԵՆՍԱԹՈՇԱԿՆԵՐ (տող4641) </t>
  </si>
  <si>
    <t xml:space="preserve"> -Կենսաթոշակներ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</si>
  <si>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</si>
  <si>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</si>
  <si>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</si>
  <si>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</si>
  <si>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-Աշխատավարձի ֆոնդ</t>
  </si>
  <si>
    <t xml:space="preserve"> -Այլ հարկեր</t>
  </si>
  <si>
    <t xml:space="preserve"> -Պարտադիր վճարներ</t>
  </si>
  <si>
    <t xml:space="preserve">Լրացուցիչ կրթություն </t>
  </si>
  <si>
    <t>Տրանսպորտային սարքավորումներ       5121</t>
  </si>
  <si>
    <t xml:space="preserve"> -Պետական հատվածի տարբեր մակարդակների կողմից միմյանց նկատմամբ կիրառվող տույժեր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</si>
  <si>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</si>
  <si>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</si>
  <si>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</si>
  <si>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</si>
  <si>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</si>
  <si>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</si>
  <si>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</si>
  <si>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ԱՅԼ ԾԱԽՍԵՐ (տող4761)</t>
  </si>
  <si>
    <t xml:space="preserve"> -Այլ ծախսեր</t>
  </si>
  <si>
    <t>ՊԱՀՈՒՍՏԱՅԻՆ ՄԻՋՈՑՆԵՐ (տող4771)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</si>
  <si>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</si>
  <si>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</si>
  <si>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</si>
  <si>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</si>
  <si>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</si>
  <si>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</si>
  <si>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</si>
  <si>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</si>
  <si>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>ՄԵՔԵՆԱՆԵՐ ԵՎ ՍԱՐՔԱՎՈՐՈՒՄՆԵՐ                                       (տող5121+ տող5122+տող5123)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</si>
  <si>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</si>
  <si>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</si>
  <si>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</si>
  <si>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                                                             (տող 5131+տող 5132+տող 5133+ տող5134)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</si>
  <si>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</si>
  <si>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</si>
  <si>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</si>
  <si>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</si>
  <si>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>1.2 ՊԱՇԱՐՆԵՐ (տող5211+տող5221+տող5231+տող5241)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</si>
  <si>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</si>
  <si>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</si>
  <si>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</si>
  <si>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</si>
  <si>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 (տող 5311)</t>
  </si>
  <si>
    <t xml:space="preserve"> -Բարձրարժեք ակտիվներ</t>
  </si>
  <si>
    <t>1.4 ՉԱՐՏԱԴՐՎԱԾ ԱԿՏԻՎՆԵՐ                              (տող 5411+տող 5421+տող 5431+տող5441)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</si>
  <si>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</si>
  <si>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</si>
  <si>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</si>
  <si>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</si>
  <si>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</si>
  <si>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</si>
  <si>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</si>
  <si>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</si>
  <si>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</si>
  <si>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</si>
  <si>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</si>
  <si>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</si>
  <si>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</si>
  <si>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</si>
  <si>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</si>
  <si>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</si>
  <si>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</si>
  <si>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</si>
  <si>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</si>
  <si>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</si>
  <si>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ԻՐԱՑՈՒՄԻՑ ՄՈՒՏՔԵՐ</t>
  </si>
  <si>
    <t xml:space="preserve"> ՈՉ ՆՅՈՒԹԱԿԱՆ ՉԱՐՏԱԴՐՎԱԾ ԱԿՏԻՎՆԵՐԻ ԻՐԱՑՈՒՄԻՑ ՄՈՒՏՔԵՐ</t>
  </si>
  <si>
    <t xml:space="preserve">Բյուջետային ծախսերի տնտեսագիտական դասակարգման հոդվածների </t>
  </si>
  <si>
    <t xml:space="preserve">Տարեկան հաստատված պլան </t>
  </si>
  <si>
    <t>Բաժին</t>
  </si>
  <si>
    <t xml:space="preserve">(ս.7 + ս8)
</t>
  </si>
  <si>
    <t xml:space="preserve">Տողի NN  </t>
  </si>
  <si>
    <t>(ս.4 + ս5)</t>
  </si>
  <si>
    <t>ԸՆԴԱՄԵՆԸ ՀԱՎԵԼՈՒՐԴԸ ԿԱՄ ԴԵՖԻՑԻՏԸ (ՊԱԿԱՍՈՒՐԴԸ)</t>
  </si>
  <si>
    <t xml:space="preserve">* Սույն աղյուսակի 8000-րդ  տողի 4-րդ ,5-րդ, 7-րդ,8-րդ,10-րդ, և 11-րդ սյունյակներում լրացվող ցուցանիշը հավասար է համապատասխան  սյունյակների 1000-րդ տողում </t>
  </si>
  <si>
    <t>ՀԱՏՎԱԾ  4</t>
  </si>
  <si>
    <t xml:space="preserve">                         ԸՆԴԱՄԵՆԸ`                                 (տող 8100+տող 8200), (տող 8000 հակառակ նշանով)</t>
  </si>
  <si>
    <t xml:space="preserve">                Ա. ՆԵՐՔԻՆ ԱՂԲՅՈՒՐՆԵՐ                       (տող 8110+տող 8160)</t>
  </si>
  <si>
    <t>աԽՈՒՐՅԱՆ ՀԱՄԱՅՆՔԻ 2021ԹՎԱԿԱՆԻ  ԲՅՈՒՋԵԻ ՀԱՎԵԼՈՒՐԴԻ ՕԳՏԱԳՈՐԾՄԱՆ ՈՒՂՂՈՒԹՅՈՒՆՆԵՐԸ  ԿԱՄ ԴԵՖԻՑԻՏԻ (ՊԱԿԱՍՈՒՐԴԻ)</t>
  </si>
  <si>
    <t xml:space="preserve"> 1.1. Արժեթղթեր (բացառությամբ բաժնետոմսերի և կապիտալում այլ մասնակցության) (տող 8112+տող 8113)</t>
  </si>
  <si>
    <t xml:space="preserve">  - թողարկումից և տեղաբաշխումից մուտքեր</t>
  </si>
  <si>
    <t xml:space="preserve">  - հիմնական գումարի մարում</t>
  </si>
  <si>
    <t xml:space="preserve">1.2. Վարկեր և փոխատվություններ (ստացում և մարում)                                                                     (տող 8121+տող8140) </t>
  </si>
  <si>
    <t>1.2.1. Վարկեր (տող 8122+տող 8130)</t>
  </si>
  <si>
    <t xml:space="preserve">  - վարկերի ստացում (տող 8123+տող 8124)</t>
  </si>
  <si>
    <t>պետական բյուջեից</t>
  </si>
  <si>
    <t>այլ աղբյուրներից</t>
  </si>
  <si>
    <t xml:space="preserve">  - ստացված վարկերի հիմնական  գումարի մարում  (տող 8131+տող 8132)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</si>
  <si>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</si>
  <si>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</si>
  <si>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</si>
  <si>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</si>
  <si>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</si>
  <si>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</si>
  <si>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</si>
  <si>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</si>
  <si>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                                                   (տող8161+տող8170+տող8190-տող8197+տող8198+տող8199)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</si>
  <si>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</si>
  <si>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</si>
  <si>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իրավ. անձ. կանոնադր. կապիտալում պետ. մասնակց, պետ.  սեփակ. հանդիսացող անշարժ գույքի (բացառ. հողերի), այդ թվումª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</si>
  <si>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</si>
  <si>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 xml:space="preserve">2.2. Փոխատվություններ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</si>
  <si>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</si>
  <si>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</si>
  <si>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>2.3. Համայնքի բյուջեի միջոցների տարեսկզբի ազատ  մնացորդը` (տող 8191+տող 8194-տող 8193)</t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</si>
  <si>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</si>
  <si>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</si>
  <si>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           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</si>
  <si>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</si>
  <si>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</si>
  <si>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</si>
  <si>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</si>
  <si>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</si>
  <si>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(տող8010- տող 8110 - տող 8161 - տող 8170- տող 8190- տող 8197- տող 8198 - տող 8210)</t>
  </si>
  <si>
    <t>որից` ծախսերի ֆինանսավորմանը չուղղված համայնքի բյուջեի միջոցների տարեսկզբի ազատ մնացորդի գումարը</t>
  </si>
  <si>
    <t xml:space="preserve">                              Բ. ԱՐՏԱՔԻՆ ԱՂԲՅՈՒՐՆԵՐ                                       (տող 8210)</t>
  </si>
  <si>
    <t>1. ՓՈԽԱՌՈՒ ՄԻՋՈՑՆԵՐ                                                                              (տող 8211+տող 8220)</t>
  </si>
  <si>
    <t xml:space="preserve"> 1.1. Արժեթղթեր (բացառությամբ բաժնետոմսերի և կապիտալում այլ մասնակցության) (տող 8212+տող 8213)</t>
  </si>
  <si>
    <t>Ախուրյանի  մարզամշակույթային կենտրոն ՀՈԱԿ</t>
  </si>
  <si>
    <t xml:space="preserve"> Աշխատակազմի մասնագիտական զարգացման ծառայություններ 4233</t>
  </si>
  <si>
    <t xml:space="preserve"> Կենցաղային և հանրային սննդի նյութեր  4267</t>
  </si>
  <si>
    <t xml:space="preserve"> -Հատուկ նպատակային այլ նյութեր 4269</t>
  </si>
  <si>
    <t xml:space="preserve"> -Արտագերատեսչական ծախսեր 4217</t>
  </si>
  <si>
    <t xml:space="preserve"> -Բնական աղետներից առաջացած վնասվածքների կամ վնասների վերականգնում 4841</t>
  </si>
  <si>
    <t>ԱԽՈՒՐՅԱՆ ՀԱՄԱՅՆՔԻ 2024 ԹՎԱԿԱՆԻ  ԲՅՈՒՋԵԻ  ԵԿԱՄՈՒՏՆԵՐԸ</t>
  </si>
  <si>
    <t>ԱԽՈՒՐՅԱՆ ՀԱՄԱՅՆՔԻ  2024 ԹՎԱԿԱՆԻ  ԲՅՈՒՋԵԻ ԾԱԽՍԵՐԸ  ԸՍՏ  ԲՅՈՒՋԵՏԱՅԻՆ ԾԱԽՍԵՐԻ  ՏՆՏԵՍԱԳԻՏԱԿԱՆ  ԴԱՍԱԿԱՐԳՄԱՆ</t>
  </si>
  <si>
    <t>ԱԽՈՒՐՅԱՆ ՀԱՄԱՅՆՔԻ 2024 ԹՎԱԿԱՆԻ ԲՅՈՒՋԵԻ  ՀԱՎԵԼՈՒՐԴԻ ԿԱՄ ՊԱԿԱՍՈՒՐԴԻ (ԴԵՖԻՑԻՏԻ)   ԿԱՏԱՐՄԱՆ ՎԵՐԱԲԵՐՅԱԼ</t>
  </si>
  <si>
    <t>ԱԽՈՒՐՅԱՆ ՀԱՄԱՅՆՔԻ 2024 ԹՎԱԿԱՆԻ  ԲՅՈՒՋԵԻ ՀԱՎԵԼՈՒՐԴԻ ՕԳՏԱԳՈՐԾՄԱՆ ՈՒՂՂՈՒԹՅՈՒՆՆԵՐԸ  ԿԱՄ ԴԵՖԻՑԻՏԻ (ՊԱԿԱՍՈՒՐԴԻ) ՖԻՆԱՆՍԱՎՈՐՄԱՆ  ԱՂԲՅՈՒՐՆԵՐԸ</t>
  </si>
  <si>
    <t xml:space="preserve">ԱԽՈՒՐՅԱՆ ՀԱՄԱՅՆՔԻ 2024 ԹՎԱԿԱՆԻ ԲՅՈՒՋԵԻ ԾԱԽՍԵՐԸ` ԸՍՏ ԲՅՈՒՋԵՏԱՅԻՆ </t>
  </si>
  <si>
    <t xml:space="preserve">       ՀԱՏՎԱԾ 2</t>
  </si>
  <si>
    <t>ԱԽՈՒՐՅԱՆ ՀԱՄԱՅՆՔԻ 2024ԹՎԱԿԱՆԻ ԲՅՈՒՋԵԻ ԾԱԽՍԵՐԸ  ԸՍՏ  ԲՅՈՒՋԵՏԱՅԻՆ ԾԱԽՍԵՐԻ  ԳՈՐԾԱՌՆԱԿԱՆ ԴԱՍԱԿԱՐԳՄԱՆ</t>
  </si>
  <si>
    <t>2024 թվականի շահագործման մակապարտեզների ծախսեր</t>
  </si>
  <si>
    <t>Գույքի և սարքավորումների վարձակալություն 4216</t>
  </si>
  <si>
    <t xml:space="preserve"> -Այլ կապիտալ դրամաշնորհներ               (տող 4544+տող 4547 +տող 4548)</t>
  </si>
  <si>
    <t>ՀԱՐԿԵՐ, ՊԱՐՏԱԴԻՐ ՎՃԱՐՆԵՐ ԵՎ ՏՈՒՅԺԵՐ, ՈՐՈՆՔ ԿԱՌԱՎԱՐՄԱՆ ՏԱՐԲԵՐ ՄԱԿԱՐԴԱԿՆԵՐԻ ԿՈՂՄԻՑ ԿԻՐԱՌՎՈՒՄ ԵՆ ՄԻՄՅԱՆՑ ՆԿԱՏՄԱՄԲ (տող4720+տող4722+տող4723+տող4724)</t>
  </si>
  <si>
    <t xml:space="preserve"> - տեղական ինքնակառավրման մարմիններին      (տող  4545+տող 4546)</t>
  </si>
  <si>
    <t>ԴՐԱՄՈՎ ՎՃԱՐՎՈՂ ԱՇԽԱՏԱՎԱՐՁԵՐ ԵՎ ՀԱՎԵԼԱՎՃԱՐՆԵՐ (տող4111+տող4112+ տող4115)</t>
  </si>
  <si>
    <t xml:space="preserve"> ՆՅՈՒԹԵՐ (տող4261+տող4262+տող4263+տող4264+տող4265+տող4266+տող4267+տող4269)</t>
  </si>
  <si>
    <t>4223</t>
  </si>
  <si>
    <t xml:space="preserve">Ա.   ԸՆԹԱՑԻԿ  ԾԱԽՍԵՐª              (տող4100+տող4200+տող4300+տող4400+տող4500+ տող4600+տող4700)                                                                                                                       </t>
  </si>
  <si>
    <t>Այդ  թվում</t>
  </si>
  <si>
    <t>Ըստ  եռամսյակների</t>
  </si>
  <si>
    <t>1-ին եռամսյակ</t>
  </si>
  <si>
    <t>3-րդ եռամսյակ</t>
  </si>
  <si>
    <t>4-րդ եռամսյակ</t>
  </si>
  <si>
    <t>2-րդ   եռամսյակ</t>
  </si>
  <si>
    <t xml:space="preserve">                                                ՀԱՏՎԱԾ   1                                                                                          </t>
  </si>
  <si>
    <t xml:space="preserve">                                                                                                 ՀԱՏՎԱԾ 3                                                                                                            </t>
  </si>
  <si>
    <t xml:space="preserve">                                 ՀԱՏՎԱԾ 6                          </t>
  </si>
  <si>
    <t>Շենքերի և շինությունների կառուցում  5112</t>
  </si>
  <si>
    <t xml:space="preserve"> Շենքերի և շինությունների կապիտալ վերանորոգում  5113                          </t>
  </si>
  <si>
    <t xml:space="preserve"> - Շենքերի և շինությունների կառուցում 5112</t>
  </si>
  <si>
    <t xml:space="preserve"> - Շենքերի և շինությունների կապիտալ վերանորոգում  5113</t>
  </si>
  <si>
    <t>Շենքերի և շինությունների կառուցում 5112</t>
  </si>
  <si>
    <t xml:space="preserve"> Շենքերի և շինությունների կապիտալ վերանորոգում  5113</t>
  </si>
  <si>
    <t>Շենքերի ևշինությունների ընթացիկ նորոգում և պահպանում  4251</t>
  </si>
  <si>
    <t xml:space="preserve"> Նվիրատվություններ այլ շահույթ չհետապնդող կազմակերպություններին 4819</t>
  </si>
  <si>
    <t xml:space="preserve">                Հավելված 3                                       Հայաստանի Հանրապետության   Շիրակի  մարզի Ախուրյան համայնքի ավագանու    2024 թվականի ապրիլի 12-ի թիվ     -Ն    որոշման                                          Հավելված 3                                                         Հայաստանի Հանրապետության   Շիրակի  մարզի Ախուրյան համայնքի ավագանու  2023 թվականի դեկտեմբերի 21-ի թիվ    209 -Ն   որոշման                                                    </t>
  </si>
  <si>
    <t xml:space="preserve">                  Հավելված 2                                      Հայաստանի Հանրապետության   Շիրակի  մարզի Ախուրյան համայնքի ավագանու    2024 թվականի ապրիլի 12-ի թիվ     -Ն    որոշման                  Հավելված 2                                      Հայաստանի Հանրապետության   Շիրակի  մարզի Ախուրյան համայնքի ավագանու  2023 թվականի դեկտեմբերի 21-ի թիվ    209 -Ն   որոշման                                                                       </t>
  </si>
  <si>
    <t xml:space="preserve">           Հավելված 6                                   Հայաստանի Հանրապետության  Շիրակի  մարզի Ախուրյան համայնքի ավագանու  2024 թվականի ապրիլի 12-ի թիվ     -Ն    որոշման                                             Հավելված 6                               Հայաստանի Հանրապետության  Շիրակի  մարզի Ախուրյան համայնքի ավագանու  2023 թվականի դեկտեմբերի 21-ի թիվ   209 -Ն   որոշման                                                                </t>
  </si>
  <si>
    <t>Վարչական սարքավորումներ 5122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</si>
</sst>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#,##0\ &quot; &quot;;\-#,##0\ &quot; &quot;"/>
    <numFmt numFmtId="191" formatCode="#,##0\ &quot; &quot;;[Red]\-#,##0\ &quot; &quot;"/>
    <numFmt numFmtId="192" formatCode="#,##0.00\ &quot; &quot;;\-#,##0.00\ &quot; &quot;"/>
    <numFmt numFmtId="193" formatCode="#,##0.00\ &quot; &quot;;[Red]\-#,##0.00\ &quot; &quot;"/>
    <numFmt numFmtId="194" formatCode="_-* #,##0\ &quot; &quot;_-;\-* #,##0\ &quot; &quot;_-;_-* &quot;-&quot;\ &quot; &quot;_-;_-@_-"/>
    <numFmt numFmtId="195" formatCode="_-* #,##0\ _ _-;\-* #,##0\ _ _-;_-* &quot;-&quot;\ _ _-;_-@_-"/>
    <numFmt numFmtId="196" formatCode="_-* #,##0.00\ &quot; &quot;_-;\-* #,##0.00\ &quot; &quot;_-;_-* &quot;-&quot;??\ &quot; &quot;_-;_-@_-"/>
    <numFmt numFmtId="197" formatCode="_-* #,##0.00\ _ _-;\-* #,##0.00\ _ _-;_-* &quot;-&quot;??\ _ _-;_-@_-"/>
    <numFmt numFmtId="198" formatCode="#,##0&quot; &quot;;\-#,##0&quot; &quot;"/>
    <numFmt numFmtId="199" formatCode="#,##0&quot; &quot;;[Red]\-#,##0&quot; &quot;"/>
    <numFmt numFmtId="200" formatCode="#,##0.00&quot; &quot;;\-#,##0.00&quot; &quot;"/>
    <numFmt numFmtId="201" formatCode="#,##0.00&quot; &quot;;[Red]\-#,##0.00&quot; &quot;"/>
    <numFmt numFmtId="202" formatCode="_-* #,##0&quot; &quot;_-;\-* #,##0&quot; &quot;_-;_-* &quot;-&quot;&quot; &quot;_-;_-@_-"/>
    <numFmt numFmtId="203" formatCode="_-* #,##0_ _-;\-* #,##0_ _-;_-* &quot;-&quot;_ _-;_-@_-"/>
    <numFmt numFmtId="204" formatCode="_-* #,##0.00&quot; &quot;_-;\-* #,##0.00&quot; &quot;_-;_-* &quot;-&quot;??&quot; &quot;_-;_-@_-"/>
    <numFmt numFmtId="205" formatCode="_-* #,##0.00_ _-;\-* #,##0.00_ _-;_-* &quot;-&quot;??_ _-;_-@_-"/>
    <numFmt numFmtId="206" formatCode="&quot; &quot;#,##0_);\(&quot; &quot;#,##0\)"/>
    <numFmt numFmtId="207" formatCode="&quot; &quot;#,##0_);[Red]\(&quot; &quot;#,##0\)"/>
    <numFmt numFmtId="208" formatCode="&quot; &quot;#,##0.00_);\(&quot; &quot;#,##0.00\)"/>
    <numFmt numFmtId="209" formatCode="&quot; &quot;#,##0.00_);[Red]\(&quot; &quot;#,##0.00\)"/>
    <numFmt numFmtId="210" formatCode="_(&quot; &quot;* #,##0_);_(&quot; &quot;* \(#,##0\);_(&quot; &quot;* &quot;-&quot;_);_(@_)"/>
    <numFmt numFmtId="211" formatCode="_(&quot; &quot;* #,##0.00_);_(&quot; &quot;* \(#,##0.00\);_(&quot; &quot;* &quot;-&quot;??_);_(@_)"/>
    <numFmt numFmtId="212" formatCode="0000"/>
    <numFmt numFmtId="213" formatCode="000"/>
    <numFmt numFmtId="214" formatCode="0000.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"/>
    <numFmt numFmtId="220" formatCode="[$-FC19]d\ mmmm\ yyyy\ &quot;г.&quot;"/>
    <numFmt numFmtId="221" formatCode="0.0"/>
    <numFmt numFmtId="222" formatCode="0.0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#,##0.0\ _₽"/>
  </numFmts>
  <fonts count="9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1"/>
      <name val="Arial LatArm"/>
      <family val="2"/>
    </font>
    <font>
      <b/>
      <sz val="11"/>
      <name val="GHEA Grapalat"/>
      <family val="3"/>
    </font>
    <font>
      <i/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sz val="11"/>
      <name val="Arial Armenian"/>
      <family val="2"/>
    </font>
    <font>
      <b/>
      <sz val="12"/>
      <name val="GHEA Grapalat"/>
      <family val="3"/>
    </font>
    <font>
      <sz val="10"/>
      <name val="Arial Armenian"/>
      <family val="2"/>
    </font>
    <font>
      <b/>
      <i/>
      <sz val="10"/>
      <name val="GHEA Grapalat"/>
      <family val="3"/>
    </font>
    <font>
      <b/>
      <i/>
      <sz val="11"/>
      <name val="GHEA Grapalat"/>
      <family val="3"/>
    </font>
    <font>
      <sz val="10.5"/>
      <name val="GHEA Grapalat"/>
      <family val="3"/>
    </font>
    <font>
      <b/>
      <sz val="8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sz val="11"/>
      <color indexed="8"/>
      <name val="GHEA Grapalat"/>
      <family val="3"/>
    </font>
    <font>
      <sz val="10.5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color indexed="8"/>
      <name val="Arial LatArm"/>
      <family val="2"/>
    </font>
    <font>
      <i/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8"/>
      <color indexed="8"/>
      <name val="GHEA Grapalat"/>
      <family val="3"/>
    </font>
    <font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9"/>
      <color indexed="8"/>
      <name val="GHEA Grapalat"/>
      <family val="3"/>
    </font>
    <font>
      <b/>
      <i/>
      <sz val="8"/>
      <color indexed="8"/>
      <name val="GHEA Grapalat"/>
      <family val="3"/>
    </font>
    <font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0"/>
      <color indexed="8"/>
      <name val="GHEA Grapalat"/>
      <family val="3"/>
    </font>
    <font>
      <sz val="10"/>
      <color indexed="10"/>
      <name val="GHEA Grapalat"/>
      <family val="3"/>
    </font>
    <font>
      <b/>
      <sz val="14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GHEA Grapalat"/>
      <family val="3"/>
    </font>
    <font>
      <sz val="10.5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theme="1"/>
      <name val="Arial LatArm"/>
      <family val="2"/>
    </font>
    <font>
      <i/>
      <sz val="10"/>
      <color theme="1"/>
      <name val="GHEA Grapalat"/>
      <family val="3"/>
    </font>
    <font>
      <sz val="9"/>
      <color theme="1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8"/>
      <color theme="1"/>
      <name val="GHEA Grapalat"/>
      <family val="3"/>
    </font>
    <font>
      <i/>
      <sz val="9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sz val="10"/>
      <color rgb="FFFF0000"/>
      <name val="GHEA Grapalat"/>
      <family val="3"/>
    </font>
    <font>
      <b/>
      <sz val="14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4" fontId="4" fillId="0" borderId="1" applyFill="0" applyProtection="0">
      <alignment horizontal="right" vertical="center"/>
    </xf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2" applyNumberFormat="0" applyAlignment="0" applyProtection="0"/>
    <xf numFmtId="0" fontId="63" fillId="26" borderId="3" applyNumberFormat="0" applyAlignment="0" applyProtection="0"/>
    <xf numFmtId="0" fontId="64" fillId="26" borderId="2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27" borderId="8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359">
    <xf numFmtId="0" fontId="0" fillId="0" borderId="0" xfId="0" applyAlignment="1">
      <alignment/>
    </xf>
    <xf numFmtId="0" fontId="77" fillId="0" borderId="0" xfId="0" applyFont="1" applyFill="1" applyBorder="1" applyAlignment="1">
      <alignment/>
    </xf>
    <xf numFmtId="0" fontId="78" fillId="0" borderId="0" xfId="0" applyFont="1" applyFill="1" applyAlignment="1">
      <alignment/>
    </xf>
    <xf numFmtId="0" fontId="77" fillId="0" borderId="0" xfId="0" applyFont="1" applyFill="1" applyBorder="1" applyAlignment="1">
      <alignment vertical="center"/>
    </xf>
    <xf numFmtId="0" fontId="78" fillId="0" borderId="11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80" fillId="0" borderId="0" xfId="0" applyFont="1" applyFill="1" applyBorder="1" applyAlignment="1">
      <alignment/>
    </xf>
    <xf numFmtId="221" fontId="81" fillId="0" borderId="11" xfId="0" applyNumberFormat="1" applyFont="1" applyFill="1" applyBorder="1" applyAlignment="1">
      <alignment horizontal="center" vertical="center"/>
    </xf>
    <xf numFmtId="221" fontId="81" fillId="0" borderId="11" xfId="0" applyNumberFormat="1" applyFont="1" applyFill="1" applyBorder="1" applyAlignment="1">
      <alignment horizontal="center" vertical="center" wrapText="1"/>
    </xf>
    <xf numFmtId="219" fontId="78" fillId="0" borderId="0" xfId="0" applyNumberFormat="1" applyFont="1" applyFill="1" applyBorder="1" applyAlignment="1">
      <alignment horizontal="center" vertical="center"/>
    </xf>
    <xf numFmtId="221" fontId="81" fillId="0" borderId="11" xfId="0" applyNumberFormat="1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>
      <alignment/>
    </xf>
    <xf numFmtId="0" fontId="78" fillId="0" borderId="0" xfId="0" applyFont="1" applyFill="1" applyAlignment="1">
      <alignment horizontal="center" vertical="center"/>
    </xf>
    <xf numFmtId="0" fontId="78" fillId="0" borderId="0" xfId="0" applyFont="1" applyFill="1" applyAlignment="1">
      <alignment vertical="center" wrapText="1"/>
    </xf>
    <xf numFmtId="221" fontId="78" fillId="0" borderId="0" xfId="0" applyNumberFormat="1" applyFont="1" applyFill="1" applyAlignment="1">
      <alignment vertical="center"/>
    </xf>
    <xf numFmtId="221" fontId="78" fillId="0" borderId="0" xfId="0" applyNumberFormat="1" applyFont="1" applyFill="1" applyAlignment="1">
      <alignment horizontal="center" vertical="center"/>
    </xf>
    <xf numFmtId="0" fontId="78" fillId="0" borderId="0" xfId="0" applyFont="1" applyFill="1" applyAlignment="1">
      <alignment vertical="center"/>
    </xf>
    <xf numFmtId="221" fontId="78" fillId="0" borderId="0" xfId="0" applyNumberFormat="1" applyFont="1" applyFill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vertical="center"/>
    </xf>
    <xf numFmtId="0" fontId="78" fillId="0" borderId="14" xfId="0" applyFont="1" applyFill="1" applyBorder="1" applyAlignment="1">
      <alignment horizontal="center" vertical="center" wrapText="1"/>
    </xf>
    <xf numFmtId="221" fontId="78" fillId="0" borderId="11" xfId="0" applyNumberFormat="1" applyFont="1" applyFill="1" applyBorder="1" applyAlignment="1">
      <alignment horizontal="center" vertical="center" wrapText="1"/>
    </xf>
    <xf numFmtId="221" fontId="78" fillId="0" borderId="15" xfId="0" applyNumberFormat="1" applyFont="1" applyFill="1" applyBorder="1" applyAlignment="1">
      <alignment horizontal="center" vertical="center" wrapText="1"/>
    </xf>
    <xf numFmtId="0" fontId="78" fillId="0" borderId="16" xfId="0" applyFont="1" applyFill="1" applyBorder="1" applyAlignment="1">
      <alignment horizontal="center" vertical="center" wrapText="1"/>
    </xf>
    <xf numFmtId="49" fontId="78" fillId="0" borderId="17" xfId="0" applyNumberFormat="1" applyFont="1" applyFill="1" applyBorder="1" applyAlignment="1">
      <alignment horizontal="center" vertical="center"/>
    </xf>
    <xf numFmtId="0" fontId="78" fillId="0" borderId="17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/>
    </xf>
    <xf numFmtId="1" fontId="78" fillId="0" borderId="11" xfId="0" applyNumberFormat="1" applyFont="1" applyFill="1" applyBorder="1" applyAlignment="1">
      <alignment horizontal="center" vertical="center"/>
    </xf>
    <xf numFmtId="1" fontId="78" fillId="0" borderId="11" xfId="0" applyNumberFormat="1" applyFont="1" applyFill="1" applyBorder="1" applyAlignment="1">
      <alignment horizontal="center" vertical="center" wrapText="1"/>
    </xf>
    <xf numFmtId="0" fontId="82" fillId="0" borderId="11" xfId="0" applyFont="1" applyFill="1" applyBorder="1" applyAlignment="1" quotePrefix="1">
      <alignment horizontal="center" vertical="center"/>
    </xf>
    <xf numFmtId="49" fontId="77" fillId="0" borderId="11" xfId="0" applyNumberFormat="1" applyFont="1" applyFill="1" applyBorder="1" applyAlignment="1">
      <alignment horizontal="left" vertical="top" wrapText="1"/>
    </xf>
    <xf numFmtId="221" fontId="83" fillId="0" borderId="11" xfId="0" applyNumberFormat="1" applyFont="1" applyFill="1" applyBorder="1" applyAlignment="1">
      <alignment horizontal="center" vertical="center" wrapText="1"/>
    </xf>
    <xf numFmtId="221" fontId="84" fillId="0" borderId="11" xfId="0" applyNumberFormat="1" applyFont="1" applyFill="1" applyBorder="1" applyAlignment="1">
      <alignment horizontal="center" vertical="center" wrapText="1"/>
    </xf>
    <xf numFmtId="221" fontId="83" fillId="0" borderId="11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vertical="center"/>
    </xf>
    <xf numFmtId="0" fontId="78" fillId="0" borderId="11" xfId="0" applyFont="1" applyFill="1" applyBorder="1" applyAlignment="1">
      <alignment vertical="center"/>
    </xf>
    <xf numFmtId="0" fontId="78" fillId="0" borderId="11" xfId="0" applyFont="1" applyFill="1" applyBorder="1" applyAlignment="1" quotePrefix="1">
      <alignment horizontal="center" vertical="center"/>
    </xf>
    <xf numFmtId="0" fontId="78" fillId="0" borderId="11" xfId="0" applyFont="1" applyFill="1" applyBorder="1" applyAlignment="1">
      <alignment vertical="center" wrapText="1"/>
    </xf>
    <xf numFmtId="0" fontId="78" fillId="0" borderId="17" xfId="0" applyFont="1" applyFill="1" applyBorder="1" applyAlignment="1" quotePrefix="1">
      <alignment horizontal="center" vertical="center"/>
    </xf>
    <xf numFmtId="0" fontId="78" fillId="0" borderId="17" xfId="0" applyFont="1" applyFill="1" applyBorder="1" applyAlignment="1">
      <alignment vertical="center" wrapText="1"/>
    </xf>
    <xf numFmtId="49" fontId="78" fillId="0" borderId="11" xfId="0" applyNumberFormat="1" applyFont="1" applyFill="1" applyBorder="1" applyAlignment="1" quotePrefix="1">
      <alignment horizontal="center" vertical="center"/>
    </xf>
    <xf numFmtId="0" fontId="78" fillId="0" borderId="11" xfId="0" applyNumberFormat="1" applyFont="1" applyFill="1" applyBorder="1" applyAlignment="1">
      <alignment vertical="center" wrapText="1"/>
    </xf>
    <xf numFmtId="0" fontId="78" fillId="0" borderId="11" xfId="0" applyNumberFormat="1" applyFont="1" applyFill="1" applyBorder="1" applyAlignment="1" quotePrefix="1">
      <alignment horizontal="center" vertical="center"/>
    </xf>
    <xf numFmtId="0" fontId="78" fillId="32" borderId="11" xfId="0" applyNumberFormat="1" applyFont="1" applyFill="1" applyBorder="1" applyAlignment="1">
      <alignment vertical="center" wrapText="1"/>
    </xf>
    <xf numFmtId="0" fontId="78" fillId="0" borderId="18" xfId="0" applyNumberFormat="1" applyFont="1" applyFill="1" applyBorder="1" applyAlignment="1" quotePrefix="1">
      <alignment horizontal="center" vertical="center"/>
    </xf>
    <xf numFmtId="0" fontId="78" fillId="0" borderId="18" xfId="0" applyNumberFormat="1" applyFont="1" applyFill="1" applyBorder="1" applyAlignment="1">
      <alignment vertical="center" wrapText="1"/>
    </xf>
    <xf numFmtId="0" fontId="78" fillId="0" borderId="18" xfId="0" applyFont="1" applyFill="1" applyBorder="1" applyAlignment="1">
      <alignment vertical="center" wrapText="1"/>
    </xf>
    <xf numFmtId="49" fontId="78" fillId="0" borderId="18" xfId="0" applyNumberFormat="1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78" fillId="0" borderId="18" xfId="0" applyNumberFormat="1" applyFont="1" applyFill="1" applyBorder="1" applyAlignment="1">
      <alignment horizontal="center" vertical="center"/>
    </xf>
    <xf numFmtId="0" fontId="78" fillId="0" borderId="11" xfId="0" applyNumberFormat="1" applyFont="1" applyFill="1" applyBorder="1" applyAlignment="1">
      <alignment horizontal="center" vertical="center"/>
    </xf>
    <xf numFmtId="0" fontId="78" fillId="0" borderId="11" xfId="0" applyNumberFormat="1" applyFont="1" applyFill="1" applyBorder="1" applyAlignment="1">
      <alignment horizontal="centerContinuous" vertical="center"/>
    </xf>
    <xf numFmtId="0" fontId="78" fillId="0" borderId="11" xfId="0" applyFont="1" applyFill="1" applyBorder="1" applyAlignment="1">
      <alignment vertical="top" wrapText="1"/>
    </xf>
    <xf numFmtId="0" fontId="78" fillId="33" borderId="18" xfId="0" applyFont="1" applyFill="1" applyBorder="1" applyAlignment="1">
      <alignment vertical="center" wrapText="1"/>
    </xf>
    <xf numFmtId="0" fontId="78" fillId="0" borderId="11" xfId="0" applyNumberFormat="1" applyFont="1" applyFill="1" applyBorder="1" applyAlignment="1">
      <alignment horizontal="left" vertical="center" wrapText="1" indent="1"/>
    </xf>
    <xf numFmtId="0" fontId="78" fillId="0" borderId="18" xfId="0" applyFont="1" applyFill="1" applyBorder="1" applyAlignment="1" quotePrefix="1">
      <alignment horizontal="center" vertical="center"/>
    </xf>
    <xf numFmtId="0" fontId="78" fillId="32" borderId="17" xfId="0" applyFont="1" applyFill="1" applyBorder="1" applyAlignment="1">
      <alignment vertical="center" wrapText="1"/>
    </xf>
    <xf numFmtId="0" fontId="78" fillId="32" borderId="18" xfId="0" applyNumberFormat="1" applyFont="1" applyFill="1" applyBorder="1" applyAlignment="1">
      <alignment vertical="center" wrapText="1"/>
    </xf>
    <xf numFmtId="0" fontId="78" fillId="0" borderId="11" xfId="0" applyNumberFormat="1" applyFont="1" applyFill="1" applyBorder="1" applyAlignment="1">
      <alignment horizontal="left" vertical="center" wrapText="1"/>
    </xf>
    <xf numFmtId="49" fontId="78" fillId="0" borderId="18" xfId="0" applyNumberFormat="1" applyFont="1" applyFill="1" applyBorder="1" applyAlignment="1" quotePrefix="1">
      <alignment vertical="center"/>
    </xf>
    <xf numFmtId="221" fontId="81" fillId="33" borderId="11" xfId="0" applyNumberFormat="1" applyFont="1" applyFill="1" applyBorder="1" applyAlignment="1">
      <alignment horizontal="center" vertical="center"/>
    </xf>
    <xf numFmtId="221" fontId="81" fillId="0" borderId="11" xfId="45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/>
    </xf>
    <xf numFmtId="212" fontId="78" fillId="0" borderId="0" xfId="0" applyNumberFormat="1" applyFont="1" applyFill="1" applyBorder="1" applyAlignment="1">
      <alignment horizontal="center" vertical="top"/>
    </xf>
    <xf numFmtId="0" fontId="85" fillId="0" borderId="0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center" vertical="top"/>
    </xf>
    <xf numFmtId="0" fontId="78" fillId="0" borderId="0" xfId="0" applyFont="1" applyFill="1" applyBorder="1" applyAlignment="1">
      <alignment horizontal="left" vertical="top" wrapText="1"/>
    </xf>
    <xf numFmtId="0" fontId="78" fillId="0" borderId="0" xfId="0" applyFont="1" applyFill="1" applyBorder="1" applyAlignment="1">
      <alignment horizontal="center"/>
    </xf>
    <xf numFmtId="221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/>
    </xf>
    <xf numFmtId="0" fontId="78" fillId="0" borderId="0" xfId="0" applyFont="1" applyFill="1" applyBorder="1" applyAlignment="1">
      <alignment horizontal="right" vertical="top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Continuous" wrapText="1"/>
    </xf>
    <xf numFmtId="0" fontId="78" fillId="0" borderId="11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 wrapText="1"/>
    </xf>
    <xf numFmtId="219" fontId="83" fillId="0" borderId="11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219" fontId="78" fillId="0" borderId="11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49" fontId="78" fillId="0" borderId="11" xfId="0" applyNumberFormat="1" applyFont="1" applyFill="1" applyBorder="1" applyAlignment="1">
      <alignment horizontal="center" vertical="center"/>
    </xf>
    <xf numFmtId="0" fontId="85" fillId="0" borderId="0" xfId="0" applyFont="1" applyFill="1" applyBorder="1" applyAlignment="1">
      <alignment/>
    </xf>
    <xf numFmtId="0" fontId="78" fillId="0" borderId="11" xfId="0" applyFont="1" applyFill="1" applyBorder="1" applyAlignment="1">
      <alignment horizontal="center" vertical="center"/>
    </xf>
    <xf numFmtId="221" fontId="78" fillId="0" borderId="11" xfId="0" applyNumberFormat="1" applyFont="1" applyFill="1" applyBorder="1" applyAlignment="1">
      <alignment horizontal="center" vertical="center"/>
    </xf>
    <xf numFmtId="49" fontId="78" fillId="0" borderId="0" xfId="0" applyNumberFormat="1" applyFont="1" applyFill="1" applyBorder="1" applyAlignment="1">
      <alignment horizontal="center" vertical="top"/>
    </xf>
    <xf numFmtId="213" fontId="85" fillId="0" borderId="0" xfId="0" applyNumberFormat="1" applyFont="1" applyFill="1" applyBorder="1" applyAlignment="1">
      <alignment horizontal="center" vertical="top"/>
    </xf>
    <xf numFmtId="213" fontId="78" fillId="0" borderId="0" xfId="0" applyNumberFormat="1" applyFont="1" applyFill="1" applyBorder="1" applyAlignment="1">
      <alignment horizontal="center" vertical="top"/>
    </xf>
    <xf numFmtId="221" fontId="78" fillId="0" borderId="0" xfId="0" applyNumberFormat="1" applyFont="1" applyFill="1" applyAlignment="1">
      <alignment horizontal="center"/>
    </xf>
    <xf numFmtId="219" fontId="78" fillId="0" borderId="0" xfId="0" applyNumberFormat="1" applyFont="1" applyFill="1" applyAlignment="1">
      <alignment/>
    </xf>
    <xf numFmtId="219" fontId="78" fillId="0" borderId="0" xfId="0" applyNumberFormat="1" applyFont="1" applyFill="1" applyAlignment="1">
      <alignment horizontal="left"/>
    </xf>
    <xf numFmtId="219" fontId="78" fillId="0" borderId="0" xfId="0" applyNumberFormat="1" applyFont="1" applyFill="1" applyAlignment="1">
      <alignment wrapText="1"/>
    </xf>
    <xf numFmtId="219" fontId="78" fillId="0" borderId="0" xfId="0" applyNumberFormat="1" applyFont="1" applyFill="1" applyAlignment="1">
      <alignment horizontal="center"/>
    </xf>
    <xf numFmtId="0" fontId="86" fillId="0" borderId="0" xfId="0" applyFont="1" applyFill="1" applyAlignment="1">
      <alignment/>
    </xf>
    <xf numFmtId="227" fontId="78" fillId="0" borderId="0" xfId="0" applyNumberFormat="1" applyFont="1" applyFill="1" applyAlignment="1">
      <alignment/>
    </xf>
    <xf numFmtId="49" fontId="78" fillId="0" borderId="0" xfId="0" applyNumberFormat="1" applyFont="1" applyFill="1" applyAlignment="1">
      <alignment wrapText="1"/>
    </xf>
    <xf numFmtId="0" fontId="78" fillId="0" borderId="0" xfId="0" applyFont="1" applyFill="1" applyAlignment="1">
      <alignment wrapText="1"/>
    </xf>
    <xf numFmtId="49" fontId="79" fillId="0" borderId="11" xfId="0" applyNumberFormat="1" applyFont="1" applyFill="1" applyBorder="1" applyAlignment="1">
      <alignment/>
    </xf>
    <xf numFmtId="0" fontId="78" fillId="0" borderId="0" xfId="0" applyFont="1" applyFill="1" applyAlignment="1">
      <alignment/>
    </xf>
    <xf numFmtId="49" fontId="83" fillId="0" borderId="11" xfId="0" applyNumberFormat="1" applyFont="1" applyFill="1" applyBorder="1" applyAlignment="1">
      <alignment/>
    </xf>
    <xf numFmtId="0" fontId="77" fillId="0" borderId="11" xfId="0" applyFont="1" applyFill="1" applyBorder="1" applyAlignment="1">
      <alignment/>
    </xf>
    <xf numFmtId="0" fontId="87" fillId="0" borderId="11" xfId="0" applyFont="1" applyFill="1" applyBorder="1" applyAlignment="1">
      <alignment horizontal="center"/>
    </xf>
    <xf numFmtId="3" fontId="78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vertical="center" wrapText="1"/>
    </xf>
    <xf numFmtId="227" fontId="83" fillId="0" borderId="11" xfId="0" applyNumberFormat="1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left" vertical="top" wrapText="1"/>
    </xf>
    <xf numFmtId="0" fontId="89" fillId="0" borderId="11" xfId="0" applyFont="1" applyFill="1" applyBorder="1" applyAlignment="1">
      <alignment horizontal="left" vertical="center" wrapText="1"/>
    </xf>
    <xf numFmtId="227" fontId="78" fillId="0" borderId="11" xfId="0" applyNumberFormat="1" applyFont="1" applyFill="1" applyBorder="1" applyAlignment="1">
      <alignment horizontal="center" vertical="center"/>
    </xf>
    <xf numFmtId="49" fontId="90" fillId="0" borderId="11" xfId="0" applyNumberFormat="1" applyFont="1" applyFill="1" applyBorder="1" applyAlignment="1">
      <alignment vertical="top" wrapText="1"/>
    </xf>
    <xf numFmtId="49" fontId="89" fillId="0" borderId="11" xfId="0" applyNumberFormat="1" applyFont="1" applyFill="1" applyBorder="1" applyAlignment="1">
      <alignment vertical="top" wrapText="1"/>
    </xf>
    <xf numFmtId="49" fontId="91" fillId="0" borderId="11" xfId="0" applyNumberFormat="1" applyFont="1" applyFill="1" applyBorder="1" applyAlignment="1">
      <alignment vertical="top" wrapText="1"/>
    </xf>
    <xf numFmtId="0" fontId="90" fillId="0" borderId="11" xfId="0" applyFont="1" applyFill="1" applyBorder="1" applyAlignment="1">
      <alignment vertical="top" wrapText="1"/>
    </xf>
    <xf numFmtId="49" fontId="90" fillId="0" borderId="11" xfId="0" applyNumberFormat="1" applyFont="1" applyFill="1" applyBorder="1" applyAlignment="1">
      <alignment vertical="center" wrapText="1"/>
    </xf>
    <xf numFmtId="49" fontId="89" fillId="0" borderId="11" xfId="0" applyNumberFormat="1" applyFont="1" applyFill="1" applyBorder="1" applyAlignment="1">
      <alignment vertical="center" wrapText="1"/>
    </xf>
    <xf numFmtId="49" fontId="86" fillId="0" borderId="11" xfId="0" applyNumberFormat="1" applyFont="1" applyFill="1" applyBorder="1" applyAlignment="1">
      <alignment vertical="top" wrapText="1"/>
    </xf>
    <xf numFmtId="227" fontId="78" fillId="0" borderId="11" xfId="0" applyNumberFormat="1" applyFont="1" applyFill="1" applyBorder="1" applyAlignment="1">
      <alignment vertical="center"/>
    </xf>
    <xf numFmtId="0" fontId="86" fillId="0" borderId="11" xfId="0" applyFont="1" applyFill="1" applyBorder="1" applyAlignment="1">
      <alignment vertical="top" wrapText="1"/>
    </xf>
    <xf numFmtId="0" fontId="86" fillId="0" borderId="11" xfId="0" applyFont="1" applyFill="1" applyBorder="1" applyAlignment="1">
      <alignment wrapText="1"/>
    </xf>
    <xf numFmtId="0" fontId="88" fillId="0" borderId="11" xfId="0" applyFont="1" applyFill="1" applyBorder="1" applyAlignment="1">
      <alignment horizontal="center"/>
    </xf>
    <xf numFmtId="0" fontId="89" fillId="0" borderId="11" xfId="0" applyFont="1" applyFill="1" applyBorder="1" applyAlignment="1">
      <alignment horizontal="left" vertical="top" wrapText="1"/>
    </xf>
    <xf numFmtId="49" fontId="83" fillId="0" borderId="11" xfId="0" applyNumberFormat="1" applyFont="1" applyFill="1" applyBorder="1" applyAlignment="1">
      <alignment vertical="top" wrapText="1"/>
    </xf>
    <xf numFmtId="49" fontId="92" fillId="0" borderId="11" xfId="0" applyNumberFormat="1" applyFont="1" applyFill="1" applyBorder="1" applyAlignment="1">
      <alignment vertical="top" wrapText="1"/>
    </xf>
    <xf numFmtId="49" fontId="83" fillId="0" borderId="11" xfId="0" applyNumberFormat="1" applyFont="1" applyFill="1" applyBorder="1" applyAlignment="1">
      <alignment horizontal="center" vertical="center" wrapText="1"/>
    </xf>
    <xf numFmtId="219" fontId="86" fillId="0" borderId="11" xfId="0" applyNumberFormat="1" applyFont="1" applyFill="1" applyBorder="1" applyAlignment="1">
      <alignment horizontal="center" vertical="center"/>
    </xf>
    <xf numFmtId="219" fontId="90" fillId="0" borderId="11" xfId="0" applyNumberFormat="1" applyFont="1" applyFill="1" applyBorder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49" fontId="86" fillId="0" borderId="11" xfId="0" applyNumberFormat="1" applyFont="1" applyFill="1" applyBorder="1" applyAlignment="1">
      <alignment wrapText="1"/>
    </xf>
    <xf numFmtId="0" fontId="90" fillId="0" borderId="11" xfId="0" applyFont="1" applyFill="1" applyBorder="1" applyAlignment="1">
      <alignment horizontal="left" vertical="top" wrapText="1"/>
    </xf>
    <xf numFmtId="49" fontId="79" fillId="0" borderId="11" xfId="0" applyNumberFormat="1" applyFont="1" applyFill="1" applyBorder="1" applyAlignment="1">
      <alignment wrapText="1"/>
    </xf>
    <xf numFmtId="49" fontId="78" fillId="0" borderId="11" xfId="0" applyNumberFormat="1" applyFont="1" applyFill="1" applyBorder="1" applyAlignment="1">
      <alignment wrapText="1"/>
    </xf>
    <xf numFmtId="49" fontId="93" fillId="0" borderId="11" xfId="0" applyNumberFormat="1" applyFont="1" applyFill="1" applyBorder="1" applyAlignment="1">
      <alignment wrapText="1"/>
    </xf>
    <xf numFmtId="49" fontId="78" fillId="0" borderId="11" xfId="0" applyNumberFormat="1" applyFont="1" applyFill="1" applyBorder="1" applyAlignment="1">
      <alignment horizontal="center" wrapText="1"/>
    </xf>
    <xf numFmtId="49" fontId="94" fillId="0" borderId="11" xfId="0" applyNumberFormat="1" applyFont="1" applyFill="1" applyBorder="1" applyAlignment="1">
      <alignment wrapText="1"/>
    </xf>
    <xf numFmtId="49" fontId="78" fillId="0" borderId="11" xfId="0" applyNumberFormat="1" applyFont="1" applyFill="1" applyBorder="1" applyAlignment="1">
      <alignment horizontal="center" vertical="top" wrapText="1"/>
    </xf>
    <xf numFmtId="227" fontId="94" fillId="0" borderId="11" xfId="0" applyNumberFormat="1" applyFont="1" applyFill="1" applyBorder="1" applyAlignment="1">
      <alignment horizontal="center" vertical="center"/>
    </xf>
    <xf numFmtId="0" fontId="94" fillId="0" borderId="0" xfId="0" applyFont="1" applyFill="1" applyAlignment="1">
      <alignment/>
    </xf>
    <xf numFmtId="0" fontId="78" fillId="0" borderId="11" xfId="0" applyFont="1" applyFill="1" applyBorder="1" applyAlignment="1">
      <alignment wrapText="1"/>
    </xf>
    <xf numFmtId="49" fontId="78" fillId="0" borderId="11" xfId="0" applyNumberFormat="1" applyFont="1" applyFill="1" applyBorder="1" applyAlignment="1">
      <alignment horizontal="center"/>
    </xf>
    <xf numFmtId="0" fontId="78" fillId="0" borderId="0" xfId="0" applyFont="1" applyAlignment="1">
      <alignment/>
    </xf>
    <xf numFmtId="0" fontId="78" fillId="33" borderId="0" xfId="0" applyFont="1" applyFill="1" applyAlignment="1">
      <alignment wrapText="1"/>
    </xf>
    <xf numFmtId="0" fontId="79" fillId="0" borderId="0" xfId="0" applyFont="1" applyFill="1" applyAlignment="1">
      <alignment wrapText="1"/>
    </xf>
    <xf numFmtId="0" fontId="83" fillId="0" borderId="0" xfId="0" applyFont="1" applyFill="1" applyAlignment="1">
      <alignment/>
    </xf>
    <xf numFmtId="0" fontId="83" fillId="0" borderId="11" xfId="0" applyFont="1" applyFill="1" applyBorder="1" applyAlignment="1">
      <alignment horizontal="center" vertical="top" wrapText="1"/>
    </xf>
    <xf numFmtId="0" fontId="83" fillId="0" borderId="11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/>
    </xf>
    <xf numFmtId="219" fontId="83" fillId="0" borderId="11" xfId="0" applyNumberFormat="1" applyFont="1" applyFill="1" applyBorder="1" applyAlignment="1">
      <alignment horizontal="center" vertical="center" wrapText="1"/>
    </xf>
    <xf numFmtId="221" fontId="78" fillId="0" borderId="0" xfId="0" applyNumberFormat="1" applyFont="1" applyAlignment="1">
      <alignment/>
    </xf>
    <xf numFmtId="219" fontId="86" fillId="0" borderId="11" xfId="0" applyNumberFormat="1" applyFont="1" applyFill="1" applyBorder="1" applyAlignment="1">
      <alignment horizontal="right" wrapText="1"/>
    </xf>
    <xf numFmtId="221" fontId="86" fillId="0" borderId="11" xfId="0" applyNumberFormat="1" applyFont="1" applyFill="1" applyBorder="1" applyAlignment="1">
      <alignment horizontal="center" vertical="center" wrapText="1"/>
    </xf>
    <xf numFmtId="219" fontId="86" fillId="0" borderId="11" xfId="0" applyNumberFormat="1" applyFont="1" applyFill="1" applyBorder="1" applyAlignment="1">
      <alignment wrapText="1"/>
    </xf>
    <xf numFmtId="221" fontId="86" fillId="0" borderId="11" xfId="0" applyNumberFormat="1" applyFont="1" applyFill="1" applyBorder="1" applyAlignment="1">
      <alignment wrapText="1"/>
    </xf>
    <xf numFmtId="0" fontId="78" fillId="0" borderId="11" xfId="0" applyFont="1" applyBorder="1" applyAlignment="1">
      <alignment/>
    </xf>
    <xf numFmtId="219" fontId="78" fillId="33" borderId="0" xfId="0" applyNumberFormat="1" applyFont="1" applyFill="1" applyAlignment="1">
      <alignment wrapText="1"/>
    </xf>
    <xf numFmtId="0" fontId="88" fillId="0" borderId="0" xfId="0" applyFont="1" applyAlignment="1">
      <alignment/>
    </xf>
    <xf numFmtId="49" fontId="90" fillId="0" borderId="0" xfId="0" applyNumberFormat="1" applyFont="1" applyFill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49" fontId="78" fillId="0" borderId="0" xfId="0" applyNumberFormat="1" applyFont="1" applyFill="1" applyAlignment="1">
      <alignment horizontal="centerContinuous" wrapText="1"/>
    </xf>
    <xf numFmtId="0" fontId="78" fillId="0" borderId="11" xfId="0" applyFont="1" applyFill="1" applyBorder="1" applyAlignment="1">
      <alignment horizontal="centerContinuous"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/>
    </xf>
    <xf numFmtId="0" fontId="83" fillId="0" borderId="11" xfId="0" applyFont="1" applyBorder="1" applyAlignment="1">
      <alignment horizontal="center" vertical="center"/>
    </xf>
    <xf numFmtId="0" fontId="83" fillId="0" borderId="0" xfId="0" applyFont="1" applyAlignment="1">
      <alignment/>
    </xf>
    <xf numFmtId="0" fontId="86" fillId="0" borderId="11" xfId="0" applyFont="1" applyFill="1" applyBorder="1" applyAlignment="1">
      <alignment horizontal="center" wrapText="1"/>
    </xf>
    <xf numFmtId="0" fontId="78" fillId="0" borderId="11" xfId="0" applyFont="1" applyFill="1" applyBorder="1" applyAlignment="1">
      <alignment/>
    </xf>
    <xf numFmtId="0" fontId="78" fillId="0" borderId="11" xfId="0" applyFont="1" applyBorder="1" applyAlignment="1">
      <alignment horizontal="center" vertical="center"/>
    </xf>
    <xf numFmtId="0" fontId="86" fillId="0" borderId="11" xfId="0" applyFont="1" applyFill="1" applyBorder="1" applyAlignment="1">
      <alignment horizontal="center"/>
    </xf>
    <xf numFmtId="0" fontId="88" fillId="0" borderId="11" xfId="0" applyFont="1" applyFill="1" applyBorder="1" applyAlignment="1">
      <alignment vertical="center"/>
    </xf>
    <xf numFmtId="0" fontId="89" fillId="0" borderId="11" xfId="0" applyFont="1" applyFill="1" applyBorder="1" applyAlignment="1">
      <alignment wrapText="1"/>
    </xf>
    <xf numFmtId="0" fontId="86" fillId="0" borderId="11" xfId="0" applyFont="1" applyFill="1" applyBorder="1" applyAlignment="1">
      <alignment horizontal="left" wrapText="1"/>
    </xf>
    <xf numFmtId="219" fontId="78" fillId="0" borderId="11" xfId="0" applyNumberFormat="1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wrapText="1"/>
    </xf>
    <xf numFmtId="0" fontId="92" fillId="0" borderId="11" xfId="0" applyFont="1" applyFill="1" applyBorder="1" applyAlignment="1">
      <alignment/>
    </xf>
    <xf numFmtId="49" fontId="86" fillId="0" borderId="11" xfId="0" applyNumberFormat="1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wrapText="1"/>
    </xf>
    <xf numFmtId="49" fontId="90" fillId="0" borderId="11" xfId="0" applyNumberFormat="1" applyFont="1" applyFill="1" applyBorder="1" applyAlignment="1">
      <alignment horizontal="center" vertical="center" wrapText="1"/>
    </xf>
    <xf numFmtId="49" fontId="88" fillId="0" borderId="11" xfId="0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left"/>
    </xf>
    <xf numFmtId="0" fontId="90" fillId="0" borderId="11" xfId="0" applyFont="1" applyFill="1" applyBorder="1" applyAlignment="1">
      <alignment vertical="center" wrapText="1"/>
    </xf>
    <xf numFmtId="0" fontId="88" fillId="0" borderId="11" xfId="0" applyFont="1" applyFill="1" applyBorder="1" applyAlignment="1">
      <alignment horizontal="center" vertical="center" wrapText="1"/>
    </xf>
    <xf numFmtId="0" fontId="88" fillId="0" borderId="11" xfId="0" applyFont="1" applyFill="1" applyBorder="1" applyAlignment="1">
      <alignment vertical="center" wrapText="1"/>
    </xf>
    <xf numFmtId="0" fontId="92" fillId="0" borderId="11" xfId="0" applyFont="1" applyFill="1" applyBorder="1" applyAlignment="1">
      <alignment vertical="center" wrapText="1"/>
    </xf>
    <xf numFmtId="0" fontId="89" fillId="0" borderId="11" xfId="0" applyFont="1" applyFill="1" applyBorder="1" applyAlignment="1">
      <alignment vertical="center" wrapText="1"/>
    </xf>
    <xf numFmtId="0" fontId="88" fillId="0" borderId="0" xfId="0" applyFont="1" applyFill="1" applyAlignment="1">
      <alignment/>
    </xf>
    <xf numFmtId="221" fontId="95" fillId="0" borderId="0" xfId="0" applyNumberFormat="1" applyFont="1" applyFill="1" applyBorder="1" applyAlignment="1">
      <alignment horizontal="center"/>
    </xf>
    <xf numFmtId="221" fontId="95" fillId="0" borderId="0" xfId="0" applyNumberFormat="1" applyFont="1" applyFill="1" applyAlignment="1">
      <alignment horizontal="center"/>
    </xf>
    <xf numFmtId="221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221" fontId="9" fillId="0" borderId="11" xfId="0" applyNumberFormat="1" applyFont="1" applyFill="1" applyBorder="1" applyAlignment="1">
      <alignment horizontal="center" vertical="center"/>
    </xf>
    <xf numFmtId="221" fontId="9" fillId="0" borderId="11" xfId="0" applyNumberFormat="1" applyFont="1" applyFill="1" applyBorder="1" applyAlignment="1">
      <alignment horizontal="center" vertical="center" wrapText="1"/>
    </xf>
    <xf numFmtId="221" fontId="5" fillId="0" borderId="11" xfId="0" applyNumberFormat="1" applyFont="1" applyFill="1" applyBorder="1" applyAlignment="1">
      <alignment horizontal="center" vertical="center" wrapText="1"/>
    </xf>
    <xf numFmtId="221" fontId="10" fillId="0" borderId="11" xfId="0" applyNumberFormat="1" applyFont="1" applyFill="1" applyBorder="1" applyAlignment="1">
      <alignment horizontal="center" vertical="center"/>
    </xf>
    <xf numFmtId="221" fontId="5" fillId="0" borderId="11" xfId="0" applyNumberFormat="1" applyFont="1" applyFill="1" applyBorder="1" applyAlignment="1" applyProtection="1">
      <alignment horizontal="center" vertical="center"/>
      <protection/>
    </xf>
    <xf numFmtId="221" fontId="10" fillId="0" borderId="11" xfId="0" applyNumberFormat="1" applyFont="1" applyFill="1" applyBorder="1" applyAlignment="1">
      <alignment horizontal="center" vertical="center" wrapText="1"/>
    </xf>
    <xf numFmtId="221" fontId="5" fillId="0" borderId="19" xfId="0" applyNumberFormat="1" applyFont="1" applyFill="1" applyBorder="1" applyAlignment="1">
      <alignment horizontal="center" vertical="center" wrapText="1"/>
    </xf>
    <xf numFmtId="221" fontId="5" fillId="0" borderId="15" xfId="0" applyNumberFormat="1" applyFont="1" applyFill="1" applyBorder="1" applyAlignment="1">
      <alignment horizontal="center" vertical="center" wrapText="1"/>
    </xf>
    <xf numFmtId="221" fontId="5" fillId="0" borderId="20" xfId="0" applyNumberFormat="1" applyFont="1" applyFill="1" applyBorder="1" applyAlignment="1">
      <alignment horizontal="center" vertical="center"/>
    </xf>
    <xf numFmtId="221" fontId="5" fillId="0" borderId="21" xfId="0" applyNumberFormat="1" applyFont="1" applyFill="1" applyBorder="1" applyAlignment="1">
      <alignment horizontal="center" vertical="center"/>
    </xf>
    <xf numFmtId="221" fontId="5" fillId="0" borderId="0" xfId="0" applyNumberFormat="1" applyFont="1" applyFill="1" applyBorder="1" applyAlignment="1">
      <alignment/>
    </xf>
    <xf numFmtId="219" fontId="78" fillId="0" borderId="0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227" fontId="78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22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Continuous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219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19" fontId="7" fillId="0" borderId="11" xfId="0" applyNumberFormat="1" applyFont="1" applyFill="1" applyBorder="1" applyAlignment="1">
      <alignment horizontal="center" vertical="center"/>
    </xf>
    <xf numFmtId="221" fontId="7" fillId="0" borderId="11" xfId="0" applyNumberFormat="1" applyFont="1" applyFill="1" applyBorder="1" applyAlignment="1">
      <alignment horizontal="center"/>
    </xf>
    <xf numFmtId="221" fontId="11" fillId="0" borderId="11" xfId="0" applyNumberFormat="1" applyFont="1" applyFill="1" applyBorder="1" applyAlignment="1">
      <alignment horizontal="center"/>
    </xf>
    <xf numFmtId="221" fontId="7" fillId="0" borderId="11" xfId="0" applyNumberFormat="1" applyFont="1" applyFill="1" applyBorder="1" applyAlignment="1">
      <alignment horizontal="center" vertical="center"/>
    </xf>
    <xf numFmtId="219" fontId="7" fillId="33" borderId="11" xfId="0" applyNumberFormat="1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top" wrapText="1"/>
    </xf>
    <xf numFmtId="49" fontId="90" fillId="0" borderId="11" xfId="0" applyNumberFormat="1" applyFont="1" applyFill="1" applyBorder="1" applyAlignment="1">
      <alignment horizontal="center"/>
    </xf>
    <xf numFmtId="49" fontId="86" fillId="0" borderId="11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center"/>
    </xf>
    <xf numFmtId="0" fontId="90" fillId="0" borderId="11" xfId="0" applyFont="1" applyFill="1" applyBorder="1" applyAlignment="1">
      <alignment horizontal="center" vertical="center" wrapText="1"/>
    </xf>
    <xf numFmtId="49" fontId="90" fillId="0" borderId="11" xfId="0" applyNumberFormat="1" applyFont="1" applyFill="1" applyBorder="1" applyAlignment="1">
      <alignment horizontal="center" vertical="top" wrapText="1"/>
    </xf>
    <xf numFmtId="219" fontId="94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212" fontId="13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212" fontId="8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7" fillId="0" borderId="11" xfId="0" applyNumberFormat="1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221" fontId="9" fillId="0" borderId="15" xfId="0" applyNumberFormat="1" applyFont="1" applyFill="1" applyBorder="1" applyAlignment="1">
      <alignment horizontal="center" vertical="center"/>
    </xf>
    <xf numFmtId="221" fontId="9" fillId="0" borderId="11" xfId="0" applyNumberFormat="1" applyFont="1" applyFill="1" applyBorder="1" applyAlignment="1">
      <alignment horizontal="center"/>
    </xf>
    <xf numFmtId="221" fontId="5" fillId="0" borderId="15" xfId="0" applyNumberFormat="1" applyFont="1" applyFill="1" applyBorder="1" applyAlignment="1">
      <alignment horizontal="center" vertical="center"/>
    </xf>
    <xf numFmtId="221" fontId="19" fillId="0" borderId="11" xfId="0" applyNumberFormat="1" applyFont="1" applyFill="1" applyBorder="1" applyAlignment="1">
      <alignment horizontal="center"/>
    </xf>
    <xf numFmtId="219" fontId="7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Border="1" applyAlignment="1">
      <alignment/>
    </xf>
    <xf numFmtId="49" fontId="17" fillId="0" borderId="11" xfId="0" applyNumberFormat="1" applyFont="1" applyFill="1" applyBorder="1" applyAlignment="1">
      <alignment vertical="top" wrapText="1"/>
    </xf>
    <xf numFmtId="221" fontId="5" fillId="0" borderId="11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left" vertical="center" wrapText="1"/>
    </xf>
    <xf numFmtId="221" fontId="5" fillId="32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center" wrapText="1"/>
    </xf>
    <xf numFmtId="49" fontId="17" fillId="32" borderId="11" xfId="0" applyNumberFormat="1" applyFont="1" applyFill="1" applyBorder="1" applyAlignment="1">
      <alignment vertical="top" wrapText="1"/>
    </xf>
    <xf numFmtId="221" fontId="5" fillId="0" borderId="22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wrapText="1" readingOrder="1"/>
    </xf>
    <xf numFmtId="221" fontId="10" fillId="0" borderId="15" xfId="0" applyNumberFormat="1" applyFont="1" applyFill="1" applyBorder="1" applyAlignment="1">
      <alignment horizontal="center" vertical="center"/>
    </xf>
    <xf numFmtId="221" fontId="10" fillId="0" borderId="11" xfId="0" applyNumberFormat="1" applyFont="1" applyFill="1" applyBorder="1" applyAlignment="1">
      <alignment horizontal="center"/>
    </xf>
    <xf numFmtId="0" fontId="17" fillId="32" borderId="11" xfId="0" applyNumberFormat="1" applyFont="1" applyFill="1" applyBorder="1" applyAlignment="1">
      <alignment horizontal="left" vertical="center" wrapText="1" readingOrder="1"/>
    </xf>
    <xf numFmtId="0" fontId="12" fillId="0" borderId="23" xfId="0" applyFont="1" applyFill="1" applyBorder="1" applyAlignment="1">
      <alignment horizontal="center" vertical="center"/>
    </xf>
    <xf numFmtId="0" fontId="17" fillId="32" borderId="11" xfId="0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12" fillId="0" borderId="24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left" vertical="center" wrapText="1" readingOrder="1"/>
    </xf>
    <xf numFmtId="221" fontId="5" fillId="0" borderId="25" xfId="0" applyNumberFormat="1" applyFont="1" applyFill="1" applyBorder="1" applyAlignment="1">
      <alignment horizontal="center" vertical="center"/>
    </xf>
    <xf numFmtId="221" fontId="5" fillId="0" borderId="26" xfId="0" applyNumberFormat="1" applyFont="1" applyFill="1" applyBorder="1" applyAlignment="1">
      <alignment horizontal="center" vertical="center"/>
    </xf>
    <xf numFmtId="221" fontId="5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221" fontId="5" fillId="0" borderId="19" xfId="0" applyNumberFormat="1" applyFont="1" applyFill="1" applyBorder="1" applyAlignment="1">
      <alignment horizontal="center"/>
    </xf>
    <xf numFmtId="0" fontId="17" fillId="32" borderId="20" xfId="0" applyNumberFormat="1" applyFont="1" applyFill="1" applyBorder="1" applyAlignment="1">
      <alignment horizontal="left" vertical="center" wrapText="1" readingOrder="1"/>
    </xf>
    <xf numFmtId="0" fontId="17" fillId="0" borderId="15" xfId="0" applyNumberFormat="1" applyFont="1" applyFill="1" applyBorder="1" applyAlignment="1">
      <alignment horizontal="left" vertical="center" wrapText="1" readingOrder="1"/>
    </xf>
    <xf numFmtId="0" fontId="22" fillId="0" borderId="15" xfId="0" applyNumberFormat="1" applyFont="1" applyFill="1" applyBorder="1" applyAlignment="1">
      <alignment horizontal="left" vertical="center" wrapText="1" readingOrder="1"/>
    </xf>
    <xf numFmtId="221" fontId="10" fillId="0" borderId="27" xfId="0" applyNumberFormat="1" applyFont="1" applyFill="1" applyBorder="1" applyAlignment="1">
      <alignment horizontal="center" vertical="center"/>
    </xf>
    <xf numFmtId="221" fontId="10" fillId="0" borderId="20" xfId="0" applyNumberFormat="1" applyFont="1" applyFill="1" applyBorder="1" applyAlignment="1">
      <alignment horizontal="center" vertical="center"/>
    </xf>
    <xf numFmtId="49" fontId="17" fillId="32" borderId="11" xfId="0" applyNumberFormat="1" applyFont="1" applyFill="1" applyBorder="1" applyAlignment="1">
      <alignment horizontal="left" vertical="top" wrapText="1"/>
    </xf>
    <xf numFmtId="0" fontId="17" fillId="32" borderId="15" xfId="0" applyNumberFormat="1" applyFont="1" applyFill="1" applyBorder="1" applyAlignment="1">
      <alignment horizontal="left" vertical="center" wrapText="1" readingOrder="1"/>
    </xf>
    <xf numFmtId="0" fontId="21" fillId="0" borderId="29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221" fontId="5" fillId="0" borderId="31" xfId="0" applyNumberFormat="1" applyFont="1" applyFill="1" applyBorder="1" applyAlignment="1">
      <alignment horizontal="center" vertical="center"/>
    </xf>
    <xf numFmtId="221" fontId="5" fillId="0" borderId="32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221" fontId="88" fillId="0" borderId="33" xfId="0" applyNumberFormat="1" applyFont="1" applyFill="1" applyBorder="1" applyAlignment="1">
      <alignment horizontal="right" vertical="center"/>
    </xf>
    <xf numFmtId="221" fontId="78" fillId="0" borderId="0" xfId="0" applyNumberFormat="1" applyFont="1" applyFill="1" applyAlignment="1">
      <alignment vertical="center" wrapText="1"/>
    </xf>
    <xf numFmtId="0" fontId="78" fillId="0" borderId="11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34" xfId="0" applyFont="1" applyFill="1" applyBorder="1" applyAlignment="1">
      <alignment horizontal="center" vertical="center" wrapText="1"/>
    </xf>
    <xf numFmtId="0" fontId="78" fillId="0" borderId="35" xfId="0" applyFont="1" applyFill="1" applyBorder="1" applyAlignment="1">
      <alignment horizontal="center" vertical="center" wrapText="1"/>
    </xf>
    <xf numFmtId="221" fontId="78" fillId="0" borderId="11" xfId="0" applyNumberFormat="1" applyFont="1" applyFill="1" applyBorder="1" applyAlignment="1">
      <alignment horizontal="center" vertical="center" wrapText="1"/>
    </xf>
    <xf numFmtId="0" fontId="96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219" fontId="78" fillId="0" borderId="0" xfId="0" applyNumberFormat="1" applyFont="1" applyFill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213" fontId="11" fillId="0" borderId="11" xfId="0" applyNumberFormat="1" applyFont="1" applyFill="1" applyBorder="1" applyAlignment="1">
      <alignment horizontal="center" vertical="center" wrapText="1"/>
    </xf>
    <xf numFmtId="221" fontId="78" fillId="0" borderId="0" xfId="0" applyNumberFormat="1" applyFont="1" applyFill="1" applyAlignment="1">
      <alignment vertical="center" wrapText="1"/>
    </xf>
    <xf numFmtId="221" fontId="7" fillId="0" borderId="11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Alignment="1">
      <alignment horizontal="center" wrapText="1"/>
    </xf>
    <xf numFmtId="0" fontId="88" fillId="0" borderId="0" xfId="0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center" vertical="center" wrapText="1"/>
    </xf>
    <xf numFmtId="227" fontId="78" fillId="0" borderId="0" xfId="0" applyNumberFormat="1" applyFont="1" applyFill="1" applyAlignment="1">
      <alignment vertical="center" wrapText="1"/>
    </xf>
    <xf numFmtId="0" fontId="79" fillId="0" borderId="0" xfId="0" applyFont="1" applyFill="1" applyAlignment="1">
      <alignment horizontal="center"/>
    </xf>
    <xf numFmtId="0" fontId="78" fillId="0" borderId="11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wrapText="1"/>
    </xf>
    <xf numFmtId="0" fontId="83" fillId="0" borderId="11" xfId="0" applyFont="1" applyFill="1" applyBorder="1" applyAlignment="1">
      <alignment horizontal="center" vertical="center" wrapText="1"/>
    </xf>
    <xf numFmtId="227" fontId="78" fillId="0" borderId="11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center" vertical="center" wrapText="1"/>
    </xf>
    <xf numFmtId="0" fontId="78" fillId="0" borderId="0" xfId="0" applyFont="1" applyFill="1" applyAlignment="1">
      <alignment horizontal="center" vertical="center" wrapText="1"/>
    </xf>
    <xf numFmtId="0" fontId="93" fillId="0" borderId="0" xfId="0" applyFont="1" applyFill="1" applyAlignment="1">
      <alignment horizontal="center" wrapText="1"/>
    </xf>
    <xf numFmtId="219" fontId="78" fillId="0" borderId="0" xfId="0" applyNumberFormat="1" applyFont="1" applyFill="1" applyBorder="1" applyAlignment="1">
      <alignment horizontal="left" vertical="center" wrapText="1"/>
    </xf>
    <xf numFmtId="0" fontId="78" fillId="0" borderId="11" xfId="0" applyFont="1" applyFill="1" applyBorder="1" applyAlignment="1">
      <alignment horizontal="center"/>
    </xf>
    <xf numFmtId="0" fontId="88" fillId="0" borderId="33" xfId="0" applyFont="1" applyFill="1" applyBorder="1" applyAlignment="1">
      <alignment horizontal="right" wrapText="1"/>
    </xf>
    <xf numFmtId="14" fontId="79" fillId="0" borderId="0" xfId="0" applyNumberFormat="1" applyFont="1" applyFill="1" applyBorder="1" applyAlignment="1">
      <alignment horizontal="center" wrapText="1"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wrapText="1"/>
    </xf>
    <xf numFmtId="0" fontId="8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Border="1" applyAlignment="1">
      <alignment horizontal="center" vertical="top"/>
    </xf>
    <xf numFmtId="221" fontId="5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textRotation="90" wrapText="1"/>
    </xf>
    <xf numFmtId="213" fontId="18" fillId="0" borderId="11" xfId="0" applyNumberFormat="1" applyFont="1" applyFill="1" applyBorder="1" applyAlignment="1">
      <alignment horizontal="center" vertical="center" textRotation="90" wrapText="1"/>
    </xf>
    <xf numFmtId="0" fontId="17" fillId="0" borderId="11" xfId="0" applyNumberFormat="1" applyFont="1" applyFill="1" applyBorder="1" applyAlignment="1">
      <alignment horizontal="center" vertical="center" wrapText="1" readingOrder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154"/>
  <sheetViews>
    <sheetView zoomScalePageLayoutView="0" workbookViewId="0" topLeftCell="A10">
      <selection activeCell="B2" sqref="B2"/>
    </sheetView>
  </sheetViews>
  <sheetFormatPr defaultColWidth="9.140625" defaultRowHeight="140.25" customHeight="1"/>
  <cols>
    <col min="1" max="1" width="6.7109375" style="15" customWidth="1"/>
    <col min="2" max="2" width="42.421875" style="16" customWidth="1"/>
    <col min="3" max="3" width="7.57421875" style="15" customWidth="1"/>
    <col min="4" max="4" width="14.00390625" style="17" customWidth="1"/>
    <col min="5" max="5" width="14.00390625" style="18" customWidth="1"/>
    <col min="6" max="6" width="15.57421875" style="18" customWidth="1"/>
    <col min="7" max="7" width="12.7109375" style="18" customWidth="1"/>
    <col min="8" max="8" width="14.140625" style="18" customWidth="1"/>
    <col min="9" max="9" width="13.00390625" style="18" customWidth="1"/>
    <col min="10" max="10" width="14.8515625" style="18" customWidth="1"/>
    <col min="11" max="11" width="9.140625" style="19" customWidth="1"/>
    <col min="12" max="12" width="14.140625" style="19" customWidth="1"/>
    <col min="13" max="13" width="12.140625" style="19" customWidth="1"/>
    <col min="14" max="14" width="11.57421875" style="19" customWidth="1"/>
    <col min="15" max="15" width="13.421875" style="19" customWidth="1"/>
    <col min="16" max="16384" width="9.140625" style="19" customWidth="1"/>
  </cols>
  <sheetData>
    <row r="1" ht="20.25" customHeight="1"/>
    <row r="2" spans="7:10" ht="32.25" customHeight="1">
      <c r="G2" s="20"/>
      <c r="H2" s="312"/>
      <c r="I2" s="312"/>
      <c r="J2" s="312"/>
    </row>
    <row r="3" ht="25.5" customHeight="1"/>
    <row r="4" spans="1:10" ht="21.75" customHeight="1">
      <c r="A4" s="19"/>
      <c r="B4" s="319" t="s">
        <v>856</v>
      </c>
      <c r="C4" s="319"/>
      <c r="D4" s="319"/>
      <c r="E4" s="319"/>
      <c r="F4" s="319"/>
      <c r="G4" s="319"/>
      <c r="H4" s="319"/>
      <c r="I4" s="319"/>
      <c r="J4" s="319"/>
    </row>
    <row r="5" spans="1:10" ht="30.75" customHeight="1">
      <c r="A5" s="19"/>
      <c r="B5" s="318" t="s">
        <v>834</v>
      </c>
      <c r="C5" s="318"/>
      <c r="D5" s="318"/>
      <c r="E5" s="318"/>
      <c r="F5" s="318"/>
      <c r="G5" s="318"/>
      <c r="H5" s="318"/>
      <c r="I5" s="318"/>
      <c r="J5" s="318"/>
    </row>
    <row r="6" spans="1:10" ht="18.75" customHeight="1" thickBot="1">
      <c r="A6" s="19"/>
      <c r="B6" s="19"/>
      <c r="C6" s="19"/>
      <c r="E6" s="17"/>
      <c r="F6" s="311" t="s">
        <v>344</v>
      </c>
      <c r="G6" s="311"/>
      <c r="H6" s="311"/>
      <c r="I6" s="311"/>
      <c r="J6" s="311"/>
    </row>
    <row r="7" spans="1:10" ht="36" customHeight="1">
      <c r="A7" s="21"/>
      <c r="B7" s="22"/>
      <c r="C7" s="313" t="s">
        <v>338</v>
      </c>
      <c r="D7" s="313"/>
      <c r="E7" s="313"/>
      <c r="F7" s="314"/>
      <c r="G7" s="317" t="s">
        <v>850</v>
      </c>
      <c r="H7" s="317"/>
      <c r="I7" s="317"/>
      <c r="J7" s="317"/>
    </row>
    <row r="8" spans="1:10" ht="27.75" customHeight="1">
      <c r="A8" s="315" t="s">
        <v>345</v>
      </c>
      <c r="B8" s="23" t="s">
        <v>286</v>
      </c>
      <c r="C8" s="4" t="s">
        <v>339</v>
      </c>
      <c r="D8" s="24" t="s">
        <v>340</v>
      </c>
      <c r="E8" s="25" t="s">
        <v>341</v>
      </c>
      <c r="F8" s="25"/>
      <c r="G8" s="317" t="s">
        <v>851</v>
      </c>
      <c r="H8" s="317"/>
      <c r="I8" s="317"/>
      <c r="J8" s="317"/>
    </row>
    <row r="9" spans="1:10" ht="36.75" customHeight="1" thickBot="1">
      <c r="A9" s="316"/>
      <c r="B9" s="26"/>
      <c r="C9" s="4"/>
      <c r="D9" s="24"/>
      <c r="E9" s="25" t="s">
        <v>342</v>
      </c>
      <c r="F9" s="25" t="s">
        <v>343</v>
      </c>
      <c r="G9" s="24" t="s">
        <v>852</v>
      </c>
      <c r="H9" s="24" t="s">
        <v>855</v>
      </c>
      <c r="I9" s="24" t="s">
        <v>853</v>
      </c>
      <c r="J9" s="24" t="s">
        <v>854</v>
      </c>
    </row>
    <row r="10" spans="1:10" s="15" customFormat="1" ht="16.5" customHeight="1">
      <c r="A10" s="27">
        <v>1</v>
      </c>
      <c r="B10" s="28">
        <v>2</v>
      </c>
      <c r="C10" s="29">
        <v>3</v>
      </c>
      <c r="D10" s="30">
        <v>4</v>
      </c>
      <c r="E10" s="30">
        <v>5</v>
      </c>
      <c r="F10" s="31">
        <v>6</v>
      </c>
      <c r="G10" s="30">
        <v>7</v>
      </c>
      <c r="H10" s="30">
        <v>8</v>
      </c>
      <c r="I10" s="30">
        <v>9</v>
      </c>
      <c r="J10" s="30">
        <v>10</v>
      </c>
    </row>
    <row r="11" spans="1:65" s="38" customFormat="1" ht="49.5" customHeight="1">
      <c r="A11" s="32" t="s">
        <v>113</v>
      </c>
      <c r="B11" s="33" t="s">
        <v>287</v>
      </c>
      <c r="C11" s="4"/>
      <c r="D11" s="34">
        <f>SUM(D12,D48,D67)</f>
        <v>3958454.0000000005</v>
      </c>
      <c r="E11" s="35">
        <f>SUM(E12,E48,E67)</f>
        <v>2736485.0000000005</v>
      </c>
      <c r="F11" s="36">
        <f>F48+F67</f>
        <v>1974969</v>
      </c>
      <c r="G11" s="34">
        <f>SUM(G12,G48,G67)</f>
        <v>1577444.1</v>
      </c>
      <c r="H11" s="34">
        <f>SUM(H12,H48,H67)</f>
        <v>2399870.1</v>
      </c>
      <c r="I11" s="34">
        <f>SUM(I12,I48,I67)</f>
        <v>3148310.9</v>
      </c>
      <c r="J11" s="34">
        <f>SUM(J12,J48,J67)</f>
        <v>3958454.0000000005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</row>
    <row r="12" spans="1:65" s="38" customFormat="1" ht="64.5" customHeight="1">
      <c r="A12" s="39" t="s">
        <v>114</v>
      </c>
      <c r="B12" s="40" t="s">
        <v>288</v>
      </c>
      <c r="C12" s="29">
        <v>7100</v>
      </c>
      <c r="D12" s="34">
        <f>SUM(D13,D17,D19,D39,D42)</f>
        <v>452964.2</v>
      </c>
      <c r="E12" s="35">
        <f>SUM(E13,E17,E19,E39,E42)</f>
        <v>452964.2</v>
      </c>
      <c r="F12" s="36" t="s">
        <v>117</v>
      </c>
      <c r="G12" s="34">
        <f>SUM(G13,G17,G19,G39,G42)</f>
        <v>86983</v>
      </c>
      <c r="H12" s="34">
        <f>SUM(H13,H17,H19,H39,H42)</f>
        <v>212058</v>
      </c>
      <c r="I12" s="34">
        <f>SUM(I13,I17,I19,I39,I42)</f>
        <v>288337.8</v>
      </c>
      <c r="J12" s="34">
        <f>SUM(J13,J17,J19,J39,J42)</f>
        <v>452964.2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</row>
    <row r="13" spans="1:10" ht="49.5" customHeight="1">
      <c r="A13" s="41" t="s">
        <v>186</v>
      </c>
      <c r="B13" s="42" t="s">
        <v>289</v>
      </c>
      <c r="C13" s="29">
        <v>7131</v>
      </c>
      <c r="D13" s="36">
        <f>SUM(E13:F13)</f>
        <v>214449.69999999998</v>
      </c>
      <c r="E13" s="35">
        <f>SUM(E14:E15:E16)</f>
        <v>214449.69999999998</v>
      </c>
      <c r="F13" s="36" t="s">
        <v>117</v>
      </c>
      <c r="G13" s="34">
        <f>SUM(G14:G15:G16)</f>
        <v>44498</v>
      </c>
      <c r="H13" s="34">
        <f>SUM(H14:H15:H16)</f>
        <v>101388</v>
      </c>
      <c r="I13" s="34">
        <f>SUM(I14:I15:I16)</f>
        <v>144480</v>
      </c>
      <c r="J13" s="34">
        <f>SUM(J14:J15:J16)</f>
        <v>214449.69999999998</v>
      </c>
    </row>
    <row r="14" spans="1:10" ht="48.75" customHeight="1">
      <c r="A14" s="43" t="s">
        <v>121</v>
      </c>
      <c r="B14" s="44" t="s">
        <v>290</v>
      </c>
      <c r="C14" s="29"/>
      <c r="D14" s="10">
        <f>SUM(E14:F14)</f>
        <v>1362</v>
      </c>
      <c r="E14" s="10">
        <v>1362</v>
      </c>
      <c r="F14" s="10" t="s">
        <v>117</v>
      </c>
      <c r="G14" s="10">
        <v>340</v>
      </c>
      <c r="H14" s="10">
        <v>680</v>
      </c>
      <c r="I14" s="10">
        <v>1020</v>
      </c>
      <c r="J14" s="10">
        <v>1362</v>
      </c>
    </row>
    <row r="15" spans="1:10" ht="34.5" customHeight="1">
      <c r="A15" s="45">
        <v>1112</v>
      </c>
      <c r="B15" s="46" t="s">
        <v>291</v>
      </c>
      <c r="C15" s="29"/>
      <c r="D15" s="10">
        <f>SUM(E15:F15)</f>
        <v>27436.3</v>
      </c>
      <c r="E15" s="10">
        <v>27436.3</v>
      </c>
      <c r="F15" s="10" t="s">
        <v>117</v>
      </c>
      <c r="G15" s="10">
        <v>5500</v>
      </c>
      <c r="H15" s="10">
        <v>12800</v>
      </c>
      <c r="I15" s="10">
        <v>20500</v>
      </c>
      <c r="J15" s="10">
        <v>27436.3</v>
      </c>
    </row>
    <row r="16" spans="1:10" ht="33" customHeight="1">
      <c r="A16" s="47">
        <v>1113</v>
      </c>
      <c r="B16" s="48" t="s">
        <v>282</v>
      </c>
      <c r="C16" s="29"/>
      <c r="D16" s="10">
        <f>SUM(E16:F16)</f>
        <v>185651.4</v>
      </c>
      <c r="E16" s="10">
        <v>185651.4</v>
      </c>
      <c r="F16" s="10"/>
      <c r="G16" s="10">
        <v>38658</v>
      </c>
      <c r="H16" s="10">
        <v>87908</v>
      </c>
      <c r="I16" s="10">
        <v>122960</v>
      </c>
      <c r="J16" s="10">
        <v>185651.4</v>
      </c>
    </row>
    <row r="17" spans="1:10" ht="31.5" customHeight="1">
      <c r="A17" s="47">
        <v>1120</v>
      </c>
      <c r="B17" s="49" t="s">
        <v>292</v>
      </c>
      <c r="C17" s="29">
        <v>7136</v>
      </c>
      <c r="D17" s="11">
        <f>SUM(D18)</f>
        <v>226608.7</v>
      </c>
      <c r="E17" s="11">
        <f>SUM(E18)</f>
        <v>226608.7</v>
      </c>
      <c r="F17" s="10" t="s">
        <v>117</v>
      </c>
      <c r="G17" s="11">
        <f>SUM(G18)</f>
        <v>39500</v>
      </c>
      <c r="H17" s="11">
        <f>SUM(H18)</f>
        <v>104700</v>
      </c>
      <c r="I17" s="11">
        <f>SUM(I18)</f>
        <v>135000</v>
      </c>
      <c r="J17" s="11">
        <f>SUM(J18)</f>
        <v>226608.7</v>
      </c>
    </row>
    <row r="18" spans="1:10" ht="20.25" customHeight="1">
      <c r="A18" s="43" t="s">
        <v>122</v>
      </c>
      <c r="B18" s="44" t="s">
        <v>293</v>
      </c>
      <c r="C18" s="29"/>
      <c r="D18" s="10">
        <f>SUM(E18:F18)</f>
        <v>226608.7</v>
      </c>
      <c r="E18" s="10">
        <v>226608.7</v>
      </c>
      <c r="F18" s="10" t="s">
        <v>117</v>
      </c>
      <c r="G18" s="10">
        <v>39500</v>
      </c>
      <c r="H18" s="10">
        <v>104700</v>
      </c>
      <c r="I18" s="10">
        <v>135000</v>
      </c>
      <c r="J18" s="10">
        <v>226608.7</v>
      </c>
    </row>
    <row r="19" spans="1:10" ht="118.5" customHeight="1">
      <c r="A19" s="50" t="s">
        <v>187</v>
      </c>
      <c r="B19" s="48" t="s">
        <v>283</v>
      </c>
      <c r="C19" s="29">
        <v>7145</v>
      </c>
      <c r="D19" s="10">
        <f aca="true" t="shared" si="0" ref="D19:D24">E19</f>
        <v>8605.8</v>
      </c>
      <c r="E19" s="10">
        <f>SUM(E20,E21,E22,E23,E24,E25,E26,E27,E28,E29,E30,E31,E32,E33,E34,E35,E36,E37,E38)</f>
        <v>8605.8</v>
      </c>
      <c r="F19" s="10" t="s">
        <v>117</v>
      </c>
      <c r="G19" s="10">
        <f>SUM(G20,G21,G22,G23,G24,G25,G26,G27,G28,G29,G30,G31,G32,G33,G34,G35,G36,G37,G38)</f>
        <v>2160</v>
      </c>
      <c r="H19" s="10">
        <f>SUM(H20,H21,H22,H23,H24,H25,H26,H27,H28,H29,H30,H31,H32,H33,H34,H35,H36,H37,H38)</f>
        <v>4320</v>
      </c>
      <c r="I19" s="10">
        <f>SUM(I20,I21,I22,I23,I24,I25,I26,I27,I28,I29,I30,I31,I32,I33,I34,I35,I36,I37,I38)</f>
        <v>6382.8</v>
      </c>
      <c r="J19" s="10">
        <f>SUM(J20,J21,J22,J23,J24,J25,J26,J27,J28,J29,J30,J31,J32,J33,J34,J35,J36,J37,J38)</f>
        <v>8605.8</v>
      </c>
    </row>
    <row r="20" spans="1:10" ht="77.25" customHeight="1">
      <c r="A20" s="50" t="s">
        <v>218</v>
      </c>
      <c r="B20" s="49" t="s">
        <v>219</v>
      </c>
      <c r="C20" s="29"/>
      <c r="D20" s="10">
        <f t="shared" si="0"/>
        <v>150</v>
      </c>
      <c r="E20" s="10">
        <v>150</v>
      </c>
      <c r="F20" s="10" t="s">
        <v>117</v>
      </c>
      <c r="G20" s="10">
        <v>37.5</v>
      </c>
      <c r="H20" s="10">
        <v>75</v>
      </c>
      <c r="I20" s="10">
        <v>112.5</v>
      </c>
      <c r="J20" s="10">
        <v>150</v>
      </c>
    </row>
    <row r="21" spans="1:10" ht="80.25" customHeight="1">
      <c r="A21" s="51" t="s">
        <v>220</v>
      </c>
      <c r="B21" s="40" t="s">
        <v>221</v>
      </c>
      <c r="C21" s="29"/>
      <c r="D21" s="10">
        <f t="shared" si="0"/>
        <v>50</v>
      </c>
      <c r="E21" s="10">
        <v>50</v>
      </c>
      <c r="F21" s="10" t="s">
        <v>117</v>
      </c>
      <c r="G21" s="10">
        <v>12.5</v>
      </c>
      <c r="H21" s="10">
        <v>25</v>
      </c>
      <c r="I21" s="10">
        <v>37.5</v>
      </c>
      <c r="J21" s="10">
        <v>50</v>
      </c>
    </row>
    <row r="22" spans="1:10" ht="56.25" customHeight="1">
      <c r="A22" s="51" t="s">
        <v>222</v>
      </c>
      <c r="B22" s="40" t="s">
        <v>223</v>
      </c>
      <c r="C22" s="29"/>
      <c r="D22" s="10">
        <f t="shared" si="0"/>
        <v>50</v>
      </c>
      <c r="E22" s="10">
        <v>50</v>
      </c>
      <c r="F22" s="10" t="s">
        <v>117</v>
      </c>
      <c r="G22" s="10">
        <v>12.5</v>
      </c>
      <c r="H22" s="10">
        <v>25</v>
      </c>
      <c r="I22" s="10">
        <v>37.5</v>
      </c>
      <c r="J22" s="10">
        <v>50</v>
      </c>
    </row>
    <row r="23" spans="1:10" ht="140.25" customHeight="1">
      <c r="A23" s="51" t="s">
        <v>224</v>
      </c>
      <c r="B23" s="40" t="s">
        <v>225</v>
      </c>
      <c r="C23" s="29"/>
      <c r="D23" s="10">
        <f t="shared" si="0"/>
        <v>2550</v>
      </c>
      <c r="E23" s="10">
        <v>2550</v>
      </c>
      <c r="F23" s="10" t="s">
        <v>117</v>
      </c>
      <c r="G23" s="10">
        <v>650</v>
      </c>
      <c r="H23" s="10">
        <v>1300</v>
      </c>
      <c r="I23" s="10">
        <v>1950</v>
      </c>
      <c r="J23" s="10">
        <v>2550</v>
      </c>
    </row>
    <row r="24" spans="1:10" ht="108.75" customHeight="1">
      <c r="A24" s="45">
        <v>11305</v>
      </c>
      <c r="B24" s="40" t="s">
        <v>227</v>
      </c>
      <c r="C24" s="29"/>
      <c r="D24" s="10">
        <f t="shared" si="0"/>
        <v>0</v>
      </c>
      <c r="E24" s="10">
        <v>0</v>
      </c>
      <c r="F24" s="10" t="s">
        <v>117</v>
      </c>
      <c r="G24" s="10">
        <v>0</v>
      </c>
      <c r="H24" s="10">
        <v>0</v>
      </c>
      <c r="I24" s="10">
        <v>0</v>
      </c>
      <c r="J24" s="10">
        <v>0</v>
      </c>
    </row>
    <row r="25" spans="1:10" ht="78.75" customHeight="1">
      <c r="A25" s="45">
        <v>11306</v>
      </c>
      <c r="B25" s="40" t="s">
        <v>201</v>
      </c>
      <c r="C25" s="29"/>
      <c r="D25" s="10">
        <f aca="true" t="shared" si="1" ref="D25:D38">E25</f>
        <v>0</v>
      </c>
      <c r="E25" s="10">
        <v>0</v>
      </c>
      <c r="F25" s="10" t="s">
        <v>117</v>
      </c>
      <c r="G25" s="10">
        <v>0</v>
      </c>
      <c r="H25" s="10">
        <v>0</v>
      </c>
      <c r="I25" s="10">
        <v>0</v>
      </c>
      <c r="J25" s="10">
        <v>0</v>
      </c>
    </row>
    <row r="26" spans="1:10" ht="121.5" customHeight="1">
      <c r="A26" s="45">
        <v>11307</v>
      </c>
      <c r="B26" s="40" t="s">
        <v>228</v>
      </c>
      <c r="C26" s="29"/>
      <c r="D26" s="10">
        <f t="shared" si="1"/>
        <v>3700</v>
      </c>
      <c r="E26" s="10">
        <v>3700</v>
      </c>
      <c r="F26" s="10" t="s">
        <v>117</v>
      </c>
      <c r="G26" s="10">
        <v>924</v>
      </c>
      <c r="H26" s="10">
        <v>1848</v>
      </c>
      <c r="I26" s="10">
        <v>2772</v>
      </c>
      <c r="J26" s="10">
        <v>3700</v>
      </c>
    </row>
    <row r="27" spans="1:10" ht="103.5" customHeight="1">
      <c r="A27" s="47">
        <v>11308</v>
      </c>
      <c r="B27" s="40" t="s">
        <v>238</v>
      </c>
      <c r="C27" s="29"/>
      <c r="D27" s="10">
        <f t="shared" si="1"/>
        <v>0</v>
      </c>
      <c r="E27" s="10">
        <v>0</v>
      </c>
      <c r="F27" s="10" t="s">
        <v>117</v>
      </c>
      <c r="G27" s="10">
        <v>0</v>
      </c>
      <c r="H27" s="10">
        <v>0</v>
      </c>
      <c r="I27" s="10">
        <v>0</v>
      </c>
      <c r="J27" s="10">
        <v>0</v>
      </c>
    </row>
    <row r="28" spans="1:10" ht="103.5" customHeight="1">
      <c r="A28" s="47">
        <v>11309</v>
      </c>
      <c r="B28" s="40" t="s">
        <v>229</v>
      </c>
      <c r="C28" s="29"/>
      <c r="D28" s="10">
        <f t="shared" si="1"/>
        <v>748</v>
      </c>
      <c r="E28" s="10">
        <v>748</v>
      </c>
      <c r="F28" s="10" t="s">
        <v>117</v>
      </c>
      <c r="G28" s="10">
        <v>186</v>
      </c>
      <c r="H28" s="10">
        <v>372</v>
      </c>
      <c r="I28" s="10">
        <v>460.8</v>
      </c>
      <c r="J28" s="10">
        <v>748</v>
      </c>
    </row>
    <row r="29" spans="1:10" ht="88.5" customHeight="1">
      <c r="A29" s="47">
        <v>11310</v>
      </c>
      <c r="B29" s="49" t="s">
        <v>230</v>
      </c>
      <c r="C29" s="29"/>
      <c r="D29" s="10">
        <f t="shared" si="1"/>
        <v>0</v>
      </c>
      <c r="E29" s="10">
        <v>0</v>
      </c>
      <c r="F29" s="10" t="s">
        <v>117</v>
      </c>
      <c r="G29" s="10">
        <v>0</v>
      </c>
      <c r="H29" s="10">
        <v>0</v>
      </c>
      <c r="I29" s="10">
        <v>0</v>
      </c>
      <c r="J29" s="10">
        <v>0</v>
      </c>
    </row>
    <row r="30" spans="1:10" ht="68.25" customHeight="1">
      <c r="A30" s="47">
        <v>11311</v>
      </c>
      <c r="B30" s="40" t="s">
        <v>231</v>
      </c>
      <c r="C30" s="29"/>
      <c r="D30" s="10">
        <f t="shared" si="1"/>
        <v>0</v>
      </c>
      <c r="E30" s="10">
        <v>0</v>
      </c>
      <c r="F30" s="10" t="s">
        <v>117</v>
      </c>
      <c r="G30" s="10">
        <v>0</v>
      </c>
      <c r="H30" s="10">
        <v>0</v>
      </c>
      <c r="I30" s="10">
        <v>0</v>
      </c>
      <c r="J30" s="10">
        <v>0</v>
      </c>
    </row>
    <row r="31" spans="1:10" ht="140.25" customHeight="1">
      <c r="A31" s="47">
        <v>11312</v>
      </c>
      <c r="B31" s="40" t="s">
        <v>232</v>
      </c>
      <c r="C31" s="29"/>
      <c r="D31" s="10">
        <f t="shared" si="1"/>
        <v>607.8</v>
      </c>
      <c r="E31" s="10">
        <v>607.8</v>
      </c>
      <c r="F31" s="10" t="s">
        <v>117</v>
      </c>
      <c r="G31" s="10">
        <v>150</v>
      </c>
      <c r="H31" s="10">
        <v>300</v>
      </c>
      <c r="I31" s="10">
        <v>450</v>
      </c>
      <c r="J31" s="10">
        <v>607.8</v>
      </c>
    </row>
    <row r="32" spans="1:10" ht="140.25" customHeight="1">
      <c r="A32" s="47">
        <v>11313</v>
      </c>
      <c r="B32" s="49" t="s">
        <v>233</v>
      </c>
      <c r="C32" s="29"/>
      <c r="D32" s="10">
        <f t="shared" si="1"/>
        <v>0</v>
      </c>
      <c r="E32" s="10">
        <v>0</v>
      </c>
      <c r="F32" s="10" t="s">
        <v>117</v>
      </c>
      <c r="G32" s="10">
        <v>0</v>
      </c>
      <c r="H32" s="10">
        <v>0</v>
      </c>
      <c r="I32" s="10">
        <v>0</v>
      </c>
      <c r="J32" s="10">
        <v>0</v>
      </c>
    </row>
    <row r="33" spans="1:10" ht="78" customHeight="1">
      <c r="A33" s="47">
        <v>11314</v>
      </c>
      <c r="B33" s="49" t="s">
        <v>234</v>
      </c>
      <c r="C33" s="29"/>
      <c r="D33" s="10">
        <f t="shared" si="1"/>
        <v>0</v>
      </c>
      <c r="E33" s="10">
        <v>0</v>
      </c>
      <c r="F33" s="10" t="s">
        <v>117</v>
      </c>
      <c r="G33" s="10">
        <v>0</v>
      </c>
      <c r="H33" s="10">
        <v>0</v>
      </c>
      <c r="I33" s="10">
        <v>0</v>
      </c>
      <c r="J33" s="10">
        <v>0</v>
      </c>
    </row>
    <row r="34" spans="1:10" ht="75.75" customHeight="1">
      <c r="A34" s="47">
        <v>11315</v>
      </c>
      <c r="B34" s="49" t="s">
        <v>235</v>
      </c>
      <c r="C34" s="29"/>
      <c r="D34" s="10">
        <f t="shared" si="1"/>
        <v>0</v>
      </c>
      <c r="E34" s="10">
        <v>0</v>
      </c>
      <c r="F34" s="10" t="s">
        <v>117</v>
      </c>
      <c r="G34" s="10">
        <v>0</v>
      </c>
      <c r="H34" s="10">
        <v>0</v>
      </c>
      <c r="I34" s="10"/>
      <c r="J34" s="10">
        <v>0</v>
      </c>
    </row>
    <row r="35" spans="1:10" ht="59.25" customHeight="1">
      <c r="A35" s="52">
        <v>11316</v>
      </c>
      <c r="B35" s="49" t="s">
        <v>202</v>
      </c>
      <c r="C35" s="29"/>
      <c r="D35" s="10">
        <f t="shared" si="1"/>
        <v>750</v>
      </c>
      <c r="E35" s="10">
        <v>750</v>
      </c>
      <c r="F35" s="10" t="s">
        <v>117</v>
      </c>
      <c r="G35" s="10">
        <v>187.5</v>
      </c>
      <c r="H35" s="10">
        <v>375</v>
      </c>
      <c r="I35" s="10">
        <v>562.5</v>
      </c>
      <c r="J35" s="10">
        <v>750</v>
      </c>
    </row>
    <row r="36" spans="1:10" ht="60" customHeight="1">
      <c r="A36" s="52">
        <v>11317</v>
      </c>
      <c r="B36" s="49" t="s">
        <v>217</v>
      </c>
      <c r="C36" s="29"/>
      <c r="D36" s="10">
        <f t="shared" si="1"/>
        <v>0</v>
      </c>
      <c r="E36" s="10">
        <v>0</v>
      </c>
      <c r="F36" s="10" t="s">
        <v>117</v>
      </c>
      <c r="G36" s="10">
        <v>0</v>
      </c>
      <c r="H36" s="10">
        <v>0</v>
      </c>
      <c r="I36" s="10">
        <v>0</v>
      </c>
      <c r="J36" s="10">
        <v>0</v>
      </c>
    </row>
    <row r="37" spans="1:10" ht="48.75" customHeight="1">
      <c r="A37" s="52">
        <v>11318</v>
      </c>
      <c r="B37" s="49" t="s">
        <v>236</v>
      </c>
      <c r="C37" s="29"/>
      <c r="D37" s="10">
        <f t="shared" si="1"/>
        <v>0</v>
      </c>
      <c r="E37" s="10">
        <v>0</v>
      </c>
      <c r="F37" s="10" t="s">
        <v>117</v>
      </c>
      <c r="G37" s="10">
        <v>0</v>
      </c>
      <c r="H37" s="10">
        <v>0</v>
      </c>
      <c r="I37" s="10">
        <v>0</v>
      </c>
      <c r="J37" s="10">
        <v>0</v>
      </c>
    </row>
    <row r="38" spans="1:10" ht="22.5" customHeight="1">
      <c r="A38" s="47">
        <v>11319</v>
      </c>
      <c r="B38" s="49" t="s">
        <v>237</v>
      </c>
      <c r="C38" s="29"/>
      <c r="D38" s="10">
        <f t="shared" si="1"/>
        <v>0</v>
      </c>
      <c r="E38" s="10">
        <v>0</v>
      </c>
      <c r="F38" s="10" t="s">
        <v>117</v>
      </c>
      <c r="G38" s="10">
        <v>0</v>
      </c>
      <c r="H38" s="10">
        <v>0</v>
      </c>
      <c r="I38" s="10">
        <v>0</v>
      </c>
      <c r="J38" s="10">
        <v>0</v>
      </c>
    </row>
    <row r="39" spans="1:10" ht="59.25" customHeight="1">
      <c r="A39" s="45">
        <v>1140</v>
      </c>
      <c r="B39" s="40" t="s">
        <v>239</v>
      </c>
      <c r="C39" s="29">
        <v>7146</v>
      </c>
      <c r="D39" s="11">
        <f>E39</f>
        <v>3300</v>
      </c>
      <c r="E39" s="11">
        <f>SUM(E40,E41)</f>
        <v>3300</v>
      </c>
      <c r="F39" s="10" t="s">
        <v>117</v>
      </c>
      <c r="G39" s="11">
        <f>SUM(G40,G41)</f>
        <v>825</v>
      </c>
      <c r="H39" s="11">
        <f>SUM(H40,H41)</f>
        <v>1650</v>
      </c>
      <c r="I39" s="11">
        <f>SUM(I40,I41)</f>
        <v>2475</v>
      </c>
      <c r="J39" s="11">
        <f>SUM(J40,J41)</f>
        <v>3300</v>
      </c>
    </row>
    <row r="40" spans="1:10" ht="108.75" customHeight="1">
      <c r="A40" s="45">
        <v>1141</v>
      </c>
      <c r="B40" s="40" t="s">
        <v>240</v>
      </c>
      <c r="C40" s="29"/>
      <c r="D40" s="10">
        <f>SUM(E40:F40)</f>
        <v>3300</v>
      </c>
      <c r="E40" s="10">
        <v>3300</v>
      </c>
      <c r="F40" s="10" t="s">
        <v>117</v>
      </c>
      <c r="G40" s="10">
        <v>825</v>
      </c>
      <c r="H40" s="10">
        <v>1650</v>
      </c>
      <c r="I40" s="10">
        <v>2475</v>
      </c>
      <c r="J40" s="10">
        <v>3300</v>
      </c>
    </row>
    <row r="41" spans="1:10" ht="120.75" customHeight="1">
      <c r="A41" s="53">
        <v>1142</v>
      </c>
      <c r="B41" s="40" t="s">
        <v>241</v>
      </c>
      <c r="C41" s="29"/>
      <c r="D41" s="10">
        <f>SUM(E41:F41)</f>
        <v>0</v>
      </c>
      <c r="E41" s="10">
        <v>0</v>
      </c>
      <c r="F41" s="10" t="s">
        <v>117</v>
      </c>
      <c r="G41" s="10">
        <v>0</v>
      </c>
      <c r="H41" s="10">
        <v>0</v>
      </c>
      <c r="I41" s="10">
        <v>0</v>
      </c>
      <c r="J41" s="10">
        <v>0</v>
      </c>
    </row>
    <row r="42" spans="1:10" ht="48" customHeight="1">
      <c r="A42" s="47">
        <v>1150</v>
      </c>
      <c r="B42" s="49" t="s">
        <v>242</v>
      </c>
      <c r="C42" s="29">
        <v>7161</v>
      </c>
      <c r="D42" s="11">
        <f>SUM(D43,D47)</f>
        <v>0</v>
      </c>
      <c r="E42" s="11">
        <f>SUM(E43,E47)</f>
        <v>0</v>
      </c>
      <c r="F42" s="10" t="s">
        <v>117</v>
      </c>
      <c r="G42" s="10">
        <v>0</v>
      </c>
      <c r="H42" s="10">
        <v>0</v>
      </c>
      <c r="I42" s="10">
        <v>0</v>
      </c>
      <c r="J42" s="10">
        <v>0</v>
      </c>
    </row>
    <row r="43" spans="1:10" ht="81.75" customHeight="1">
      <c r="A43" s="47">
        <v>1151</v>
      </c>
      <c r="B43" s="48" t="s">
        <v>243</v>
      </c>
      <c r="C43" s="29"/>
      <c r="D43" s="10">
        <f>SUM(D44:D46)</f>
        <v>0</v>
      </c>
      <c r="E43" s="10">
        <f>SUM(E44:E46)</f>
        <v>0</v>
      </c>
      <c r="F43" s="10" t="s">
        <v>117</v>
      </c>
      <c r="G43" s="10">
        <v>0</v>
      </c>
      <c r="H43" s="10">
        <v>0</v>
      </c>
      <c r="I43" s="10">
        <v>0</v>
      </c>
      <c r="J43" s="10">
        <v>0</v>
      </c>
    </row>
    <row r="44" spans="1:10" ht="24.75" customHeight="1">
      <c r="A44" s="54">
        <v>1152</v>
      </c>
      <c r="B44" s="40" t="s">
        <v>244</v>
      </c>
      <c r="C44" s="29"/>
      <c r="D44" s="10">
        <f>SUM(E44:F44)</f>
        <v>0</v>
      </c>
      <c r="E44" s="10"/>
      <c r="F44" s="10" t="s">
        <v>117</v>
      </c>
      <c r="G44" s="10">
        <v>0</v>
      </c>
      <c r="H44" s="10">
        <v>0</v>
      </c>
      <c r="I44" s="10">
        <v>0</v>
      </c>
      <c r="J44" s="10">
        <v>0</v>
      </c>
    </row>
    <row r="45" spans="1:10" ht="21" customHeight="1">
      <c r="A45" s="54">
        <v>1153</v>
      </c>
      <c r="B45" s="55" t="s">
        <v>245</v>
      </c>
      <c r="C45" s="29"/>
      <c r="D45" s="10">
        <f>SUM(E45:F45)</f>
        <v>0</v>
      </c>
      <c r="E45" s="13">
        <v>0</v>
      </c>
      <c r="F45" s="10" t="s">
        <v>117</v>
      </c>
      <c r="G45" s="10">
        <v>0</v>
      </c>
      <c r="H45" s="10">
        <v>0</v>
      </c>
      <c r="I45" s="10">
        <v>0</v>
      </c>
      <c r="J45" s="10">
        <v>0</v>
      </c>
    </row>
    <row r="46" spans="1:10" ht="33.75" customHeight="1">
      <c r="A46" s="54">
        <v>1154</v>
      </c>
      <c r="B46" s="40" t="s">
        <v>246</v>
      </c>
      <c r="C46" s="29"/>
      <c r="D46" s="10">
        <f>SUM(E46:F46)</f>
        <v>0</v>
      </c>
      <c r="E46" s="13">
        <v>0</v>
      </c>
      <c r="F46" s="10" t="s">
        <v>117</v>
      </c>
      <c r="G46" s="10">
        <v>0</v>
      </c>
      <c r="H46" s="10">
        <v>0</v>
      </c>
      <c r="I46" s="10">
        <v>0</v>
      </c>
      <c r="J46" s="10">
        <v>0</v>
      </c>
    </row>
    <row r="47" spans="1:10" ht="102" customHeight="1">
      <c r="A47" s="54">
        <v>1155</v>
      </c>
      <c r="B47" s="48" t="s">
        <v>247</v>
      </c>
      <c r="C47" s="29"/>
      <c r="D47" s="10">
        <f>SUM(E47:F47)</f>
        <v>0</v>
      </c>
      <c r="E47" s="13">
        <v>0</v>
      </c>
      <c r="F47" s="10" t="s">
        <v>117</v>
      </c>
      <c r="G47" s="10">
        <v>0</v>
      </c>
      <c r="H47" s="10">
        <v>0</v>
      </c>
      <c r="I47" s="10">
        <v>0</v>
      </c>
      <c r="J47" s="10">
        <v>0</v>
      </c>
    </row>
    <row r="48" spans="1:10" ht="70.5" customHeight="1">
      <c r="A48" s="47">
        <v>1200</v>
      </c>
      <c r="B48" s="56" t="s">
        <v>294</v>
      </c>
      <c r="C48" s="29">
        <v>7300</v>
      </c>
      <c r="D48" s="11">
        <f>E48+F48</f>
        <v>3285019.6</v>
      </c>
      <c r="E48" s="11">
        <f>SUM(E49,E51,E53,E55,E57,E64)</f>
        <v>2063050.6</v>
      </c>
      <c r="F48" s="10">
        <f>F64</f>
        <v>1221969</v>
      </c>
      <c r="G48" s="11">
        <f>SUM(G49,G51,G53,G55,G57,G64)</f>
        <v>1438092.8</v>
      </c>
      <c r="H48" s="11">
        <f>SUM(H49,H51,H53,H55,H57,H64)</f>
        <v>2083855.6</v>
      </c>
      <c r="I48" s="11">
        <f>SUM(I49,I51,I53,I55,I57,I64)</f>
        <v>2699618</v>
      </c>
      <c r="J48" s="11">
        <f>SUM(J49,J51,J53,J55,J57,J64)</f>
        <v>3285019.6</v>
      </c>
    </row>
    <row r="49" spans="1:10" ht="43.5" customHeight="1">
      <c r="A49" s="47">
        <v>1210</v>
      </c>
      <c r="B49" s="49" t="s">
        <v>295</v>
      </c>
      <c r="C49" s="29">
        <v>7311</v>
      </c>
      <c r="D49" s="10">
        <f>SUM(D50)</f>
        <v>0</v>
      </c>
      <c r="E49" s="10">
        <f>SUM(E50)</f>
        <v>0</v>
      </c>
      <c r="F49" s="10" t="s">
        <v>117</v>
      </c>
      <c r="G49" s="10">
        <v>0</v>
      </c>
      <c r="H49" s="10">
        <v>0</v>
      </c>
      <c r="I49" s="10">
        <v>0</v>
      </c>
      <c r="J49" s="10">
        <v>0</v>
      </c>
    </row>
    <row r="50" spans="1:10" ht="75.75" customHeight="1">
      <c r="A50" s="45">
        <v>1211</v>
      </c>
      <c r="B50" s="48" t="s">
        <v>296</v>
      </c>
      <c r="C50" s="31"/>
      <c r="D50" s="10">
        <f>SUM(E50:F50)</f>
        <v>0</v>
      </c>
      <c r="E50" s="13">
        <v>0</v>
      </c>
      <c r="F50" s="10" t="s">
        <v>117</v>
      </c>
      <c r="G50" s="13">
        <v>0</v>
      </c>
      <c r="H50" s="10">
        <v>0</v>
      </c>
      <c r="I50" s="10">
        <v>0</v>
      </c>
      <c r="J50" s="10">
        <v>0</v>
      </c>
    </row>
    <row r="51" spans="1:10" ht="60" customHeight="1">
      <c r="A51" s="47">
        <v>1220</v>
      </c>
      <c r="B51" s="49" t="s">
        <v>297</v>
      </c>
      <c r="C51" s="31">
        <v>7312</v>
      </c>
      <c r="D51" s="10">
        <f>SUM(D52)</f>
        <v>0</v>
      </c>
      <c r="E51" s="10" t="s">
        <v>117</v>
      </c>
      <c r="F51" s="10">
        <f>SUM(F52)</f>
        <v>0</v>
      </c>
      <c r="G51" s="10">
        <v>0</v>
      </c>
      <c r="H51" s="10">
        <v>0</v>
      </c>
      <c r="I51" s="10">
        <v>0</v>
      </c>
      <c r="J51" s="10">
        <v>0</v>
      </c>
    </row>
    <row r="52" spans="1:10" ht="76.5" customHeight="1">
      <c r="A52" s="53">
        <v>1221</v>
      </c>
      <c r="B52" s="48" t="s">
        <v>298</v>
      </c>
      <c r="C52" s="31"/>
      <c r="D52" s="10">
        <f>SUM(E52:F52)</f>
        <v>0</v>
      </c>
      <c r="E52" s="10" t="s">
        <v>117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</row>
    <row r="53" spans="1:10" ht="49.5" customHeight="1">
      <c r="A53" s="47">
        <v>1230</v>
      </c>
      <c r="B53" s="49" t="s">
        <v>299</v>
      </c>
      <c r="C53" s="31">
        <v>7321</v>
      </c>
      <c r="D53" s="10">
        <f>SUM(D54)</f>
        <v>0</v>
      </c>
      <c r="E53" s="10">
        <f>SUM(E54)</f>
        <v>0</v>
      </c>
      <c r="F53" s="10" t="s">
        <v>117</v>
      </c>
      <c r="G53" s="10">
        <v>0</v>
      </c>
      <c r="H53" s="10">
        <v>0</v>
      </c>
      <c r="I53" s="10">
        <v>0</v>
      </c>
      <c r="J53" s="10">
        <v>0</v>
      </c>
    </row>
    <row r="54" spans="1:10" ht="75" customHeight="1">
      <c r="A54" s="45">
        <v>1231</v>
      </c>
      <c r="B54" s="44" t="s">
        <v>300</v>
      </c>
      <c r="C54" s="31"/>
      <c r="D54" s="10">
        <f>SUM(E54:F54)</f>
        <v>0</v>
      </c>
      <c r="E54" s="13">
        <v>0</v>
      </c>
      <c r="F54" s="10" t="s">
        <v>117</v>
      </c>
      <c r="G54" s="13">
        <v>0</v>
      </c>
      <c r="H54" s="13">
        <v>0</v>
      </c>
      <c r="I54" s="13">
        <v>0</v>
      </c>
      <c r="J54" s="13">
        <v>0</v>
      </c>
    </row>
    <row r="55" spans="1:10" ht="53.25" customHeight="1">
      <c r="A55" s="45">
        <v>1240</v>
      </c>
      <c r="B55" s="40" t="s">
        <v>301</v>
      </c>
      <c r="C55" s="31">
        <v>7322</v>
      </c>
      <c r="D55" s="10">
        <f>SUM(D56)</f>
        <v>0</v>
      </c>
      <c r="E55" s="10" t="s">
        <v>117</v>
      </c>
      <c r="F55" s="10">
        <f>SUM(F56)</f>
        <v>0</v>
      </c>
      <c r="G55" s="10">
        <v>0</v>
      </c>
      <c r="H55" s="10">
        <v>0</v>
      </c>
      <c r="I55" s="10">
        <v>0</v>
      </c>
      <c r="J55" s="10">
        <v>0</v>
      </c>
    </row>
    <row r="56" spans="1:10" ht="69" customHeight="1">
      <c r="A56" s="45">
        <v>1241</v>
      </c>
      <c r="B56" s="44" t="s">
        <v>302</v>
      </c>
      <c r="C56" s="31"/>
      <c r="D56" s="10">
        <f>SUM(E56:F56)</f>
        <v>0</v>
      </c>
      <c r="E56" s="10" t="s">
        <v>117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</row>
    <row r="57" spans="1:10" ht="81.75" customHeight="1">
      <c r="A57" s="45">
        <v>1250</v>
      </c>
      <c r="B57" s="40" t="s">
        <v>303</v>
      </c>
      <c r="C57" s="29">
        <v>7331</v>
      </c>
      <c r="D57" s="11">
        <f>SUM(D58,D59,D62,D63)</f>
        <v>2063050.6</v>
      </c>
      <c r="E57" s="11">
        <f>SUM(E58,E59,E62,E63)</f>
        <v>2063050.6</v>
      </c>
      <c r="F57" s="10">
        <f>F58</f>
        <v>0</v>
      </c>
      <c r="G57" s="11">
        <f>SUM(G58,G59,G62,G63)</f>
        <v>515762.7</v>
      </c>
      <c r="H57" s="11">
        <f>SUM(H58,H59,H62,H63)</f>
        <v>1031525.5</v>
      </c>
      <c r="I57" s="11">
        <f>SUM(I58,I59,I62,I63)</f>
        <v>1547287.9</v>
      </c>
      <c r="J57" s="11">
        <f>SUM(J58,J59,J62,J63)</f>
        <v>2063050.6</v>
      </c>
    </row>
    <row r="58" spans="1:10" ht="52.5" customHeight="1">
      <c r="A58" s="45">
        <v>1251</v>
      </c>
      <c r="B58" s="44" t="s">
        <v>304</v>
      </c>
      <c r="C58" s="29"/>
      <c r="D58" s="10">
        <f>SUM(E58:F58)</f>
        <v>2063050.6</v>
      </c>
      <c r="E58" s="10">
        <v>2063050.6</v>
      </c>
      <c r="F58" s="10"/>
      <c r="G58" s="10">
        <v>515762.7</v>
      </c>
      <c r="H58" s="10">
        <v>1031525.5</v>
      </c>
      <c r="I58" s="10">
        <v>1547287.9</v>
      </c>
      <c r="J58" s="10">
        <v>2063050.6</v>
      </c>
    </row>
    <row r="59" spans="1:10" ht="43.5" customHeight="1">
      <c r="A59" s="45">
        <v>1252</v>
      </c>
      <c r="B59" s="44" t="s">
        <v>305</v>
      </c>
      <c r="C59" s="31"/>
      <c r="D59" s="10">
        <f>SUM(D60:D61)</f>
        <v>0</v>
      </c>
      <c r="E59" s="10">
        <f>SUM(E60:E61)</f>
        <v>0</v>
      </c>
      <c r="F59" s="10" t="s">
        <v>117</v>
      </c>
      <c r="G59" s="10">
        <v>0</v>
      </c>
      <c r="H59" s="10">
        <v>0</v>
      </c>
      <c r="I59" s="10">
        <v>0</v>
      </c>
      <c r="J59" s="10">
        <v>0</v>
      </c>
    </row>
    <row r="60" spans="1:10" ht="69.75" customHeight="1">
      <c r="A60" s="45">
        <v>1253</v>
      </c>
      <c r="B60" s="40" t="s">
        <v>306</v>
      </c>
      <c r="C60" s="29"/>
      <c r="D60" s="10">
        <f>SUM(E60:F60)</f>
        <v>0</v>
      </c>
      <c r="E60" s="10">
        <v>0</v>
      </c>
      <c r="F60" s="10" t="s">
        <v>117</v>
      </c>
      <c r="G60" s="10">
        <v>0</v>
      </c>
      <c r="H60" s="10">
        <v>0</v>
      </c>
      <c r="I60" s="10">
        <v>0</v>
      </c>
      <c r="J60" s="10">
        <v>0</v>
      </c>
    </row>
    <row r="61" spans="1:10" ht="21" customHeight="1">
      <c r="A61" s="45">
        <v>1254</v>
      </c>
      <c r="B61" s="40" t="s">
        <v>307</v>
      </c>
      <c r="C61" s="29"/>
      <c r="D61" s="10">
        <f>SUM(E61:F61)</f>
        <v>0</v>
      </c>
      <c r="E61" s="13">
        <v>0</v>
      </c>
      <c r="F61" s="10" t="s">
        <v>117</v>
      </c>
      <c r="G61" s="10">
        <v>0</v>
      </c>
      <c r="H61" s="10">
        <v>0</v>
      </c>
      <c r="I61" s="10">
        <v>0</v>
      </c>
      <c r="J61" s="10">
        <v>0</v>
      </c>
    </row>
    <row r="62" spans="1:10" ht="44.25" customHeight="1">
      <c r="A62" s="45">
        <v>1255</v>
      </c>
      <c r="B62" s="44" t="s">
        <v>308</v>
      </c>
      <c r="C62" s="31"/>
      <c r="D62" s="10">
        <f>SUM(E62:F62)</f>
        <v>0</v>
      </c>
      <c r="E62" s="13">
        <v>0</v>
      </c>
      <c r="F62" s="10" t="s">
        <v>117</v>
      </c>
      <c r="G62" s="10">
        <v>0</v>
      </c>
      <c r="H62" s="10">
        <v>0</v>
      </c>
      <c r="I62" s="10">
        <v>0</v>
      </c>
      <c r="J62" s="10">
        <v>0</v>
      </c>
    </row>
    <row r="63" spans="1:10" ht="66" customHeight="1">
      <c r="A63" s="45">
        <v>1256</v>
      </c>
      <c r="B63" s="44" t="s">
        <v>309</v>
      </c>
      <c r="C63" s="31"/>
      <c r="D63" s="10">
        <f>SUM(E63:F63)</f>
        <v>0</v>
      </c>
      <c r="E63" s="13">
        <v>0</v>
      </c>
      <c r="F63" s="10" t="s">
        <v>117</v>
      </c>
      <c r="G63" s="10">
        <v>0</v>
      </c>
      <c r="H63" s="10">
        <v>0</v>
      </c>
      <c r="I63" s="10">
        <v>0</v>
      </c>
      <c r="J63" s="10">
        <v>0</v>
      </c>
    </row>
    <row r="64" spans="1:10" ht="61.5" customHeight="1">
      <c r="A64" s="45">
        <v>1260</v>
      </c>
      <c r="B64" s="40" t="s">
        <v>310</v>
      </c>
      <c r="C64" s="29">
        <v>7332</v>
      </c>
      <c r="D64" s="11">
        <f>SUM(D65:D66)</f>
        <v>1221969</v>
      </c>
      <c r="E64" s="10" t="s">
        <v>117</v>
      </c>
      <c r="F64" s="11">
        <f>SUM(F65:F66)</f>
        <v>1221969</v>
      </c>
      <c r="G64" s="11">
        <f>G65</f>
        <v>922330.1</v>
      </c>
      <c r="H64" s="11">
        <f>H65</f>
        <v>1052330.1</v>
      </c>
      <c r="I64" s="11">
        <f>I65</f>
        <v>1152330.1</v>
      </c>
      <c r="J64" s="11">
        <f>J65</f>
        <v>1221969</v>
      </c>
    </row>
    <row r="65" spans="1:10" ht="48.75" customHeight="1">
      <c r="A65" s="45">
        <v>1261</v>
      </c>
      <c r="B65" s="44" t="s">
        <v>311</v>
      </c>
      <c r="C65" s="31"/>
      <c r="D65" s="10">
        <f>SUM(E65:F65)</f>
        <v>1221969</v>
      </c>
      <c r="E65" s="10" t="s">
        <v>117</v>
      </c>
      <c r="F65" s="10">
        <v>1221969</v>
      </c>
      <c r="G65" s="10">
        <v>922330.1</v>
      </c>
      <c r="H65" s="10">
        <v>1052330.1</v>
      </c>
      <c r="I65" s="10">
        <v>1152330.1</v>
      </c>
      <c r="J65" s="10">
        <v>1221969</v>
      </c>
    </row>
    <row r="66" spans="1:10" ht="54" customHeight="1">
      <c r="A66" s="45">
        <v>1262</v>
      </c>
      <c r="B66" s="44" t="s">
        <v>312</v>
      </c>
      <c r="C66" s="31"/>
      <c r="D66" s="10">
        <f>SUM(E66:F66)</f>
        <v>0</v>
      </c>
      <c r="E66" s="10" t="s">
        <v>117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1:10" ht="66" customHeight="1">
      <c r="A67" s="39" t="s">
        <v>115</v>
      </c>
      <c r="B67" s="40" t="s">
        <v>284</v>
      </c>
      <c r="C67" s="29">
        <v>7400</v>
      </c>
      <c r="D67" s="11">
        <f>SUM(D68,D70,D72,D77,D81,D105,D108,D111,D114)</f>
        <v>220470.2</v>
      </c>
      <c r="E67" s="11">
        <f aca="true" t="shared" si="2" ref="E67:J67">SUM(E68,E70,E72,E77,E81,E105,E108,E111,E117)</f>
        <v>220470.2</v>
      </c>
      <c r="F67" s="11">
        <v>753000</v>
      </c>
      <c r="G67" s="11">
        <f t="shared" si="2"/>
        <v>52368.3</v>
      </c>
      <c r="H67" s="11">
        <f t="shared" si="2"/>
        <v>103956.5</v>
      </c>
      <c r="I67" s="11">
        <f t="shared" si="2"/>
        <v>160355.1</v>
      </c>
      <c r="J67" s="11">
        <f t="shared" si="2"/>
        <v>220470.2</v>
      </c>
    </row>
    <row r="68" spans="1:10" ht="36" customHeight="1">
      <c r="A68" s="39" t="s">
        <v>192</v>
      </c>
      <c r="B68" s="40" t="s">
        <v>313</v>
      </c>
      <c r="C68" s="29">
        <v>7411</v>
      </c>
      <c r="D68" s="11">
        <f>SUM(D69)</f>
        <v>0</v>
      </c>
      <c r="E68" s="10" t="s">
        <v>117</v>
      </c>
      <c r="F68" s="11">
        <f>SUM(F69)</f>
        <v>0</v>
      </c>
      <c r="G68" s="11">
        <v>0</v>
      </c>
      <c r="H68" s="11">
        <v>0</v>
      </c>
      <c r="I68" s="11">
        <v>0</v>
      </c>
      <c r="J68" s="11">
        <v>0</v>
      </c>
    </row>
    <row r="69" spans="1:10" ht="66" customHeight="1">
      <c r="A69" s="43" t="s">
        <v>123</v>
      </c>
      <c r="B69" s="44" t="s">
        <v>314</v>
      </c>
      <c r="C69" s="31"/>
      <c r="D69" s="10">
        <f aca="true" t="shared" si="3" ref="D69:D76">SUM(E69:F69)</f>
        <v>0</v>
      </c>
      <c r="E69" s="10" t="s">
        <v>117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ht="44.25" customHeight="1">
      <c r="A70" s="39" t="s">
        <v>124</v>
      </c>
      <c r="B70" s="40" t="s">
        <v>315</v>
      </c>
      <c r="C70" s="29">
        <v>7412</v>
      </c>
      <c r="D70" s="11">
        <f>SUM(D71)</f>
        <v>0</v>
      </c>
      <c r="E70" s="11">
        <f>SUM(E71)</f>
        <v>0</v>
      </c>
      <c r="F70" s="10" t="s">
        <v>117</v>
      </c>
      <c r="G70" s="11">
        <v>0</v>
      </c>
      <c r="H70" s="11">
        <v>0</v>
      </c>
      <c r="I70" s="11">
        <v>0</v>
      </c>
      <c r="J70" s="11">
        <v>0</v>
      </c>
    </row>
    <row r="71" spans="1:10" ht="56.25" customHeight="1">
      <c r="A71" s="43" t="s">
        <v>125</v>
      </c>
      <c r="B71" s="44" t="s">
        <v>316</v>
      </c>
      <c r="C71" s="31"/>
      <c r="D71" s="10">
        <f t="shared" si="3"/>
        <v>0</v>
      </c>
      <c r="E71" s="10">
        <v>0</v>
      </c>
      <c r="F71" s="10" t="s">
        <v>117</v>
      </c>
      <c r="G71" s="10">
        <v>0</v>
      </c>
      <c r="H71" s="10">
        <v>0</v>
      </c>
      <c r="I71" s="10">
        <v>0</v>
      </c>
      <c r="J71" s="10">
        <v>0</v>
      </c>
    </row>
    <row r="72" spans="1:10" ht="48" customHeight="1">
      <c r="A72" s="39" t="s">
        <v>126</v>
      </c>
      <c r="B72" s="40" t="s">
        <v>317</v>
      </c>
      <c r="C72" s="29">
        <v>7415</v>
      </c>
      <c r="D72" s="11">
        <f>SUM(D73:D76)</f>
        <v>86681.5</v>
      </c>
      <c r="E72" s="11">
        <f>SUM(E73:E76)</f>
        <v>86681.5</v>
      </c>
      <c r="F72" s="10" t="s">
        <v>117</v>
      </c>
      <c r="G72" s="11">
        <f>SUM(G73:G76)</f>
        <v>21400</v>
      </c>
      <c r="H72" s="11">
        <f>SUM(H73:H76)</f>
        <v>42800</v>
      </c>
      <c r="I72" s="11">
        <f>SUM(I73:I76)</f>
        <v>64300</v>
      </c>
      <c r="J72" s="11">
        <f>SUM(J73:J76)</f>
        <v>86681.5</v>
      </c>
    </row>
    <row r="73" spans="1:10" ht="33" customHeight="1">
      <c r="A73" s="43" t="s">
        <v>127</v>
      </c>
      <c r="B73" s="44" t="s">
        <v>318</v>
      </c>
      <c r="C73" s="31"/>
      <c r="D73" s="10">
        <f t="shared" si="3"/>
        <v>70935.2</v>
      </c>
      <c r="E73" s="10">
        <v>70935.2</v>
      </c>
      <c r="F73" s="10" t="s">
        <v>117</v>
      </c>
      <c r="G73" s="10">
        <v>17600</v>
      </c>
      <c r="H73" s="10">
        <v>35200</v>
      </c>
      <c r="I73" s="10">
        <v>52800</v>
      </c>
      <c r="J73" s="10">
        <v>70935.2</v>
      </c>
    </row>
    <row r="74" spans="1:10" ht="47.25" customHeight="1">
      <c r="A74" s="43" t="s">
        <v>128</v>
      </c>
      <c r="B74" s="44" t="s">
        <v>319</v>
      </c>
      <c r="C74" s="31"/>
      <c r="D74" s="10">
        <f t="shared" si="3"/>
        <v>5967.3</v>
      </c>
      <c r="E74" s="10">
        <v>5967.3</v>
      </c>
      <c r="F74" s="10" t="s">
        <v>117</v>
      </c>
      <c r="G74" s="10">
        <v>1500</v>
      </c>
      <c r="H74" s="10">
        <v>3000</v>
      </c>
      <c r="I74" s="10">
        <v>4500</v>
      </c>
      <c r="J74" s="10">
        <v>5967.3</v>
      </c>
    </row>
    <row r="75" spans="1:10" ht="84" customHeight="1">
      <c r="A75" s="43" t="s">
        <v>129</v>
      </c>
      <c r="B75" s="44" t="s">
        <v>320</v>
      </c>
      <c r="C75" s="31"/>
      <c r="D75" s="10">
        <f t="shared" si="3"/>
        <v>0</v>
      </c>
      <c r="E75" s="10">
        <v>0</v>
      </c>
      <c r="F75" s="10" t="s">
        <v>117</v>
      </c>
      <c r="G75" s="10">
        <v>0</v>
      </c>
      <c r="H75" s="10">
        <v>0</v>
      </c>
      <c r="I75" s="10">
        <v>0</v>
      </c>
      <c r="J75" s="10">
        <v>0</v>
      </c>
    </row>
    <row r="76" spans="1:10" ht="28.5" customHeight="1">
      <c r="A76" s="51" t="s">
        <v>118</v>
      </c>
      <c r="B76" s="44" t="s">
        <v>321</v>
      </c>
      <c r="C76" s="31"/>
      <c r="D76" s="10">
        <f t="shared" si="3"/>
        <v>9779</v>
      </c>
      <c r="E76" s="10">
        <v>9779</v>
      </c>
      <c r="F76" s="10" t="s">
        <v>117</v>
      </c>
      <c r="G76" s="10">
        <v>2300</v>
      </c>
      <c r="H76" s="10">
        <v>4600</v>
      </c>
      <c r="I76" s="10">
        <v>7000</v>
      </c>
      <c r="J76" s="10">
        <v>9779</v>
      </c>
    </row>
    <row r="77" spans="1:10" ht="95.25" customHeight="1">
      <c r="A77" s="39" t="s">
        <v>119</v>
      </c>
      <c r="B77" s="40" t="s">
        <v>322</v>
      </c>
      <c r="C77" s="29">
        <v>7421</v>
      </c>
      <c r="D77" s="11">
        <f>SUM(D78:D80)</f>
        <v>1999</v>
      </c>
      <c r="E77" s="11">
        <f>SUM(E78:E80)</f>
        <v>1999</v>
      </c>
      <c r="F77" s="10" t="s">
        <v>117</v>
      </c>
      <c r="G77" s="11">
        <f>SUM(G78:G80)</f>
        <v>499.8</v>
      </c>
      <c r="H77" s="11">
        <f>SUM(H78:H80)</f>
        <v>999.5</v>
      </c>
      <c r="I77" s="11">
        <f>SUM(I78:I80)</f>
        <v>1499.6</v>
      </c>
      <c r="J77" s="11">
        <f>SUM(J78:J80)</f>
        <v>1999</v>
      </c>
    </row>
    <row r="78" spans="1:10" ht="120.75" customHeight="1">
      <c r="A78" s="43" t="s">
        <v>120</v>
      </c>
      <c r="B78" s="44" t="s">
        <v>323</v>
      </c>
      <c r="C78" s="31"/>
      <c r="D78" s="10">
        <f>SUM(E78:F78)</f>
        <v>0</v>
      </c>
      <c r="E78" s="10">
        <v>0</v>
      </c>
      <c r="F78" s="10" t="s">
        <v>117</v>
      </c>
      <c r="G78" s="13">
        <v>0</v>
      </c>
      <c r="H78" s="13">
        <v>0</v>
      </c>
      <c r="I78" s="13">
        <v>0</v>
      </c>
      <c r="J78" s="13">
        <v>0</v>
      </c>
    </row>
    <row r="79" spans="1:10" ht="77.25" customHeight="1">
      <c r="A79" s="43" t="s">
        <v>44</v>
      </c>
      <c r="B79" s="44" t="s">
        <v>324</v>
      </c>
      <c r="C79" s="29"/>
      <c r="D79" s="10">
        <f>SUM(E79:F79)</f>
        <v>1999</v>
      </c>
      <c r="E79" s="10">
        <v>1999</v>
      </c>
      <c r="F79" s="10" t="s">
        <v>117</v>
      </c>
      <c r="G79" s="13">
        <v>499.8</v>
      </c>
      <c r="H79" s="10">
        <v>999.5</v>
      </c>
      <c r="I79" s="10">
        <v>1499.6</v>
      </c>
      <c r="J79" s="10">
        <v>1999</v>
      </c>
    </row>
    <row r="80" spans="1:10" ht="96.75" customHeight="1">
      <c r="A80" s="51" t="s">
        <v>160</v>
      </c>
      <c r="B80" s="57" t="s">
        <v>325</v>
      </c>
      <c r="C80" s="29"/>
      <c r="D80" s="10">
        <f>SUM(E80:F80)</f>
        <v>0</v>
      </c>
      <c r="E80" s="13"/>
      <c r="F80" s="10" t="s">
        <v>117</v>
      </c>
      <c r="G80" s="13"/>
      <c r="H80" s="10"/>
      <c r="I80" s="10"/>
      <c r="J80" s="10"/>
    </row>
    <row r="81" spans="1:10" ht="52.5" customHeight="1">
      <c r="A81" s="39" t="s">
        <v>130</v>
      </c>
      <c r="B81" s="40" t="s">
        <v>326</v>
      </c>
      <c r="C81" s="29">
        <v>7422</v>
      </c>
      <c r="D81" s="11">
        <f>D82+D103+D104</f>
        <v>125789.7</v>
      </c>
      <c r="E81" s="11">
        <f>SUM(E82,E103,E104)</f>
        <v>125789.7</v>
      </c>
      <c r="F81" s="10" t="s">
        <v>117</v>
      </c>
      <c r="G81" s="11">
        <f>SUM(G82,G103,G104)</f>
        <v>28968.5</v>
      </c>
      <c r="H81" s="11">
        <f>SUM(H82,H103,H104)</f>
        <v>57157</v>
      </c>
      <c r="I81" s="11">
        <f>SUM(I82,I103,I104)</f>
        <v>90055.5</v>
      </c>
      <c r="J81" s="11">
        <f>SUM(J82,J103,J104)</f>
        <v>125789.7</v>
      </c>
    </row>
    <row r="82" spans="1:10" ht="108.75" customHeight="1">
      <c r="A82" s="43" t="s">
        <v>131</v>
      </c>
      <c r="B82" s="44" t="s">
        <v>285</v>
      </c>
      <c r="C82" s="40"/>
      <c r="D82" s="10">
        <f>SUM(D83,D84,D85,D86,D87,D88,D89,D90,D91,D92,D93,D94,D95,D96,D97,D98,D99,D100,D101,D102)</f>
        <v>117789.7</v>
      </c>
      <c r="E82" s="10">
        <f>SUM(E83,E84,E85,E86,E87,E88,E89,E90,E91,E92,E93,E94,E95,E96,E97,E98,E99,E100,E101,E102)</f>
        <v>117789.7</v>
      </c>
      <c r="F82" s="10" t="s">
        <v>117</v>
      </c>
      <c r="G82" s="10">
        <f>SUM(G83,G84,G85,G86,G87,G88,G89,G90,G91,G92,G93,G94,G95,G96,G97,G98,G99,G100,G101,G102)</f>
        <v>26968.5</v>
      </c>
      <c r="H82" s="10">
        <f>SUM(H83,H84,H85,H86,H87,H88,H89,H90,H91,H92,H93,H94,H95,H96,H97,H98,H99,H100,H101,H102)</f>
        <v>53157</v>
      </c>
      <c r="I82" s="10">
        <f>SUM(I83,I84,I85,I86,I87,I88,I89,I90,I91,I92,I93,I94,I95,I96,I97,I98,I99,I100,I101,I102)</f>
        <v>84055.5</v>
      </c>
      <c r="J82" s="10">
        <f>SUM(J83,J84,J85,J86,J87,J88,J89,J90,J91,J92,J93,J94,J95,J96,J97,J98,J99,J100,J101,J102)</f>
        <v>117789.7</v>
      </c>
    </row>
    <row r="83" spans="1:10" ht="81" customHeight="1">
      <c r="A83" s="51" t="s">
        <v>248</v>
      </c>
      <c r="B83" s="44" t="s">
        <v>203</v>
      </c>
      <c r="C83" s="29"/>
      <c r="D83" s="10">
        <f aca="true" t="shared" si="4" ref="D83:D88">E83</f>
        <v>0</v>
      </c>
      <c r="E83" s="10">
        <v>0</v>
      </c>
      <c r="F83" s="10" t="s">
        <v>117</v>
      </c>
      <c r="G83" s="10">
        <v>0</v>
      </c>
      <c r="H83" s="10">
        <v>0</v>
      </c>
      <c r="I83" s="10">
        <v>0</v>
      </c>
      <c r="J83" s="10">
        <v>0</v>
      </c>
    </row>
    <row r="84" spans="1:10" ht="140.25" customHeight="1">
      <c r="A84" s="51" t="s">
        <v>249</v>
      </c>
      <c r="B84" s="44" t="s">
        <v>204</v>
      </c>
      <c r="C84" s="29"/>
      <c r="D84" s="10">
        <f t="shared" si="4"/>
        <v>50</v>
      </c>
      <c r="E84" s="10">
        <v>50</v>
      </c>
      <c r="F84" s="10" t="s">
        <v>117</v>
      </c>
      <c r="G84" s="10">
        <v>12.5</v>
      </c>
      <c r="H84" s="10">
        <v>25</v>
      </c>
      <c r="I84" s="10">
        <v>37.5</v>
      </c>
      <c r="J84" s="10">
        <v>50</v>
      </c>
    </row>
    <row r="85" spans="1:10" ht="96" customHeight="1">
      <c r="A85" s="51" t="s">
        <v>250</v>
      </c>
      <c r="B85" s="44" t="s">
        <v>205</v>
      </c>
      <c r="C85" s="29"/>
      <c r="D85" s="10">
        <f t="shared" si="4"/>
        <v>0</v>
      </c>
      <c r="E85" s="10">
        <v>0</v>
      </c>
      <c r="F85" s="10" t="s">
        <v>117</v>
      </c>
      <c r="G85" s="10">
        <v>0</v>
      </c>
      <c r="H85" s="10">
        <v>0</v>
      </c>
      <c r="I85" s="10">
        <v>0</v>
      </c>
      <c r="J85" s="10">
        <v>0</v>
      </c>
    </row>
    <row r="86" spans="1:10" ht="86.25" customHeight="1">
      <c r="A86" s="51" t="s">
        <v>251</v>
      </c>
      <c r="B86" s="44" t="s">
        <v>206</v>
      </c>
      <c r="C86" s="29"/>
      <c r="D86" s="10">
        <f t="shared" si="4"/>
        <v>0</v>
      </c>
      <c r="E86" s="10">
        <v>0</v>
      </c>
      <c r="F86" s="10" t="s">
        <v>117</v>
      </c>
      <c r="G86" s="10">
        <v>0</v>
      </c>
      <c r="H86" s="10">
        <v>0</v>
      </c>
      <c r="I86" s="10">
        <v>0</v>
      </c>
      <c r="J86" s="10">
        <v>0</v>
      </c>
    </row>
    <row r="87" spans="1:10" ht="42.75" customHeight="1">
      <c r="A87" s="51" t="s">
        <v>252</v>
      </c>
      <c r="B87" s="44" t="s">
        <v>207</v>
      </c>
      <c r="C87" s="29"/>
      <c r="D87" s="10">
        <f t="shared" si="4"/>
        <v>1000</v>
      </c>
      <c r="E87" s="10">
        <v>1000</v>
      </c>
      <c r="F87" s="10" t="s">
        <v>117</v>
      </c>
      <c r="G87" s="10">
        <v>250</v>
      </c>
      <c r="H87" s="10">
        <v>500</v>
      </c>
      <c r="I87" s="10">
        <v>750</v>
      </c>
      <c r="J87" s="10">
        <v>1000</v>
      </c>
    </row>
    <row r="88" spans="1:10" ht="48.75" customHeight="1">
      <c r="A88" s="51" t="s">
        <v>253</v>
      </c>
      <c r="B88" s="44" t="s">
        <v>208</v>
      </c>
      <c r="C88" s="29"/>
      <c r="D88" s="10">
        <f t="shared" si="4"/>
        <v>0</v>
      </c>
      <c r="E88" s="10">
        <v>0</v>
      </c>
      <c r="F88" s="10" t="s">
        <v>117</v>
      </c>
      <c r="G88" s="10">
        <v>0</v>
      </c>
      <c r="H88" s="10">
        <v>0</v>
      </c>
      <c r="I88" s="10">
        <v>0</v>
      </c>
      <c r="J88" s="10">
        <v>0</v>
      </c>
    </row>
    <row r="89" spans="1:10" ht="45.75" customHeight="1">
      <c r="A89" s="51" t="s">
        <v>254</v>
      </c>
      <c r="B89" s="44" t="s">
        <v>255</v>
      </c>
      <c r="C89" s="29"/>
      <c r="D89" s="10">
        <f>SUM(E89)</f>
        <v>57332.1</v>
      </c>
      <c r="E89" s="10">
        <v>57332.1</v>
      </c>
      <c r="F89" s="10" t="s">
        <v>117</v>
      </c>
      <c r="G89" s="10">
        <v>13800</v>
      </c>
      <c r="H89" s="10">
        <v>27600</v>
      </c>
      <c r="I89" s="10">
        <v>42400</v>
      </c>
      <c r="J89" s="10">
        <v>57332.1</v>
      </c>
    </row>
    <row r="90" spans="1:10" ht="92.25" customHeight="1">
      <c r="A90" s="51" t="s">
        <v>256</v>
      </c>
      <c r="B90" s="44" t="s">
        <v>257</v>
      </c>
      <c r="C90" s="29"/>
      <c r="D90" s="10">
        <f aca="true" t="shared" si="5" ref="D90:D104">E90</f>
        <v>0</v>
      </c>
      <c r="E90" s="10">
        <v>0</v>
      </c>
      <c r="F90" s="10" t="s">
        <v>117</v>
      </c>
      <c r="G90" s="10">
        <v>0</v>
      </c>
      <c r="H90" s="10">
        <v>0</v>
      </c>
      <c r="I90" s="10">
        <v>0</v>
      </c>
      <c r="J90" s="10">
        <v>0</v>
      </c>
    </row>
    <row r="91" spans="1:10" ht="23.25" customHeight="1">
      <c r="A91" s="51" t="s">
        <v>258</v>
      </c>
      <c r="B91" s="44" t="s">
        <v>259</v>
      </c>
      <c r="C91" s="29"/>
      <c r="D91" s="10">
        <f t="shared" si="5"/>
        <v>0</v>
      </c>
      <c r="E91" s="10">
        <v>0</v>
      </c>
      <c r="F91" s="10" t="s">
        <v>117</v>
      </c>
      <c r="G91" s="10">
        <v>0</v>
      </c>
      <c r="H91" s="10">
        <v>0</v>
      </c>
      <c r="I91" s="10">
        <v>0</v>
      </c>
      <c r="J91" s="10">
        <v>0</v>
      </c>
    </row>
    <row r="92" spans="1:10" ht="102" customHeight="1">
      <c r="A92" s="51" t="s">
        <v>260</v>
      </c>
      <c r="B92" s="44" t="s">
        <v>209</v>
      </c>
      <c r="C92" s="29"/>
      <c r="D92" s="10">
        <f t="shared" si="5"/>
        <v>0</v>
      </c>
      <c r="E92" s="10">
        <v>0</v>
      </c>
      <c r="F92" s="10" t="s">
        <v>117</v>
      </c>
      <c r="G92" s="10">
        <v>0</v>
      </c>
      <c r="H92" s="10">
        <v>0</v>
      </c>
      <c r="I92" s="10">
        <v>0</v>
      </c>
      <c r="J92" s="10">
        <v>0</v>
      </c>
    </row>
    <row r="93" spans="1:10" ht="115.5" customHeight="1">
      <c r="A93" s="51" t="s">
        <v>261</v>
      </c>
      <c r="B93" s="44" t="s">
        <v>262</v>
      </c>
      <c r="C93" s="29"/>
      <c r="D93" s="10">
        <f t="shared" si="5"/>
        <v>0</v>
      </c>
      <c r="E93" s="10">
        <v>0</v>
      </c>
      <c r="F93" s="10" t="s">
        <v>117</v>
      </c>
      <c r="G93" s="10">
        <v>0</v>
      </c>
      <c r="H93" s="10">
        <v>0</v>
      </c>
      <c r="I93" s="10">
        <v>0</v>
      </c>
      <c r="J93" s="10">
        <v>0</v>
      </c>
    </row>
    <row r="94" spans="1:10" ht="64.5" customHeight="1">
      <c r="A94" s="51" t="s">
        <v>263</v>
      </c>
      <c r="B94" s="44" t="s">
        <v>210</v>
      </c>
      <c r="C94" s="29"/>
      <c r="D94" s="10">
        <f t="shared" si="5"/>
        <v>3038.1</v>
      </c>
      <c r="E94" s="10">
        <v>3038.1</v>
      </c>
      <c r="F94" s="10" t="s">
        <v>117</v>
      </c>
      <c r="G94" s="10">
        <v>750</v>
      </c>
      <c r="H94" s="11">
        <v>1500</v>
      </c>
      <c r="I94" s="10">
        <v>2250</v>
      </c>
      <c r="J94" s="10">
        <v>3038.1</v>
      </c>
    </row>
    <row r="95" spans="1:10" ht="45.75" customHeight="1">
      <c r="A95" s="51" t="s">
        <v>264</v>
      </c>
      <c r="B95" s="44" t="s">
        <v>265</v>
      </c>
      <c r="C95" s="29"/>
      <c r="D95" s="10">
        <f t="shared" si="5"/>
        <v>46290</v>
      </c>
      <c r="E95" s="10">
        <v>46290</v>
      </c>
      <c r="F95" s="10" t="s">
        <v>117</v>
      </c>
      <c r="G95" s="10">
        <v>9000</v>
      </c>
      <c r="H95" s="10">
        <v>18000</v>
      </c>
      <c r="I95" s="10">
        <v>32000</v>
      </c>
      <c r="J95" s="10">
        <v>46290</v>
      </c>
    </row>
    <row r="96" spans="1:10" ht="88.5" customHeight="1">
      <c r="A96" s="51" t="s">
        <v>266</v>
      </c>
      <c r="B96" s="44" t="s">
        <v>267</v>
      </c>
      <c r="C96" s="29"/>
      <c r="D96" s="10">
        <f t="shared" si="5"/>
        <v>10079.5</v>
      </c>
      <c r="E96" s="10">
        <v>10079.5</v>
      </c>
      <c r="F96" s="10" t="s">
        <v>117</v>
      </c>
      <c r="G96" s="10">
        <v>3156</v>
      </c>
      <c r="H96" s="10">
        <v>5532</v>
      </c>
      <c r="I96" s="10">
        <v>6618</v>
      </c>
      <c r="J96" s="10">
        <v>10079.5</v>
      </c>
    </row>
    <row r="97" spans="1:10" ht="114.75" customHeight="1">
      <c r="A97" s="51" t="s">
        <v>268</v>
      </c>
      <c r="B97" s="44" t="s">
        <v>211</v>
      </c>
      <c r="C97" s="29"/>
      <c r="D97" s="10">
        <f t="shared" si="5"/>
        <v>0</v>
      </c>
      <c r="E97" s="10">
        <v>0</v>
      </c>
      <c r="F97" s="10" t="s">
        <v>117</v>
      </c>
      <c r="G97" s="10">
        <v>0</v>
      </c>
      <c r="H97" s="10">
        <v>0</v>
      </c>
      <c r="I97" s="10">
        <v>0</v>
      </c>
      <c r="J97" s="10">
        <v>0</v>
      </c>
    </row>
    <row r="98" spans="1:10" ht="71.25" customHeight="1">
      <c r="A98" s="51" t="s">
        <v>269</v>
      </c>
      <c r="B98" s="44" t="s">
        <v>212</v>
      </c>
      <c r="C98" s="29"/>
      <c r="D98" s="10">
        <f t="shared" si="5"/>
        <v>0</v>
      </c>
      <c r="E98" s="10">
        <v>0</v>
      </c>
      <c r="F98" s="10" t="s">
        <v>117</v>
      </c>
      <c r="G98" s="10">
        <v>0</v>
      </c>
      <c r="H98" s="10">
        <v>0</v>
      </c>
      <c r="I98" s="10">
        <v>0</v>
      </c>
      <c r="J98" s="10">
        <v>0</v>
      </c>
    </row>
    <row r="99" spans="1:10" ht="147.75" customHeight="1">
      <c r="A99" s="51" t="s">
        <v>270</v>
      </c>
      <c r="B99" s="44" t="s">
        <v>271</v>
      </c>
      <c r="C99" s="29"/>
      <c r="D99" s="10">
        <f t="shared" si="5"/>
        <v>0</v>
      </c>
      <c r="E99" s="10">
        <v>0</v>
      </c>
      <c r="F99" s="10" t="s">
        <v>117</v>
      </c>
      <c r="G99" s="10">
        <v>0</v>
      </c>
      <c r="H99" s="10">
        <v>0</v>
      </c>
      <c r="I99" s="10">
        <v>0</v>
      </c>
      <c r="J99" s="10">
        <v>0</v>
      </c>
    </row>
    <row r="100" spans="1:10" ht="31.5" customHeight="1">
      <c r="A100" s="51" t="s">
        <v>272</v>
      </c>
      <c r="B100" s="44" t="s">
        <v>213</v>
      </c>
      <c r="C100" s="29"/>
      <c r="D100" s="10">
        <f t="shared" si="5"/>
        <v>0</v>
      </c>
      <c r="E100" s="10">
        <v>0</v>
      </c>
      <c r="F100" s="10" t="s">
        <v>117</v>
      </c>
      <c r="G100" s="10">
        <v>0</v>
      </c>
      <c r="H100" s="10">
        <v>0</v>
      </c>
      <c r="I100" s="10">
        <v>0</v>
      </c>
      <c r="J100" s="10">
        <v>0</v>
      </c>
    </row>
    <row r="101" spans="1:10" ht="27.75" customHeight="1">
      <c r="A101" s="51" t="s">
        <v>273</v>
      </c>
      <c r="B101" s="44" t="s">
        <v>274</v>
      </c>
      <c r="C101" s="29"/>
      <c r="D101" s="10">
        <f t="shared" si="5"/>
        <v>0</v>
      </c>
      <c r="E101" s="10">
        <v>0</v>
      </c>
      <c r="F101" s="10" t="s">
        <v>117</v>
      </c>
      <c r="G101" s="10">
        <v>0</v>
      </c>
      <c r="H101" s="10">
        <v>0</v>
      </c>
      <c r="I101" s="10">
        <v>0</v>
      </c>
      <c r="J101" s="10">
        <v>0</v>
      </c>
    </row>
    <row r="102" spans="1:10" ht="21.75" customHeight="1">
      <c r="A102" s="51" t="s">
        <v>275</v>
      </c>
      <c r="B102" s="44" t="s">
        <v>216</v>
      </c>
      <c r="C102" s="29"/>
      <c r="D102" s="10">
        <f t="shared" si="5"/>
        <v>0</v>
      </c>
      <c r="E102" s="10">
        <v>0</v>
      </c>
      <c r="F102" s="10" t="s">
        <v>117</v>
      </c>
      <c r="G102" s="10">
        <v>0</v>
      </c>
      <c r="H102" s="10">
        <v>0</v>
      </c>
      <c r="I102" s="10">
        <v>0</v>
      </c>
      <c r="J102" s="10">
        <v>0</v>
      </c>
    </row>
    <row r="103" spans="1:12" ht="39.75" customHeight="1">
      <c r="A103" s="43" t="s">
        <v>132</v>
      </c>
      <c r="B103" s="46" t="s">
        <v>214</v>
      </c>
      <c r="C103" s="29"/>
      <c r="D103" s="10">
        <f t="shared" si="5"/>
        <v>8000</v>
      </c>
      <c r="E103" s="10">
        <v>8000</v>
      </c>
      <c r="F103" s="10" t="s">
        <v>117</v>
      </c>
      <c r="G103" s="10">
        <v>2000</v>
      </c>
      <c r="H103" s="11">
        <v>4000</v>
      </c>
      <c r="I103" s="10">
        <v>6000</v>
      </c>
      <c r="J103" s="10">
        <v>8000</v>
      </c>
      <c r="K103" s="15"/>
      <c r="L103" s="15"/>
    </row>
    <row r="104" spans="1:10" ht="44.25" customHeight="1">
      <c r="A104" s="43" t="s">
        <v>215</v>
      </c>
      <c r="B104" s="46" t="s">
        <v>276</v>
      </c>
      <c r="C104" s="29"/>
      <c r="D104" s="10">
        <f t="shared" si="5"/>
        <v>0</v>
      </c>
      <c r="E104" s="10">
        <v>0</v>
      </c>
      <c r="F104" s="10" t="s">
        <v>117</v>
      </c>
      <c r="G104" s="10">
        <v>0</v>
      </c>
      <c r="H104" s="10">
        <v>0</v>
      </c>
      <c r="I104" s="10">
        <v>0</v>
      </c>
      <c r="J104" s="10">
        <v>0</v>
      </c>
    </row>
    <row r="105" spans="1:10" ht="41.25" customHeight="1">
      <c r="A105" s="58" t="s">
        <v>133</v>
      </c>
      <c r="B105" s="59" t="s">
        <v>327</v>
      </c>
      <c r="C105" s="29">
        <v>7431</v>
      </c>
      <c r="D105" s="11">
        <f>SUM(D106:D107)</f>
        <v>1000</v>
      </c>
      <c r="E105" s="11">
        <f>SUM(E106:E107)</f>
        <v>1000</v>
      </c>
      <c r="F105" s="10" t="s">
        <v>117</v>
      </c>
      <c r="G105" s="11">
        <f>SUM(G106:G107)</f>
        <v>250</v>
      </c>
      <c r="H105" s="11">
        <f>SUM(H106:H107)</f>
        <v>500</v>
      </c>
      <c r="I105" s="11">
        <f>SUM(I106:I107)</f>
        <v>750</v>
      </c>
      <c r="J105" s="11">
        <f>SUM(J106:J107)</f>
        <v>1000</v>
      </c>
    </row>
    <row r="106" spans="1:10" ht="63" customHeight="1">
      <c r="A106" s="43" t="s">
        <v>134</v>
      </c>
      <c r="B106" s="60" t="s">
        <v>328</v>
      </c>
      <c r="C106" s="31"/>
      <c r="D106" s="10">
        <f>SUM(E106:F106)</f>
        <v>1000</v>
      </c>
      <c r="E106" s="10">
        <v>1000</v>
      </c>
      <c r="F106" s="10" t="s">
        <v>117</v>
      </c>
      <c r="G106" s="10">
        <v>250</v>
      </c>
      <c r="H106" s="10">
        <v>500</v>
      </c>
      <c r="I106" s="10">
        <v>750</v>
      </c>
      <c r="J106" s="10">
        <v>1000</v>
      </c>
    </row>
    <row r="107" spans="1:10" ht="56.25" customHeight="1">
      <c r="A107" s="43" t="s">
        <v>135</v>
      </c>
      <c r="B107" s="48" t="s">
        <v>329</v>
      </c>
      <c r="C107" s="31"/>
      <c r="D107" s="10">
        <f>SUM(E107:F107)</f>
        <v>0</v>
      </c>
      <c r="E107" s="10">
        <v>0</v>
      </c>
      <c r="F107" s="10" t="s">
        <v>117</v>
      </c>
      <c r="G107" s="13">
        <v>0</v>
      </c>
      <c r="H107" s="13">
        <v>0</v>
      </c>
      <c r="I107" s="13">
        <v>0</v>
      </c>
      <c r="J107" s="13">
        <v>0</v>
      </c>
    </row>
    <row r="108" spans="1:10" ht="63" customHeight="1">
      <c r="A108" s="39" t="s">
        <v>136</v>
      </c>
      <c r="B108" s="49" t="s">
        <v>277</v>
      </c>
      <c r="C108" s="29">
        <v>7441</v>
      </c>
      <c r="D108" s="11">
        <f>SUM(D109:D110)</f>
        <v>0</v>
      </c>
      <c r="E108" s="11">
        <f>SUM(E109:E110)</f>
        <v>0</v>
      </c>
      <c r="F108" s="10" t="s">
        <v>117</v>
      </c>
      <c r="G108" s="11">
        <v>0</v>
      </c>
      <c r="H108" s="11">
        <v>0</v>
      </c>
      <c r="I108" s="11">
        <v>0</v>
      </c>
      <c r="J108" s="11">
        <v>0</v>
      </c>
    </row>
    <row r="109" spans="1:10" ht="140.25" customHeight="1">
      <c r="A109" s="27" t="s">
        <v>137</v>
      </c>
      <c r="B109" s="44" t="s">
        <v>330</v>
      </c>
      <c r="C109" s="31"/>
      <c r="D109" s="10">
        <f>SUM(E109:F109)</f>
        <v>0</v>
      </c>
      <c r="E109" s="10">
        <v>0</v>
      </c>
      <c r="F109" s="10" t="s">
        <v>117</v>
      </c>
      <c r="G109" s="10">
        <v>0</v>
      </c>
      <c r="H109" s="10">
        <v>0</v>
      </c>
      <c r="I109" s="10">
        <v>0</v>
      </c>
      <c r="J109" s="10">
        <v>0</v>
      </c>
    </row>
    <row r="110" spans="1:10" ht="140.25" customHeight="1">
      <c r="A110" s="51" t="s">
        <v>161</v>
      </c>
      <c r="B110" s="44" t="s">
        <v>331</v>
      </c>
      <c r="C110" s="31"/>
      <c r="D110" s="10">
        <f>SUM(E110:F110)</f>
        <v>0</v>
      </c>
      <c r="E110" s="10">
        <v>0</v>
      </c>
      <c r="F110" s="10" t="s">
        <v>117</v>
      </c>
      <c r="G110" s="13">
        <v>0</v>
      </c>
      <c r="H110" s="13">
        <v>0</v>
      </c>
      <c r="I110" s="13">
        <v>0</v>
      </c>
      <c r="J110" s="13">
        <v>0</v>
      </c>
    </row>
    <row r="111" spans="1:10" ht="71.25" customHeight="1">
      <c r="A111" s="58" t="s">
        <v>138</v>
      </c>
      <c r="B111" s="49" t="s">
        <v>278</v>
      </c>
      <c r="C111" s="29">
        <v>7442</v>
      </c>
      <c r="D111" s="11">
        <f>SUM(D112:D113)</f>
        <v>0</v>
      </c>
      <c r="E111" s="10" t="s">
        <v>117</v>
      </c>
      <c r="F111" s="11">
        <f>SUM(F112:F113)</f>
        <v>0</v>
      </c>
      <c r="G111" s="11">
        <v>0</v>
      </c>
      <c r="H111" s="11">
        <v>0</v>
      </c>
      <c r="I111" s="11">
        <v>0</v>
      </c>
      <c r="J111" s="11">
        <v>0</v>
      </c>
    </row>
    <row r="112" spans="1:10" ht="140.25" customHeight="1">
      <c r="A112" s="43" t="s">
        <v>139</v>
      </c>
      <c r="B112" s="61" t="s">
        <v>332</v>
      </c>
      <c r="C112" s="31"/>
      <c r="D112" s="10">
        <f>SUM(E112:F112)</f>
        <v>0</v>
      </c>
      <c r="E112" s="10" t="s">
        <v>117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</row>
    <row r="113" spans="1:10" ht="140.25" customHeight="1">
      <c r="A113" s="43" t="s">
        <v>140</v>
      </c>
      <c r="B113" s="48" t="s">
        <v>333</v>
      </c>
      <c r="C113" s="31"/>
      <c r="D113" s="10">
        <f>SUM(E113:F113)</f>
        <v>0</v>
      </c>
      <c r="E113" s="10" t="s">
        <v>117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</row>
    <row r="114" spans="1:10" ht="55.5" customHeight="1">
      <c r="A114" s="62" t="s">
        <v>45</v>
      </c>
      <c r="B114" s="49" t="s">
        <v>334</v>
      </c>
      <c r="C114" s="29">
        <v>7452</v>
      </c>
      <c r="D114" s="11">
        <f>E114</f>
        <v>5000</v>
      </c>
      <c r="E114" s="11">
        <f aca="true" t="shared" si="6" ref="E114:J114">SUM(E115:E117)</f>
        <v>5000</v>
      </c>
      <c r="F114" s="11">
        <f t="shared" si="6"/>
        <v>753000</v>
      </c>
      <c r="G114" s="11">
        <f t="shared" si="6"/>
        <v>174700</v>
      </c>
      <c r="H114" s="11">
        <f t="shared" si="6"/>
        <v>379900</v>
      </c>
      <c r="I114" s="11">
        <f t="shared" si="6"/>
        <v>548900</v>
      </c>
      <c r="J114" s="11">
        <f t="shared" si="6"/>
        <v>758000</v>
      </c>
    </row>
    <row r="115" spans="1:10" ht="42.75" customHeight="1">
      <c r="A115" s="43" t="s">
        <v>46</v>
      </c>
      <c r="B115" s="48" t="s">
        <v>335</v>
      </c>
      <c r="C115" s="31"/>
      <c r="D115" s="10">
        <f>SUM(E115:F115)</f>
        <v>0</v>
      </c>
      <c r="E115" s="10" t="s">
        <v>117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</row>
    <row r="116" spans="1:10" ht="48" customHeight="1">
      <c r="A116" s="43" t="s">
        <v>47</v>
      </c>
      <c r="B116" s="48" t="s">
        <v>336</v>
      </c>
      <c r="C116" s="31"/>
      <c r="D116" s="63">
        <f>SUM(E116:F116)</f>
        <v>753000</v>
      </c>
      <c r="E116" s="63" t="s">
        <v>117</v>
      </c>
      <c r="F116" s="63">
        <v>753000</v>
      </c>
      <c r="G116" s="63">
        <v>173450</v>
      </c>
      <c r="H116" s="10">
        <v>377400</v>
      </c>
      <c r="I116" s="10">
        <v>545150</v>
      </c>
      <c r="J116" s="10">
        <v>753000</v>
      </c>
    </row>
    <row r="117" spans="1:10" ht="73.5" customHeight="1">
      <c r="A117" s="43" t="s">
        <v>48</v>
      </c>
      <c r="B117" s="44" t="s">
        <v>337</v>
      </c>
      <c r="C117" s="31"/>
      <c r="D117" s="10">
        <f>SUM(E117:F117)</f>
        <v>5000</v>
      </c>
      <c r="E117" s="64">
        <v>5000</v>
      </c>
      <c r="F117" s="10">
        <v>0</v>
      </c>
      <c r="G117" s="10">
        <v>1250</v>
      </c>
      <c r="H117" s="10">
        <v>2500</v>
      </c>
      <c r="I117" s="10">
        <v>3750</v>
      </c>
      <c r="J117" s="10">
        <v>5000</v>
      </c>
    </row>
    <row r="118" spans="2:4" ht="140.25" customHeight="1">
      <c r="B118" s="15"/>
      <c r="D118" s="18"/>
    </row>
    <row r="119" spans="2:4" ht="140.25" customHeight="1">
      <c r="B119" s="15"/>
      <c r="D119" s="18"/>
    </row>
    <row r="120" spans="2:4" ht="140.25" customHeight="1">
      <c r="B120" s="15"/>
      <c r="D120" s="18"/>
    </row>
    <row r="121" spans="2:4" ht="140.25" customHeight="1">
      <c r="B121" s="15"/>
      <c r="D121" s="18"/>
    </row>
    <row r="122" spans="2:4" ht="140.25" customHeight="1">
      <c r="B122" s="15"/>
      <c r="D122" s="18"/>
    </row>
    <row r="123" spans="2:4" ht="140.25" customHeight="1">
      <c r="B123" s="15"/>
      <c r="D123" s="18"/>
    </row>
    <row r="124" spans="2:4" ht="140.25" customHeight="1">
      <c r="B124" s="15"/>
      <c r="D124" s="18"/>
    </row>
    <row r="125" spans="2:4" ht="140.25" customHeight="1">
      <c r="B125" s="15"/>
      <c r="D125" s="18"/>
    </row>
    <row r="126" spans="2:4" ht="140.25" customHeight="1">
      <c r="B126" s="15"/>
      <c r="D126" s="18"/>
    </row>
    <row r="127" spans="2:4" ht="140.25" customHeight="1">
      <c r="B127" s="15"/>
      <c r="D127" s="18"/>
    </row>
    <row r="128" spans="2:4" ht="140.25" customHeight="1">
      <c r="B128" s="15"/>
      <c r="D128" s="18"/>
    </row>
    <row r="129" spans="2:4" ht="140.25" customHeight="1">
      <c r="B129" s="15"/>
      <c r="D129" s="18"/>
    </row>
    <row r="130" spans="2:4" ht="140.25" customHeight="1">
      <c r="B130" s="15"/>
      <c r="D130" s="18"/>
    </row>
    <row r="131" spans="2:4" ht="140.25" customHeight="1">
      <c r="B131" s="15"/>
      <c r="D131" s="18"/>
    </row>
    <row r="132" spans="2:4" ht="140.25" customHeight="1">
      <c r="B132" s="15"/>
      <c r="D132" s="18"/>
    </row>
    <row r="133" spans="2:4" ht="140.25" customHeight="1">
      <c r="B133" s="15"/>
      <c r="D133" s="18"/>
    </row>
    <row r="134" spans="2:4" ht="140.25" customHeight="1">
      <c r="B134" s="15"/>
      <c r="D134" s="18"/>
    </row>
    <row r="135" spans="2:4" ht="140.25" customHeight="1">
      <c r="B135" s="15"/>
      <c r="D135" s="18"/>
    </row>
    <row r="136" spans="2:4" ht="140.25" customHeight="1">
      <c r="B136" s="15"/>
      <c r="D136" s="18"/>
    </row>
    <row r="137" spans="2:4" ht="140.25" customHeight="1">
      <c r="B137" s="15"/>
      <c r="D137" s="18"/>
    </row>
    <row r="138" spans="2:4" ht="140.25" customHeight="1">
      <c r="B138" s="15"/>
      <c r="D138" s="18"/>
    </row>
    <row r="139" spans="2:4" ht="140.25" customHeight="1">
      <c r="B139" s="15"/>
      <c r="D139" s="18"/>
    </row>
    <row r="140" spans="2:4" ht="140.25" customHeight="1">
      <c r="B140" s="15"/>
      <c r="D140" s="18"/>
    </row>
    <row r="141" spans="2:4" ht="140.25" customHeight="1">
      <c r="B141" s="15"/>
      <c r="D141" s="18"/>
    </row>
    <row r="142" spans="2:4" ht="140.25" customHeight="1">
      <c r="B142" s="15"/>
      <c r="D142" s="18"/>
    </row>
    <row r="143" spans="2:4" ht="140.25" customHeight="1">
      <c r="B143" s="15"/>
      <c r="D143" s="18"/>
    </row>
    <row r="144" spans="2:4" ht="140.25" customHeight="1">
      <c r="B144" s="15"/>
      <c r="D144" s="18"/>
    </row>
    <row r="145" spans="2:4" ht="140.25" customHeight="1">
      <c r="B145" s="15"/>
      <c r="D145" s="18"/>
    </row>
    <row r="146" spans="2:4" ht="140.25" customHeight="1">
      <c r="B146" s="15"/>
      <c r="D146" s="18"/>
    </row>
    <row r="147" spans="2:4" ht="140.25" customHeight="1">
      <c r="B147" s="15"/>
      <c r="D147" s="18"/>
    </row>
    <row r="148" spans="2:4" ht="140.25" customHeight="1">
      <c r="B148" s="15"/>
      <c r="D148" s="18"/>
    </row>
    <row r="149" spans="2:4" ht="140.25" customHeight="1">
      <c r="B149" s="15"/>
      <c r="D149" s="18"/>
    </row>
    <row r="150" spans="2:4" ht="140.25" customHeight="1">
      <c r="B150" s="15"/>
      <c r="D150" s="18"/>
    </row>
    <row r="151" spans="2:4" ht="140.25" customHeight="1">
      <c r="B151" s="15"/>
      <c r="D151" s="18"/>
    </row>
    <row r="152" spans="2:4" ht="140.25" customHeight="1">
      <c r="B152" s="15"/>
      <c r="D152" s="18"/>
    </row>
    <row r="153" spans="2:4" ht="140.25" customHeight="1">
      <c r="B153" s="15"/>
      <c r="D153" s="18"/>
    </row>
    <row r="154" spans="2:4" ht="140.25" customHeight="1">
      <c r="B154" s="15"/>
      <c r="D154" s="18"/>
    </row>
  </sheetData>
  <sheetProtection/>
  <protectedRanges>
    <protectedRange sqref="E50 G50" name="Range7"/>
    <protectedRange sqref="E106:E107 E109:E110 E117:G117 F115:F116 G116 G106:G107 H107:J107 G115:I115 F112:J113 G109:J109" name="Range4"/>
    <protectedRange sqref="E40:E41 E44:E47 F52 E54 E58 G58 F56:J56 G54:J54 G40:G44 H41:J44 G45:J47" name="Range2"/>
    <protectedRange sqref="E14:E16 E18 G15:G16" name="Range1"/>
    <protectedRange sqref="E60:E63 E71 E73:E76 E78 G80 G73:G76 F65:G65 E80 G78:J78 H75:J75 F69:J69 G71:J71 F66:J66" name="Range3"/>
    <protectedRange sqref="C4 F4" name="Range8"/>
    <protectedRange sqref="E22" name="Range1_1"/>
    <protectedRange sqref="E21 E23:E38" name="Range3_1"/>
    <protectedRange sqref="E83:E88 G90:G104 E90:E104 G83:G88 H104:J104 H97:J102 H90:J93 H88:J88 H85:J86 H83:J83" name="Range3_2"/>
    <protectedRange sqref="G79" name="Range3_3"/>
    <protectedRange sqref="G110:J110" name="Range4_1"/>
    <protectedRange sqref="E79" name="Range2_1"/>
  </protectedRanges>
  <mergeCells count="8">
    <mergeCell ref="F6:J6"/>
    <mergeCell ref="H2:J2"/>
    <mergeCell ref="C7:F7"/>
    <mergeCell ref="A8:A9"/>
    <mergeCell ref="G7:J7"/>
    <mergeCell ref="G8:J8"/>
    <mergeCell ref="B5:J5"/>
    <mergeCell ref="B4:J4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9" formula="1"/>
    <ignoredError sqref="D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320"/>
  <sheetViews>
    <sheetView zoomScalePageLayoutView="0" workbookViewId="0" topLeftCell="A1">
      <selection activeCell="G259" sqref="G259"/>
    </sheetView>
  </sheetViews>
  <sheetFormatPr defaultColWidth="9.140625" defaultRowHeight="25.5" customHeight="1"/>
  <cols>
    <col min="1" max="1" width="6.140625" style="65" customWidth="1"/>
    <col min="2" max="2" width="5.421875" style="66" customWidth="1"/>
    <col min="3" max="3" width="4.421875" style="67" customWidth="1"/>
    <col min="4" max="4" width="5.7109375" style="68" customWidth="1"/>
    <col min="5" max="5" width="28.57421875" style="69" customWidth="1"/>
    <col min="6" max="6" width="14.7109375" style="65" customWidth="1"/>
    <col min="7" max="7" width="13.8515625" style="65" customWidth="1"/>
    <col min="8" max="8" width="17.57421875" style="70" customWidth="1"/>
    <col min="9" max="9" width="14.7109375" style="191" customWidth="1"/>
    <col min="10" max="10" width="13.421875" style="71" customWidth="1"/>
    <col min="11" max="11" width="14.57421875" style="71" customWidth="1"/>
    <col min="12" max="12" width="15.00390625" style="71" customWidth="1"/>
    <col min="13" max="13" width="11.7109375" style="65" bestFit="1" customWidth="1"/>
    <col min="14" max="16384" width="9.140625" style="65" customWidth="1"/>
  </cols>
  <sheetData>
    <row r="1" ht="7.5" customHeight="1"/>
    <row r="2" spans="8:12" ht="131.25" customHeight="1">
      <c r="H2" s="72"/>
      <c r="J2" s="325" t="s">
        <v>868</v>
      </c>
      <c r="K2" s="325"/>
      <c r="L2" s="325"/>
    </row>
    <row r="3" spans="1:12" s="73" customFormat="1" ht="23.25" customHeight="1">
      <c r="A3" s="320" t="s">
        <v>839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 s="73" customFormat="1" ht="37.5" customHeight="1">
      <c r="A4" s="327" t="s">
        <v>840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</row>
    <row r="5" spans="3:12" ht="25.5" customHeight="1">
      <c r="C5" s="68"/>
      <c r="E5" s="74"/>
      <c r="G5" s="328" t="s">
        <v>604</v>
      </c>
      <c r="H5" s="328"/>
      <c r="I5" s="328"/>
      <c r="J5" s="328"/>
      <c r="K5" s="328"/>
      <c r="L5" s="328"/>
    </row>
    <row r="6" spans="1:12" ht="25.5" customHeight="1">
      <c r="A6" s="321" t="s">
        <v>609</v>
      </c>
      <c r="B6" s="323" t="s">
        <v>610</v>
      </c>
      <c r="C6" s="324" t="s">
        <v>611</v>
      </c>
      <c r="D6" s="324" t="s">
        <v>612</v>
      </c>
      <c r="E6" s="214" t="s">
        <v>346</v>
      </c>
      <c r="F6" s="321" t="s">
        <v>338</v>
      </c>
      <c r="G6" s="321"/>
      <c r="H6" s="321"/>
      <c r="I6" s="326" t="s">
        <v>850</v>
      </c>
      <c r="J6" s="326"/>
      <c r="K6" s="326"/>
      <c r="L6" s="326"/>
    </row>
    <row r="7" spans="1:12" s="78" customFormat="1" ht="25.5" customHeight="1">
      <c r="A7" s="321"/>
      <c r="B7" s="323"/>
      <c r="C7" s="324"/>
      <c r="D7" s="324"/>
      <c r="E7" s="214"/>
      <c r="F7" s="213" t="s">
        <v>605</v>
      </c>
      <c r="G7" s="216" t="s">
        <v>281</v>
      </c>
      <c r="H7" s="217"/>
      <c r="I7" s="326" t="s">
        <v>851</v>
      </c>
      <c r="J7" s="326"/>
      <c r="K7" s="326"/>
      <c r="L7" s="326"/>
    </row>
    <row r="8" spans="1:12" s="79" customFormat="1" ht="25.5" customHeight="1">
      <c r="A8" s="321"/>
      <c r="B8" s="323"/>
      <c r="C8" s="324"/>
      <c r="D8" s="324"/>
      <c r="E8" s="214"/>
      <c r="F8" s="217" t="s">
        <v>606</v>
      </c>
      <c r="G8" s="218" t="s">
        <v>607</v>
      </c>
      <c r="H8" s="218" t="s">
        <v>608</v>
      </c>
      <c r="I8" s="215" t="s">
        <v>852</v>
      </c>
      <c r="J8" s="215" t="s">
        <v>855</v>
      </c>
      <c r="K8" s="215" t="s">
        <v>853</v>
      </c>
      <c r="L8" s="215" t="s">
        <v>854</v>
      </c>
    </row>
    <row r="9" spans="1:12" s="79" customFormat="1" ht="25.5" customHeight="1">
      <c r="A9" s="219">
        <v>1</v>
      </c>
      <c r="B9" s="219">
        <v>2</v>
      </c>
      <c r="C9" s="219">
        <v>3</v>
      </c>
      <c r="D9" s="219">
        <v>4</v>
      </c>
      <c r="E9" s="219" t="s">
        <v>347</v>
      </c>
      <c r="F9" s="217">
        <v>6</v>
      </c>
      <c r="G9" s="217">
        <v>7</v>
      </c>
      <c r="H9" s="217">
        <v>8</v>
      </c>
      <c r="I9" s="220">
        <v>9</v>
      </c>
      <c r="J9" s="220">
        <v>10</v>
      </c>
      <c r="K9" s="220">
        <v>11</v>
      </c>
      <c r="L9" s="220">
        <v>12</v>
      </c>
    </row>
    <row r="10" spans="1:13" s="81" customFormat="1" ht="78.75" customHeight="1">
      <c r="A10" s="213">
        <v>2000</v>
      </c>
      <c r="B10" s="219" t="s">
        <v>116</v>
      </c>
      <c r="C10" s="221" t="s">
        <v>117</v>
      </c>
      <c r="D10" s="221" t="s">
        <v>117</v>
      </c>
      <c r="E10" s="214" t="s">
        <v>348</v>
      </c>
      <c r="F10" s="222">
        <f>SUM(F11,F47,F64,F90,F147,F167,F187,F216,F248,F279,F311)</f>
        <v>4250136.5</v>
      </c>
      <c r="G10" s="222">
        <f aca="true" t="shared" si="0" ref="G10:L10">G11+G47+G64+G90+G147+G167+G187+G216+G248+G279+G311</f>
        <v>2750384.9000000004</v>
      </c>
      <c r="H10" s="222">
        <f t="shared" si="0"/>
        <v>2252751.6</v>
      </c>
      <c r="I10" s="222">
        <f t="shared" si="0"/>
        <v>1869126.5999999999</v>
      </c>
      <c r="J10" s="222">
        <f t="shared" si="0"/>
        <v>2691552.6</v>
      </c>
      <c r="K10" s="222">
        <f t="shared" si="0"/>
        <v>3439993.4000000004</v>
      </c>
      <c r="L10" s="222">
        <f t="shared" si="0"/>
        <v>4250136.5</v>
      </c>
      <c r="M10" s="208"/>
    </row>
    <row r="11" spans="1:13" s="83" customFormat="1" ht="25.5" customHeight="1">
      <c r="A11" s="223">
        <v>2100</v>
      </c>
      <c r="B11" s="224" t="s">
        <v>198</v>
      </c>
      <c r="C11" s="224" t="s">
        <v>178</v>
      </c>
      <c r="D11" s="224" t="s">
        <v>178</v>
      </c>
      <c r="E11" s="214" t="s">
        <v>349</v>
      </c>
      <c r="F11" s="225">
        <f aca="true" t="shared" si="1" ref="F11:L11">SUM(F13,F18,F22,F27,F30,F33,F36,F39)</f>
        <v>1562506.8</v>
      </c>
      <c r="G11" s="225">
        <f t="shared" si="1"/>
        <v>906991.8</v>
      </c>
      <c r="H11" s="225">
        <f t="shared" si="1"/>
        <v>655515</v>
      </c>
      <c r="I11" s="225">
        <f t="shared" si="1"/>
        <v>626715.7</v>
      </c>
      <c r="J11" s="225">
        <f t="shared" si="1"/>
        <v>945193.1000000001</v>
      </c>
      <c r="K11" s="225">
        <f t="shared" si="1"/>
        <v>1260316.6</v>
      </c>
      <c r="L11" s="225">
        <f t="shared" si="1"/>
        <v>1562506.8</v>
      </c>
      <c r="M11" s="208"/>
    </row>
    <row r="12" spans="1:13" ht="25.5" customHeight="1">
      <c r="A12" s="223"/>
      <c r="B12" s="224"/>
      <c r="C12" s="224"/>
      <c r="D12" s="224"/>
      <c r="E12" s="214" t="s">
        <v>341</v>
      </c>
      <c r="F12" s="225"/>
      <c r="G12" s="225"/>
      <c r="H12" s="225"/>
      <c r="I12" s="226"/>
      <c r="J12" s="226"/>
      <c r="K12" s="226"/>
      <c r="L12" s="226"/>
      <c r="M12" s="208"/>
    </row>
    <row r="13" spans="1:13" s="85" customFormat="1" ht="25.5" customHeight="1">
      <c r="A13" s="223">
        <v>2110</v>
      </c>
      <c r="B13" s="224" t="s">
        <v>198</v>
      </c>
      <c r="C13" s="224" t="s">
        <v>179</v>
      </c>
      <c r="D13" s="224" t="s">
        <v>178</v>
      </c>
      <c r="E13" s="214" t="s">
        <v>420</v>
      </c>
      <c r="F13" s="225">
        <f aca="true" t="shared" si="2" ref="F13:L13">SUM(F15)</f>
        <v>733094.5</v>
      </c>
      <c r="G13" s="225">
        <f t="shared" si="2"/>
        <v>716094.5</v>
      </c>
      <c r="H13" s="225">
        <f>SUM(H15)</f>
        <v>17000</v>
      </c>
      <c r="I13" s="225">
        <f t="shared" si="2"/>
        <v>184093.3</v>
      </c>
      <c r="J13" s="225">
        <f t="shared" si="2"/>
        <v>355592.8</v>
      </c>
      <c r="K13" s="225">
        <f t="shared" si="2"/>
        <v>526592.8</v>
      </c>
      <c r="L13" s="225">
        <f t="shared" si="2"/>
        <v>733094.5</v>
      </c>
      <c r="M13" s="208"/>
    </row>
    <row r="14" spans="1:13" s="85" customFormat="1" ht="25.5" customHeight="1">
      <c r="A14" s="223"/>
      <c r="B14" s="224"/>
      <c r="C14" s="224"/>
      <c r="D14" s="224"/>
      <c r="E14" s="214" t="s">
        <v>421</v>
      </c>
      <c r="F14" s="225"/>
      <c r="G14" s="225"/>
      <c r="H14" s="225"/>
      <c r="I14" s="227"/>
      <c r="J14" s="227"/>
      <c r="K14" s="227"/>
      <c r="L14" s="227"/>
      <c r="M14" s="208"/>
    </row>
    <row r="15" spans="1:13" ht="25.5" customHeight="1">
      <c r="A15" s="223">
        <v>2111</v>
      </c>
      <c r="B15" s="224" t="s">
        <v>198</v>
      </c>
      <c r="C15" s="224" t="s">
        <v>179</v>
      </c>
      <c r="D15" s="224" t="s">
        <v>179</v>
      </c>
      <c r="E15" s="214" t="s">
        <v>422</v>
      </c>
      <c r="F15" s="225">
        <f>G15+H15</f>
        <v>733094.5</v>
      </c>
      <c r="G15" s="225">
        <v>716094.5</v>
      </c>
      <c r="H15" s="225">
        <v>17000</v>
      </c>
      <c r="I15" s="225">
        <v>184093.3</v>
      </c>
      <c r="J15" s="225">
        <v>355592.8</v>
      </c>
      <c r="K15" s="225">
        <v>526592.8</v>
      </c>
      <c r="L15" s="225">
        <v>733094.5</v>
      </c>
      <c r="M15" s="208"/>
    </row>
    <row r="16" spans="1:13" ht="25.5" customHeight="1">
      <c r="A16" s="223">
        <v>2112</v>
      </c>
      <c r="B16" s="224" t="s">
        <v>198</v>
      </c>
      <c r="C16" s="224" t="s">
        <v>179</v>
      </c>
      <c r="D16" s="224" t="s">
        <v>180</v>
      </c>
      <c r="E16" s="214" t="s">
        <v>423</v>
      </c>
      <c r="F16" s="225">
        <f>SUM(G16:H16)</f>
        <v>0</v>
      </c>
      <c r="G16" s="225"/>
      <c r="H16" s="225"/>
      <c r="I16" s="226"/>
      <c r="J16" s="226"/>
      <c r="K16" s="226"/>
      <c r="L16" s="226"/>
      <c r="M16" s="208"/>
    </row>
    <row r="17" spans="1:13" ht="25.5" customHeight="1">
      <c r="A17" s="223">
        <v>2113</v>
      </c>
      <c r="B17" s="224" t="s">
        <v>198</v>
      </c>
      <c r="C17" s="224" t="s">
        <v>179</v>
      </c>
      <c r="D17" s="224" t="s">
        <v>159</v>
      </c>
      <c r="E17" s="214" t="s">
        <v>424</v>
      </c>
      <c r="F17" s="225">
        <f>SUM(G17:H17)</f>
        <v>0</v>
      </c>
      <c r="G17" s="225"/>
      <c r="H17" s="225"/>
      <c r="I17" s="226"/>
      <c r="J17" s="226"/>
      <c r="K17" s="226"/>
      <c r="L17" s="226"/>
      <c r="M17" s="208"/>
    </row>
    <row r="18" spans="1:13" ht="25.5" customHeight="1">
      <c r="A18" s="223">
        <v>2120</v>
      </c>
      <c r="B18" s="224" t="s">
        <v>198</v>
      </c>
      <c r="C18" s="224" t="s">
        <v>180</v>
      </c>
      <c r="D18" s="224" t="s">
        <v>178</v>
      </c>
      <c r="E18" s="214" t="s">
        <v>425</v>
      </c>
      <c r="F18" s="225">
        <f>SUM(F20:F21)</f>
        <v>0</v>
      </c>
      <c r="G18" s="225">
        <f>SUM(G20:G21)</f>
        <v>0</v>
      </c>
      <c r="H18" s="225">
        <f>SUM(H20:H21)</f>
        <v>0</v>
      </c>
      <c r="I18" s="226"/>
      <c r="J18" s="226"/>
      <c r="K18" s="226"/>
      <c r="L18" s="226"/>
      <c r="M18" s="208"/>
    </row>
    <row r="19" spans="1:13" s="85" customFormat="1" ht="25.5" customHeight="1">
      <c r="A19" s="223"/>
      <c r="B19" s="224"/>
      <c r="C19" s="224"/>
      <c r="D19" s="224"/>
      <c r="E19" s="214" t="s">
        <v>421</v>
      </c>
      <c r="F19" s="225"/>
      <c r="G19" s="225"/>
      <c r="H19" s="225"/>
      <c r="I19" s="227"/>
      <c r="J19" s="227"/>
      <c r="K19" s="227"/>
      <c r="L19" s="227"/>
      <c r="M19" s="208"/>
    </row>
    <row r="20" spans="1:13" ht="25.5" customHeight="1">
      <c r="A20" s="223">
        <v>2121</v>
      </c>
      <c r="B20" s="224" t="s">
        <v>198</v>
      </c>
      <c r="C20" s="224" t="s">
        <v>180</v>
      </c>
      <c r="D20" s="224" t="s">
        <v>179</v>
      </c>
      <c r="E20" s="214" t="s">
        <v>426</v>
      </c>
      <c r="F20" s="225">
        <f>SUM(G20:H20)</f>
        <v>0</v>
      </c>
      <c r="G20" s="225"/>
      <c r="H20" s="225"/>
      <c r="I20" s="226"/>
      <c r="J20" s="226"/>
      <c r="K20" s="226"/>
      <c r="L20" s="226"/>
      <c r="M20" s="208"/>
    </row>
    <row r="21" spans="1:13" ht="25.5" customHeight="1">
      <c r="A21" s="223">
        <v>2122</v>
      </c>
      <c r="B21" s="224" t="s">
        <v>198</v>
      </c>
      <c r="C21" s="224" t="s">
        <v>180</v>
      </c>
      <c r="D21" s="224" t="s">
        <v>180</v>
      </c>
      <c r="E21" s="214" t="s">
        <v>427</v>
      </c>
      <c r="F21" s="225">
        <f>SUM(G21:H21)</f>
        <v>0</v>
      </c>
      <c r="G21" s="225"/>
      <c r="H21" s="225"/>
      <c r="I21" s="226"/>
      <c r="J21" s="226"/>
      <c r="K21" s="226"/>
      <c r="L21" s="226"/>
      <c r="M21" s="208"/>
    </row>
    <row r="22" spans="1:13" ht="25.5" customHeight="1">
      <c r="A22" s="223">
        <v>2130</v>
      </c>
      <c r="B22" s="224" t="s">
        <v>198</v>
      </c>
      <c r="C22" s="224" t="s">
        <v>159</v>
      </c>
      <c r="D22" s="224" t="s">
        <v>178</v>
      </c>
      <c r="E22" s="214" t="s">
        <v>428</v>
      </c>
      <c r="F22" s="225">
        <f aca="true" t="shared" si="3" ref="F22:L22">SUM(F26,F25)</f>
        <v>5851</v>
      </c>
      <c r="G22" s="225">
        <f t="shared" si="3"/>
        <v>5851</v>
      </c>
      <c r="H22" s="225">
        <f t="shared" si="3"/>
        <v>0</v>
      </c>
      <c r="I22" s="225">
        <f t="shared" si="3"/>
        <v>1462.8</v>
      </c>
      <c r="J22" s="225">
        <f t="shared" si="3"/>
        <v>2925.5</v>
      </c>
      <c r="K22" s="225">
        <f t="shared" si="3"/>
        <v>4388.6</v>
      </c>
      <c r="L22" s="225">
        <f t="shared" si="3"/>
        <v>5851</v>
      </c>
      <c r="M22" s="208"/>
    </row>
    <row r="23" spans="1:13" s="85" customFormat="1" ht="25.5" customHeight="1">
      <c r="A23" s="223"/>
      <c r="B23" s="224"/>
      <c r="C23" s="224"/>
      <c r="D23" s="224"/>
      <c r="E23" s="214" t="s">
        <v>421</v>
      </c>
      <c r="F23" s="225"/>
      <c r="G23" s="225"/>
      <c r="H23" s="225"/>
      <c r="I23" s="227"/>
      <c r="J23" s="227"/>
      <c r="K23" s="227"/>
      <c r="L23" s="227"/>
      <c r="M23" s="208"/>
    </row>
    <row r="24" spans="1:13" ht="25.5" customHeight="1">
      <c r="A24" s="223">
        <v>2131</v>
      </c>
      <c r="B24" s="224" t="s">
        <v>198</v>
      </c>
      <c r="C24" s="224" t="s">
        <v>159</v>
      </c>
      <c r="D24" s="224" t="s">
        <v>179</v>
      </c>
      <c r="E24" s="214" t="s">
        <v>429</v>
      </c>
      <c r="F24" s="225">
        <f>SUM(G24:H24)</f>
        <v>0</v>
      </c>
      <c r="G24" s="225"/>
      <c r="H24" s="225"/>
      <c r="I24" s="226"/>
      <c r="J24" s="226"/>
      <c r="K24" s="226"/>
      <c r="L24" s="226"/>
      <c r="M24" s="208"/>
    </row>
    <row r="25" spans="1:13" ht="25.5" customHeight="1">
      <c r="A25" s="223">
        <v>2132</v>
      </c>
      <c r="B25" s="224" t="s">
        <v>198</v>
      </c>
      <c r="C25" s="224">
        <v>3</v>
      </c>
      <c r="D25" s="224">
        <v>2</v>
      </c>
      <c r="E25" s="214" t="s">
        <v>430</v>
      </c>
      <c r="F25" s="225">
        <f>SUM(G25:H25)</f>
        <v>0</v>
      </c>
      <c r="G25" s="225"/>
      <c r="H25" s="225"/>
      <c r="I25" s="226"/>
      <c r="J25" s="226"/>
      <c r="K25" s="226"/>
      <c r="L25" s="226"/>
      <c r="M25" s="208"/>
    </row>
    <row r="26" spans="1:13" ht="25.5" customHeight="1">
      <c r="A26" s="223">
        <v>2133</v>
      </c>
      <c r="B26" s="224" t="s">
        <v>198</v>
      </c>
      <c r="C26" s="224">
        <v>3</v>
      </c>
      <c r="D26" s="224">
        <v>3</v>
      </c>
      <c r="E26" s="214" t="s">
        <v>431</v>
      </c>
      <c r="F26" s="225">
        <v>5851</v>
      </c>
      <c r="G26" s="225">
        <v>5851</v>
      </c>
      <c r="H26" s="225">
        <v>0</v>
      </c>
      <c r="I26" s="225">
        <v>1462.8</v>
      </c>
      <c r="J26" s="225">
        <v>2925.5</v>
      </c>
      <c r="K26" s="225">
        <v>4388.6</v>
      </c>
      <c r="L26" s="225">
        <v>5851</v>
      </c>
      <c r="M26" s="208"/>
    </row>
    <row r="27" spans="1:13" ht="25.5" customHeight="1">
      <c r="A27" s="223">
        <v>2140</v>
      </c>
      <c r="B27" s="224" t="s">
        <v>198</v>
      </c>
      <c r="C27" s="224">
        <v>4</v>
      </c>
      <c r="D27" s="224">
        <v>0</v>
      </c>
      <c r="E27" s="214" t="s">
        <v>432</v>
      </c>
      <c r="F27" s="225">
        <f>SUM(F29)</f>
        <v>0</v>
      </c>
      <c r="G27" s="225">
        <f>SUM(G29)</f>
        <v>0</v>
      </c>
      <c r="H27" s="225">
        <f>SUM(H29)</f>
        <v>0</v>
      </c>
      <c r="I27" s="226"/>
      <c r="J27" s="226"/>
      <c r="K27" s="226"/>
      <c r="L27" s="226"/>
      <c r="M27" s="208"/>
    </row>
    <row r="28" spans="1:13" s="85" customFormat="1" ht="25.5" customHeight="1">
      <c r="A28" s="223"/>
      <c r="B28" s="224"/>
      <c r="C28" s="224"/>
      <c r="D28" s="224"/>
      <c r="E28" s="214" t="s">
        <v>421</v>
      </c>
      <c r="F28" s="225"/>
      <c r="G28" s="225"/>
      <c r="H28" s="225"/>
      <c r="I28" s="227"/>
      <c r="J28" s="227"/>
      <c r="K28" s="227"/>
      <c r="L28" s="227"/>
      <c r="M28" s="208"/>
    </row>
    <row r="29" spans="1:13" ht="25.5" customHeight="1">
      <c r="A29" s="223">
        <v>2141</v>
      </c>
      <c r="B29" s="224" t="s">
        <v>198</v>
      </c>
      <c r="C29" s="224">
        <v>4</v>
      </c>
      <c r="D29" s="224">
        <v>1</v>
      </c>
      <c r="E29" s="214" t="s">
        <v>433</v>
      </c>
      <c r="F29" s="225">
        <f>SUM(G29:H29)</f>
        <v>0</v>
      </c>
      <c r="G29" s="225"/>
      <c r="H29" s="225"/>
      <c r="I29" s="226"/>
      <c r="J29" s="226"/>
      <c r="K29" s="226"/>
      <c r="L29" s="226"/>
      <c r="M29" s="208"/>
    </row>
    <row r="30" spans="1:13" ht="25.5" customHeight="1">
      <c r="A30" s="223">
        <v>2150</v>
      </c>
      <c r="B30" s="224" t="s">
        <v>198</v>
      </c>
      <c r="C30" s="224">
        <v>5</v>
      </c>
      <c r="D30" s="224">
        <v>0</v>
      </c>
      <c r="E30" s="214" t="s">
        <v>434</v>
      </c>
      <c r="F30" s="225">
        <f>SUM(F32)</f>
        <v>0</v>
      </c>
      <c r="G30" s="225">
        <f>SUM(G32)</f>
        <v>0</v>
      </c>
      <c r="H30" s="225">
        <f>SUM(H32)</f>
        <v>0</v>
      </c>
      <c r="I30" s="226"/>
      <c r="J30" s="226"/>
      <c r="K30" s="226"/>
      <c r="L30" s="226"/>
      <c r="M30" s="208"/>
    </row>
    <row r="31" spans="1:13" s="85" customFormat="1" ht="25.5" customHeight="1">
      <c r="A31" s="223"/>
      <c r="B31" s="224"/>
      <c r="C31" s="224"/>
      <c r="D31" s="224"/>
      <c r="E31" s="214" t="s">
        <v>421</v>
      </c>
      <c r="F31" s="225"/>
      <c r="G31" s="225"/>
      <c r="H31" s="225"/>
      <c r="I31" s="227"/>
      <c r="J31" s="227"/>
      <c r="K31" s="227"/>
      <c r="L31" s="227"/>
      <c r="M31" s="208"/>
    </row>
    <row r="32" spans="1:13" ht="25.5" customHeight="1">
      <c r="A32" s="223">
        <v>2151</v>
      </c>
      <c r="B32" s="224" t="s">
        <v>198</v>
      </c>
      <c r="C32" s="224">
        <v>5</v>
      </c>
      <c r="D32" s="224">
        <v>1</v>
      </c>
      <c r="E32" s="214" t="s">
        <v>435</v>
      </c>
      <c r="F32" s="225">
        <f>SUM(G32:H32)</f>
        <v>0</v>
      </c>
      <c r="G32" s="225"/>
      <c r="H32" s="225"/>
      <c r="I32" s="226"/>
      <c r="J32" s="226"/>
      <c r="K32" s="226"/>
      <c r="L32" s="226"/>
      <c r="M32" s="208"/>
    </row>
    <row r="33" spans="1:13" ht="25.5" customHeight="1">
      <c r="A33" s="223">
        <v>2160</v>
      </c>
      <c r="B33" s="224" t="s">
        <v>198</v>
      </c>
      <c r="C33" s="224">
        <v>6</v>
      </c>
      <c r="D33" s="224">
        <v>0</v>
      </c>
      <c r="E33" s="214" t="s">
        <v>436</v>
      </c>
      <c r="F33" s="225">
        <f>G33+H33</f>
        <v>823561.3</v>
      </c>
      <c r="G33" s="225">
        <f aca="true" t="shared" si="4" ref="G33:L33">SUM(G35)</f>
        <v>185046.3</v>
      </c>
      <c r="H33" s="225">
        <f t="shared" si="4"/>
        <v>638515</v>
      </c>
      <c r="I33" s="225">
        <f t="shared" si="4"/>
        <v>441159.6</v>
      </c>
      <c r="J33" s="225">
        <f t="shared" si="4"/>
        <v>586674.8</v>
      </c>
      <c r="K33" s="225">
        <f t="shared" si="4"/>
        <v>729335.2</v>
      </c>
      <c r="L33" s="225">
        <f t="shared" si="4"/>
        <v>823561.3</v>
      </c>
      <c r="M33" s="208"/>
    </row>
    <row r="34" spans="1:13" s="85" customFormat="1" ht="25.5" customHeight="1">
      <c r="A34" s="223"/>
      <c r="B34" s="224"/>
      <c r="C34" s="224"/>
      <c r="D34" s="224"/>
      <c r="E34" s="214" t="s">
        <v>421</v>
      </c>
      <c r="F34" s="225"/>
      <c r="G34" s="225"/>
      <c r="H34" s="225"/>
      <c r="I34" s="227"/>
      <c r="J34" s="227"/>
      <c r="K34" s="227"/>
      <c r="L34" s="227"/>
      <c r="M34" s="208"/>
    </row>
    <row r="35" spans="1:13" ht="25.5" customHeight="1">
      <c r="A35" s="223">
        <v>2161</v>
      </c>
      <c r="B35" s="224" t="s">
        <v>198</v>
      </c>
      <c r="C35" s="224">
        <v>6</v>
      </c>
      <c r="D35" s="224">
        <v>1</v>
      </c>
      <c r="E35" s="214" t="s">
        <v>437</v>
      </c>
      <c r="F35" s="225">
        <v>823561.3</v>
      </c>
      <c r="G35" s="225">
        <v>185046.3</v>
      </c>
      <c r="H35" s="225">
        <v>638515</v>
      </c>
      <c r="I35" s="225">
        <v>441159.6</v>
      </c>
      <c r="J35" s="225">
        <v>586674.8</v>
      </c>
      <c r="K35" s="225">
        <v>729335.2</v>
      </c>
      <c r="L35" s="225">
        <v>823561.3</v>
      </c>
      <c r="M35" s="208"/>
    </row>
    <row r="36" spans="1:13" ht="25.5" customHeight="1">
      <c r="A36" s="223">
        <v>2170</v>
      </c>
      <c r="B36" s="224" t="s">
        <v>198</v>
      </c>
      <c r="C36" s="224">
        <v>7</v>
      </c>
      <c r="D36" s="224">
        <v>0</v>
      </c>
      <c r="E36" s="214" t="s">
        <v>438</v>
      </c>
      <c r="F36" s="225">
        <f>SUM(F38)</f>
        <v>0</v>
      </c>
      <c r="G36" s="225">
        <f>SUM(G38)</f>
        <v>0</v>
      </c>
      <c r="H36" s="225">
        <f>SUM(H38)</f>
        <v>0</v>
      </c>
      <c r="I36" s="226"/>
      <c r="J36" s="226"/>
      <c r="K36" s="226"/>
      <c r="L36" s="226"/>
      <c r="M36" s="208"/>
    </row>
    <row r="37" spans="1:13" s="85" customFormat="1" ht="25.5" customHeight="1">
      <c r="A37" s="223"/>
      <c r="B37" s="224"/>
      <c r="C37" s="224"/>
      <c r="D37" s="224"/>
      <c r="E37" s="214" t="s">
        <v>421</v>
      </c>
      <c r="F37" s="225"/>
      <c r="G37" s="225"/>
      <c r="H37" s="225"/>
      <c r="I37" s="227"/>
      <c r="J37" s="227"/>
      <c r="K37" s="227"/>
      <c r="L37" s="227"/>
      <c r="M37" s="208"/>
    </row>
    <row r="38" spans="1:13" ht="25.5" customHeight="1">
      <c r="A38" s="223">
        <v>2171</v>
      </c>
      <c r="B38" s="224" t="s">
        <v>198</v>
      </c>
      <c r="C38" s="224">
        <v>7</v>
      </c>
      <c r="D38" s="224">
        <v>1</v>
      </c>
      <c r="E38" s="214" t="s">
        <v>438</v>
      </c>
      <c r="F38" s="225">
        <f>SUM(G38:H38)</f>
        <v>0</v>
      </c>
      <c r="G38" s="225"/>
      <c r="H38" s="225"/>
      <c r="I38" s="226"/>
      <c r="J38" s="226"/>
      <c r="K38" s="226"/>
      <c r="L38" s="226"/>
      <c r="M38" s="208"/>
    </row>
    <row r="39" spans="1:13" ht="25.5" customHeight="1">
      <c r="A39" s="223">
        <v>2180</v>
      </c>
      <c r="B39" s="224" t="s">
        <v>198</v>
      </c>
      <c r="C39" s="224">
        <v>8</v>
      </c>
      <c r="D39" s="224">
        <v>0</v>
      </c>
      <c r="E39" s="214" t="s">
        <v>439</v>
      </c>
      <c r="F39" s="225">
        <f>SUM(F41)</f>
        <v>0</v>
      </c>
      <c r="G39" s="225">
        <f>SUM(G41)</f>
        <v>0</v>
      </c>
      <c r="H39" s="225">
        <f>SUM(H41)</f>
        <v>0</v>
      </c>
      <c r="I39" s="226"/>
      <c r="J39" s="226"/>
      <c r="K39" s="226"/>
      <c r="L39" s="226"/>
      <c r="M39" s="208"/>
    </row>
    <row r="40" spans="1:13" s="85" customFormat="1" ht="25.5" customHeight="1">
      <c r="A40" s="223"/>
      <c r="B40" s="224"/>
      <c r="C40" s="224"/>
      <c r="D40" s="224"/>
      <c r="E40" s="214" t="s">
        <v>421</v>
      </c>
      <c r="F40" s="225"/>
      <c r="G40" s="225"/>
      <c r="H40" s="225"/>
      <c r="I40" s="227"/>
      <c r="J40" s="227"/>
      <c r="K40" s="227"/>
      <c r="L40" s="227"/>
      <c r="M40" s="208"/>
    </row>
    <row r="41" spans="1:13" ht="25.5" customHeight="1">
      <c r="A41" s="223">
        <v>2181</v>
      </c>
      <c r="B41" s="224" t="s">
        <v>198</v>
      </c>
      <c r="C41" s="224">
        <v>8</v>
      </c>
      <c r="D41" s="224">
        <v>1</v>
      </c>
      <c r="E41" s="214" t="s">
        <v>439</v>
      </c>
      <c r="F41" s="225">
        <f>SUM(F43:F44)</f>
        <v>0</v>
      </c>
      <c r="G41" s="225">
        <f>SUM(G43:G44)</f>
        <v>0</v>
      </c>
      <c r="H41" s="225">
        <f>SUM(H43:H44)</f>
        <v>0</v>
      </c>
      <c r="I41" s="226"/>
      <c r="J41" s="226"/>
      <c r="K41" s="226"/>
      <c r="L41" s="226"/>
      <c r="M41" s="208"/>
    </row>
    <row r="42" spans="1:13" ht="25.5" customHeight="1">
      <c r="A42" s="223"/>
      <c r="B42" s="224"/>
      <c r="C42" s="224"/>
      <c r="D42" s="224"/>
      <c r="E42" s="214" t="s">
        <v>421</v>
      </c>
      <c r="F42" s="225"/>
      <c r="G42" s="225"/>
      <c r="H42" s="225"/>
      <c r="I42" s="226"/>
      <c r="J42" s="226"/>
      <c r="K42" s="226"/>
      <c r="L42" s="226"/>
      <c r="M42" s="208"/>
    </row>
    <row r="43" spans="1:13" ht="25.5" customHeight="1">
      <c r="A43" s="223">
        <v>2182</v>
      </c>
      <c r="B43" s="224" t="s">
        <v>198</v>
      </c>
      <c r="C43" s="224">
        <v>8</v>
      </c>
      <c r="D43" s="224">
        <v>1</v>
      </c>
      <c r="E43" s="214" t="s">
        <v>440</v>
      </c>
      <c r="F43" s="225">
        <f>SUM(G43:H43)</f>
        <v>0</v>
      </c>
      <c r="G43" s="225"/>
      <c r="H43" s="225"/>
      <c r="I43" s="226"/>
      <c r="J43" s="226"/>
      <c r="K43" s="226"/>
      <c r="L43" s="226"/>
      <c r="M43" s="208"/>
    </row>
    <row r="44" spans="1:13" ht="25.5" customHeight="1">
      <c r="A44" s="223">
        <v>2183</v>
      </c>
      <c r="B44" s="224" t="s">
        <v>198</v>
      </c>
      <c r="C44" s="224">
        <v>8</v>
      </c>
      <c r="D44" s="224">
        <v>1</v>
      </c>
      <c r="E44" s="214" t="s">
        <v>441</v>
      </c>
      <c r="F44" s="225">
        <f>SUM(G44:H44)</f>
        <v>0</v>
      </c>
      <c r="G44" s="225">
        <f>G45</f>
        <v>0</v>
      </c>
      <c r="H44" s="225">
        <f>H45</f>
        <v>0</v>
      </c>
      <c r="I44" s="226"/>
      <c r="J44" s="226"/>
      <c r="K44" s="226"/>
      <c r="L44" s="226"/>
      <c r="M44" s="208"/>
    </row>
    <row r="45" spans="1:13" ht="25.5" customHeight="1">
      <c r="A45" s="223">
        <v>2184</v>
      </c>
      <c r="B45" s="224" t="s">
        <v>198</v>
      </c>
      <c r="C45" s="224">
        <v>8</v>
      </c>
      <c r="D45" s="224">
        <v>1</v>
      </c>
      <c r="E45" s="214" t="s">
        <v>442</v>
      </c>
      <c r="F45" s="225">
        <f>SUM(G45:H45)</f>
        <v>0</v>
      </c>
      <c r="G45" s="225"/>
      <c r="H45" s="225"/>
      <c r="I45" s="226"/>
      <c r="J45" s="226"/>
      <c r="K45" s="226"/>
      <c r="L45" s="226"/>
      <c r="M45" s="208"/>
    </row>
    <row r="46" spans="1:13" ht="25.5" customHeight="1">
      <c r="A46" s="223">
        <v>2185</v>
      </c>
      <c r="B46" s="224" t="s">
        <v>198</v>
      </c>
      <c r="C46" s="224">
        <v>8</v>
      </c>
      <c r="D46" s="224">
        <v>1</v>
      </c>
      <c r="E46" s="214"/>
      <c r="F46" s="225"/>
      <c r="G46" s="225"/>
      <c r="H46" s="225"/>
      <c r="I46" s="226"/>
      <c r="J46" s="226"/>
      <c r="K46" s="226"/>
      <c r="L46" s="226"/>
      <c r="M46" s="208"/>
    </row>
    <row r="47" spans="1:13" s="83" customFormat="1" ht="25.5" customHeight="1">
      <c r="A47" s="223">
        <v>2200</v>
      </c>
      <c r="B47" s="224" t="s">
        <v>199</v>
      </c>
      <c r="C47" s="224">
        <v>0</v>
      </c>
      <c r="D47" s="224">
        <v>0</v>
      </c>
      <c r="E47" s="214" t="s">
        <v>443</v>
      </c>
      <c r="F47" s="225">
        <f>G47+H47</f>
        <v>6500</v>
      </c>
      <c r="G47" s="225">
        <f aca="true" t="shared" si="5" ref="G47:L47">SUM(G49,G52,G55,G58,G61)</f>
        <v>5000</v>
      </c>
      <c r="H47" s="225">
        <f t="shared" si="5"/>
        <v>1500</v>
      </c>
      <c r="I47" s="225">
        <f t="shared" si="5"/>
        <v>2750</v>
      </c>
      <c r="J47" s="225">
        <f t="shared" si="5"/>
        <v>4000</v>
      </c>
      <c r="K47" s="225">
        <f t="shared" si="5"/>
        <v>5250</v>
      </c>
      <c r="L47" s="225">
        <f t="shared" si="5"/>
        <v>6500</v>
      </c>
      <c r="M47" s="208"/>
    </row>
    <row r="48" spans="1:13" ht="25.5" customHeight="1">
      <c r="A48" s="223"/>
      <c r="B48" s="224"/>
      <c r="C48" s="224"/>
      <c r="D48" s="224"/>
      <c r="E48" s="214" t="s">
        <v>341</v>
      </c>
      <c r="F48" s="225"/>
      <c r="G48" s="225"/>
      <c r="H48" s="225"/>
      <c r="I48" s="226"/>
      <c r="J48" s="226"/>
      <c r="K48" s="226"/>
      <c r="L48" s="226"/>
      <c r="M48" s="208"/>
    </row>
    <row r="49" spans="1:13" ht="25.5" customHeight="1">
      <c r="A49" s="223">
        <v>2210</v>
      </c>
      <c r="B49" s="224" t="s">
        <v>199</v>
      </c>
      <c r="C49" s="224">
        <v>1</v>
      </c>
      <c r="D49" s="224">
        <v>0</v>
      </c>
      <c r="E49" s="214" t="s">
        <v>444</v>
      </c>
      <c r="F49" s="225">
        <f>SUM(F51)</f>
        <v>0</v>
      </c>
      <c r="G49" s="225">
        <f>SUM(G51)</f>
        <v>0</v>
      </c>
      <c r="H49" s="225">
        <f>SUM(H51)</f>
        <v>0</v>
      </c>
      <c r="I49" s="226"/>
      <c r="J49" s="226"/>
      <c r="K49" s="226"/>
      <c r="L49" s="226"/>
      <c r="M49" s="208"/>
    </row>
    <row r="50" spans="1:13" s="85" customFormat="1" ht="25.5" customHeight="1">
      <c r="A50" s="223"/>
      <c r="B50" s="224"/>
      <c r="C50" s="224"/>
      <c r="D50" s="224"/>
      <c r="E50" s="214" t="s">
        <v>421</v>
      </c>
      <c r="F50" s="225"/>
      <c r="G50" s="225"/>
      <c r="H50" s="225"/>
      <c r="I50" s="227"/>
      <c r="J50" s="227"/>
      <c r="K50" s="227"/>
      <c r="L50" s="227"/>
      <c r="M50" s="208"/>
    </row>
    <row r="51" spans="1:13" ht="25.5" customHeight="1">
      <c r="A51" s="223">
        <v>2211</v>
      </c>
      <c r="B51" s="224" t="s">
        <v>199</v>
      </c>
      <c r="C51" s="224">
        <v>1</v>
      </c>
      <c r="D51" s="224">
        <v>1</v>
      </c>
      <c r="E51" s="214" t="s">
        <v>445</v>
      </c>
      <c r="F51" s="225">
        <f>SUM(G51:H51)</f>
        <v>0</v>
      </c>
      <c r="G51" s="225"/>
      <c r="H51" s="225"/>
      <c r="I51" s="226"/>
      <c r="J51" s="226"/>
      <c r="K51" s="226"/>
      <c r="L51" s="226"/>
      <c r="M51" s="208"/>
    </row>
    <row r="52" spans="1:13" ht="25.5" customHeight="1">
      <c r="A52" s="223">
        <v>2220</v>
      </c>
      <c r="B52" s="224" t="s">
        <v>199</v>
      </c>
      <c r="C52" s="224">
        <v>2</v>
      </c>
      <c r="D52" s="224">
        <v>0</v>
      </c>
      <c r="E52" s="214" t="s">
        <v>446</v>
      </c>
      <c r="F52" s="225">
        <f>G52+H52</f>
        <v>6500</v>
      </c>
      <c r="G52" s="225">
        <f aca="true" t="shared" si="6" ref="G52:L52">SUM(G54)</f>
        <v>5000</v>
      </c>
      <c r="H52" s="225">
        <f t="shared" si="6"/>
        <v>1500</v>
      </c>
      <c r="I52" s="225">
        <f t="shared" si="6"/>
        <v>2750</v>
      </c>
      <c r="J52" s="225">
        <f t="shared" si="6"/>
        <v>4000</v>
      </c>
      <c r="K52" s="225">
        <f t="shared" si="6"/>
        <v>5250</v>
      </c>
      <c r="L52" s="225">
        <f t="shared" si="6"/>
        <v>6500</v>
      </c>
      <c r="M52" s="208"/>
    </row>
    <row r="53" spans="1:13" s="85" customFormat="1" ht="25.5" customHeight="1">
      <c r="A53" s="223"/>
      <c r="B53" s="224"/>
      <c r="C53" s="224"/>
      <c r="D53" s="224"/>
      <c r="E53" s="214" t="s">
        <v>421</v>
      </c>
      <c r="F53" s="225"/>
      <c r="G53" s="225"/>
      <c r="H53" s="225"/>
      <c r="I53" s="227"/>
      <c r="J53" s="227"/>
      <c r="K53" s="227"/>
      <c r="L53" s="227"/>
      <c r="M53" s="208"/>
    </row>
    <row r="54" spans="1:13" ht="25.5" customHeight="1">
      <c r="A54" s="223">
        <v>2221</v>
      </c>
      <c r="B54" s="224" t="s">
        <v>199</v>
      </c>
      <c r="C54" s="224">
        <v>2</v>
      </c>
      <c r="D54" s="224">
        <v>1</v>
      </c>
      <c r="E54" s="214" t="s">
        <v>447</v>
      </c>
      <c r="F54" s="225">
        <f>G54+H54</f>
        <v>6500</v>
      </c>
      <c r="G54" s="225">
        <v>5000</v>
      </c>
      <c r="H54" s="225">
        <v>1500</v>
      </c>
      <c r="I54" s="225">
        <v>2750</v>
      </c>
      <c r="J54" s="225">
        <v>4000</v>
      </c>
      <c r="K54" s="225">
        <v>5250</v>
      </c>
      <c r="L54" s="225">
        <v>6500</v>
      </c>
      <c r="M54" s="208"/>
    </row>
    <row r="55" spans="1:13" ht="25.5" customHeight="1">
      <c r="A55" s="223">
        <v>2230</v>
      </c>
      <c r="B55" s="224" t="s">
        <v>199</v>
      </c>
      <c r="C55" s="224">
        <v>3</v>
      </c>
      <c r="D55" s="224">
        <v>0</v>
      </c>
      <c r="E55" s="214" t="s">
        <v>448</v>
      </c>
      <c r="F55" s="225">
        <f>SUM(F57)</f>
        <v>0</v>
      </c>
      <c r="G55" s="225">
        <f>SUM(G57)</f>
        <v>0</v>
      </c>
      <c r="H55" s="225">
        <f>SUM(H57)</f>
        <v>0</v>
      </c>
      <c r="I55" s="226"/>
      <c r="J55" s="226"/>
      <c r="K55" s="226"/>
      <c r="L55" s="226"/>
      <c r="M55" s="208"/>
    </row>
    <row r="56" spans="1:13" s="85" customFormat="1" ht="25.5" customHeight="1">
      <c r="A56" s="223"/>
      <c r="B56" s="224"/>
      <c r="C56" s="224"/>
      <c r="D56" s="224"/>
      <c r="E56" s="214" t="s">
        <v>421</v>
      </c>
      <c r="F56" s="225"/>
      <c r="G56" s="225"/>
      <c r="H56" s="225"/>
      <c r="I56" s="227"/>
      <c r="J56" s="227"/>
      <c r="K56" s="227"/>
      <c r="L56" s="227"/>
      <c r="M56" s="208"/>
    </row>
    <row r="57" spans="1:13" ht="25.5" customHeight="1">
      <c r="A57" s="223">
        <v>2231</v>
      </c>
      <c r="B57" s="224" t="s">
        <v>199</v>
      </c>
      <c r="C57" s="224">
        <v>3</v>
      </c>
      <c r="D57" s="224">
        <v>1</v>
      </c>
      <c r="E57" s="214" t="s">
        <v>449</v>
      </c>
      <c r="F57" s="225">
        <f>SUM(G57:H57)</f>
        <v>0</v>
      </c>
      <c r="G57" s="225"/>
      <c r="H57" s="225"/>
      <c r="I57" s="226"/>
      <c r="J57" s="226"/>
      <c r="K57" s="226"/>
      <c r="L57" s="226"/>
      <c r="M57" s="208"/>
    </row>
    <row r="58" spans="1:13" ht="25.5" customHeight="1">
      <c r="A58" s="223">
        <v>2240</v>
      </c>
      <c r="B58" s="224" t="s">
        <v>199</v>
      </c>
      <c r="C58" s="224">
        <v>4</v>
      </c>
      <c r="D58" s="224">
        <v>0</v>
      </c>
      <c r="E58" s="214" t="s">
        <v>450</v>
      </c>
      <c r="F58" s="225">
        <f>SUM(F60)</f>
        <v>0</v>
      </c>
      <c r="G58" s="225">
        <f>SUM(G60)</f>
        <v>0</v>
      </c>
      <c r="H58" s="225">
        <f>SUM(H60)</f>
        <v>0</v>
      </c>
      <c r="I58" s="226"/>
      <c r="J58" s="226"/>
      <c r="K58" s="226"/>
      <c r="L58" s="226"/>
      <c r="M58" s="208"/>
    </row>
    <row r="59" spans="1:13" s="85" customFormat="1" ht="25.5" customHeight="1">
      <c r="A59" s="223"/>
      <c r="B59" s="224"/>
      <c r="C59" s="224"/>
      <c r="D59" s="224"/>
      <c r="E59" s="214" t="s">
        <v>421</v>
      </c>
      <c r="F59" s="225"/>
      <c r="G59" s="225"/>
      <c r="H59" s="225"/>
      <c r="I59" s="227"/>
      <c r="J59" s="227"/>
      <c r="K59" s="227"/>
      <c r="L59" s="227"/>
      <c r="M59" s="208"/>
    </row>
    <row r="60" spans="1:13" ht="25.5" customHeight="1">
      <c r="A60" s="223">
        <v>2241</v>
      </c>
      <c r="B60" s="224" t="s">
        <v>199</v>
      </c>
      <c r="C60" s="224">
        <v>4</v>
      </c>
      <c r="D60" s="224">
        <v>1</v>
      </c>
      <c r="E60" s="214" t="s">
        <v>450</v>
      </c>
      <c r="F60" s="225">
        <f>SUM(G60:H60)</f>
        <v>0</v>
      </c>
      <c r="G60" s="225"/>
      <c r="H60" s="225"/>
      <c r="I60" s="226"/>
      <c r="J60" s="226"/>
      <c r="K60" s="226"/>
      <c r="L60" s="226"/>
      <c r="M60" s="208"/>
    </row>
    <row r="61" spans="1:13" ht="25.5" customHeight="1">
      <c r="A61" s="223">
        <v>2250</v>
      </c>
      <c r="B61" s="224" t="s">
        <v>199</v>
      </c>
      <c r="C61" s="224">
        <v>5</v>
      </c>
      <c r="D61" s="224">
        <v>0</v>
      </c>
      <c r="E61" s="214" t="s">
        <v>451</v>
      </c>
      <c r="F61" s="225">
        <f>SUM(F63)</f>
        <v>0</v>
      </c>
      <c r="G61" s="225">
        <f>SUM(G63)</f>
        <v>0</v>
      </c>
      <c r="H61" s="225">
        <f>SUM(H63)</f>
        <v>0</v>
      </c>
      <c r="I61" s="226"/>
      <c r="J61" s="226"/>
      <c r="K61" s="226"/>
      <c r="L61" s="226"/>
      <c r="M61" s="208"/>
    </row>
    <row r="62" spans="1:13" s="85" customFormat="1" ht="25.5" customHeight="1">
      <c r="A62" s="223"/>
      <c r="B62" s="224"/>
      <c r="C62" s="224"/>
      <c r="D62" s="224"/>
      <c r="E62" s="214" t="s">
        <v>421</v>
      </c>
      <c r="F62" s="225"/>
      <c r="G62" s="225"/>
      <c r="H62" s="225"/>
      <c r="I62" s="227"/>
      <c r="J62" s="227"/>
      <c r="K62" s="227"/>
      <c r="L62" s="227"/>
      <c r="M62" s="208"/>
    </row>
    <row r="63" spans="1:13" ht="25.5" customHeight="1">
      <c r="A63" s="223">
        <v>2251</v>
      </c>
      <c r="B63" s="224" t="s">
        <v>199</v>
      </c>
      <c r="C63" s="224">
        <v>5</v>
      </c>
      <c r="D63" s="224">
        <v>1</v>
      </c>
      <c r="E63" s="214" t="s">
        <v>451</v>
      </c>
      <c r="F63" s="225">
        <f>SUM(G63:H63)</f>
        <v>0</v>
      </c>
      <c r="G63" s="225"/>
      <c r="H63" s="225"/>
      <c r="I63" s="226"/>
      <c r="J63" s="226"/>
      <c r="K63" s="226"/>
      <c r="L63" s="226"/>
      <c r="M63" s="208"/>
    </row>
    <row r="64" spans="1:13" s="83" customFormat="1" ht="25.5" customHeight="1">
      <c r="A64" s="223">
        <v>2300</v>
      </c>
      <c r="B64" s="224" t="s">
        <v>200</v>
      </c>
      <c r="C64" s="224">
        <v>0</v>
      </c>
      <c r="D64" s="224">
        <v>0</v>
      </c>
      <c r="E64" s="214" t="s">
        <v>452</v>
      </c>
      <c r="F64" s="225">
        <f>SUM(F66,F71,F74,F78,F81,F84,F87)</f>
        <v>0</v>
      </c>
      <c r="G64" s="225">
        <f>SUM(G66,G71,G74,G78,G81,G84,G87)</f>
        <v>0</v>
      </c>
      <c r="H64" s="225">
        <f>SUM(H66,H71,H74,H78,H81,H84,H87)</f>
        <v>0</v>
      </c>
      <c r="I64" s="228"/>
      <c r="J64" s="228"/>
      <c r="K64" s="228"/>
      <c r="L64" s="228"/>
      <c r="M64" s="208"/>
    </row>
    <row r="65" spans="1:13" ht="25.5" customHeight="1">
      <c r="A65" s="223"/>
      <c r="B65" s="224"/>
      <c r="C65" s="224"/>
      <c r="D65" s="224"/>
      <c r="E65" s="214" t="s">
        <v>341</v>
      </c>
      <c r="F65" s="225"/>
      <c r="G65" s="225"/>
      <c r="H65" s="225"/>
      <c r="I65" s="226"/>
      <c r="J65" s="226"/>
      <c r="K65" s="226"/>
      <c r="L65" s="226"/>
      <c r="M65" s="208"/>
    </row>
    <row r="66" spans="1:13" ht="25.5" customHeight="1">
      <c r="A66" s="223">
        <v>2310</v>
      </c>
      <c r="B66" s="224" t="s">
        <v>200</v>
      </c>
      <c r="C66" s="224">
        <v>1</v>
      </c>
      <c r="D66" s="224">
        <v>0</v>
      </c>
      <c r="E66" s="214" t="s">
        <v>453</v>
      </c>
      <c r="F66" s="225">
        <f>SUM(F68:F70)</f>
        <v>0</v>
      </c>
      <c r="G66" s="225">
        <f>SUM(G68:G70)</f>
        <v>0</v>
      </c>
      <c r="H66" s="225">
        <f>SUM(H68:H70)</f>
        <v>0</v>
      </c>
      <c r="I66" s="226"/>
      <c r="J66" s="226"/>
      <c r="K66" s="226"/>
      <c r="L66" s="226"/>
      <c r="M66" s="208"/>
    </row>
    <row r="67" spans="1:13" s="85" customFormat="1" ht="25.5" customHeight="1">
      <c r="A67" s="223"/>
      <c r="B67" s="224"/>
      <c r="C67" s="224"/>
      <c r="D67" s="224"/>
      <c r="E67" s="214" t="s">
        <v>421</v>
      </c>
      <c r="F67" s="225"/>
      <c r="G67" s="225"/>
      <c r="H67" s="225"/>
      <c r="I67" s="227"/>
      <c r="J67" s="227"/>
      <c r="K67" s="227"/>
      <c r="L67" s="227"/>
      <c r="M67" s="208"/>
    </row>
    <row r="68" spans="1:13" ht="25.5" customHeight="1">
      <c r="A68" s="223">
        <v>2311</v>
      </c>
      <c r="B68" s="224" t="s">
        <v>200</v>
      </c>
      <c r="C68" s="224">
        <v>1</v>
      </c>
      <c r="D68" s="224">
        <v>1</v>
      </c>
      <c r="E68" s="214" t="s">
        <v>454</v>
      </c>
      <c r="F68" s="225">
        <f>SUM(G68:H68)</f>
        <v>0</v>
      </c>
      <c r="G68" s="225"/>
      <c r="H68" s="225"/>
      <c r="I68" s="226"/>
      <c r="J68" s="226"/>
      <c r="K68" s="226"/>
      <c r="L68" s="226"/>
      <c r="M68" s="208"/>
    </row>
    <row r="69" spans="1:13" ht="25.5" customHeight="1">
      <c r="A69" s="223">
        <v>2312</v>
      </c>
      <c r="B69" s="224" t="s">
        <v>200</v>
      </c>
      <c r="C69" s="224">
        <v>1</v>
      </c>
      <c r="D69" s="224">
        <v>2</v>
      </c>
      <c r="E69" s="214" t="s">
        <v>455</v>
      </c>
      <c r="F69" s="225">
        <f>SUM(G69:H69)</f>
        <v>0</v>
      </c>
      <c r="G69" s="225"/>
      <c r="H69" s="225"/>
      <c r="I69" s="226"/>
      <c r="J69" s="226"/>
      <c r="K69" s="226"/>
      <c r="L69" s="226"/>
      <c r="M69" s="208"/>
    </row>
    <row r="70" spans="1:13" ht="25.5" customHeight="1">
      <c r="A70" s="223">
        <v>2313</v>
      </c>
      <c r="B70" s="224" t="s">
        <v>200</v>
      </c>
      <c r="C70" s="224">
        <v>1</v>
      </c>
      <c r="D70" s="224">
        <v>3</v>
      </c>
      <c r="E70" s="214" t="s">
        <v>456</v>
      </c>
      <c r="F70" s="225">
        <f>SUM(G70:H70)</f>
        <v>0</v>
      </c>
      <c r="G70" s="225"/>
      <c r="H70" s="225"/>
      <c r="I70" s="226"/>
      <c r="J70" s="226"/>
      <c r="K70" s="226"/>
      <c r="L70" s="226"/>
      <c r="M70" s="208"/>
    </row>
    <row r="71" spans="1:13" ht="25.5" customHeight="1">
      <c r="A71" s="223">
        <v>2320</v>
      </c>
      <c r="B71" s="224" t="s">
        <v>200</v>
      </c>
      <c r="C71" s="224">
        <v>2</v>
      </c>
      <c r="D71" s="224">
        <v>0</v>
      </c>
      <c r="E71" s="214" t="s">
        <v>457</v>
      </c>
      <c r="F71" s="225">
        <f>SUM(F73)</f>
        <v>0</v>
      </c>
      <c r="G71" s="225">
        <f>SUM(G73)</f>
        <v>0</v>
      </c>
      <c r="H71" s="225">
        <f>SUM(H73)</f>
        <v>0</v>
      </c>
      <c r="I71" s="226"/>
      <c r="J71" s="226"/>
      <c r="K71" s="226"/>
      <c r="L71" s="226"/>
      <c r="M71" s="208"/>
    </row>
    <row r="72" spans="1:13" s="85" customFormat="1" ht="25.5" customHeight="1">
      <c r="A72" s="223"/>
      <c r="B72" s="224"/>
      <c r="C72" s="224"/>
      <c r="D72" s="224"/>
      <c r="E72" s="214" t="s">
        <v>421</v>
      </c>
      <c r="F72" s="225"/>
      <c r="G72" s="225"/>
      <c r="H72" s="225"/>
      <c r="I72" s="227"/>
      <c r="J72" s="227"/>
      <c r="K72" s="227"/>
      <c r="L72" s="227"/>
      <c r="M72" s="208"/>
    </row>
    <row r="73" spans="1:13" ht="25.5" customHeight="1">
      <c r="A73" s="223">
        <v>2321</v>
      </c>
      <c r="B73" s="224" t="s">
        <v>200</v>
      </c>
      <c r="C73" s="224">
        <v>2</v>
      </c>
      <c r="D73" s="224">
        <v>1</v>
      </c>
      <c r="E73" s="214" t="s">
        <v>458</v>
      </c>
      <c r="F73" s="225">
        <f>SUM(G73:H73)</f>
        <v>0</v>
      </c>
      <c r="G73" s="225"/>
      <c r="H73" s="225"/>
      <c r="I73" s="226"/>
      <c r="J73" s="226"/>
      <c r="K73" s="226"/>
      <c r="L73" s="226"/>
      <c r="M73" s="208"/>
    </row>
    <row r="74" spans="1:13" ht="25.5" customHeight="1">
      <c r="A74" s="223">
        <v>2330</v>
      </c>
      <c r="B74" s="224" t="s">
        <v>200</v>
      </c>
      <c r="C74" s="224">
        <v>3</v>
      </c>
      <c r="D74" s="224">
        <v>0</v>
      </c>
      <c r="E74" s="214" t="s">
        <v>459</v>
      </c>
      <c r="F74" s="225">
        <f>SUM(F76:F77)</f>
        <v>0</v>
      </c>
      <c r="G74" s="225">
        <f>SUM(G76:G77)</f>
        <v>0</v>
      </c>
      <c r="H74" s="225">
        <f>SUM(H76:H77)</f>
        <v>0</v>
      </c>
      <c r="I74" s="226"/>
      <c r="J74" s="226"/>
      <c r="K74" s="226"/>
      <c r="L74" s="226"/>
      <c r="M74" s="208"/>
    </row>
    <row r="75" spans="1:13" s="85" customFormat="1" ht="25.5" customHeight="1">
      <c r="A75" s="223"/>
      <c r="B75" s="224"/>
      <c r="C75" s="224"/>
      <c r="D75" s="224"/>
      <c r="E75" s="214" t="s">
        <v>421</v>
      </c>
      <c r="F75" s="225"/>
      <c r="G75" s="225"/>
      <c r="H75" s="225"/>
      <c r="I75" s="227"/>
      <c r="J75" s="227"/>
      <c r="K75" s="227"/>
      <c r="L75" s="227"/>
      <c r="M75" s="208"/>
    </row>
    <row r="76" spans="1:13" ht="25.5" customHeight="1">
      <c r="A76" s="223">
        <v>2331</v>
      </c>
      <c r="B76" s="224" t="s">
        <v>200</v>
      </c>
      <c r="C76" s="224">
        <v>3</v>
      </c>
      <c r="D76" s="224">
        <v>1</v>
      </c>
      <c r="E76" s="214" t="s">
        <v>460</v>
      </c>
      <c r="F76" s="225">
        <f>SUM(G76:H76)</f>
        <v>0</v>
      </c>
      <c r="G76" s="225"/>
      <c r="H76" s="225"/>
      <c r="I76" s="226"/>
      <c r="J76" s="226"/>
      <c r="K76" s="226"/>
      <c r="L76" s="226"/>
      <c r="M76" s="208"/>
    </row>
    <row r="77" spans="1:13" ht="25.5" customHeight="1">
      <c r="A77" s="223">
        <v>2332</v>
      </c>
      <c r="B77" s="224" t="s">
        <v>200</v>
      </c>
      <c r="C77" s="224">
        <v>3</v>
      </c>
      <c r="D77" s="224">
        <v>2</v>
      </c>
      <c r="E77" s="214" t="s">
        <v>461</v>
      </c>
      <c r="F77" s="225">
        <f>SUM(G77:H77)</f>
        <v>0</v>
      </c>
      <c r="G77" s="225"/>
      <c r="H77" s="225"/>
      <c r="I77" s="226"/>
      <c r="J77" s="226"/>
      <c r="K77" s="226"/>
      <c r="L77" s="226"/>
      <c r="M77" s="208"/>
    </row>
    <row r="78" spans="1:13" ht="25.5" customHeight="1">
      <c r="A78" s="223">
        <v>2340</v>
      </c>
      <c r="B78" s="224" t="s">
        <v>200</v>
      </c>
      <c r="C78" s="224">
        <v>4</v>
      </c>
      <c r="D78" s="224">
        <v>0</v>
      </c>
      <c r="E78" s="214" t="s">
        <v>462</v>
      </c>
      <c r="F78" s="225">
        <f>SUM(F80)</f>
        <v>0</v>
      </c>
      <c r="G78" s="225">
        <f>SUM(G80)</f>
        <v>0</v>
      </c>
      <c r="H78" s="225">
        <f>SUM(H80)</f>
        <v>0</v>
      </c>
      <c r="I78" s="226"/>
      <c r="J78" s="226"/>
      <c r="K78" s="226"/>
      <c r="L78" s="226"/>
      <c r="M78" s="208"/>
    </row>
    <row r="79" spans="1:13" s="85" customFormat="1" ht="25.5" customHeight="1">
      <c r="A79" s="223"/>
      <c r="B79" s="224"/>
      <c r="C79" s="224"/>
      <c r="D79" s="224"/>
      <c r="E79" s="214" t="s">
        <v>421</v>
      </c>
      <c r="F79" s="225"/>
      <c r="G79" s="225"/>
      <c r="H79" s="225"/>
      <c r="I79" s="227"/>
      <c r="J79" s="227"/>
      <c r="K79" s="227"/>
      <c r="L79" s="227"/>
      <c r="M79" s="208"/>
    </row>
    <row r="80" spans="1:13" ht="25.5" customHeight="1">
      <c r="A80" s="223">
        <v>2341</v>
      </c>
      <c r="B80" s="224" t="s">
        <v>200</v>
      </c>
      <c r="C80" s="224">
        <v>4</v>
      </c>
      <c r="D80" s="224">
        <v>1</v>
      </c>
      <c r="E80" s="214" t="s">
        <v>462</v>
      </c>
      <c r="F80" s="225">
        <f>SUM(G80:H80)</f>
        <v>0</v>
      </c>
      <c r="G80" s="225"/>
      <c r="H80" s="225"/>
      <c r="I80" s="226"/>
      <c r="J80" s="226"/>
      <c r="K80" s="226"/>
      <c r="L80" s="226"/>
      <c r="M80" s="208"/>
    </row>
    <row r="81" spans="1:13" ht="25.5" customHeight="1">
      <c r="A81" s="223">
        <v>2350</v>
      </c>
      <c r="B81" s="224" t="s">
        <v>200</v>
      </c>
      <c r="C81" s="224">
        <v>5</v>
      </c>
      <c r="D81" s="224">
        <v>0</v>
      </c>
      <c r="E81" s="214" t="s">
        <v>463</v>
      </c>
      <c r="F81" s="225">
        <f>SUM(F83)</f>
        <v>0</v>
      </c>
      <c r="G81" s="225">
        <f>SUM(G83)</f>
        <v>0</v>
      </c>
      <c r="H81" s="225">
        <f>SUM(H83)</f>
        <v>0</v>
      </c>
      <c r="I81" s="226"/>
      <c r="J81" s="226"/>
      <c r="K81" s="226"/>
      <c r="L81" s="226"/>
      <c r="M81" s="208"/>
    </row>
    <row r="82" spans="1:13" s="85" customFormat="1" ht="25.5" customHeight="1">
      <c r="A82" s="223"/>
      <c r="B82" s="224"/>
      <c r="C82" s="224"/>
      <c r="D82" s="224"/>
      <c r="E82" s="214" t="s">
        <v>421</v>
      </c>
      <c r="F82" s="225"/>
      <c r="G82" s="225"/>
      <c r="H82" s="225"/>
      <c r="I82" s="227"/>
      <c r="J82" s="227"/>
      <c r="K82" s="227"/>
      <c r="L82" s="227"/>
      <c r="M82" s="208"/>
    </row>
    <row r="83" spans="1:13" ht="25.5" customHeight="1">
      <c r="A83" s="223">
        <v>2351</v>
      </c>
      <c r="B83" s="224" t="s">
        <v>200</v>
      </c>
      <c r="C83" s="224">
        <v>5</v>
      </c>
      <c r="D83" s="224">
        <v>1</v>
      </c>
      <c r="E83" s="214" t="s">
        <v>464</v>
      </c>
      <c r="F83" s="225">
        <f>SUM(G83:H83)</f>
        <v>0</v>
      </c>
      <c r="G83" s="225"/>
      <c r="H83" s="225"/>
      <c r="I83" s="226"/>
      <c r="J83" s="226"/>
      <c r="K83" s="226"/>
      <c r="L83" s="226"/>
      <c r="M83" s="208"/>
    </row>
    <row r="84" spans="1:13" ht="25.5" customHeight="1">
      <c r="A84" s="223">
        <v>2360</v>
      </c>
      <c r="B84" s="224" t="s">
        <v>200</v>
      </c>
      <c r="C84" s="224">
        <v>6</v>
      </c>
      <c r="D84" s="224">
        <v>0</v>
      </c>
      <c r="E84" s="214" t="s">
        <v>465</v>
      </c>
      <c r="F84" s="225">
        <f>SUM(F86)</f>
        <v>0</v>
      </c>
      <c r="G84" s="225">
        <f>SUM(G86)</f>
        <v>0</v>
      </c>
      <c r="H84" s="225">
        <f>SUM(H86)</f>
        <v>0</v>
      </c>
      <c r="I84" s="226"/>
      <c r="J84" s="226"/>
      <c r="K84" s="226"/>
      <c r="L84" s="226"/>
      <c r="M84" s="208"/>
    </row>
    <row r="85" spans="1:13" s="85" customFormat="1" ht="25.5" customHeight="1">
      <c r="A85" s="223"/>
      <c r="B85" s="224"/>
      <c r="C85" s="224"/>
      <c r="D85" s="224"/>
      <c r="E85" s="214" t="s">
        <v>421</v>
      </c>
      <c r="F85" s="225"/>
      <c r="G85" s="225"/>
      <c r="H85" s="225"/>
      <c r="I85" s="227"/>
      <c r="J85" s="227"/>
      <c r="K85" s="227"/>
      <c r="L85" s="227"/>
      <c r="M85" s="208"/>
    </row>
    <row r="86" spans="1:13" ht="25.5" customHeight="1">
      <c r="A86" s="223">
        <v>2361</v>
      </c>
      <c r="B86" s="224" t="s">
        <v>200</v>
      </c>
      <c r="C86" s="224">
        <v>6</v>
      </c>
      <c r="D86" s="224">
        <v>1</v>
      </c>
      <c r="E86" s="214" t="s">
        <v>465</v>
      </c>
      <c r="F86" s="225">
        <f>SUM(G86:H86)</f>
        <v>0</v>
      </c>
      <c r="G86" s="225"/>
      <c r="H86" s="225"/>
      <c r="I86" s="226"/>
      <c r="J86" s="226"/>
      <c r="K86" s="226"/>
      <c r="L86" s="226"/>
      <c r="M86" s="208"/>
    </row>
    <row r="87" spans="1:13" ht="25.5" customHeight="1">
      <c r="A87" s="223">
        <v>2370</v>
      </c>
      <c r="B87" s="224" t="s">
        <v>200</v>
      </c>
      <c r="C87" s="224">
        <v>7</v>
      </c>
      <c r="D87" s="224">
        <v>0</v>
      </c>
      <c r="E87" s="214" t="s">
        <v>466</v>
      </c>
      <c r="F87" s="225">
        <f>SUM(F89)</f>
        <v>0</v>
      </c>
      <c r="G87" s="225">
        <f>SUM(G89)</f>
        <v>0</v>
      </c>
      <c r="H87" s="225">
        <f>SUM(H89)</f>
        <v>0</v>
      </c>
      <c r="I87" s="226"/>
      <c r="J87" s="226"/>
      <c r="K87" s="226"/>
      <c r="L87" s="226"/>
      <c r="M87" s="208"/>
    </row>
    <row r="88" spans="1:13" s="85" customFormat="1" ht="25.5" customHeight="1">
      <c r="A88" s="223"/>
      <c r="B88" s="224"/>
      <c r="C88" s="224"/>
      <c r="D88" s="224"/>
      <c r="E88" s="214" t="s">
        <v>421</v>
      </c>
      <c r="F88" s="225"/>
      <c r="G88" s="225"/>
      <c r="H88" s="225"/>
      <c r="I88" s="227"/>
      <c r="J88" s="227"/>
      <c r="K88" s="227"/>
      <c r="L88" s="227"/>
      <c r="M88" s="208"/>
    </row>
    <row r="89" spans="1:13" ht="25.5" customHeight="1">
      <c r="A89" s="223">
        <v>2371</v>
      </c>
      <c r="B89" s="224" t="s">
        <v>200</v>
      </c>
      <c r="C89" s="224">
        <v>7</v>
      </c>
      <c r="D89" s="224">
        <v>1</v>
      </c>
      <c r="E89" s="214" t="s">
        <v>467</v>
      </c>
      <c r="F89" s="225">
        <f>SUM(G89:H89)</f>
        <v>0</v>
      </c>
      <c r="G89" s="225"/>
      <c r="H89" s="225"/>
      <c r="I89" s="226"/>
      <c r="J89" s="226"/>
      <c r="K89" s="226"/>
      <c r="L89" s="226"/>
      <c r="M89" s="208"/>
    </row>
    <row r="90" spans="1:13" s="83" customFormat="1" ht="25.5" customHeight="1">
      <c r="A90" s="223">
        <v>2400</v>
      </c>
      <c r="B90" s="224" t="s">
        <v>12</v>
      </c>
      <c r="C90" s="224">
        <v>0</v>
      </c>
      <c r="D90" s="224">
        <v>0</v>
      </c>
      <c r="E90" s="214" t="s">
        <v>468</v>
      </c>
      <c r="F90" s="225">
        <f>G90+H90</f>
        <v>734356</v>
      </c>
      <c r="G90" s="225">
        <f aca="true" t="shared" si="7" ref="G90:L90">SUM(G92,G96,G106,G114,G119,G126,G129,G135,G144)</f>
        <v>90330</v>
      </c>
      <c r="H90" s="225">
        <f t="shared" si="7"/>
        <v>644026</v>
      </c>
      <c r="I90" s="225">
        <f t="shared" si="7"/>
        <v>399804</v>
      </c>
      <c r="J90" s="225">
        <f t="shared" si="7"/>
        <v>500262</v>
      </c>
      <c r="K90" s="225">
        <f t="shared" si="7"/>
        <v>598204</v>
      </c>
      <c r="L90" s="225">
        <f t="shared" si="7"/>
        <v>734356</v>
      </c>
      <c r="M90" s="208"/>
    </row>
    <row r="91" spans="1:13" ht="25.5" customHeight="1">
      <c r="A91" s="223"/>
      <c r="B91" s="224"/>
      <c r="C91" s="224"/>
      <c r="D91" s="224"/>
      <c r="E91" s="214" t="s">
        <v>341</v>
      </c>
      <c r="F91" s="225"/>
      <c r="G91" s="225"/>
      <c r="H91" s="225"/>
      <c r="I91" s="226"/>
      <c r="J91" s="226"/>
      <c r="K91" s="226"/>
      <c r="L91" s="226"/>
      <c r="M91" s="208"/>
    </row>
    <row r="92" spans="1:13" ht="25.5" customHeight="1">
      <c r="A92" s="223">
        <v>2410</v>
      </c>
      <c r="B92" s="224" t="s">
        <v>12</v>
      </c>
      <c r="C92" s="224">
        <v>1</v>
      </c>
      <c r="D92" s="224">
        <v>0</v>
      </c>
      <c r="E92" s="214" t="s">
        <v>469</v>
      </c>
      <c r="F92" s="225">
        <f>SUM(F94:F95)</f>
        <v>0</v>
      </c>
      <c r="G92" s="225">
        <f>SUM(G94:G95)</f>
        <v>0</v>
      </c>
      <c r="H92" s="225">
        <f>SUM(H94:H95)</f>
        <v>0</v>
      </c>
      <c r="I92" s="226"/>
      <c r="J92" s="226"/>
      <c r="K92" s="226"/>
      <c r="L92" s="226"/>
      <c r="M92" s="208"/>
    </row>
    <row r="93" spans="1:13" s="85" customFormat="1" ht="25.5" customHeight="1">
      <c r="A93" s="223"/>
      <c r="B93" s="224"/>
      <c r="C93" s="224"/>
      <c r="D93" s="224"/>
      <c r="E93" s="214" t="s">
        <v>421</v>
      </c>
      <c r="F93" s="225"/>
      <c r="G93" s="225"/>
      <c r="H93" s="225"/>
      <c r="I93" s="227"/>
      <c r="J93" s="227"/>
      <c r="K93" s="227"/>
      <c r="L93" s="227"/>
      <c r="M93" s="208"/>
    </row>
    <row r="94" spans="1:13" ht="25.5" customHeight="1">
      <c r="A94" s="223">
        <v>2411</v>
      </c>
      <c r="B94" s="224" t="s">
        <v>12</v>
      </c>
      <c r="C94" s="224">
        <v>1</v>
      </c>
      <c r="D94" s="224">
        <v>1</v>
      </c>
      <c r="E94" s="214" t="s">
        <v>470</v>
      </c>
      <c r="F94" s="225">
        <f>SUM(G94:H94)</f>
        <v>0</v>
      </c>
      <c r="G94" s="225"/>
      <c r="H94" s="225"/>
      <c r="I94" s="226"/>
      <c r="J94" s="226"/>
      <c r="K94" s="226"/>
      <c r="L94" s="226"/>
      <c r="M94" s="208"/>
    </row>
    <row r="95" spans="1:13" ht="25.5" customHeight="1">
      <c r="A95" s="223">
        <v>2412</v>
      </c>
      <c r="B95" s="224" t="s">
        <v>12</v>
      </c>
      <c r="C95" s="224">
        <v>1</v>
      </c>
      <c r="D95" s="224">
        <v>2</v>
      </c>
      <c r="E95" s="214" t="s">
        <v>471</v>
      </c>
      <c r="F95" s="225">
        <f>SUM(G95:H95)</f>
        <v>0</v>
      </c>
      <c r="G95" s="225"/>
      <c r="H95" s="225"/>
      <c r="I95" s="226"/>
      <c r="J95" s="226"/>
      <c r="K95" s="226"/>
      <c r="L95" s="226"/>
      <c r="M95" s="208"/>
    </row>
    <row r="96" spans="1:13" ht="25.5" customHeight="1">
      <c r="A96" s="223">
        <v>2420</v>
      </c>
      <c r="B96" s="224" t="s">
        <v>12</v>
      </c>
      <c r="C96" s="224">
        <v>2</v>
      </c>
      <c r="D96" s="224">
        <v>0</v>
      </c>
      <c r="E96" s="214" t="s">
        <v>472</v>
      </c>
      <c r="F96" s="225">
        <f>SUM(G96:H96)</f>
        <v>76492.3</v>
      </c>
      <c r="G96" s="225">
        <f aca="true" t="shared" si="8" ref="G96:L96">SUM(G98,G103,G104,G105)</f>
        <v>12580</v>
      </c>
      <c r="H96" s="225">
        <f t="shared" si="8"/>
        <v>63912.3</v>
      </c>
      <c r="I96" s="225">
        <f t="shared" si="8"/>
        <v>49544</v>
      </c>
      <c r="J96" s="225">
        <f t="shared" si="8"/>
        <v>56396.4</v>
      </c>
      <c r="K96" s="225">
        <f t="shared" si="8"/>
        <v>69471.4</v>
      </c>
      <c r="L96" s="225">
        <f t="shared" si="8"/>
        <v>76492.3</v>
      </c>
      <c r="M96" s="208"/>
    </row>
    <row r="97" spans="1:13" s="85" customFormat="1" ht="25.5" customHeight="1">
      <c r="A97" s="223"/>
      <c r="B97" s="224"/>
      <c r="C97" s="224"/>
      <c r="D97" s="224"/>
      <c r="E97" s="214" t="s">
        <v>421</v>
      </c>
      <c r="F97" s="225"/>
      <c r="G97" s="225"/>
      <c r="H97" s="225"/>
      <c r="I97" s="227"/>
      <c r="J97" s="227"/>
      <c r="K97" s="227"/>
      <c r="L97" s="227"/>
      <c r="M97" s="208"/>
    </row>
    <row r="98" spans="1:13" ht="25.5" customHeight="1">
      <c r="A98" s="223">
        <v>2421</v>
      </c>
      <c r="B98" s="224" t="s">
        <v>12</v>
      </c>
      <c r="C98" s="224">
        <v>2</v>
      </c>
      <c r="D98" s="224">
        <v>1</v>
      </c>
      <c r="E98" s="214" t="s">
        <v>473</v>
      </c>
      <c r="F98" s="225">
        <f>F100+F101+F102</f>
        <v>12580</v>
      </c>
      <c r="G98" s="225">
        <f aca="true" t="shared" si="9" ref="G98:L98">G101</f>
        <v>12580</v>
      </c>
      <c r="H98" s="225">
        <f t="shared" si="9"/>
        <v>0</v>
      </c>
      <c r="I98" s="225">
        <f t="shared" si="9"/>
        <v>3205</v>
      </c>
      <c r="J98" s="225">
        <v>6330</v>
      </c>
      <c r="K98" s="225">
        <v>9405</v>
      </c>
      <c r="L98" s="225">
        <f t="shared" si="9"/>
        <v>12580</v>
      </c>
      <c r="M98" s="208"/>
    </row>
    <row r="99" spans="1:13" ht="25.5" customHeight="1">
      <c r="A99" s="223"/>
      <c r="B99" s="224"/>
      <c r="C99" s="224"/>
      <c r="D99" s="224"/>
      <c r="E99" s="214" t="s">
        <v>281</v>
      </c>
      <c r="F99" s="225"/>
      <c r="G99" s="225"/>
      <c r="H99" s="225"/>
      <c r="I99" s="226"/>
      <c r="J99" s="226"/>
      <c r="K99" s="226"/>
      <c r="L99" s="226"/>
      <c r="M99" s="208"/>
    </row>
    <row r="100" spans="1:13" ht="25.5" customHeight="1">
      <c r="A100" s="223"/>
      <c r="B100" s="224" t="s">
        <v>12</v>
      </c>
      <c r="C100" s="224">
        <v>2</v>
      </c>
      <c r="D100" s="224">
        <v>1</v>
      </c>
      <c r="E100" s="214" t="s">
        <v>474</v>
      </c>
      <c r="F100" s="225">
        <f aca="true" t="shared" si="10" ref="F100:F106">SUM(G100:H100)</f>
        <v>0</v>
      </c>
      <c r="G100" s="225">
        <v>0</v>
      </c>
      <c r="H100" s="225"/>
      <c r="I100" s="226"/>
      <c r="J100" s="226"/>
      <c r="K100" s="226"/>
      <c r="L100" s="226"/>
      <c r="M100" s="208"/>
    </row>
    <row r="101" spans="1:13" ht="25.5" customHeight="1">
      <c r="A101" s="223"/>
      <c r="B101" s="224" t="s">
        <v>12</v>
      </c>
      <c r="C101" s="224">
        <v>2</v>
      </c>
      <c r="D101" s="224">
        <v>1</v>
      </c>
      <c r="E101" s="214" t="s">
        <v>475</v>
      </c>
      <c r="F101" s="225">
        <f t="shared" si="10"/>
        <v>12580</v>
      </c>
      <c r="G101" s="225">
        <v>12580</v>
      </c>
      <c r="H101" s="225">
        <v>0</v>
      </c>
      <c r="I101" s="225">
        <v>3205</v>
      </c>
      <c r="J101" s="225">
        <v>6250</v>
      </c>
      <c r="K101" s="225">
        <v>9375</v>
      </c>
      <c r="L101" s="225">
        <v>12580</v>
      </c>
      <c r="M101" s="208"/>
    </row>
    <row r="102" spans="1:13" ht="25.5" customHeight="1">
      <c r="A102" s="223"/>
      <c r="B102" s="224"/>
      <c r="C102" s="224"/>
      <c r="D102" s="224"/>
      <c r="E102" s="214"/>
      <c r="F102" s="225">
        <f>G102</f>
        <v>0</v>
      </c>
      <c r="G102" s="225">
        <v>0</v>
      </c>
      <c r="H102" s="225"/>
      <c r="I102" s="226"/>
      <c r="J102" s="226"/>
      <c r="K102" s="226"/>
      <c r="L102" s="226"/>
      <c r="M102" s="208"/>
    </row>
    <row r="103" spans="1:13" ht="25.5" customHeight="1">
      <c r="A103" s="223">
        <v>2422</v>
      </c>
      <c r="B103" s="224" t="s">
        <v>12</v>
      </c>
      <c r="C103" s="224">
        <v>2</v>
      </c>
      <c r="D103" s="224">
        <v>2</v>
      </c>
      <c r="E103" s="214" t="s">
        <v>476</v>
      </c>
      <c r="F103" s="225">
        <f t="shared" si="10"/>
        <v>0</v>
      </c>
      <c r="G103" s="225"/>
      <c r="H103" s="225"/>
      <c r="I103" s="226"/>
      <c r="J103" s="226"/>
      <c r="K103" s="226"/>
      <c r="L103" s="226"/>
      <c r="M103" s="208"/>
    </row>
    <row r="104" spans="1:13" ht="25.5" customHeight="1">
      <c r="A104" s="223">
        <v>2423</v>
      </c>
      <c r="B104" s="224" t="s">
        <v>12</v>
      </c>
      <c r="C104" s="224">
        <v>2</v>
      </c>
      <c r="D104" s="224">
        <v>3</v>
      </c>
      <c r="E104" s="214" t="s">
        <v>477</v>
      </c>
      <c r="F104" s="225">
        <f t="shared" si="10"/>
        <v>0</v>
      </c>
      <c r="G104" s="225"/>
      <c r="H104" s="225"/>
      <c r="I104" s="226"/>
      <c r="J104" s="226"/>
      <c r="K104" s="226"/>
      <c r="L104" s="226"/>
      <c r="M104" s="208"/>
    </row>
    <row r="105" spans="1:13" ht="25.5" customHeight="1">
      <c r="A105" s="223">
        <v>2424</v>
      </c>
      <c r="B105" s="224" t="s">
        <v>12</v>
      </c>
      <c r="C105" s="224">
        <v>2</v>
      </c>
      <c r="D105" s="224">
        <v>4</v>
      </c>
      <c r="E105" s="214" t="s">
        <v>478</v>
      </c>
      <c r="F105" s="225">
        <f t="shared" si="10"/>
        <v>63912.3</v>
      </c>
      <c r="G105" s="225">
        <v>0</v>
      </c>
      <c r="H105" s="225">
        <v>63912.3</v>
      </c>
      <c r="I105" s="228">
        <v>46339</v>
      </c>
      <c r="J105" s="228">
        <v>50066.4</v>
      </c>
      <c r="K105" s="228">
        <v>60066.4</v>
      </c>
      <c r="L105" s="228">
        <v>63912.3</v>
      </c>
      <c r="M105" s="208"/>
    </row>
    <row r="106" spans="1:13" ht="25.5" customHeight="1">
      <c r="A106" s="223">
        <v>2430</v>
      </c>
      <c r="B106" s="224" t="s">
        <v>12</v>
      </c>
      <c r="C106" s="224">
        <v>3</v>
      </c>
      <c r="D106" s="224">
        <v>0</v>
      </c>
      <c r="E106" s="214" t="s">
        <v>479</v>
      </c>
      <c r="F106" s="225">
        <f t="shared" si="10"/>
        <v>0</v>
      </c>
      <c r="G106" s="225">
        <f>SUM(G108:G109)</f>
        <v>0</v>
      </c>
      <c r="H106" s="225">
        <f>SUM(H108:H109)</f>
        <v>0</v>
      </c>
      <c r="I106" s="226"/>
      <c r="J106" s="226"/>
      <c r="K106" s="226"/>
      <c r="L106" s="226"/>
      <c r="M106" s="208"/>
    </row>
    <row r="107" spans="1:13" s="85" customFormat="1" ht="25.5" customHeight="1">
      <c r="A107" s="223"/>
      <c r="B107" s="224"/>
      <c r="C107" s="224"/>
      <c r="D107" s="224"/>
      <c r="E107" s="214" t="s">
        <v>421</v>
      </c>
      <c r="F107" s="225"/>
      <c r="G107" s="225"/>
      <c r="H107" s="225"/>
      <c r="I107" s="227"/>
      <c r="J107" s="227"/>
      <c r="K107" s="227"/>
      <c r="L107" s="227"/>
      <c r="M107" s="208"/>
    </row>
    <row r="108" spans="1:13" ht="25.5" customHeight="1">
      <c r="A108" s="223">
        <v>2431</v>
      </c>
      <c r="B108" s="224" t="s">
        <v>12</v>
      </c>
      <c r="C108" s="224">
        <v>3</v>
      </c>
      <c r="D108" s="224">
        <v>1</v>
      </c>
      <c r="E108" s="214" t="s">
        <v>480</v>
      </c>
      <c r="F108" s="225">
        <f aca="true" t="shared" si="11" ref="F108:F113">SUM(G108:H108)</f>
        <v>0</v>
      </c>
      <c r="G108" s="225"/>
      <c r="H108" s="225"/>
      <c r="I108" s="226"/>
      <c r="J108" s="226"/>
      <c r="K108" s="226"/>
      <c r="L108" s="226"/>
      <c r="M108" s="208"/>
    </row>
    <row r="109" spans="1:13" ht="25.5" customHeight="1">
      <c r="A109" s="223">
        <v>2432</v>
      </c>
      <c r="B109" s="224" t="s">
        <v>12</v>
      </c>
      <c r="C109" s="224">
        <v>3</v>
      </c>
      <c r="D109" s="224">
        <v>2</v>
      </c>
      <c r="E109" s="214" t="s">
        <v>481</v>
      </c>
      <c r="F109" s="225">
        <f>SUM(G109:H109)</f>
        <v>0</v>
      </c>
      <c r="G109" s="225"/>
      <c r="H109" s="225"/>
      <c r="I109" s="226"/>
      <c r="J109" s="226"/>
      <c r="K109" s="226"/>
      <c r="L109" s="226"/>
      <c r="M109" s="208"/>
    </row>
    <row r="110" spans="1:13" ht="25.5" customHeight="1">
      <c r="A110" s="223">
        <v>2433</v>
      </c>
      <c r="B110" s="224" t="s">
        <v>12</v>
      </c>
      <c r="C110" s="224">
        <v>3</v>
      </c>
      <c r="D110" s="224">
        <v>3</v>
      </c>
      <c r="E110" s="214" t="s">
        <v>482</v>
      </c>
      <c r="F110" s="225">
        <f t="shared" si="11"/>
        <v>0</v>
      </c>
      <c r="G110" s="225"/>
      <c r="H110" s="225"/>
      <c r="I110" s="226"/>
      <c r="J110" s="226"/>
      <c r="K110" s="226"/>
      <c r="L110" s="226"/>
      <c r="M110" s="208"/>
    </row>
    <row r="111" spans="1:13" ht="25.5" customHeight="1">
      <c r="A111" s="223">
        <v>2434</v>
      </c>
      <c r="B111" s="224" t="s">
        <v>12</v>
      </c>
      <c r="C111" s="224">
        <v>3</v>
      </c>
      <c r="D111" s="224">
        <v>4</v>
      </c>
      <c r="E111" s="214" t="s">
        <v>483</v>
      </c>
      <c r="F111" s="225">
        <f t="shared" si="11"/>
        <v>0</v>
      </c>
      <c r="G111" s="225"/>
      <c r="H111" s="225"/>
      <c r="I111" s="226"/>
      <c r="J111" s="226"/>
      <c r="K111" s="226"/>
      <c r="L111" s="226"/>
      <c r="M111" s="208"/>
    </row>
    <row r="112" spans="1:13" ht="25.5" customHeight="1">
      <c r="A112" s="223">
        <v>2435</v>
      </c>
      <c r="B112" s="224" t="s">
        <v>12</v>
      </c>
      <c r="C112" s="224">
        <v>3</v>
      </c>
      <c r="D112" s="224">
        <v>5</v>
      </c>
      <c r="E112" s="214" t="s">
        <v>484</v>
      </c>
      <c r="F112" s="225">
        <f t="shared" si="11"/>
        <v>0</v>
      </c>
      <c r="G112" s="225"/>
      <c r="H112" s="225"/>
      <c r="I112" s="226"/>
      <c r="J112" s="226"/>
      <c r="K112" s="226"/>
      <c r="L112" s="226"/>
      <c r="M112" s="208"/>
    </row>
    <row r="113" spans="1:13" ht="25.5" customHeight="1">
      <c r="A113" s="223">
        <v>2436</v>
      </c>
      <c r="B113" s="224" t="s">
        <v>12</v>
      </c>
      <c r="C113" s="224">
        <v>3</v>
      </c>
      <c r="D113" s="224">
        <v>6</v>
      </c>
      <c r="E113" s="214" t="s">
        <v>485</v>
      </c>
      <c r="F113" s="225">
        <f t="shared" si="11"/>
        <v>0</v>
      </c>
      <c r="G113" s="225"/>
      <c r="H113" s="225"/>
      <c r="I113" s="226"/>
      <c r="J113" s="226"/>
      <c r="K113" s="226"/>
      <c r="L113" s="226"/>
      <c r="M113" s="208"/>
    </row>
    <row r="114" spans="1:13" ht="25.5" customHeight="1">
      <c r="A114" s="223">
        <v>2440</v>
      </c>
      <c r="B114" s="224" t="s">
        <v>12</v>
      </c>
      <c r="C114" s="224">
        <v>4</v>
      </c>
      <c r="D114" s="224">
        <v>0</v>
      </c>
      <c r="E114" s="214" t="s">
        <v>486</v>
      </c>
      <c r="F114" s="225">
        <f>SUM(F116:F118)</f>
        <v>0</v>
      </c>
      <c r="G114" s="225">
        <f>SUM(G116:G118)</f>
        <v>0</v>
      </c>
      <c r="H114" s="225">
        <f>SUM(H116:H118)</f>
        <v>0</v>
      </c>
      <c r="I114" s="226"/>
      <c r="J114" s="226"/>
      <c r="K114" s="226"/>
      <c r="L114" s="226"/>
      <c r="M114" s="208"/>
    </row>
    <row r="115" spans="1:13" s="85" customFormat="1" ht="25.5" customHeight="1">
      <c r="A115" s="223"/>
      <c r="B115" s="224"/>
      <c r="C115" s="224"/>
      <c r="D115" s="224"/>
      <c r="E115" s="214" t="s">
        <v>421</v>
      </c>
      <c r="F115" s="225"/>
      <c r="G115" s="225"/>
      <c r="H115" s="225"/>
      <c r="I115" s="227"/>
      <c r="J115" s="227"/>
      <c r="K115" s="227"/>
      <c r="L115" s="227"/>
      <c r="M115" s="208"/>
    </row>
    <row r="116" spans="1:13" ht="25.5" customHeight="1">
      <c r="A116" s="223">
        <v>2441</v>
      </c>
      <c r="B116" s="224" t="s">
        <v>12</v>
      </c>
      <c r="C116" s="224">
        <v>4</v>
      </c>
      <c r="D116" s="224">
        <v>1</v>
      </c>
      <c r="E116" s="214" t="s">
        <v>487</v>
      </c>
      <c r="F116" s="225">
        <f>SUM(G116:H116)</f>
        <v>0</v>
      </c>
      <c r="G116" s="225"/>
      <c r="H116" s="225"/>
      <c r="I116" s="226"/>
      <c r="J116" s="226"/>
      <c r="K116" s="226"/>
      <c r="L116" s="226"/>
      <c r="M116" s="208"/>
    </row>
    <row r="117" spans="1:13" ht="25.5" customHeight="1">
      <c r="A117" s="223">
        <v>2442</v>
      </c>
      <c r="B117" s="224" t="s">
        <v>12</v>
      </c>
      <c r="C117" s="224">
        <v>4</v>
      </c>
      <c r="D117" s="224">
        <v>2</v>
      </c>
      <c r="E117" s="214" t="s">
        <v>488</v>
      </c>
      <c r="F117" s="225">
        <f>SUM(G117:H117)</f>
        <v>0</v>
      </c>
      <c r="G117" s="225"/>
      <c r="H117" s="225"/>
      <c r="I117" s="226"/>
      <c r="J117" s="226"/>
      <c r="K117" s="226"/>
      <c r="L117" s="226"/>
      <c r="M117" s="208"/>
    </row>
    <row r="118" spans="1:13" ht="25.5" customHeight="1">
      <c r="A118" s="223">
        <v>2443</v>
      </c>
      <c r="B118" s="224" t="s">
        <v>12</v>
      </c>
      <c r="C118" s="224">
        <v>4</v>
      </c>
      <c r="D118" s="224">
        <v>3</v>
      </c>
      <c r="E118" s="214" t="s">
        <v>489</v>
      </c>
      <c r="F118" s="225">
        <f>SUM(G118:H118)</f>
        <v>0</v>
      </c>
      <c r="G118" s="225"/>
      <c r="H118" s="225"/>
      <c r="I118" s="226"/>
      <c r="J118" s="226"/>
      <c r="K118" s="226"/>
      <c r="L118" s="226"/>
      <c r="M118" s="208"/>
    </row>
    <row r="119" spans="1:13" ht="25.5" customHeight="1">
      <c r="A119" s="223">
        <v>2450</v>
      </c>
      <c r="B119" s="224" t="s">
        <v>12</v>
      </c>
      <c r="C119" s="224">
        <v>5</v>
      </c>
      <c r="D119" s="224">
        <v>0</v>
      </c>
      <c r="E119" s="214" t="s">
        <v>490</v>
      </c>
      <c r="F119" s="225">
        <f>SUM(F121)</f>
        <v>757863.7</v>
      </c>
      <c r="G119" s="225">
        <f aca="true" t="shared" si="12" ref="G119:L119">SUM(G121+G122+G123+G124+G125)</f>
        <v>77750</v>
      </c>
      <c r="H119" s="225">
        <f t="shared" si="12"/>
        <v>680113.7</v>
      </c>
      <c r="I119" s="225">
        <f t="shared" si="12"/>
        <v>375260</v>
      </c>
      <c r="J119" s="225">
        <f t="shared" si="12"/>
        <v>493865.6</v>
      </c>
      <c r="K119" s="225">
        <f t="shared" si="12"/>
        <v>603732.6</v>
      </c>
      <c r="L119" s="225">
        <f t="shared" si="12"/>
        <v>757863.7</v>
      </c>
      <c r="M119" s="208"/>
    </row>
    <row r="120" spans="1:13" s="85" customFormat="1" ht="25.5" customHeight="1">
      <c r="A120" s="223"/>
      <c r="B120" s="224"/>
      <c r="C120" s="224"/>
      <c r="D120" s="224"/>
      <c r="E120" s="214" t="s">
        <v>421</v>
      </c>
      <c r="F120" s="225"/>
      <c r="G120" s="225"/>
      <c r="H120" s="225"/>
      <c r="I120" s="227"/>
      <c r="J120" s="227"/>
      <c r="K120" s="227"/>
      <c r="L120" s="227"/>
      <c r="M120" s="208"/>
    </row>
    <row r="121" spans="1:13" ht="25.5" customHeight="1">
      <c r="A121" s="223">
        <v>2451</v>
      </c>
      <c r="B121" s="224" t="s">
        <v>12</v>
      </c>
      <c r="C121" s="224">
        <v>5</v>
      </c>
      <c r="D121" s="224">
        <v>1</v>
      </c>
      <c r="E121" s="214" t="s">
        <v>491</v>
      </c>
      <c r="F121" s="225">
        <f>G121+H121</f>
        <v>757863.7</v>
      </c>
      <c r="G121" s="225">
        <v>77750</v>
      </c>
      <c r="H121" s="225">
        <v>680113.7</v>
      </c>
      <c r="I121" s="225">
        <v>375260</v>
      </c>
      <c r="J121" s="225">
        <v>493865.6</v>
      </c>
      <c r="K121" s="225">
        <v>603732.6</v>
      </c>
      <c r="L121" s="225">
        <v>757863.7</v>
      </c>
      <c r="M121" s="208"/>
    </row>
    <row r="122" spans="1:13" ht="25.5" customHeight="1">
      <c r="A122" s="223">
        <v>2452</v>
      </c>
      <c r="B122" s="224" t="s">
        <v>12</v>
      </c>
      <c r="C122" s="224">
        <v>5</v>
      </c>
      <c r="D122" s="224">
        <v>2</v>
      </c>
      <c r="E122" s="214" t="s">
        <v>492</v>
      </c>
      <c r="F122" s="225">
        <f>SUM(G122:H122)</f>
        <v>0</v>
      </c>
      <c r="G122" s="225"/>
      <c r="H122" s="225"/>
      <c r="I122" s="226"/>
      <c r="J122" s="226"/>
      <c r="K122" s="226"/>
      <c r="L122" s="226"/>
      <c r="M122" s="208"/>
    </row>
    <row r="123" spans="1:13" ht="25.5" customHeight="1">
      <c r="A123" s="223">
        <v>2453</v>
      </c>
      <c r="B123" s="224" t="s">
        <v>12</v>
      </c>
      <c r="C123" s="224">
        <v>5</v>
      </c>
      <c r="D123" s="224">
        <v>3</v>
      </c>
      <c r="E123" s="214" t="s">
        <v>493</v>
      </c>
      <c r="F123" s="225">
        <f>SUM(G123:H123)</f>
        <v>0</v>
      </c>
      <c r="G123" s="225"/>
      <c r="H123" s="225"/>
      <c r="I123" s="226"/>
      <c r="J123" s="226"/>
      <c r="K123" s="226"/>
      <c r="L123" s="226"/>
      <c r="M123" s="208"/>
    </row>
    <row r="124" spans="1:13" ht="25.5" customHeight="1">
      <c r="A124" s="223">
        <v>2454</v>
      </c>
      <c r="B124" s="224" t="s">
        <v>12</v>
      </c>
      <c r="C124" s="224">
        <v>5</v>
      </c>
      <c r="D124" s="224">
        <v>4</v>
      </c>
      <c r="E124" s="214" t="s">
        <v>494</v>
      </c>
      <c r="F124" s="225">
        <f>SUM(G124:H124)</f>
        <v>0</v>
      </c>
      <c r="G124" s="225"/>
      <c r="H124" s="225"/>
      <c r="I124" s="226"/>
      <c r="J124" s="226"/>
      <c r="K124" s="226"/>
      <c r="L124" s="226"/>
      <c r="M124" s="208"/>
    </row>
    <row r="125" spans="1:13" ht="25.5" customHeight="1">
      <c r="A125" s="223">
        <v>2455</v>
      </c>
      <c r="B125" s="224" t="s">
        <v>12</v>
      </c>
      <c r="C125" s="224">
        <v>5</v>
      </c>
      <c r="D125" s="224">
        <v>5</v>
      </c>
      <c r="E125" s="214" t="s">
        <v>495</v>
      </c>
      <c r="F125" s="225">
        <f>SUM(G125:H125)</f>
        <v>0</v>
      </c>
      <c r="G125" s="225"/>
      <c r="H125" s="225"/>
      <c r="I125" s="226"/>
      <c r="J125" s="226"/>
      <c r="K125" s="226"/>
      <c r="L125" s="226"/>
      <c r="M125" s="208"/>
    </row>
    <row r="126" spans="1:13" ht="25.5" customHeight="1">
      <c r="A126" s="223">
        <v>2460</v>
      </c>
      <c r="B126" s="224" t="s">
        <v>12</v>
      </c>
      <c r="C126" s="224">
        <v>6</v>
      </c>
      <c r="D126" s="224">
        <v>0</v>
      </c>
      <c r="E126" s="214" t="s">
        <v>496</v>
      </c>
      <c r="F126" s="225">
        <f>SUM(F128)</f>
        <v>0</v>
      </c>
      <c r="G126" s="225">
        <f>SUM(G128)</f>
        <v>0</v>
      </c>
      <c r="H126" s="225">
        <f>SUM(H128)</f>
        <v>0</v>
      </c>
      <c r="I126" s="226"/>
      <c r="J126" s="226"/>
      <c r="K126" s="226"/>
      <c r="L126" s="226"/>
      <c r="M126" s="208"/>
    </row>
    <row r="127" spans="1:13" s="85" customFormat="1" ht="25.5" customHeight="1">
      <c r="A127" s="223"/>
      <c r="B127" s="224"/>
      <c r="C127" s="224"/>
      <c r="D127" s="224"/>
      <c r="E127" s="214" t="s">
        <v>421</v>
      </c>
      <c r="F127" s="225"/>
      <c r="G127" s="225"/>
      <c r="H127" s="225"/>
      <c r="I127" s="227"/>
      <c r="J127" s="227"/>
      <c r="K127" s="227"/>
      <c r="L127" s="227"/>
      <c r="M127" s="208"/>
    </row>
    <row r="128" spans="1:13" ht="25.5" customHeight="1">
      <c r="A128" s="223">
        <v>2461</v>
      </c>
      <c r="B128" s="224" t="s">
        <v>12</v>
      </c>
      <c r="C128" s="224">
        <v>6</v>
      </c>
      <c r="D128" s="224">
        <v>1</v>
      </c>
      <c r="E128" s="214" t="s">
        <v>497</v>
      </c>
      <c r="F128" s="225">
        <f>SUM(G128:H128)</f>
        <v>0</v>
      </c>
      <c r="G128" s="225"/>
      <c r="H128" s="225"/>
      <c r="I128" s="226"/>
      <c r="J128" s="226"/>
      <c r="K128" s="226"/>
      <c r="L128" s="226"/>
      <c r="M128" s="208"/>
    </row>
    <row r="129" spans="1:13" ht="25.5" customHeight="1">
      <c r="A129" s="223">
        <v>2470</v>
      </c>
      <c r="B129" s="224" t="s">
        <v>12</v>
      </c>
      <c r="C129" s="224">
        <v>7</v>
      </c>
      <c r="D129" s="224">
        <v>0</v>
      </c>
      <c r="E129" s="214" t="s">
        <v>498</v>
      </c>
      <c r="F129" s="225">
        <f>SUM(F131:F134)</f>
        <v>0</v>
      </c>
      <c r="G129" s="225">
        <f>SUM(G131:G134)</f>
        <v>0</v>
      </c>
      <c r="H129" s="225">
        <f>SUM(H131:H134)</f>
        <v>0</v>
      </c>
      <c r="I129" s="226"/>
      <c r="J129" s="226"/>
      <c r="K129" s="226"/>
      <c r="L129" s="226"/>
      <c r="M129" s="208"/>
    </row>
    <row r="130" spans="1:13" s="85" customFormat="1" ht="25.5" customHeight="1">
      <c r="A130" s="223"/>
      <c r="B130" s="224"/>
      <c r="C130" s="224"/>
      <c r="D130" s="224"/>
      <c r="E130" s="214" t="s">
        <v>421</v>
      </c>
      <c r="F130" s="225"/>
      <c r="G130" s="225"/>
      <c r="H130" s="225"/>
      <c r="I130" s="227"/>
      <c r="J130" s="227"/>
      <c r="K130" s="227"/>
      <c r="L130" s="227"/>
      <c r="M130" s="208"/>
    </row>
    <row r="131" spans="1:13" ht="25.5" customHeight="1">
      <c r="A131" s="223">
        <v>2471</v>
      </c>
      <c r="B131" s="224" t="s">
        <v>12</v>
      </c>
      <c r="C131" s="224">
        <v>7</v>
      </c>
      <c r="D131" s="224">
        <v>1</v>
      </c>
      <c r="E131" s="214" t="s">
        <v>499</v>
      </c>
      <c r="F131" s="225">
        <f>SUM(G131:H131)</f>
        <v>0</v>
      </c>
      <c r="G131" s="225"/>
      <c r="H131" s="225"/>
      <c r="I131" s="226"/>
      <c r="J131" s="226"/>
      <c r="K131" s="226"/>
      <c r="L131" s="226"/>
      <c r="M131" s="208"/>
    </row>
    <row r="132" spans="1:13" ht="25.5" customHeight="1">
      <c r="A132" s="223">
        <v>2472</v>
      </c>
      <c r="B132" s="224" t="s">
        <v>12</v>
      </c>
      <c r="C132" s="224">
        <v>7</v>
      </c>
      <c r="D132" s="224">
        <v>2</v>
      </c>
      <c r="E132" s="214" t="s">
        <v>500</v>
      </c>
      <c r="F132" s="225">
        <f>SUM(G132:H132)</f>
        <v>0</v>
      </c>
      <c r="G132" s="225"/>
      <c r="H132" s="225"/>
      <c r="I132" s="226"/>
      <c r="J132" s="226"/>
      <c r="K132" s="226"/>
      <c r="L132" s="226"/>
      <c r="M132" s="208"/>
    </row>
    <row r="133" spans="1:13" ht="25.5" customHeight="1">
      <c r="A133" s="223">
        <v>2473</v>
      </c>
      <c r="B133" s="224" t="s">
        <v>12</v>
      </c>
      <c r="C133" s="224">
        <v>7</v>
      </c>
      <c r="D133" s="224">
        <v>3</v>
      </c>
      <c r="E133" s="214" t="s">
        <v>501</v>
      </c>
      <c r="F133" s="225">
        <f>SUM(G133:H133)</f>
        <v>0</v>
      </c>
      <c r="G133" s="225"/>
      <c r="H133" s="225"/>
      <c r="I133" s="226"/>
      <c r="J133" s="226"/>
      <c r="K133" s="226"/>
      <c r="L133" s="226"/>
      <c r="M133" s="208"/>
    </row>
    <row r="134" spans="1:13" ht="25.5" customHeight="1">
      <c r="A134" s="223">
        <v>2474</v>
      </c>
      <c r="B134" s="224" t="s">
        <v>12</v>
      </c>
      <c r="C134" s="224">
        <v>7</v>
      </c>
      <c r="D134" s="224">
        <v>4</v>
      </c>
      <c r="E134" s="214" t="s">
        <v>502</v>
      </c>
      <c r="F134" s="225">
        <f>SUM(G134:H134)</f>
        <v>0</v>
      </c>
      <c r="G134" s="225"/>
      <c r="H134" s="225"/>
      <c r="I134" s="226"/>
      <c r="J134" s="226"/>
      <c r="K134" s="226"/>
      <c r="L134" s="226"/>
      <c r="M134" s="208"/>
    </row>
    <row r="135" spans="1:13" ht="25.5" customHeight="1">
      <c r="A135" s="223">
        <v>2480</v>
      </c>
      <c r="B135" s="224" t="s">
        <v>12</v>
      </c>
      <c r="C135" s="224">
        <v>8</v>
      </c>
      <c r="D135" s="224">
        <v>0</v>
      </c>
      <c r="E135" s="214" t="s">
        <v>503</v>
      </c>
      <c r="F135" s="225">
        <f>SUM(F137:F143)</f>
        <v>0</v>
      </c>
      <c r="G135" s="225">
        <f>SUM(G137:G143)</f>
        <v>0</v>
      </c>
      <c r="H135" s="225">
        <f>SUM(H137:H143)</f>
        <v>0</v>
      </c>
      <c r="I135" s="226"/>
      <c r="J135" s="226"/>
      <c r="K135" s="226"/>
      <c r="L135" s="226"/>
      <c r="M135" s="208"/>
    </row>
    <row r="136" spans="1:13" s="85" customFormat="1" ht="25.5" customHeight="1">
      <c r="A136" s="223"/>
      <c r="B136" s="224"/>
      <c r="C136" s="224"/>
      <c r="D136" s="224"/>
      <c r="E136" s="214" t="s">
        <v>421</v>
      </c>
      <c r="F136" s="225"/>
      <c r="G136" s="225"/>
      <c r="H136" s="225"/>
      <c r="I136" s="227"/>
      <c r="J136" s="227"/>
      <c r="K136" s="227"/>
      <c r="L136" s="227"/>
      <c r="M136" s="208"/>
    </row>
    <row r="137" spans="1:13" ht="25.5" customHeight="1">
      <c r="A137" s="223">
        <v>2481</v>
      </c>
      <c r="B137" s="224" t="s">
        <v>12</v>
      </c>
      <c r="C137" s="224">
        <v>8</v>
      </c>
      <c r="D137" s="224">
        <v>1</v>
      </c>
      <c r="E137" s="214" t="s">
        <v>504</v>
      </c>
      <c r="F137" s="225">
        <f aca="true" t="shared" si="13" ref="F137:F143">SUM(G137:H137)</f>
        <v>0</v>
      </c>
      <c r="G137" s="225"/>
      <c r="H137" s="225"/>
      <c r="I137" s="226"/>
      <c r="J137" s="226"/>
      <c r="K137" s="226"/>
      <c r="L137" s="226"/>
      <c r="M137" s="208"/>
    </row>
    <row r="138" spans="1:13" ht="25.5" customHeight="1">
      <c r="A138" s="223">
        <v>2482</v>
      </c>
      <c r="B138" s="224" t="s">
        <v>12</v>
      </c>
      <c r="C138" s="224">
        <v>8</v>
      </c>
      <c r="D138" s="224">
        <v>2</v>
      </c>
      <c r="E138" s="214" t="s">
        <v>505</v>
      </c>
      <c r="F138" s="225">
        <f t="shared" si="13"/>
        <v>0</v>
      </c>
      <c r="G138" s="225"/>
      <c r="H138" s="225"/>
      <c r="I138" s="226"/>
      <c r="J138" s="226"/>
      <c r="K138" s="226"/>
      <c r="L138" s="226"/>
      <c r="M138" s="208"/>
    </row>
    <row r="139" spans="1:13" ht="25.5" customHeight="1">
      <c r="A139" s="223">
        <v>2483</v>
      </c>
      <c r="B139" s="224" t="s">
        <v>12</v>
      </c>
      <c r="C139" s="224">
        <v>8</v>
      </c>
      <c r="D139" s="224">
        <v>3</v>
      </c>
      <c r="E139" s="214" t="s">
        <v>506</v>
      </c>
      <c r="F139" s="225">
        <f t="shared" si="13"/>
        <v>0</v>
      </c>
      <c r="G139" s="225"/>
      <c r="H139" s="225"/>
      <c r="I139" s="226"/>
      <c r="J139" s="226"/>
      <c r="K139" s="226"/>
      <c r="L139" s="226"/>
      <c r="M139" s="208"/>
    </row>
    <row r="140" spans="1:13" ht="25.5" customHeight="1">
      <c r="A140" s="223">
        <v>2484</v>
      </c>
      <c r="B140" s="224" t="s">
        <v>12</v>
      </c>
      <c r="C140" s="224">
        <v>8</v>
      </c>
      <c r="D140" s="224">
        <v>4</v>
      </c>
      <c r="E140" s="214" t="s">
        <v>507</v>
      </c>
      <c r="F140" s="225">
        <f t="shared" si="13"/>
        <v>0</v>
      </c>
      <c r="G140" s="225"/>
      <c r="H140" s="225"/>
      <c r="I140" s="226"/>
      <c r="J140" s="226"/>
      <c r="K140" s="226"/>
      <c r="L140" s="226"/>
      <c r="M140" s="208"/>
    </row>
    <row r="141" spans="1:13" ht="25.5" customHeight="1">
      <c r="A141" s="223">
        <v>2485</v>
      </c>
      <c r="B141" s="224" t="s">
        <v>12</v>
      </c>
      <c r="C141" s="224">
        <v>8</v>
      </c>
      <c r="D141" s="224">
        <v>5</v>
      </c>
      <c r="E141" s="214" t="s">
        <v>508</v>
      </c>
      <c r="F141" s="225">
        <f t="shared" si="13"/>
        <v>0</v>
      </c>
      <c r="G141" s="225"/>
      <c r="H141" s="225"/>
      <c r="I141" s="226"/>
      <c r="J141" s="226"/>
      <c r="K141" s="226"/>
      <c r="L141" s="226"/>
      <c r="M141" s="208"/>
    </row>
    <row r="142" spans="1:13" ht="25.5" customHeight="1">
      <c r="A142" s="223">
        <v>2486</v>
      </c>
      <c r="B142" s="224" t="s">
        <v>12</v>
      </c>
      <c r="C142" s="224">
        <v>8</v>
      </c>
      <c r="D142" s="224">
        <v>6</v>
      </c>
      <c r="E142" s="214" t="s">
        <v>509</v>
      </c>
      <c r="F142" s="225">
        <f t="shared" si="13"/>
        <v>0</v>
      </c>
      <c r="G142" s="225"/>
      <c r="H142" s="225"/>
      <c r="I142" s="226"/>
      <c r="J142" s="226"/>
      <c r="K142" s="226"/>
      <c r="L142" s="226"/>
      <c r="M142" s="208"/>
    </row>
    <row r="143" spans="1:13" ht="25.5" customHeight="1">
      <c r="A143" s="223">
        <v>2487</v>
      </c>
      <c r="B143" s="224" t="s">
        <v>12</v>
      </c>
      <c r="C143" s="224">
        <v>8</v>
      </c>
      <c r="D143" s="224">
        <v>7</v>
      </c>
      <c r="E143" s="214" t="s">
        <v>510</v>
      </c>
      <c r="F143" s="225">
        <f t="shared" si="13"/>
        <v>0</v>
      </c>
      <c r="G143" s="225"/>
      <c r="H143" s="225"/>
      <c r="I143" s="226"/>
      <c r="J143" s="226"/>
      <c r="K143" s="226"/>
      <c r="L143" s="226"/>
      <c r="M143" s="208"/>
    </row>
    <row r="144" spans="1:13" ht="25.5" customHeight="1">
      <c r="A144" s="223">
        <v>2490</v>
      </c>
      <c r="B144" s="224" t="s">
        <v>12</v>
      </c>
      <c r="C144" s="224">
        <v>9</v>
      </c>
      <c r="D144" s="224">
        <v>0</v>
      </c>
      <c r="E144" s="214" t="s">
        <v>511</v>
      </c>
      <c r="F144" s="225">
        <f aca="true" t="shared" si="14" ref="F144:L144">SUM(F146)</f>
        <v>-100000</v>
      </c>
      <c r="G144" s="225">
        <f t="shared" si="14"/>
        <v>0</v>
      </c>
      <c r="H144" s="225">
        <f t="shared" si="14"/>
        <v>-100000</v>
      </c>
      <c r="I144" s="225">
        <f t="shared" si="14"/>
        <v>-25000</v>
      </c>
      <c r="J144" s="225">
        <f t="shared" si="14"/>
        <v>-50000</v>
      </c>
      <c r="K144" s="225">
        <f t="shared" si="14"/>
        <v>-75000</v>
      </c>
      <c r="L144" s="225">
        <f t="shared" si="14"/>
        <v>-100000</v>
      </c>
      <c r="M144" s="208"/>
    </row>
    <row r="145" spans="1:13" s="85" customFormat="1" ht="25.5" customHeight="1">
      <c r="A145" s="223"/>
      <c r="B145" s="224"/>
      <c r="C145" s="224"/>
      <c r="D145" s="224"/>
      <c r="E145" s="214" t="s">
        <v>421</v>
      </c>
      <c r="F145" s="225"/>
      <c r="G145" s="225"/>
      <c r="H145" s="225"/>
      <c r="I145" s="227"/>
      <c r="J145" s="227"/>
      <c r="K145" s="227"/>
      <c r="L145" s="227"/>
      <c r="M145" s="208"/>
    </row>
    <row r="146" spans="1:13" ht="25.5" customHeight="1">
      <c r="A146" s="223">
        <v>2491</v>
      </c>
      <c r="B146" s="224" t="s">
        <v>12</v>
      </c>
      <c r="C146" s="224">
        <v>9</v>
      </c>
      <c r="D146" s="224">
        <v>1</v>
      </c>
      <c r="E146" s="214" t="s">
        <v>511</v>
      </c>
      <c r="F146" s="225">
        <f>SUM(G146:H146)</f>
        <v>-100000</v>
      </c>
      <c r="G146" s="225"/>
      <c r="H146" s="225">
        <v>-100000</v>
      </c>
      <c r="I146" s="228">
        <v>-25000</v>
      </c>
      <c r="J146" s="228">
        <v>-50000</v>
      </c>
      <c r="K146" s="228">
        <v>-75000</v>
      </c>
      <c r="L146" s="228">
        <v>-100000</v>
      </c>
      <c r="M146" s="208"/>
    </row>
    <row r="147" spans="1:13" s="83" customFormat="1" ht="25.5" customHeight="1">
      <c r="A147" s="223">
        <v>2500</v>
      </c>
      <c r="B147" s="224" t="s">
        <v>13</v>
      </c>
      <c r="C147" s="224">
        <v>0</v>
      </c>
      <c r="D147" s="224">
        <v>0</v>
      </c>
      <c r="E147" s="214" t="s">
        <v>512</v>
      </c>
      <c r="F147" s="225">
        <f aca="true" t="shared" si="15" ref="F147:L147">SUM(F149,F152,F155,F158,F161,F164,)</f>
        <v>160322.5</v>
      </c>
      <c r="G147" s="225">
        <f t="shared" si="15"/>
        <v>122000</v>
      </c>
      <c r="H147" s="225">
        <f t="shared" si="15"/>
        <v>38322.5</v>
      </c>
      <c r="I147" s="225">
        <f t="shared" si="15"/>
        <v>69622.5</v>
      </c>
      <c r="J147" s="225">
        <f t="shared" si="15"/>
        <v>100322.5</v>
      </c>
      <c r="K147" s="225">
        <f t="shared" si="15"/>
        <v>130322.5</v>
      </c>
      <c r="L147" s="225">
        <f t="shared" si="15"/>
        <v>160322.5</v>
      </c>
      <c r="M147" s="208"/>
    </row>
    <row r="148" spans="1:13" ht="25.5" customHeight="1">
      <c r="A148" s="223"/>
      <c r="B148" s="224"/>
      <c r="C148" s="224"/>
      <c r="D148" s="224"/>
      <c r="E148" s="214" t="s">
        <v>341</v>
      </c>
      <c r="F148" s="225"/>
      <c r="G148" s="225"/>
      <c r="H148" s="225"/>
      <c r="I148" s="226"/>
      <c r="J148" s="226"/>
      <c r="K148" s="226"/>
      <c r="L148" s="226"/>
      <c r="M148" s="208"/>
    </row>
    <row r="149" spans="1:13" ht="25.5" customHeight="1">
      <c r="A149" s="223">
        <v>2510</v>
      </c>
      <c r="B149" s="224" t="s">
        <v>13</v>
      </c>
      <c r="C149" s="224">
        <v>1</v>
      </c>
      <c r="D149" s="224">
        <v>0</v>
      </c>
      <c r="E149" s="214" t="s">
        <v>513</v>
      </c>
      <c r="F149" s="225">
        <f aca="true" t="shared" si="16" ref="F149:L149">SUM(F151)</f>
        <v>140322.5</v>
      </c>
      <c r="G149" s="225">
        <f t="shared" si="16"/>
        <v>102000</v>
      </c>
      <c r="H149" s="225">
        <f t="shared" si="16"/>
        <v>38322.5</v>
      </c>
      <c r="I149" s="225">
        <f t="shared" si="16"/>
        <v>64622.5</v>
      </c>
      <c r="J149" s="225">
        <f t="shared" si="16"/>
        <v>90322.5</v>
      </c>
      <c r="K149" s="225">
        <f t="shared" si="16"/>
        <v>115322.5</v>
      </c>
      <c r="L149" s="225">
        <f t="shared" si="16"/>
        <v>140322.5</v>
      </c>
      <c r="M149" s="208"/>
    </row>
    <row r="150" spans="1:13" s="85" customFormat="1" ht="25.5" customHeight="1">
      <c r="A150" s="223"/>
      <c r="B150" s="224"/>
      <c r="C150" s="224"/>
      <c r="D150" s="224"/>
      <c r="E150" s="214" t="s">
        <v>421</v>
      </c>
      <c r="F150" s="225"/>
      <c r="G150" s="225"/>
      <c r="H150" s="225"/>
      <c r="I150" s="227"/>
      <c r="J150" s="227"/>
      <c r="K150" s="227"/>
      <c r="L150" s="227"/>
      <c r="M150" s="208"/>
    </row>
    <row r="151" spans="1:13" ht="25.5" customHeight="1">
      <c r="A151" s="223">
        <v>2511</v>
      </c>
      <c r="B151" s="224" t="s">
        <v>13</v>
      </c>
      <c r="C151" s="224">
        <v>1</v>
      </c>
      <c r="D151" s="224">
        <v>1</v>
      </c>
      <c r="E151" s="214" t="s">
        <v>513</v>
      </c>
      <c r="F151" s="225">
        <v>140322.5</v>
      </c>
      <c r="G151" s="225">
        <v>102000</v>
      </c>
      <c r="H151" s="225">
        <v>38322.5</v>
      </c>
      <c r="I151" s="225">
        <v>64622.5</v>
      </c>
      <c r="J151" s="225">
        <v>90322.5</v>
      </c>
      <c r="K151" s="225">
        <v>115322.5</v>
      </c>
      <c r="L151" s="225">
        <v>140322.5</v>
      </c>
      <c r="M151" s="208"/>
    </row>
    <row r="152" spans="1:13" ht="25.5" customHeight="1">
      <c r="A152" s="223">
        <v>2520</v>
      </c>
      <c r="B152" s="224" t="s">
        <v>13</v>
      </c>
      <c r="C152" s="224">
        <v>2</v>
      </c>
      <c r="D152" s="224">
        <v>0</v>
      </c>
      <c r="E152" s="214" t="s">
        <v>514</v>
      </c>
      <c r="F152" s="225">
        <f>SUM(F154)</f>
        <v>0</v>
      </c>
      <c r="G152" s="225">
        <f>SUM(G154)</f>
        <v>0</v>
      </c>
      <c r="H152" s="225">
        <f>SUM(H154)</f>
        <v>0</v>
      </c>
      <c r="I152" s="226"/>
      <c r="J152" s="226"/>
      <c r="K152" s="226"/>
      <c r="L152" s="226"/>
      <c r="M152" s="208"/>
    </row>
    <row r="153" spans="1:13" s="85" customFormat="1" ht="25.5" customHeight="1">
      <c r="A153" s="223"/>
      <c r="B153" s="224"/>
      <c r="C153" s="224"/>
      <c r="D153" s="224"/>
      <c r="E153" s="214"/>
      <c r="F153" s="225"/>
      <c r="G153" s="225"/>
      <c r="H153" s="225"/>
      <c r="I153" s="227"/>
      <c r="J153" s="227"/>
      <c r="K153" s="227"/>
      <c r="L153" s="227"/>
      <c r="M153" s="208"/>
    </row>
    <row r="154" spans="1:13" ht="25.5" customHeight="1">
      <c r="A154" s="223">
        <v>2521</v>
      </c>
      <c r="B154" s="224" t="s">
        <v>13</v>
      </c>
      <c r="C154" s="224">
        <v>2</v>
      </c>
      <c r="D154" s="224">
        <v>1</v>
      </c>
      <c r="E154" s="214" t="s">
        <v>515</v>
      </c>
      <c r="F154" s="225">
        <f>SUM(G154:H154)</f>
        <v>0</v>
      </c>
      <c r="G154" s="225"/>
      <c r="H154" s="225"/>
      <c r="I154" s="226"/>
      <c r="J154" s="226"/>
      <c r="K154" s="226"/>
      <c r="L154" s="226"/>
      <c r="M154" s="208"/>
    </row>
    <row r="155" spans="1:13" ht="25.5" customHeight="1">
      <c r="A155" s="223">
        <v>2530</v>
      </c>
      <c r="B155" s="224" t="s">
        <v>13</v>
      </c>
      <c r="C155" s="224">
        <v>3</v>
      </c>
      <c r="D155" s="224">
        <v>0</v>
      </c>
      <c r="E155" s="214" t="s">
        <v>516</v>
      </c>
      <c r="F155" s="225">
        <f>SUM(F157)</f>
        <v>0</v>
      </c>
      <c r="G155" s="225">
        <f>SUM(G157)</f>
        <v>0</v>
      </c>
      <c r="H155" s="225">
        <f>SUM(H157)</f>
        <v>0</v>
      </c>
      <c r="I155" s="226"/>
      <c r="J155" s="226"/>
      <c r="K155" s="226"/>
      <c r="L155" s="226"/>
      <c r="M155" s="208"/>
    </row>
    <row r="156" spans="1:13" s="85" customFormat="1" ht="25.5" customHeight="1">
      <c r="A156" s="223"/>
      <c r="B156" s="224"/>
      <c r="C156" s="224"/>
      <c r="D156" s="224"/>
      <c r="E156" s="214" t="s">
        <v>421</v>
      </c>
      <c r="F156" s="225"/>
      <c r="G156" s="225"/>
      <c r="H156" s="225"/>
      <c r="I156" s="227"/>
      <c r="J156" s="227"/>
      <c r="K156" s="227"/>
      <c r="L156" s="227"/>
      <c r="M156" s="208"/>
    </row>
    <row r="157" spans="1:13" ht="25.5" customHeight="1">
      <c r="A157" s="223">
        <v>2531</v>
      </c>
      <c r="B157" s="224" t="s">
        <v>13</v>
      </c>
      <c r="C157" s="224">
        <v>3</v>
      </c>
      <c r="D157" s="224">
        <v>1</v>
      </c>
      <c r="E157" s="214" t="s">
        <v>516</v>
      </c>
      <c r="F157" s="225">
        <f>SUM(G157:H157)</f>
        <v>0</v>
      </c>
      <c r="G157" s="225"/>
      <c r="H157" s="225"/>
      <c r="I157" s="226"/>
      <c r="J157" s="226"/>
      <c r="K157" s="226"/>
      <c r="L157" s="226"/>
      <c r="M157" s="208"/>
    </row>
    <row r="158" spans="1:13" ht="25.5" customHeight="1">
      <c r="A158" s="223">
        <v>2540</v>
      </c>
      <c r="B158" s="224" t="s">
        <v>13</v>
      </c>
      <c r="C158" s="224">
        <v>4</v>
      </c>
      <c r="D158" s="224">
        <v>0</v>
      </c>
      <c r="E158" s="214" t="s">
        <v>517</v>
      </c>
      <c r="F158" s="225">
        <f>SUM(F160)</f>
        <v>0</v>
      </c>
      <c r="G158" s="225">
        <f>SUM(G160)</f>
        <v>0</v>
      </c>
      <c r="H158" s="225">
        <f>SUM(H160)</f>
        <v>0</v>
      </c>
      <c r="I158" s="226"/>
      <c r="J158" s="226"/>
      <c r="K158" s="226"/>
      <c r="L158" s="226"/>
      <c r="M158" s="208"/>
    </row>
    <row r="159" spans="1:13" s="85" customFormat="1" ht="25.5" customHeight="1">
      <c r="A159" s="223"/>
      <c r="B159" s="224"/>
      <c r="C159" s="224"/>
      <c r="D159" s="224"/>
      <c r="E159" s="214" t="s">
        <v>421</v>
      </c>
      <c r="F159" s="225"/>
      <c r="G159" s="225"/>
      <c r="H159" s="225"/>
      <c r="I159" s="227"/>
      <c r="J159" s="227"/>
      <c r="K159" s="227"/>
      <c r="L159" s="227"/>
      <c r="M159" s="208"/>
    </row>
    <row r="160" spans="1:13" ht="25.5" customHeight="1">
      <c r="A160" s="223">
        <v>2541</v>
      </c>
      <c r="B160" s="224" t="s">
        <v>13</v>
      </c>
      <c r="C160" s="224">
        <v>4</v>
      </c>
      <c r="D160" s="224">
        <v>1</v>
      </c>
      <c r="E160" s="214" t="s">
        <v>517</v>
      </c>
      <c r="F160" s="225">
        <f>SUM(G160:H160)</f>
        <v>0</v>
      </c>
      <c r="G160" s="225"/>
      <c r="H160" s="225"/>
      <c r="I160" s="226"/>
      <c r="J160" s="226"/>
      <c r="K160" s="226"/>
      <c r="L160" s="226"/>
      <c r="M160" s="208"/>
    </row>
    <row r="161" spans="1:13" ht="25.5" customHeight="1">
      <c r="A161" s="223">
        <v>2550</v>
      </c>
      <c r="B161" s="224" t="s">
        <v>13</v>
      </c>
      <c r="C161" s="224">
        <v>5</v>
      </c>
      <c r="D161" s="224">
        <v>0</v>
      </c>
      <c r="E161" s="214" t="s">
        <v>518</v>
      </c>
      <c r="F161" s="225">
        <f>SUM(F163)</f>
        <v>0</v>
      </c>
      <c r="G161" s="225">
        <f>SUM(G163)</f>
        <v>0</v>
      </c>
      <c r="H161" s="225">
        <f>SUM(H163)</f>
        <v>0</v>
      </c>
      <c r="I161" s="226"/>
      <c r="J161" s="226"/>
      <c r="K161" s="226"/>
      <c r="L161" s="226"/>
      <c r="M161" s="208"/>
    </row>
    <row r="162" spans="1:13" s="85" customFormat="1" ht="25.5" customHeight="1">
      <c r="A162" s="223"/>
      <c r="B162" s="224"/>
      <c r="C162" s="224"/>
      <c r="D162" s="224"/>
      <c r="E162" s="214" t="s">
        <v>421</v>
      </c>
      <c r="F162" s="225"/>
      <c r="G162" s="225"/>
      <c r="H162" s="225"/>
      <c r="I162" s="227"/>
      <c r="J162" s="227"/>
      <c r="K162" s="227"/>
      <c r="L162" s="227"/>
      <c r="M162" s="208"/>
    </row>
    <row r="163" spans="1:13" ht="25.5" customHeight="1">
      <c r="A163" s="223">
        <v>2551</v>
      </c>
      <c r="B163" s="224" t="s">
        <v>13</v>
      </c>
      <c r="C163" s="224">
        <v>5</v>
      </c>
      <c r="D163" s="224">
        <v>1</v>
      </c>
      <c r="E163" s="214" t="s">
        <v>518</v>
      </c>
      <c r="F163" s="225">
        <f>SUM(G163:H163)</f>
        <v>0</v>
      </c>
      <c r="G163" s="225"/>
      <c r="H163" s="225"/>
      <c r="I163" s="226"/>
      <c r="J163" s="226"/>
      <c r="K163" s="226"/>
      <c r="L163" s="226"/>
      <c r="M163" s="208"/>
    </row>
    <row r="164" spans="1:13" ht="25.5" customHeight="1">
      <c r="A164" s="223">
        <v>2560</v>
      </c>
      <c r="B164" s="224" t="s">
        <v>13</v>
      </c>
      <c r="C164" s="224">
        <v>6</v>
      </c>
      <c r="D164" s="224">
        <v>0</v>
      </c>
      <c r="E164" s="214" t="s">
        <v>519</v>
      </c>
      <c r="F164" s="225">
        <f aca="true" t="shared" si="17" ref="F164:L164">SUM(F166)</f>
        <v>20000</v>
      </c>
      <c r="G164" s="225">
        <f t="shared" si="17"/>
        <v>20000</v>
      </c>
      <c r="H164" s="225">
        <f t="shared" si="17"/>
        <v>0</v>
      </c>
      <c r="I164" s="225">
        <f t="shared" si="17"/>
        <v>5000</v>
      </c>
      <c r="J164" s="225">
        <f t="shared" si="17"/>
        <v>10000</v>
      </c>
      <c r="K164" s="225">
        <f t="shared" si="17"/>
        <v>15000</v>
      </c>
      <c r="L164" s="225">
        <f t="shared" si="17"/>
        <v>20000</v>
      </c>
      <c r="M164" s="208"/>
    </row>
    <row r="165" spans="1:13" s="85" customFormat="1" ht="25.5" customHeight="1">
      <c r="A165" s="223"/>
      <c r="B165" s="224"/>
      <c r="C165" s="224"/>
      <c r="D165" s="224"/>
      <c r="E165" s="214" t="s">
        <v>421</v>
      </c>
      <c r="F165" s="225"/>
      <c r="G165" s="225"/>
      <c r="H165" s="225"/>
      <c r="I165" s="227"/>
      <c r="J165" s="227"/>
      <c r="K165" s="227"/>
      <c r="L165" s="227"/>
      <c r="M165" s="208"/>
    </row>
    <row r="166" spans="1:13" ht="25.5" customHeight="1">
      <c r="A166" s="223">
        <v>2561</v>
      </c>
      <c r="B166" s="224" t="s">
        <v>13</v>
      </c>
      <c r="C166" s="224">
        <v>6</v>
      </c>
      <c r="D166" s="224">
        <v>1</v>
      </c>
      <c r="E166" s="214" t="s">
        <v>519</v>
      </c>
      <c r="F166" s="225">
        <f>SUM(G166:H166)</f>
        <v>20000</v>
      </c>
      <c r="G166" s="225">
        <v>20000</v>
      </c>
      <c r="H166" s="225">
        <v>0</v>
      </c>
      <c r="I166" s="225">
        <v>5000</v>
      </c>
      <c r="J166" s="225">
        <v>10000</v>
      </c>
      <c r="K166" s="225">
        <v>15000</v>
      </c>
      <c r="L166" s="225">
        <v>20000</v>
      </c>
      <c r="M166" s="208"/>
    </row>
    <row r="167" spans="1:13" s="83" customFormat="1" ht="25.5" customHeight="1">
      <c r="A167" s="223">
        <v>2600</v>
      </c>
      <c r="B167" s="224" t="s">
        <v>14</v>
      </c>
      <c r="C167" s="224">
        <v>0</v>
      </c>
      <c r="D167" s="224">
        <v>0</v>
      </c>
      <c r="E167" s="214" t="s">
        <v>520</v>
      </c>
      <c r="F167" s="225">
        <f aca="true" t="shared" si="18" ref="F167:L167">SUM(F169,F172,F175,F178,F181,F184,)</f>
        <v>631434.4</v>
      </c>
      <c r="G167" s="225">
        <f t="shared" si="18"/>
        <v>135887.6</v>
      </c>
      <c r="H167" s="225">
        <f t="shared" si="18"/>
        <v>495546.8</v>
      </c>
      <c r="I167" s="225">
        <f t="shared" si="18"/>
        <v>303637.6</v>
      </c>
      <c r="J167" s="225">
        <f t="shared" si="18"/>
        <v>444754.6</v>
      </c>
      <c r="K167" s="225">
        <f t="shared" si="18"/>
        <v>545137.6</v>
      </c>
      <c r="L167" s="225">
        <f t="shared" si="18"/>
        <v>631434.4</v>
      </c>
      <c r="M167" s="208"/>
    </row>
    <row r="168" spans="1:13" ht="25.5" customHeight="1">
      <c r="A168" s="223"/>
      <c r="B168" s="224"/>
      <c r="C168" s="224"/>
      <c r="D168" s="224"/>
      <c r="E168" s="214" t="s">
        <v>341</v>
      </c>
      <c r="F168" s="225"/>
      <c r="G168" s="225"/>
      <c r="H168" s="225"/>
      <c r="I168" s="226"/>
      <c r="J168" s="226"/>
      <c r="K168" s="226"/>
      <c r="L168" s="226"/>
      <c r="M168" s="208"/>
    </row>
    <row r="169" spans="1:13" ht="25.5" customHeight="1">
      <c r="A169" s="223">
        <v>2610</v>
      </c>
      <c r="B169" s="224" t="s">
        <v>14</v>
      </c>
      <c r="C169" s="224">
        <v>1</v>
      </c>
      <c r="D169" s="224">
        <v>0</v>
      </c>
      <c r="E169" s="214" t="s">
        <v>521</v>
      </c>
      <c r="F169" s="225">
        <f aca="true" t="shared" si="19" ref="F169:L169">SUM(F171)</f>
        <v>0</v>
      </c>
      <c r="G169" s="225">
        <f t="shared" si="19"/>
        <v>0</v>
      </c>
      <c r="H169" s="225">
        <f t="shared" si="19"/>
        <v>0</v>
      </c>
      <c r="I169" s="225">
        <f t="shared" si="19"/>
        <v>0</v>
      </c>
      <c r="J169" s="225">
        <f t="shared" si="19"/>
        <v>0</v>
      </c>
      <c r="K169" s="225">
        <f t="shared" si="19"/>
        <v>0</v>
      </c>
      <c r="L169" s="225">
        <f t="shared" si="19"/>
        <v>0</v>
      </c>
      <c r="M169" s="208"/>
    </row>
    <row r="170" spans="1:13" s="85" customFormat="1" ht="25.5" customHeight="1">
      <c r="A170" s="223"/>
      <c r="B170" s="224"/>
      <c r="C170" s="224"/>
      <c r="D170" s="224"/>
      <c r="E170" s="214" t="s">
        <v>421</v>
      </c>
      <c r="F170" s="225"/>
      <c r="G170" s="225"/>
      <c r="H170" s="225"/>
      <c r="I170" s="227"/>
      <c r="J170" s="227"/>
      <c r="K170" s="227"/>
      <c r="L170" s="227"/>
      <c r="M170" s="208"/>
    </row>
    <row r="171" spans="1:13" ht="25.5" customHeight="1">
      <c r="A171" s="223">
        <v>2611</v>
      </c>
      <c r="B171" s="224" t="s">
        <v>14</v>
      </c>
      <c r="C171" s="224">
        <v>1</v>
      </c>
      <c r="D171" s="224">
        <v>1</v>
      </c>
      <c r="E171" s="214" t="s">
        <v>522</v>
      </c>
      <c r="F171" s="225">
        <f>SUM(G171:H171)</f>
        <v>0</v>
      </c>
      <c r="G171" s="225"/>
      <c r="H171" s="225">
        <v>0</v>
      </c>
      <c r="I171" s="225">
        <v>0</v>
      </c>
      <c r="J171" s="225">
        <v>0</v>
      </c>
      <c r="K171" s="225">
        <v>0</v>
      </c>
      <c r="L171" s="225">
        <v>0</v>
      </c>
      <c r="M171" s="208"/>
    </row>
    <row r="172" spans="1:13" ht="25.5" customHeight="1">
      <c r="A172" s="223">
        <v>2620</v>
      </c>
      <c r="B172" s="224" t="s">
        <v>14</v>
      </c>
      <c r="C172" s="224">
        <v>2</v>
      </c>
      <c r="D172" s="224">
        <v>0</v>
      </c>
      <c r="E172" s="214" t="s">
        <v>523</v>
      </c>
      <c r="F172" s="225">
        <f aca="true" t="shared" si="20" ref="F172:L172">SUM(F174)</f>
        <v>0</v>
      </c>
      <c r="G172" s="225">
        <f t="shared" si="20"/>
        <v>0</v>
      </c>
      <c r="H172" s="225">
        <f t="shared" si="20"/>
        <v>0</v>
      </c>
      <c r="I172" s="225">
        <f t="shared" si="20"/>
        <v>0</v>
      </c>
      <c r="J172" s="225">
        <f t="shared" si="20"/>
        <v>0</v>
      </c>
      <c r="K172" s="225">
        <f t="shared" si="20"/>
        <v>0</v>
      </c>
      <c r="L172" s="225">
        <f t="shared" si="20"/>
        <v>0</v>
      </c>
      <c r="M172" s="208"/>
    </row>
    <row r="173" spans="1:13" s="85" customFormat="1" ht="25.5" customHeight="1">
      <c r="A173" s="223"/>
      <c r="B173" s="224"/>
      <c r="C173" s="224"/>
      <c r="D173" s="224"/>
      <c r="E173" s="214" t="s">
        <v>421</v>
      </c>
      <c r="F173" s="225"/>
      <c r="G173" s="225"/>
      <c r="H173" s="225"/>
      <c r="I173" s="227"/>
      <c r="J173" s="227"/>
      <c r="K173" s="227"/>
      <c r="L173" s="227"/>
      <c r="M173" s="208"/>
    </row>
    <row r="174" spans="1:13" ht="25.5" customHeight="1">
      <c r="A174" s="223">
        <v>2621</v>
      </c>
      <c r="B174" s="224" t="s">
        <v>14</v>
      </c>
      <c r="C174" s="224">
        <v>2</v>
      </c>
      <c r="D174" s="224">
        <v>1</v>
      </c>
      <c r="E174" s="214" t="s">
        <v>523</v>
      </c>
      <c r="F174" s="225">
        <f>SUM(G174:H174)</f>
        <v>0</v>
      </c>
      <c r="G174" s="225"/>
      <c r="H174" s="225">
        <v>0</v>
      </c>
      <c r="I174" s="225">
        <v>0</v>
      </c>
      <c r="J174" s="225">
        <v>0</v>
      </c>
      <c r="K174" s="225">
        <v>0</v>
      </c>
      <c r="L174" s="225">
        <v>0</v>
      </c>
      <c r="M174" s="208"/>
    </row>
    <row r="175" spans="1:13" ht="25.5" customHeight="1">
      <c r="A175" s="223">
        <v>2630</v>
      </c>
      <c r="B175" s="224" t="s">
        <v>14</v>
      </c>
      <c r="C175" s="224">
        <v>3</v>
      </c>
      <c r="D175" s="224">
        <v>0</v>
      </c>
      <c r="E175" s="214" t="s">
        <v>524</v>
      </c>
      <c r="F175" s="225">
        <f aca="true" t="shared" si="21" ref="F175:L175">SUM(F177)</f>
        <v>483061.8</v>
      </c>
      <c r="G175" s="225">
        <f t="shared" si="21"/>
        <v>43000</v>
      </c>
      <c r="H175" s="225">
        <f t="shared" si="21"/>
        <v>440061.8</v>
      </c>
      <c r="I175" s="225">
        <f t="shared" si="21"/>
        <v>260750</v>
      </c>
      <c r="J175" s="225">
        <f t="shared" si="21"/>
        <v>361867</v>
      </c>
      <c r="K175" s="225">
        <f t="shared" si="21"/>
        <v>432250</v>
      </c>
      <c r="L175" s="225">
        <f t="shared" si="21"/>
        <v>483061.8</v>
      </c>
      <c r="M175" s="208"/>
    </row>
    <row r="176" spans="1:13" s="85" customFormat="1" ht="25.5" customHeight="1">
      <c r="A176" s="223"/>
      <c r="B176" s="224"/>
      <c r="C176" s="224"/>
      <c r="D176" s="224"/>
      <c r="E176" s="214" t="s">
        <v>421</v>
      </c>
      <c r="F176" s="225"/>
      <c r="G176" s="225"/>
      <c r="H176" s="225"/>
      <c r="I176" s="227"/>
      <c r="J176" s="227"/>
      <c r="K176" s="227"/>
      <c r="L176" s="227"/>
      <c r="M176" s="208"/>
    </row>
    <row r="177" spans="1:13" ht="25.5" customHeight="1">
      <c r="A177" s="223">
        <v>2631</v>
      </c>
      <c r="B177" s="224" t="s">
        <v>14</v>
      </c>
      <c r="C177" s="224">
        <v>3</v>
      </c>
      <c r="D177" s="224">
        <v>1</v>
      </c>
      <c r="E177" s="214" t="s">
        <v>525</v>
      </c>
      <c r="F177" s="225">
        <f>G177+H177</f>
        <v>483061.8</v>
      </c>
      <c r="G177" s="225">
        <v>43000</v>
      </c>
      <c r="H177" s="225">
        <v>440061.8</v>
      </c>
      <c r="I177" s="225">
        <v>260750</v>
      </c>
      <c r="J177" s="225">
        <v>361867</v>
      </c>
      <c r="K177" s="225">
        <v>432250</v>
      </c>
      <c r="L177" s="225">
        <v>483061.8</v>
      </c>
      <c r="M177" s="208"/>
    </row>
    <row r="178" spans="1:13" ht="25.5" customHeight="1">
      <c r="A178" s="223">
        <v>2640</v>
      </c>
      <c r="B178" s="224" t="s">
        <v>14</v>
      </c>
      <c r="C178" s="224">
        <v>4</v>
      </c>
      <c r="D178" s="224">
        <v>0</v>
      </c>
      <c r="E178" s="214" t="s">
        <v>526</v>
      </c>
      <c r="F178" s="225">
        <f>G178+H178</f>
        <v>118372.6</v>
      </c>
      <c r="G178" s="225">
        <f aca="true" t="shared" si="22" ref="G178:L178">SUM(G180)</f>
        <v>62887.6</v>
      </c>
      <c r="H178" s="225">
        <f t="shared" si="22"/>
        <v>55485</v>
      </c>
      <c r="I178" s="225">
        <f t="shared" si="22"/>
        <v>32887.6</v>
      </c>
      <c r="J178" s="225">
        <f t="shared" si="22"/>
        <v>62887.6</v>
      </c>
      <c r="K178" s="225">
        <f t="shared" si="22"/>
        <v>82887.6</v>
      </c>
      <c r="L178" s="225">
        <f t="shared" si="22"/>
        <v>118372.6</v>
      </c>
      <c r="M178" s="208"/>
    </row>
    <row r="179" spans="1:13" s="85" customFormat="1" ht="25.5" customHeight="1">
      <c r="A179" s="223"/>
      <c r="B179" s="224"/>
      <c r="C179" s="224"/>
      <c r="D179" s="224"/>
      <c r="E179" s="214" t="s">
        <v>421</v>
      </c>
      <c r="F179" s="225"/>
      <c r="G179" s="225"/>
      <c r="H179" s="225"/>
      <c r="I179" s="227"/>
      <c r="J179" s="227"/>
      <c r="K179" s="227"/>
      <c r="L179" s="227"/>
      <c r="M179" s="208"/>
    </row>
    <row r="180" spans="1:13" ht="25.5" customHeight="1">
      <c r="A180" s="223">
        <v>2641</v>
      </c>
      <c r="B180" s="224" t="s">
        <v>14</v>
      </c>
      <c r="C180" s="224">
        <v>4</v>
      </c>
      <c r="D180" s="224">
        <v>1</v>
      </c>
      <c r="E180" s="214" t="s">
        <v>527</v>
      </c>
      <c r="F180" s="225">
        <f>G180+H180</f>
        <v>118372.6</v>
      </c>
      <c r="G180" s="225">
        <v>62887.6</v>
      </c>
      <c r="H180" s="225">
        <v>55485</v>
      </c>
      <c r="I180" s="225">
        <v>32887.6</v>
      </c>
      <c r="J180" s="225">
        <v>62887.6</v>
      </c>
      <c r="K180" s="225">
        <v>82887.6</v>
      </c>
      <c r="L180" s="225">
        <v>118372.6</v>
      </c>
      <c r="M180" s="208"/>
    </row>
    <row r="181" spans="1:13" ht="25.5" customHeight="1">
      <c r="A181" s="223">
        <v>2650</v>
      </c>
      <c r="B181" s="224" t="s">
        <v>14</v>
      </c>
      <c r="C181" s="224">
        <v>5</v>
      </c>
      <c r="D181" s="224">
        <v>0</v>
      </c>
      <c r="E181" s="214" t="s">
        <v>528</v>
      </c>
      <c r="F181" s="225">
        <f aca="true" t="shared" si="23" ref="F181:L181">SUM(F183)</f>
        <v>0</v>
      </c>
      <c r="G181" s="225">
        <f t="shared" si="23"/>
        <v>0</v>
      </c>
      <c r="H181" s="225">
        <f t="shared" si="23"/>
        <v>0</v>
      </c>
      <c r="I181" s="225">
        <f t="shared" si="23"/>
        <v>0</v>
      </c>
      <c r="J181" s="225">
        <f t="shared" si="23"/>
        <v>0</v>
      </c>
      <c r="K181" s="225">
        <f t="shared" si="23"/>
        <v>0</v>
      </c>
      <c r="L181" s="225">
        <f t="shared" si="23"/>
        <v>0</v>
      </c>
      <c r="M181" s="208"/>
    </row>
    <row r="182" spans="1:13" s="85" customFormat="1" ht="25.5" customHeight="1">
      <c r="A182" s="223"/>
      <c r="B182" s="224"/>
      <c r="C182" s="224"/>
      <c r="D182" s="224"/>
      <c r="E182" s="214" t="s">
        <v>421</v>
      </c>
      <c r="F182" s="225"/>
      <c r="G182" s="225"/>
      <c r="H182" s="225"/>
      <c r="I182" s="227"/>
      <c r="J182" s="227"/>
      <c r="K182" s="227"/>
      <c r="L182" s="227"/>
      <c r="M182" s="208"/>
    </row>
    <row r="183" spans="1:13" ht="25.5" customHeight="1">
      <c r="A183" s="223">
        <v>2651</v>
      </c>
      <c r="B183" s="224" t="s">
        <v>14</v>
      </c>
      <c r="C183" s="224">
        <v>5</v>
      </c>
      <c r="D183" s="224">
        <v>1</v>
      </c>
      <c r="E183" s="214" t="s">
        <v>528</v>
      </c>
      <c r="F183" s="225">
        <f>SUM(G183:H183)</f>
        <v>0</v>
      </c>
      <c r="G183" s="225"/>
      <c r="H183" s="225">
        <v>0</v>
      </c>
      <c r="I183" s="225">
        <v>0</v>
      </c>
      <c r="J183" s="225">
        <v>0</v>
      </c>
      <c r="K183" s="225">
        <v>0</v>
      </c>
      <c r="L183" s="225">
        <v>0</v>
      </c>
      <c r="M183" s="208"/>
    </row>
    <row r="184" spans="1:13" ht="25.5" customHeight="1">
      <c r="A184" s="223">
        <v>2660</v>
      </c>
      <c r="B184" s="224" t="s">
        <v>14</v>
      </c>
      <c r="C184" s="224">
        <v>6</v>
      </c>
      <c r="D184" s="224">
        <v>0</v>
      </c>
      <c r="E184" s="214" t="s">
        <v>529</v>
      </c>
      <c r="F184" s="225">
        <f aca="true" t="shared" si="24" ref="F184:L184">SUM(F186)</f>
        <v>30000</v>
      </c>
      <c r="G184" s="225">
        <f t="shared" si="24"/>
        <v>30000</v>
      </c>
      <c r="H184" s="225">
        <f t="shared" si="24"/>
        <v>0</v>
      </c>
      <c r="I184" s="225">
        <f t="shared" si="24"/>
        <v>10000</v>
      </c>
      <c r="J184" s="225">
        <f t="shared" si="24"/>
        <v>20000</v>
      </c>
      <c r="K184" s="225">
        <f t="shared" si="24"/>
        <v>30000</v>
      </c>
      <c r="L184" s="225">
        <f t="shared" si="24"/>
        <v>30000</v>
      </c>
      <c r="M184" s="208"/>
    </row>
    <row r="185" spans="1:13" s="85" customFormat="1" ht="25.5" customHeight="1">
      <c r="A185" s="223"/>
      <c r="B185" s="224"/>
      <c r="C185" s="224"/>
      <c r="D185" s="224"/>
      <c r="E185" s="214" t="s">
        <v>421</v>
      </c>
      <c r="F185" s="225"/>
      <c r="G185" s="225"/>
      <c r="H185" s="225"/>
      <c r="I185" s="227"/>
      <c r="J185" s="227"/>
      <c r="K185" s="227"/>
      <c r="L185" s="227"/>
      <c r="M185" s="208"/>
    </row>
    <row r="186" spans="1:13" ht="25.5" customHeight="1">
      <c r="A186" s="223">
        <v>2661</v>
      </c>
      <c r="B186" s="224" t="s">
        <v>14</v>
      </c>
      <c r="C186" s="224">
        <v>6</v>
      </c>
      <c r="D186" s="224">
        <v>1</v>
      </c>
      <c r="E186" s="214" t="s">
        <v>529</v>
      </c>
      <c r="F186" s="225">
        <f>SUM(G186:H186)</f>
        <v>30000</v>
      </c>
      <c r="G186" s="225">
        <v>30000</v>
      </c>
      <c r="H186" s="225">
        <v>0</v>
      </c>
      <c r="I186" s="225">
        <v>10000</v>
      </c>
      <c r="J186" s="225">
        <v>20000</v>
      </c>
      <c r="K186" s="225">
        <v>30000</v>
      </c>
      <c r="L186" s="225">
        <v>30000</v>
      </c>
      <c r="M186" s="208"/>
    </row>
    <row r="187" spans="1:13" s="83" customFormat="1" ht="25.5" customHeight="1">
      <c r="A187" s="223">
        <v>2700</v>
      </c>
      <c r="B187" s="224" t="s">
        <v>15</v>
      </c>
      <c r="C187" s="224">
        <v>0</v>
      </c>
      <c r="D187" s="224">
        <v>0</v>
      </c>
      <c r="E187" s="214" t="s">
        <v>530</v>
      </c>
      <c r="F187" s="225">
        <f>SUM(F189,F194,F200,F206,F209,F212)</f>
        <v>0</v>
      </c>
      <c r="G187" s="225"/>
      <c r="H187" s="225">
        <f>SUM(H189,H194,H200,H206,H209,H212)</f>
        <v>0</v>
      </c>
      <c r="I187" s="225">
        <f>SUM(I189,I194,I200,I206,I209,I212)</f>
        <v>0</v>
      </c>
      <c r="J187" s="225">
        <f>SUM(J189,J194,J200,J206,J209,J212)</f>
        <v>0</v>
      </c>
      <c r="K187" s="225">
        <f>SUM(K189,K194,K200,K206,K209,K212)</f>
        <v>0</v>
      </c>
      <c r="L187" s="225">
        <f>SUM(L189,L194,L200,L206,L209,L212)</f>
        <v>0</v>
      </c>
      <c r="M187" s="208"/>
    </row>
    <row r="188" spans="1:13" ht="25.5" customHeight="1">
      <c r="A188" s="223"/>
      <c r="B188" s="224"/>
      <c r="C188" s="224"/>
      <c r="D188" s="224"/>
      <c r="E188" s="214" t="s">
        <v>341</v>
      </c>
      <c r="F188" s="225"/>
      <c r="G188" s="225"/>
      <c r="H188" s="225"/>
      <c r="I188" s="226"/>
      <c r="J188" s="226"/>
      <c r="K188" s="226"/>
      <c r="L188" s="226"/>
      <c r="M188" s="208"/>
    </row>
    <row r="189" spans="1:13" ht="25.5" customHeight="1">
      <c r="A189" s="223">
        <v>2710</v>
      </c>
      <c r="B189" s="224" t="s">
        <v>15</v>
      </c>
      <c r="C189" s="224">
        <v>1</v>
      </c>
      <c r="D189" s="224">
        <v>0</v>
      </c>
      <c r="E189" s="214" t="s">
        <v>531</v>
      </c>
      <c r="F189" s="225">
        <f aca="true" t="shared" si="25" ref="F189:L189">SUM(F191:F193)</f>
        <v>0</v>
      </c>
      <c r="G189" s="225">
        <f t="shared" si="25"/>
        <v>0</v>
      </c>
      <c r="H189" s="225">
        <f t="shared" si="25"/>
        <v>0</v>
      </c>
      <c r="I189" s="225">
        <f t="shared" si="25"/>
        <v>0</v>
      </c>
      <c r="J189" s="225">
        <f t="shared" si="25"/>
        <v>0</v>
      </c>
      <c r="K189" s="225">
        <f t="shared" si="25"/>
        <v>0</v>
      </c>
      <c r="L189" s="225">
        <f t="shared" si="25"/>
        <v>0</v>
      </c>
      <c r="M189" s="208"/>
    </row>
    <row r="190" spans="1:13" s="85" customFormat="1" ht="25.5" customHeight="1">
      <c r="A190" s="223"/>
      <c r="B190" s="224"/>
      <c r="C190" s="224"/>
      <c r="D190" s="224"/>
      <c r="E190" s="214" t="s">
        <v>421</v>
      </c>
      <c r="F190" s="225"/>
      <c r="G190" s="225"/>
      <c r="H190" s="225"/>
      <c r="I190" s="227"/>
      <c r="J190" s="227"/>
      <c r="K190" s="227"/>
      <c r="L190" s="227"/>
      <c r="M190" s="208"/>
    </row>
    <row r="191" spans="1:13" ht="25.5" customHeight="1">
      <c r="A191" s="223">
        <v>2711</v>
      </c>
      <c r="B191" s="224" t="s">
        <v>15</v>
      </c>
      <c r="C191" s="224">
        <v>1</v>
      </c>
      <c r="D191" s="224">
        <v>1</v>
      </c>
      <c r="E191" s="214" t="s">
        <v>532</v>
      </c>
      <c r="F191" s="225">
        <f>SUM(G191:H191)</f>
        <v>0</v>
      </c>
      <c r="G191" s="225"/>
      <c r="H191" s="225"/>
      <c r="I191" s="226"/>
      <c r="J191" s="226"/>
      <c r="K191" s="226"/>
      <c r="L191" s="226"/>
      <c r="M191" s="208"/>
    </row>
    <row r="192" spans="1:13" ht="25.5" customHeight="1">
      <c r="A192" s="223">
        <v>2712</v>
      </c>
      <c r="B192" s="224" t="s">
        <v>15</v>
      </c>
      <c r="C192" s="224">
        <v>1</v>
      </c>
      <c r="D192" s="224">
        <v>2</v>
      </c>
      <c r="E192" s="214" t="s">
        <v>533</v>
      </c>
      <c r="F192" s="225">
        <f>SUM(G192:H192)</f>
        <v>0</v>
      </c>
      <c r="G192" s="225"/>
      <c r="H192" s="225"/>
      <c r="I192" s="226"/>
      <c r="J192" s="226"/>
      <c r="K192" s="226"/>
      <c r="L192" s="226"/>
      <c r="M192" s="208"/>
    </row>
    <row r="193" spans="1:13" ht="25.5" customHeight="1">
      <c r="A193" s="223">
        <v>2713</v>
      </c>
      <c r="B193" s="224" t="s">
        <v>15</v>
      </c>
      <c r="C193" s="224">
        <v>1</v>
      </c>
      <c r="D193" s="224">
        <v>3</v>
      </c>
      <c r="E193" s="214" t="s">
        <v>534</v>
      </c>
      <c r="F193" s="225">
        <f>SUM(G193:H193)</f>
        <v>0</v>
      </c>
      <c r="G193" s="225"/>
      <c r="H193" s="225"/>
      <c r="I193" s="226"/>
      <c r="J193" s="226"/>
      <c r="K193" s="226"/>
      <c r="L193" s="226"/>
      <c r="M193" s="208"/>
    </row>
    <row r="194" spans="1:13" ht="25.5" customHeight="1">
      <c r="A194" s="223">
        <v>2720</v>
      </c>
      <c r="B194" s="224" t="s">
        <v>15</v>
      </c>
      <c r="C194" s="224">
        <v>2</v>
      </c>
      <c r="D194" s="224">
        <v>0</v>
      </c>
      <c r="E194" s="214" t="s">
        <v>535</v>
      </c>
      <c r="F194" s="225">
        <f aca="true" t="shared" si="26" ref="F194:L194">SUM(F196:F199)</f>
        <v>0</v>
      </c>
      <c r="G194" s="225">
        <f t="shared" si="26"/>
        <v>0</v>
      </c>
      <c r="H194" s="225">
        <f t="shared" si="26"/>
        <v>0</v>
      </c>
      <c r="I194" s="225">
        <f t="shared" si="26"/>
        <v>0</v>
      </c>
      <c r="J194" s="225">
        <f t="shared" si="26"/>
        <v>0</v>
      </c>
      <c r="K194" s="225">
        <f t="shared" si="26"/>
        <v>0</v>
      </c>
      <c r="L194" s="225">
        <f t="shared" si="26"/>
        <v>0</v>
      </c>
      <c r="M194" s="208"/>
    </row>
    <row r="195" spans="1:13" s="85" customFormat="1" ht="25.5" customHeight="1">
      <c r="A195" s="223"/>
      <c r="B195" s="224"/>
      <c r="C195" s="224"/>
      <c r="D195" s="224"/>
      <c r="E195" s="214" t="s">
        <v>421</v>
      </c>
      <c r="F195" s="225"/>
      <c r="G195" s="225"/>
      <c r="H195" s="225"/>
      <c r="I195" s="227"/>
      <c r="J195" s="227"/>
      <c r="K195" s="227"/>
      <c r="L195" s="227"/>
      <c r="M195" s="208"/>
    </row>
    <row r="196" spans="1:13" ht="25.5" customHeight="1">
      <c r="A196" s="223">
        <v>2721</v>
      </c>
      <c r="B196" s="224" t="s">
        <v>15</v>
      </c>
      <c r="C196" s="224">
        <v>2</v>
      </c>
      <c r="D196" s="224">
        <v>1</v>
      </c>
      <c r="E196" s="214" t="s">
        <v>536</v>
      </c>
      <c r="F196" s="225">
        <f>SUM(G196:H196)</f>
        <v>0</v>
      </c>
      <c r="G196" s="225"/>
      <c r="H196" s="225"/>
      <c r="I196" s="226"/>
      <c r="J196" s="226"/>
      <c r="K196" s="226"/>
      <c r="L196" s="226"/>
      <c r="M196" s="208"/>
    </row>
    <row r="197" spans="1:13" ht="25.5" customHeight="1">
      <c r="A197" s="223">
        <v>2722</v>
      </c>
      <c r="B197" s="224" t="s">
        <v>15</v>
      </c>
      <c r="C197" s="224">
        <v>2</v>
      </c>
      <c r="D197" s="224">
        <v>2</v>
      </c>
      <c r="E197" s="214" t="s">
        <v>537</v>
      </c>
      <c r="F197" s="225">
        <f>SUM(G197:H197)</f>
        <v>0</v>
      </c>
      <c r="G197" s="225"/>
      <c r="H197" s="225"/>
      <c r="I197" s="226"/>
      <c r="J197" s="226"/>
      <c r="K197" s="226"/>
      <c r="L197" s="226"/>
      <c r="M197" s="208"/>
    </row>
    <row r="198" spans="1:13" ht="25.5" customHeight="1">
      <c r="A198" s="223">
        <v>2723</v>
      </c>
      <c r="B198" s="224" t="s">
        <v>15</v>
      </c>
      <c r="C198" s="224">
        <v>2</v>
      </c>
      <c r="D198" s="224">
        <v>3</v>
      </c>
      <c r="E198" s="214" t="s">
        <v>538</v>
      </c>
      <c r="F198" s="225">
        <f>SUM(G198:H198)</f>
        <v>0</v>
      </c>
      <c r="G198" s="225"/>
      <c r="H198" s="225"/>
      <c r="I198" s="226"/>
      <c r="J198" s="226"/>
      <c r="K198" s="226"/>
      <c r="L198" s="226"/>
      <c r="M198" s="208"/>
    </row>
    <row r="199" spans="1:13" ht="25.5" customHeight="1">
      <c r="A199" s="223">
        <v>2724</v>
      </c>
      <c r="B199" s="224" t="s">
        <v>15</v>
      </c>
      <c r="C199" s="224">
        <v>2</v>
      </c>
      <c r="D199" s="224">
        <v>4</v>
      </c>
      <c r="E199" s="214" t="s">
        <v>539</v>
      </c>
      <c r="F199" s="225">
        <f>SUM(G199:H199)</f>
        <v>0</v>
      </c>
      <c r="G199" s="225"/>
      <c r="H199" s="225"/>
      <c r="I199" s="226"/>
      <c r="J199" s="226"/>
      <c r="K199" s="226"/>
      <c r="L199" s="226"/>
      <c r="M199" s="208"/>
    </row>
    <row r="200" spans="1:13" ht="25.5" customHeight="1">
      <c r="A200" s="223">
        <v>2730</v>
      </c>
      <c r="B200" s="224" t="s">
        <v>15</v>
      </c>
      <c r="C200" s="224">
        <v>3</v>
      </c>
      <c r="D200" s="224">
        <v>0</v>
      </c>
      <c r="E200" s="214" t="s">
        <v>540</v>
      </c>
      <c r="F200" s="225">
        <f>SUM(F202:F205)</f>
        <v>0</v>
      </c>
      <c r="G200" s="225">
        <f>SUM(G202:G205)</f>
        <v>0</v>
      </c>
      <c r="H200" s="225">
        <f>SUM(H202:H205)</f>
        <v>0</v>
      </c>
      <c r="I200" s="226"/>
      <c r="J200" s="226"/>
      <c r="K200" s="226"/>
      <c r="L200" s="226"/>
      <c r="M200" s="208"/>
    </row>
    <row r="201" spans="1:13" s="85" customFormat="1" ht="25.5" customHeight="1">
      <c r="A201" s="223"/>
      <c r="B201" s="224"/>
      <c r="C201" s="224"/>
      <c r="D201" s="224"/>
      <c r="E201" s="214" t="s">
        <v>421</v>
      </c>
      <c r="F201" s="225"/>
      <c r="G201" s="225"/>
      <c r="H201" s="225"/>
      <c r="I201" s="227"/>
      <c r="J201" s="227"/>
      <c r="K201" s="227"/>
      <c r="L201" s="227"/>
      <c r="M201" s="208"/>
    </row>
    <row r="202" spans="1:13" ht="25.5" customHeight="1">
      <c r="A202" s="223">
        <v>2731</v>
      </c>
      <c r="B202" s="224" t="s">
        <v>15</v>
      </c>
      <c r="C202" s="224">
        <v>3</v>
      </c>
      <c r="D202" s="224">
        <v>1</v>
      </c>
      <c r="E202" s="214" t="s">
        <v>541</v>
      </c>
      <c r="F202" s="225">
        <f>SUM(G202:H202)</f>
        <v>0</v>
      </c>
      <c r="G202" s="225"/>
      <c r="H202" s="225"/>
      <c r="I202" s="226"/>
      <c r="J202" s="226"/>
      <c r="K202" s="226"/>
      <c r="L202" s="226"/>
      <c r="M202" s="208"/>
    </row>
    <row r="203" spans="1:13" ht="25.5" customHeight="1">
      <c r="A203" s="223">
        <v>2732</v>
      </c>
      <c r="B203" s="224" t="s">
        <v>15</v>
      </c>
      <c r="C203" s="224">
        <v>3</v>
      </c>
      <c r="D203" s="224">
        <v>2</v>
      </c>
      <c r="E203" s="214" t="s">
        <v>542</v>
      </c>
      <c r="F203" s="225">
        <f>SUM(G203:H203)</f>
        <v>0</v>
      </c>
      <c r="G203" s="225"/>
      <c r="H203" s="225"/>
      <c r="I203" s="226"/>
      <c r="J203" s="226"/>
      <c r="K203" s="226"/>
      <c r="L203" s="226"/>
      <c r="M203" s="208"/>
    </row>
    <row r="204" spans="1:13" ht="25.5" customHeight="1">
      <c r="A204" s="223">
        <v>2733</v>
      </c>
      <c r="B204" s="224" t="s">
        <v>15</v>
      </c>
      <c r="C204" s="224">
        <v>3</v>
      </c>
      <c r="D204" s="224">
        <v>3</v>
      </c>
      <c r="E204" s="214" t="s">
        <v>543</v>
      </c>
      <c r="F204" s="225">
        <f>SUM(G204:H204)</f>
        <v>0</v>
      </c>
      <c r="G204" s="225"/>
      <c r="H204" s="225"/>
      <c r="I204" s="226"/>
      <c r="J204" s="226"/>
      <c r="K204" s="226"/>
      <c r="L204" s="226"/>
      <c r="M204" s="208"/>
    </row>
    <row r="205" spans="1:13" ht="25.5" customHeight="1">
      <c r="A205" s="223">
        <v>2734</v>
      </c>
      <c r="B205" s="224" t="s">
        <v>15</v>
      </c>
      <c r="C205" s="224">
        <v>3</v>
      </c>
      <c r="D205" s="224">
        <v>4</v>
      </c>
      <c r="E205" s="214" t="s">
        <v>544</v>
      </c>
      <c r="F205" s="225">
        <f>SUM(G205:H205)</f>
        <v>0</v>
      </c>
      <c r="G205" s="225"/>
      <c r="H205" s="225"/>
      <c r="I205" s="226"/>
      <c r="J205" s="226"/>
      <c r="K205" s="226"/>
      <c r="L205" s="226"/>
      <c r="M205" s="208"/>
    </row>
    <row r="206" spans="1:13" ht="25.5" customHeight="1">
      <c r="A206" s="223">
        <v>2740</v>
      </c>
      <c r="B206" s="224" t="s">
        <v>15</v>
      </c>
      <c r="C206" s="224">
        <v>4</v>
      </c>
      <c r="D206" s="224">
        <v>0</v>
      </c>
      <c r="E206" s="214" t="s">
        <v>545</v>
      </c>
      <c r="F206" s="225">
        <f>SUM(F208)</f>
        <v>0</v>
      </c>
      <c r="G206" s="225">
        <f>SUM(G208)</f>
        <v>0</v>
      </c>
      <c r="H206" s="225">
        <f>SUM(H208)</f>
        <v>0</v>
      </c>
      <c r="I206" s="226"/>
      <c r="J206" s="226"/>
      <c r="K206" s="226"/>
      <c r="L206" s="226"/>
      <c r="M206" s="208"/>
    </row>
    <row r="207" spans="1:13" s="85" customFormat="1" ht="25.5" customHeight="1">
      <c r="A207" s="223"/>
      <c r="B207" s="224"/>
      <c r="C207" s="224"/>
      <c r="D207" s="224"/>
      <c r="E207" s="214" t="s">
        <v>421</v>
      </c>
      <c r="F207" s="225"/>
      <c r="G207" s="225"/>
      <c r="H207" s="225"/>
      <c r="I207" s="227"/>
      <c r="J207" s="227"/>
      <c r="K207" s="227"/>
      <c r="L207" s="227"/>
      <c r="M207" s="208"/>
    </row>
    <row r="208" spans="1:13" ht="25.5" customHeight="1">
      <c r="A208" s="223">
        <v>2741</v>
      </c>
      <c r="B208" s="224" t="s">
        <v>15</v>
      </c>
      <c r="C208" s="224">
        <v>4</v>
      </c>
      <c r="D208" s="224">
        <v>1</v>
      </c>
      <c r="E208" s="214" t="s">
        <v>545</v>
      </c>
      <c r="F208" s="225">
        <f>SUM(G208:H208)</f>
        <v>0</v>
      </c>
      <c r="G208" s="225"/>
      <c r="H208" s="225"/>
      <c r="I208" s="226"/>
      <c r="J208" s="226"/>
      <c r="K208" s="226"/>
      <c r="L208" s="226"/>
      <c r="M208" s="208"/>
    </row>
    <row r="209" spans="1:13" ht="25.5" customHeight="1">
      <c r="A209" s="223">
        <v>2750</v>
      </c>
      <c r="B209" s="224" t="s">
        <v>15</v>
      </c>
      <c r="C209" s="224">
        <v>5</v>
      </c>
      <c r="D209" s="224">
        <v>0</v>
      </c>
      <c r="E209" s="214" t="s">
        <v>546</v>
      </c>
      <c r="F209" s="225">
        <f>SUM(F211)</f>
        <v>0</v>
      </c>
      <c r="G209" s="225">
        <f>SUM(G211)</f>
        <v>0</v>
      </c>
      <c r="H209" s="225">
        <f>SUM(H211)</f>
        <v>0</v>
      </c>
      <c r="I209" s="226"/>
      <c r="J209" s="226"/>
      <c r="K209" s="226"/>
      <c r="L209" s="226"/>
      <c r="M209" s="208"/>
    </row>
    <row r="210" spans="1:13" s="85" customFormat="1" ht="25.5" customHeight="1">
      <c r="A210" s="223"/>
      <c r="B210" s="224"/>
      <c r="C210" s="224"/>
      <c r="D210" s="224"/>
      <c r="E210" s="214" t="s">
        <v>421</v>
      </c>
      <c r="F210" s="225"/>
      <c r="G210" s="225"/>
      <c r="H210" s="225"/>
      <c r="I210" s="227"/>
      <c r="J210" s="227"/>
      <c r="K210" s="227"/>
      <c r="L210" s="227"/>
      <c r="M210" s="208"/>
    </row>
    <row r="211" spans="1:13" ht="25.5" customHeight="1">
      <c r="A211" s="223">
        <v>2751</v>
      </c>
      <c r="B211" s="224" t="s">
        <v>15</v>
      </c>
      <c r="C211" s="224">
        <v>5</v>
      </c>
      <c r="D211" s="224">
        <v>1</v>
      </c>
      <c r="E211" s="214" t="s">
        <v>546</v>
      </c>
      <c r="F211" s="225">
        <f>SUM(G211:H211)</f>
        <v>0</v>
      </c>
      <c r="G211" s="225"/>
      <c r="H211" s="225"/>
      <c r="I211" s="226"/>
      <c r="J211" s="226"/>
      <c r="K211" s="226"/>
      <c r="L211" s="226"/>
      <c r="M211" s="208"/>
    </row>
    <row r="212" spans="1:13" ht="25.5" customHeight="1">
      <c r="A212" s="223">
        <v>2760</v>
      </c>
      <c r="B212" s="224" t="s">
        <v>15</v>
      </c>
      <c r="C212" s="224">
        <v>6</v>
      </c>
      <c r="D212" s="224">
        <v>0</v>
      </c>
      <c r="E212" s="214" t="s">
        <v>547</v>
      </c>
      <c r="F212" s="225">
        <f>SUM(F214:F215)</f>
        <v>0</v>
      </c>
      <c r="G212" s="225">
        <f>SUM(G214:G215)</f>
        <v>0</v>
      </c>
      <c r="H212" s="225">
        <f>SUM(H214:H215)</f>
        <v>0</v>
      </c>
      <c r="I212" s="226"/>
      <c r="J212" s="226"/>
      <c r="K212" s="226"/>
      <c r="L212" s="226"/>
      <c r="M212" s="208"/>
    </row>
    <row r="213" spans="1:13" s="85" customFormat="1" ht="25.5" customHeight="1">
      <c r="A213" s="223"/>
      <c r="B213" s="224"/>
      <c r="C213" s="224"/>
      <c r="D213" s="224"/>
      <c r="E213" s="214" t="s">
        <v>421</v>
      </c>
      <c r="F213" s="225"/>
      <c r="G213" s="225"/>
      <c r="H213" s="225"/>
      <c r="I213" s="227"/>
      <c r="J213" s="227"/>
      <c r="K213" s="227"/>
      <c r="L213" s="227"/>
      <c r="M213" s="208"/>
    </row>
    <row r="214" spans="1:13" ht="25.5" customHeight="1">
      <c r="A214" s="223">
        <v>2761</v>
      </c>
      <c r="B214" s="224" t="s">
        <v>15</v>
      </c>
      <c r="C214" s="224">
        <v>6</v>
      </c>
      <c r="D214" s="224">
        <v>1</v>
      </c>
      <c r="E214" s="214" t="s">
        <v>548</v>
      </c>
      <c r="F214" s="225">
        <f>SUM(G214:H214)</f>
        <v>0</v>
      </c>
      <c r="G214" s="225"/>
      <c r="H214" s="225"/>
      <c r="I214" s="226"/>
      <c r="J214" s="226"/>
      <c r="K214" s="226"/>
      <c r="L214" s="226"/>
      <c r="M214" s="208"/>
    </row>
    <row r="215" spans="1:13" ht="25.5" customHeight="1">
      <c r="A215" s="223">
        <v>2762</v>
      </c>
      <c r="B215" s="224" t="s">
        <v>15</v>
      </c>
      <c r="C215" s="224">
        <v>6</v>
      </c>
      <c r="D215" s="224">
        <v>2</v>
      </c>
      <c r="E215" s="214" t="s">
        <v>547</v>
      </c>
      <c r="F215" s="225">
        <f>SUM(G215:H215)</f>
        <v>0</v>
      </c>
      <c r="G215" s="225"/>
      <c r="H215" s="225"/>
      <c r="I215" s="226"/>
      <c r="J215" s="226"/>
      <c r="K215" s="226"/>
      <c r="L215" s="226"/>
      <c r="M215" s="208"/>
    </row>
    <row r="216" spans="1:13" s="83" customFormat="1" ht="25.5" customHeight="1">
      <c r="A216" s="223">
        <v>2800</v>
      </c>
      <c r="B216" s="224" t="s">
        <v>16</v>
      </c>
      <c r="C216" s="224">
        <v>0</v>
      </c>
      <c r="D216" s="224">
        <v>0</v>
      </c>
      <c r="E216" s="214" t="s">
        <v>549</v>
      </c>
      <c r="F216" s="225">
        <f aca="true" t="shared" si="27" ref="F216:L216">SUM(F218,F221,F230,F236,F241,F244)</f>
        <v>8000</v>
      </c>
      <c r="G216" s="225">
        <f t="shared" si="27"/>
        <v>8000</v>
      </c>
      <c r="H216" s="225">
        <f t="shared" si="27"/>
        <v>0</v>
      </c>
      <c r="I216" s="225">
        <f t="shared" si="27"/>
        <v>2000</v>
      </c>
      <c r="J216" s="225">
        <f t="shared" si="27"/>
        <v>4000</v>
      </c>
      <c r="K216" s="225">
        <f t="shared" si="27"/>
        <v>6000</v>
      </c>
      <c r="L216" s="225">
        <f t="shared" si="27"/>
        <v>8000</v>
      </c>
      <c r="M216" s="208"/>
    </row>
    <row r="217" spans="1:13" ht="25.5" customHeight="1">
      <c r="A217" s="223"/>
      <c r="B217" s="224"/>
      <c r="C217" s="224"/>
      <c r="D217" s="224"/>
      <c r="E217" s="214" t="s">
        <v>341</v>
      </c>
      <c r="F217" s="225"/>
      <c r="G217" s="225"/>
      <c r="H217" s="225"/>
      <c r="I217" s="226"/>
      <c r="J217" s="226"/>
      <c r="K217" s="226"/>
      <c r="L217" s="226"/>
      <c r="M217" s="208"/>
    </row>
    <row r="218" spans="1:13" ht="25.5" customHeight="1">
      <c r="A218" s="223">
        <v>2810</v>
      </c>
      <c r="B218" s="224" t="s">
        <v>16</v>
      </c>
      <c r="C218" s="224">
        <v>1</v>
      </c>
      <c r="D218" s="224">
        <v>0</v>
      </c>
      <c r="E218" s="214" t="s">
        <v>550</v>
      </c>
      <c r="F218" s="225">
        <f>SUM(F220)</f>
        <v>0</v>
      </c>
      <c r="G218" s="225">
        <f>SUM(G220)</f>
        <v>0</v>
      </c>
      <c r="H218" s="225">
        <f>SUM(H220)</f>
        <v>0</v>
      </c>
      <c r="I218" s="226"/>
      <c r="J218" s="226"/>
      <c r="K218" s="226"/>
      <c r="L218" s="226"/>
      <c r="M218" s="208"/>
    </row>
    <row r="219" spans="1:13" s="85" customFormat="1" ht="25.5" customHeight="1">
      <c r="A219" s="223"/>
      <c r="B219" s="224"/>
      <c r="C219" s="224"/>
      <c r="D219" s="224"/>
      <c r="E219" s="214" t="s">
        <v>421</v>
      </c>
      <c r="F219" s="225"/>
      <c r="G219" s="225"/>
      <c r="H219" s="225"/>
      <c r="I219" s="227"/>
      <c r="J219" s="227"/>
      <c r="K219" s="227"/>
      <c r="L219" s="227"/>
      <c r="M219" s="208"/>
    </row>
    <row r="220" spans="1:13" ht="25.5" customHeight="1">
      <c r="A220" s="223">
        <v>2811</v>
      </c>
      <c r="B220" s="224" t="s">
        <v>16</v>
      </c>
      <c r="C220" s="224">
        <v>1</v>
      </c>
      <c r="D220" s="224">
        <v>1</v>
      </c>
      <c r="E220" s="214" t="s">
        <v>550</v>
      </c>
      <c r="F220" s="225">
        <f>SUM(G220:H220)</f>
        <v>0</v>
      </c>
      <c r="G220" s="225"/>
      <c r="H220" s="225"/>
      <c r="I220" s="226"/>
      <c r="J220" s="226"/>
      <c r="K220" s="226"/>
      <c r="L220" s="226"/>
      <c r="M220" s="208"/>
    </row>
    <row r="221" spans="1:13" ht="25.5" customHeight="1">
      <c r="A221" s="223">
        <v>2820</v>
      </c>
      <c r="B221" s="224" t="s">
        <v>16</v>
      </c>
      <c r="C221" s="224">
        <v>2</v>
      </c>
      <c r="D221" s="224">
        <v>0</v>
      </c>
      <c r="E221" s="214" t="s">
        <v>551</v>
      </c>
      <c r="F221" s="225">
        <f>F223+F224+F225+F226</f>
        <v>8000</v>
      </c>
      <c r="G221" s="225">
        <f aca="true" t="shared" si="28" ref="G221:L221">SUM(G223,G224,G225,G226,G227,G228,G229)</f>
        <v>8000</v>
      </c>
      <c r="H221" s="225">
        <f t="shared" si="28"/>
        <v>0</v>
      </c>
      <c r="I221" s="225">
        <f t="shared" si="28"/>
        <v>2000</v>
      </c>
      <c r="J221" s="225">
        <f t="shared" si="28"/>
        <v>4000</v>
      </c>
      <c r="K221" s="225">
        <f t="shared" si="28"/>
        <v>6000</v>
      </c>
      <c r="L221" s="225">
        <f t="shared" si="28"/>
        <v>8000</v>
      </c>
      <c r="M221" s="208"/>
    </row>
    <row r="222" spans="1:13" s="85" customFormat="1" ht="25.5" customHeight="1">
      <c r="A222" s="223"/>
      <c r="B222" s="224"/>
      <c r="C222" s="224"/>
      <c r="D222" s="224"/>
      <c r="E222" s="214" t="s">
        <v>421</v>
      </c>
      <c r="F222" s="225"/>
      <c r="G222" s="225"/>
      <c r="H222" s="225"/>
      <c r="I222" s="227"/>
      <c r="J222" s="227"/>
      <c r="K222" s="227"/>
      <c r="L222" s="227"/>
      <c r="M222" s="208"/>
    </row>
    <row r="223" spans="1:13" ht="25.5" customHeight="1">
      <c r="A223" s="223">
        <v>2821</v>
      </c>
      <c r="B223" s="224" t="s">
        <v>16</v>
      </c>
      <c r="C223" s="224">
        <v>2</v>
      </c>
      <c r="D223" s="224">
        <v>1</v>
      </c>
      <c r="E223" s="214" t="s">
        <v>552</v>
      </c>
      <c r="F223" s="225">
        <f>G223+H223</f>
        <v>0</v>
      </c>
      <c r="G223" s="225">
        <v>0</v>
      </c>
      <c r="H223" s="225"/>
      <c r="I223" s="226"/>
      <c r="J223" s="226"/>
      <c r="K223" s="226"/>
      <c r="L223" s="226"/>
      <c r="M223" s="208"/>
    </row>
    <row r="224" spans="1:13" ht="25.5" customHeight="1">
      <c r="A224" s="223">
        <v>2822</v>
      </c>
      <c r="B224" s="224" t="s">
        <v>16</v>
      </c>
      <c r="C224" s="224">
        <v>2</v>
      </c>
      <c r="D224" s="224">
        <v>2</v>
      </c>
      <c r="E224" s="214" t="s">
        <v>553</v>
      </c>
      <c r="F224" s="225">
        <f aca="true" t="shared" si="29" ref="F224:F229">SUM(G224:H224)</f>
        <v>0</v>
      </c>
      <c r="G224" s="225"/>
      <c r="H224" s="225"/>
      <c r="I224" s="226"/>
      <c r="J224" s="226"/>
      <c r="K224" s="226"/>
      <c r="L224" s="226"/>
      <c r="M224" s="208"/>
    </row>
    <row r="225" spans="1:13" ht="25.5" customHeight="1">
      <c r="A225" s="223">
        <v>2823</v>
      </c>
      <c r="B225" s="224" t="s">
        <v>16</v>
      </c>
      <c r="C225" s="224">
        <v>2</v>
      </c>
      <c r="D225" s="224">
        <v>3</v>
      </c>
      <c r="E225" s="214" t="s">
        <v>554</v>
      </c>
      <c r="F225" s="225">
        <f>SUM(G225:H225)</f>
        <v>0</v>
      </c>
      <c r="G225" s="225"/>
      <c r="H225" s="225">
        <v>0</v>
      </c>
      <c r="I225" s="226"/>
      <c r="J225" s="226"/>
      <c r="K225" s="226"/>
      <c r="L225" s="226"/>
      <c r="M225" s="208"/>
    </row>
    <row r="226" spans="1:13" ht="25.5" customHeight="1">
      <c r="A226" s="223">
        <v>2824</v>
      </c>
      <c r="B226" s="224" t="s">
        <v>16</v>
      </c>
      <c r="C226" s="224">
        <v>2</v>
      </c>
      <c r="D226" s="224">
        <v>4</v>
      </c>
      <c r="E226" s="214" t="s">
        <v>555</v>
      </c>
      <c r="F226" s="225">
        <f t="shared" si="29"/>
        <v>8000</v>
      </c>
      <c r="G226" s="225">
        <v>8000</v>
      </c>
      <c r="H226" s="225">
        <v>0</v>
      </c>
      <c r="I226" s="225">
        <v>2000</v>
      </c>
      <c r="J226" s="225">
        <v>4000</v>
      </c>
      <c r="K226" s="225">
        <v>6000</v>
      </c>
      <c r="L226" s="225">
        <v>8000</v>
      </c>
      <c r="M226" s="208"/>
    </row>
    <row r="227" spans="1:13" ht="25.5" customHeight="1">
      <c r="A227" s="223">
        <v>2825</v>
      </c>
      <c r="B227" s="224" t="s">
        <v>16</v>
      </c>
      <c r="C227" s="224">
        <v>2</v>
      </c>
      <c r="D227" s="224">
        <v>5</v>
      </c>
      <c r="E227" s="214" t="s">
        <v>556</v>
      </c>
      <c r="F227" s="225">
        <f t="shared" si="29"/>
        <v>0</v>
      </c>
      <c r="G227" s="225"/>
      <c r="H227" s="225"/>
      <c r="I227" s="226"/>
      <c r="J227" s="226"/>
      <c r="K227" s="226"/>
      <c r="L227" s="226"/>
      <c r="M227" s="208"/>
    </row>
    <row r="228" spans="1:13" ht="25.5" customHeight="1">
      <c r="A228" s="223">
        <v>2826</v>
      </c>
      <c r="B228" s="224" t="s">
        <v>16</v>
      </c>
      <c r="C228" s="224">
        <v>2</v>
      </c>
      <c r="D228" s="224">
        <v>6</v>
      </c>
      <c r="E228" s="214" t="s">
        <v>557</v>
      </c>
      <c r="F228" s="225">
        <f t="shared" si="29"/>
        <v>0</v>
      </c>
      <c r="G228" s="225"/>
      <c r="H228" s="225"/>
      <c r="I228" s="226"/>
      <c r="J228" s="226"/>
      <c r="K228" s="226"/>
      <c r="L228" s="226"/>
      <c r="M228" s="208"/>
    </row>
    <row r="229" spans="1:13" ht="25.5" customHeight="1">
      <c r="A229" s="223">
        <v>2827</v>
      </c>
      <c r="B229" s="224" t="s">
        <v>16</v>
      </c>
      <c r="C229" s="224">
        <v>2</v>
      </c>
      <c r="D229" s="224">
        <v>7</v>
      </c>
      <c r="E229" s="214" t="s">
        <v>558</v>
      </c>
      <c r="F229" s="225">
        <f t="shared" si="29"/>
        <v>0</v>
      </c>
      <c r="G229" s="225"/>
      <c r="H229" s="225"/>
      <c r="I229" s="226"/>
      <c r="J229" s="226"/>
      <c r="K229" s="226"/>
      <c r="L229" s="226"/>
      <c r="M229" s="208"/>
    </row>
    <row r="230" spans="1:13" ht="25.5" customHeight="1">
      <c r="A230" s="223">
        <v>2830</v>
      </c>
      <c r="B230" s="224" t="s">
        <v>16</v>
      </c>
      <c r="C230" s="224">
        <v>3</v>
      </c>
      <c r="D230" s="224">
        <v>0</v>
      </c>
      <c r="E230" s="214" t="s">
        <v>559</v>
      </c>
      <c r="F230" s="225">
        <f>SUM(F232:F233)</f>
        <v>0</v>
      </c>
      <c r="G230" s="225">
        <f>SUM(G232:G233)</f>
        <v>0</v>
      </c>
      <c r="H230" s="225">
        <f>SUM(H232:H233)</f>
        <v>0</v>
      </c>
      <c r="I230" s="226"/>
      <c r="J230" s="226"/>
      <c r="K230" s="226"/>
      <c r="L230" s="226"/>
      <c r="M230" s="208"/>
    </row>
    <row r="231" spans="1:13" s="85" customFormat="1" ht="25.5" customHeight="1">
      <c r="A231" s="223"/>
      <c r="B231" s="224"/>
      <c r="C231" s="224"/>
      <c r="D231" s="224"/>
      <c r="E231" s="214" t="s">
        <v>421</v>
      </c>
      <c r="F231" s="225"/>
      <c r="G231" s="225"/>
      <c r="H231" s="225"/>
      <c r="I231" s="227"/>
      <c r="J231" s="227"/>
      <c r="K231" s="227"/>
      <c r="L231" s="227"/>
      <c r="M231" s="208"/>
    </row>
    <row r="232" spans="1:13" ht="25.5" customHeight="1">
      <c r="A232" s="223">
        <v>2831</v>
      </c>
      <c r="B232" s="224" t="s">
        <v>16</v>
      </c>
      <c r="C232" s="224">
        <v>3</v>
      </c>
      <c r="D232" s="224">
        <v>1</v>
      </c>
      <c r="E232" s="214" t="s">
        <v>560</v>
      </c>
      <c r="F232" s="225">
        <f>SUM(G232:H232)</f>
        <v>0</v>
      </c>
      <c r="G232" s="225"/>
      <c r="H232" s="225"/>
      <c r="I232" s="226"/>
      <c r="J232" s="226"/>
      <c r="K232" s="226"/>
      <c r="L232" s="226"/>
      <c r="M232" s="208"/>
    </row>
    <row r="233" spans="1:13" ht="25.5" customHeight="1">
      <c r="A233" s="223">
        <v>2832</v>
      </c>
      <c r="B233" s="224" t="s">
        <v>16</v>
      </c>
      <c r="C233" s="224">
        <v>3</v>
      </c>
      <c r="D233" s="224">
        <v>2</v>
      </c>
      <c r="E233" s="214" t="s">
        <v>561</v>
      </c>
      <c r="F233" s="225">
        <f>SUM(G233:H233)</f>
        <v>0</v>
      </c>
      <c r="G233" s="225">
        <f>G234</f>
        <v>0</v>
      </c>
      <c r="H233" s="225">
        <f>H234</f>
        <v>0</v>
      </c>
      <c r="I233" s="226"/>
      <c r="J233" s="226"/>
      <c r="K233" s="226"/>
      <c r="L233" s="226"/>
      <c r="M233" s="208"/>
    </row>
    <row r="234" spans="1:13" ht="25.5" customHeight="1">
      <c r="A234" s="223"/>
      <c r="B234" s="224"/>
      <c r="C234" s="224"/>
      <c r="D234" s="224"/>
      <c r="E234" s="214">
        <v>4819</v>
      </c>
      <c r="F234" s="225">
        <f>SUM(G234:H234)</f>
        <v>0</v>
      </c>
      <c r="G234" s="225"/>
      <c r="H234" s="225">
        <v>0</v>
      </c>
      <c r="I234" s="226"/>
      <c r="J234" s="226"/>
      <c r="K234" s="226"/>
      <c r="L234" s="226"/>
      <c r="M234" s="208"/>
    </row>
    <row r="235" spans="1:13" ht="25.5" customHeight="1">
      <c r="A235" s="223">
        <v>2833</v>
      </c>
      <c r="B235" s="224" t="s">
        <v>16</v>
      </c>
      <c r="C235" s="224">
        <v>3</v>
      </c>
      <c r="D235" s="224">
        <v>3</v>
      </c>
      <c r="E235" s="214" t="s">
        <v>562</v>
      </c>
      <c r="F235" s="225">
        <f>SUM(G235:H235)</f>
        <v>0</v>
      </c>
      <c r="G235" s="225"/>
      <c r="H235" s="225"/>
      <c r="I235" s="226"/>
      <c r="J235" s="226"/>
      <c r="K235" s="226"/>
      <c r="L235" s="226"/>
      <c r="M235" s="208"/>
    </row>
    <row r="236" spans="1:13" ht="25.5" customHeight="1">
      <c r="A236" s="223">
        <v>2840</v>
      </c>
      <c r="B236" s="224" t="s">
        <v>16</v>
      </c>
      <c r="C236" s="224">
        <v>4</v>
      </c>
      <c r="D236" s="224">
        <v>0</v>
      </c>
      <c r="E236" s="214" t="s">
        <v>563</v>
      </c>
      <c r="F236" s="225">
        <f>SUM(F238:F240)</f>
        <v>0</v>
      </c>
      <c r="G236" s="225">
        <f>SUM(G238:G240)</f>
        <v>0</v>
      </c>
      <c r="H236" s="225">
        <f>SUM(H238:H240)</f>
        <v>0</v>
      </c>
      <c r="I236" s="226"/>
      <c r="J236" s="226"/>
      <c r="K236" s="226"/>
      <c r="L236" s="226"/>
      <c r="M236" s="208"/>
    </row>
    <row r="237" spans="1:13" s="85" customFormat="1" ht="25.5" customHeight="1">
      <c r="A237" s="223"/>
      <c r="B237" s="224"/>
      <c r="C237" s="224"/>
      <c r="D237" s="224"/>
      <c r="E237" s="214" t="s">
        <v>421</v>
      </c>
      <c r="F237" s="225"/>
      <c r="G237" s="225"/>
      <c r="H237" s="225"/>
      <c r="I237" s="227"/>
      <c r="J237" s="227"/>
      <c r="K237" s="227"/>
      <c r="L237" s="227"/>
      <c r="M237" s="208"/>
    </row>
    <row r="238" spans="1:13" ht="25.5" customHeight="1">
      <c r="A238" s="223">
        <v>2841</v>
      </c>
      <c r="B238" s="224" t="s">
        <v>16</v>
      </c>
      <c r="C238" s="224">
        <v>4</v>
      </c>
      <c r="D238" s="224">
        <v>1</v>
      </c>
      <c r="E238" s="214" t="s">
        <v>564</v>
      </c>
      <c r="F238" s="225">
        <f>SUM(G238:H238)</f>
        <v>0</v>
      </c>
      <c r="G238" s="225"/>
      <c r="H238" s="225"/>
      <c r="I238" s="226"/>
      <c r="J238" s="226"/>
      <c r="K238" s="226"/>
      <c r="L238" s="226"/>
      <c r="M238" s="208"/>
    </row>
    <row r="239" spans="1:13" ht="25.5" customHeight="1">
      <c r="A239" s="223">
        <v>2842</v>
      </c>
      <c r="B239" s="224" t="s">
        <v>16</v>
      </c>
      <c r="C239" s="224">
        <v>4</v>
      </c>
      <c r="D239" s="224">
        <v>2</v>
      </c>
      <c r="E239" s="214" t="s">
        <v>565</v>
      </c>
      <c r="F239" s="225">
        <f>SUM(G239:H239)</f>
        <v>0</v>
      </c>
      <c r="G239" s="225"/>
      <c r="H239" s="225"/>
      <c r="I239" s="226"/>
      <c r="J239" s="226"/>
      <c r="K239" s="226"/>
      <c r="L239" s="226"/>
      <c r="M239" s="208"/>
    </row>
    <row r="240" spans="1:13" ht="25.5" customHeight="1">
      <c r="A240" s="223">
        <v>2843</v>
      </c>
      <c r="B240" s="224" t="s">
        <v>16</v>
      </c>
      <c r="C240" s="224">
        <v>4</v>
      </c>
      <c r="D240" s="224">
        <v>3</v>
      </c>
      <c r="E240" s="214" t="s">
        <v>563</v>
      </c>
      <c r="F240" s="225">
        <f>SUM(G240:H240)</f>
        <v>0</v>
      </c>
      <c r="G240" s="225"/>
      <c r="H240" s="225"/>
      <c r="I240" s="226"/>
      <c r="J240" s="226"/>
      <c r="K240" s="226"/>
      <c r="L240" s="226"/>
      <c r="M240" s="208"/>
    </row>
    <row r="241" spans="1:13" ht="25.5" customHeight="1">
      <c r="A241" s="223">
        <v>2850</v>
      </c>
      <c r="B241" s="224" t="s">
        <v>16</v>
      </c>
      <c r="C241" s="224">
        <v>5</v>
      </c>
      <c r="D241" s="224">
        <v>0</v>
      </c>
      <c r="E241" s="213" t="s">
        <v>566</v>
      </c>
      <c r="F241" s="225">
        <f aca="true" t="shared" si="30" ref="F241:L241">SUM(F243)</f>
        <v>0</v>
      </c>
      <c r="G241" s="225">
        <f t="shared" si="30"/>
        <v>0</v>
      </c>
      <c r="H241" s="225">
        <f t="shared" si="30"/>
        <v>0</v>
      </c>
      <c r="I241" s="225">
        <f t="shared" si="30"/>
        <v>0</v>
      </c>
      <c r="J241" s="225">
        <f t="shared" si="30"/>
        <v>0</v>
      </c>
      <c r="K241" s="225">
        <f t="shared" si="30"/>
        <v>0</v>
      </c>
      <c r="L241" s="225">
        <f t="shared" si="30"/>
        <v>0</v>
      </c>
      <c r="M241" s="208"/>
    </row>
    <row r="242" spans="1:13" s="85" customFormat="1" ht="25.5" customHeight="1">
      <c r="A242" s="223"/>
      <c r="B242" s="224"/>
      <c r="C242" s="224"/>
      <c r="D242" s="224"/>
      <c r="E242" s="214" t="s">
        <v>421</v>
      </c>
      <c r="F242" s="225"/>
      <c r="G242" s="225"/>
      <c r="H242" s="225"/>
      <c r="I242" s="227"/>
      <c r="J242" s="227"/>
      <c r="K242" s="227"/>
      <c r="L242" s="227"/>
      <c r="M242" s="208"/>
    </row>
    <row r="243" spans="1:13" ht="25.5" customHeight="1">
      <c r="A243" s="223">
        <v>2851</v>
      </c>
      <c r="B243" s="224" t="s">
        <v>16</v>
      </c>
      <c r="C243" s="224">
        <v>5</v>
      </c>
      <c r="D243" s="224">
        <v>1</v>
      </c>
      <c r="E243" s="213" t="s">
        <v>566</v>
      </c>
      <c r="F243" s="225">
        <f>SUM(G243:H243)</f>
        <v>0</v>
      </c>
      <c r="G243" s="225"/>
      <c r="H243" s="225"/>
      <c r="I243" s="226"/>
      <c r="J243" s="226"/>
      <c r="K243" s="226"/>
      <c r="L243" s="226"/>
      <c r="M243" s="208"/>
    </row>
    <row r="244" spans="1:13" ht="25.5" customHeight="1">
      <c r="A244" s="223">
        <v>2860</v>
      </c>
      <c r="B244" s="224" t="s">
        <v>16</v>
      </c>
      <c r="C244" s="224">
        <v>6</v>
      </c>
      <c r="D244" s="224">
        <v>0</v>
      </c>
      <c r="E244" s="213" t="s">
        <v>567</v>
      </c>
      <c r="F244" s="225">
        <f aca="true" t="shared" si="31" ref="F244:L244">SUM(F246)</f>
        <v>0</v>
      </c>
      <c r="G244" s="225">
        <f t="shared" si="31"/>
        <v>0</v>
      </c>
      <c r="H244" s="225">
        <f t="shared" si="31"/>
        <v>0</v>
      </c>
      <c r="I244" s="225">
        <f t="shared" si="31"/>
        <v>0</v>
      </c>
      <c r="J244" s="225">
        <f t="shared" si="31"/>
        <v>0</v>
      </c>
      <c r="K244" s="225">
        <f t="shared" si="31"/>
        <v>0</v>
      </c>
      <c r="L244" s="225">
        <f t="shared" si="31"/>
        <v>0</v>
      </c>
      <c r="M244" s="208"/>
    </row>
    <row r="245" spans="1:13" s="85" customFormat="1" ht="25.5" customHeight="1">
      <c r="A245" s="223"/>
      <c r="B245" s="224"/>
      <c r="C245" s="224"/>
      <c r="D245" s="224"/>
      <c r="E245" s="214" t="s">
        <v>421</v>
      </c>
      <c r="F245" s="225"/>
      <c r="G245" s="225"/>
      <c r="H245" s="225"/>
      <c r="I245" s="227"/>
      <c r="J245" s="227"/>
      <c r="K245" s="227"/>
      <c r="L245" s="227"/>
      <c r="M245" s="208"/>
    </row>
    <row r="246" spans="1:13" ht="25.5" customHeight="1">
      <c r="A246" s="223">
        <v>2861</v>
      </c>
      <c r="B246" s="224" t="s">
        <v>16</v>
      </c>
      <c r="C246" s="224">
        <v>6</v>
      </c>
      <c r="D246" s="224">
        <v>1</v>
      </c>
      <c r="E246" s="213" t="s">
        <v>567</v>
      </c>
      <c r="F246" s="225">
        <f aca="true" t="shared" si="32" ref="F246:L246">F247</f>
        <v>0</v>
      </c>
      <c r="G246" s="225">
        <f t="shared" si="32"/>
        <v>0</v>
      </c>
      <c r="H246" s="225">
        <f t="shared" si="32"/>
        <v>0</v>
      </c>
      <c r="I246" s="225">
        <f t="shared" si="32"/>
        <v>0</v>
      </c>
      <c r="J246" s="225">
        <f t="shared" si="32"/>
        <v>0</v>
      </c>
      <c r="K246" s="225">
        <f t="shared" si="32"/>
        <v>0</v>
      </c>
      <c r="L246" s="225">
        <f t="shared" si="32"/>
        <v>0</v>
      </c>
      <c r="M246" s="208"/>
    </row>
    <row r="247" spans="1:13" ht="25.5" customHeight="1">
      <c r="A247" s="223"/>
      <c r="B247" s="224"/>
      <c r="C247" s="224"/>
      <c r="D247" s="224"/>
      <c r="E247" s="213">
        <v>4269</v>
      </c>
      <c r="F247" s="225">
        <f>SUM(G247:H247)</f>
        <v>0</v>
      </c>
      <c r="G247" s="225"/>
      <c r="H247" s="225"/>
      <c r="I247" s="226"/>
      <c r="J247" s="226"/>
      <c r="K247" s="226"/>
      <c r="L247" s="226"/>
      <c r="M247" s="208"/>
    </row>
    <row r="248" spans="1:13" s="83" customFormat="1" ht="25.5" customHeight="1">
      <c r="A248" s="223">
        <v>2900</v>
      </c>
      <c r="B248" s="224" t="s">
        <v>17</v>
      </c>
      <c r="C248" s="224">
        <v>0</v>
      </c>
      <c r="D248" s="224">
        <v>0</v>
      </c>
      <c r="E248" s="214" t="s">
        <v>568</v>
      </c>
      <c r="F248" s="225">
        <f>SUM(F250,F254,F258,F262,F266,F270,F273,F276)+F257</f>
        <v>1097326.8</v>
      </c>
      <c r="G248" s="225">
        <f aca="true" t="shared" si="33" ref="G248:L248">SUM(G250,G254,G258,G262,G266,G270,G273,G276)+G257</f>
        <v>679485.5</v>
      </c>
      <c r="H248" s="225">
        <f t="shared" si="33"/>
        <v>417841.3</v>
      </c>
      <c r="I248" s="225">
        <f t="shared" si="33"/>
        <v>448706.8</v>
      </c>
      <c r="J248" s="225">
        <f t="shared" si="33"/>
        <v>670430.3999999999</v>
      </c>
      <c r="K248" s="225">
        <f t="shared" si="33"/>
        <v>858722.7</v>
      </c>
      <c r="L248" s="225">
        <f t="shared" si="33"/>
        <v>1097326.8</v>
      </c>
      <c r="M248" s="208"/>
    </row>
    <row r="249" spans="1:13" ht="25.5" customHeight="1">
      <c r="A249" s="223"/>
      <c r="B249" s="224"/>
      <c r="C249" s="224"/>
      <c r="D249" s="224"/>
      <c r="E249" s="214" t="s">
        <v>341</v>
      </c>
      <c r="F249" s="225"/>
      <c r="G249" s="225"/>
      <c r="H249" s="225"/>
      <c r="I249" s="226"/>
      <c r="J249" s="226"/>
      <c r="K249" s="226"/>
      <c r="L249" s="226"/>
      <c r="M249" s="208"/>
    </row>
    <row r="250" spans="1:13" ht="25.5" customHeight="1">
      <c r="A250" s="223">
        <v>2910</v>
      </c>
      <c r="B250" s="224" t="s">
        <v>17</v>
      </c>
      <c r="C250" s="224">
        <v>1</v>
      </c>
      <c r="D250" s="224">
        <v>0</v>
      </c>
      <c r="E250" s="214" t="s">
        <v>569</v>
      </c>
      <c r="F250" s="225">
        <f aca="true" t="shared" si="34" ref="F250:L250">F252+F253</f>
        <v>879635.3</v>
      </c>
      <c r="G250" s="225">
        <f t="shared" si="34"/>
        <v>461794</v>
      </c>
      <c r="H250" s="225">
        <f t="shared" si="34"/>
        <v>417841.3</v>
      </c>
      <c r="I250" s="225">
        <f>I252+I253</f>
        <v>394961.1</v>
      </c>
      <c r="J250" s="225">
        <f t="shared" si="34"/>
        <v>559207.2</v>
      </c>
      <c r="K250" s="225">
        <f>K252+K253</f>
        <v>694412.2</v>
      </c>
      <c r="L250" s="225">
        <f t="shared" si="34"/>
        <v>879635.3</v>
      </c>
      <c r="M250" s="208"/>
    </row>
    <row r="251" spans="1:13" s="85" customFormat="1" ht="25.5" customHeight="1">
      <c r="A251" s="223"/>
      <c r="B251" s="224"/>
      <c r="C251" s="224"/>
      <c r="D251" s="224"/>
      <c r="E251" s="214" t="s">
        <v>421</v>
      </c>
      <c r="F251" s="225"/>
      <c r="G251" s="225"/>
      <c r="H251" s="225"/>
      <c r="I251" s="227"/>
      <c r="J251" s="227"/>
      <c r="K251" s="227"/>
      <c r="L251" s="227"/>
      <c r="M251" s="208"/>
    </row>
    <row r="252" spans="1:13" ht="25.5" customHeight="1">
      <c r="A252" s="223">
        <v>2911</v>
      </c>
      <c r="B252" s="224" t="s">
        <v>17</v>
      </c>
      <c r="C252" s="224">
        <v>1</v>
      </c>
      <c r="D252" s="224">
        <v>1</v>
      </c>
      <c r="E252" s="214" t="s">
        <v>570</v>
      </c>
      <c r="F252" s="225">
        <f>G252+H252</f>
        <v>879635.3</v>
      </c>
      <c r="G252" s="225">
        <v>461794</v>
      </c>
      <c r="H252" s="225">
        <v>417841.3</v>
      </c>
      <c r="I252" s="225">
        <v>394961.1</v>
      </c>
      <c r="J252" s="225">
        <v>559207.2</v>
      </c>
      <c r="K252" s="225">
        <v>694412.2</v>
      </c>
      <c r="L252" s="225">
        <v>879635.3</v>
      </c>
      <c r="M252" s="208"/>
    </row>
    <row r="253" spans="1:13" ht="25.5" customHeight="1">
      <c r="A253" s="223">
        <v>2912</v>
      </c>
      <c r="B253" s="224" t="s">
        <v>17</v>
      </c>
      <c r="C253" s="224">
        <v>1</v>
      </c>
      <c r="D253" s="224">
        <v>2</v>
      </c>
      <c r="E253" s="214" t="s">
        <v>571</v>
      </c>
      <c r="F253" s="225"/>
      <c r="G253" s="225"/>
      <c r="H253" s="225"/>
      <c r="I253" s="226"/>
      <c r="J253" s="226"/>
      <c r="K253" s="226"/>
      <c r="L253" s="226"/>
      <c r="M253" s="208"/>
    </row>
    <row r="254" spans="1:13" ht="25.5" customHeight="1">
      <c r="A254" s="223">
        <v>2920</v>
      </c>
      <c r="B254" s="224" t="s">
        <v>17</v>
      </c>
      <c r="C254" s="224">
        <v>2</v>
      </c>
      <c r="D254" s="224">
        <v>0</v>
      </c>
      <c r="E254" s="214" t="s">
        <v>572</v>
      </c>
      <c r="F254" s="225">
        <v>0</v>
      </c>
      <c r="G254" s="225">
        <v>0</v>
      </c>
      <c r="H254" s="225">
        <f>H256+H257</f>
        <v>0</v>
      </c>
      <c r="I254" s="228">
        <v>0</v>
      </c>
      <c r="J254" s="228">
        <v>0</v>
      </c>
      <c r="K254" s="228">
        <v>0</v>
      </c>
      <c r="L254" s="228">
        <v>0</v>
      </c>
      <c r="M254" s="208"/>
    </row>
    <row r="255" spans="1:13" s="85" customFormat="1" ht="25.5" customHeight="1">
      <c r="A255" s="223"/>
      <c r="B255" s="224"/>
      <c r="C255" s="224"/>
      <c r="D255" s="224"/>
      <c r="E255" s="214" t="s">
        <v>421</v>
      </c>
      <c r="F255" s="225"/>
      <c r="G255" s="225"/>
      <c r="H255" s="225"/>
      <c r="I255" s="227"/>
      <c r="J255" s="227"/>
      <c r="K255" s="227"/>
      <c r="L255" s="227"/>
      <c r="M255" s="208"/>
    </row>
    <row r="256" spans="1:13" ht="25.5" customHeight="1">
      <c r="A256" s="223">
        <v>2921</v>
      </c>
      <c r="B256" s="224" t="s">
        <v>17</v>
      </c>
      <c r="C256" s="224">
        <v>2</v>
      </c>
      <c r="D256" s="224">
        <v>1</v>
      </c>
      <c r="E256" s="214" t="s">
        <v>573</v>
      </c>
      <c r="F256" s="225">
        <f>SUM(G256:H256)</f>
        <v>0</v>
      </c>
      <c r="G256" s="225"/>
      <c r="H256" s="225"/>
      <c r="I256" s="226"/>
      <c r="J256" s="226"/>
      <c r="K256" s="226"/>
      <c r="L256" s="226"/>
      <c r="M256" s="208"/>
    </row>
    <row r="257" spans="1:13" ht="25.5" customHeight="1">
      <c r="A257" s="223">
        <v>2922</v>
      </c>
      <c r="B257" s="224" t="s">
        <v>17</v>
      </c>
      <c r="C257" s="224">
        <v>2</v>
      </c>
      <c r="D257" s="224">
        <v>2</v>
      </c>
      <c r="E257" s="214" t="s">
        <v>574</v>
      </c>
      <c r="F257" s="225">
        <f>SUM(G257:H257)</f>
        <v>4560</v>
      </c>
      <c r="G257" s="225">
        <v>4560</v>
      </c>
      <c r="H257" s="225"/>
      <c r="I257" s="228">
        <v>60</v>
      </c>
      <c r="J257" s="228">
        <v>4560</v>
      </c>
      <c r="K257" s="228">
        <v>4560</v>
      </c>
      <c r="L257" s="228">
        <v>4560</v>
      </c>
      <c r="M257" s="208"/>
    </row>
    <row r="258" spans="1:13" ht="25.5" customHeight="1">
      <c r="A258" s="223">
        <v>2930</v>
      </c>
      <c r="B258" s="224" t="s">
        <v>17</v>
      </c>
      <c r="C258" s="224">
        <v>3</v>
      </c>
      <c r="D258" s="224">
        <v>0</v>
      </c>
      <c r="E258" s="214" t="s">
        <v>575</v>
      </c>
      <c r="F258" s="225">
        <f>SUM(F260:F261)</f>
        <v>0</v>
      </c>
      <c r="G258" s="225">
        <f>SUM(G260:G261)</f>
        <v>0</v>
      </c>
      <c r="H258" s="225">
        <f>SUM(H260:H261)</f>
        <v>0</v>
      </c>
      <c r="I258" s="226"/>
      <c r="J258" s="226"/>
      <c r="K258" s="226"/>
      <c r="L258" s="226"/>
      <c r="M258" s="208"/>
    </row>
    <row r="259" spans="1:13" s="85" customFormat="1" ht="25.5" customHeight="1">
      <c r="A259" s="223"/>
      <c r="B259" s="224"/>
      <c r="C259" s="224"/>
      <c r="D259" s="224"/>
      <c r="E259" s="214" t="s">
        <v>421</v>
      </c>
      <c r="F259" s="225"/>
      <c r="G259" s="225"/>
      <c r="H259" s="225"/>
      <c r="I259" s="227"/>
      <c r="J259" s="227"/>
      <c r="K259" s="227"/>
      <c r="L259" s="227"/>
      <c r="M259" s="208"/>
    </row>
    <row r="260" spans="1:13" ht="25.5" customHeight="1">
      <c r="A260" s="223">
        <v>2931</v>
      </c>
      <c r="B260" s="224" t="s">
        <v>17</v>
      </c>
      <c r="C260" s="224">
        <v>3</v>
      </c>
      <c r="D260" s="224">
        <v>1</v>
      </c>
      <c r="E260" s="214" t="s">
        <v>576</v>
      </c>
      <c r="F260" s="225">
        <f>SUM(G260:H260)</f>
        <v>0</v>
      </c>
      <c r="G260" s="225"/>
      <c r="H260" s="225"/>
      <c r="I260" s="226"/>
      <c r="J260" s="226"/>
      <c r="K260" s="226"/>
      <c r="L260" s="226"/>
      <c r="M260" s="208"/>
    </row>
    <row r="261" spans="1:13" ht="25.5" customHeight="1">
      <c r="A261" s="223">
        <v>2932</v>
      </c>
      <c r="B261" s="224" t="s">
        <v>17</v>
      </c>
      <c r="C261" s="224">
        <v>3</v>
      </c>
      <c r="D261" s="224">
        <v>2</v>
      </c>
      <c r="E261" s="214" t="s">
        <v>577</v>
      </c>
      <c r="F261" s="225">
        <f>SUM(G261:H261)</f>
        <v>0</v>
      </c>
      <c r="G261" s="225"/>
      <c r="H261" s="225"/>
      <c r="I261" s="226"/>
      <c r="J261" s="226"/>
      <c r="K261" s="226"/>
      <c r="L261" s="226"/>
      <c r="M261" s="208"/>
    </row>
    <row r="262" spans="1:13" ht="25.5" customHeight="1">
      <c r="A262" s="223">
        <v>2940</v>
      </c>
      <c r="B262" s="224" t="s">
        <v>17</v>
      </c>
      <c r="C262" s="224">
        <v>4</v>
      </c>
      <c r="D262" s="224">
        <v>0</v>
      </c>
      <c r="E262" s="214" t="s">
        <v>578</v>
      </c>
      <c r="F262" s="225">
        <f>F264</f>
        <v>0</v>
      </c>
      <c r="G262" s="225">
        <f>G264</f>
        <v>0</v>
      </c>
      <c r="H262" s="225">
        <f>H264</f>
        <v>0</v>
      </c>
      <c r="I262" s="226"/>
      <c r="J262" s="226"/>
      <c r="K262" s="226"/>
      <c r="L262" s="226"/>
      <c r="M262" s="208"/>
    </row>
    <row r="263" spans="1:13" s="85" customFormat="1" ht="25.5" customHeight="1">
      <c r="A263" s="223"/>
      <c r="B263" s="224"/>
      <c r="C263" s="224"/>
      <c r="D263" s="224"/>
      <c r="E263" s="214" t="s">
        <v>421</v>
      </c>
      <c r="F263" s="225"/>
      <c r="G263" s="225"/>
      <c r="H263" s="225"/>
      <c r="I263" s="227"/>
      <c r="J263" s="227"/>
      <c r="K263" s="227"/>
      <c r="L263" s="227"/>
      <c r="M263" s="208"/>
    </row>
    <row r="264" spans="1:13" ht="25.5" customHeight="1">
      <c r="A264" s="223">
        <v>2941</v>
      </c>
      <c r="B264" s="224" t="s">
        <v>17</v>
      </c>
      <c r="C264" s="224">
        <v>4</v>
      </c>
      <c r="D264" s="224">
        <v>1</v>
      </c>
      <c r="E264" s="214" t="s">
        <v>579</v>
      </c>
      <c r="F264" s="225">
        <f>SUM(G264:H264)</f>
        <v>0</v>
      </c>
      <c r="G264" s="225"/>
      <c r="H264" s="225"/>
      <c r="I264" s="226"/>
      <c r="J264" s="226"/>
      <c r="K264" s="226"/>
      <c r="L264" s="226"/>
      <c r="M264" s="208"/>
    </row>
    <row r="265" spans="1:13" ht="25.5" customHeight="1">
      <c r="A265" s="223">
        <v>2942</v>
      </c>
      <c r="B265" s="224" t="s">
        <v>17</v>
      </c>
      <c r="C265" s="224">
        <v>4</v>
      </c>
      <c r="D265" s="224">
        <v>2</v>
      </c>
      <c r="E265" s="214" t="s">
        <v>580</v>
      </c>
      <c r="F265" s="225">
        <f>SUM(G265:H265)</f>
        <v>0</v>
      </c>
      <c r="G265" s="225"/>
      <c r="H265" s="225"/>
      <c r="I265" s="226"/>
      <c r="J265" s="226"/>
      <c r="K265" s="226"/>
      <c r="L265" s="226"/>
      <c r="M265" s="208"/>
    </row>
    <row r="266" spans="1:13" ht="25.5" customHeight="1">
      <c r="A266" s="223">
        <v>2950</v>
      </c>
      <c r="B266" s="224" t="s">
        <v>17</v>
      </c>
      <c r="C266" s="224">
        <v>5</v>
      </c>
      <c r="D266" s="224">
        <v>0</v>
      </c>
      <c r="E266" s="214" t="s">
        <v>581</v>
      </c>
      <c r="F266" s="225">
        <f>SUM(F268,F269)</f>
        <v>213131.5</v>
      </c>
      <c r="G266" s="225">
        <f aca="true" t="shared" si="35" ref="G266:L266">G268</f>
        <v>213131.5</v>
      </c>
      <c r="H266" s="225">
        <f t="shared" si="35"/>
        <v>0</v>
      </c>
      <c r="I266" s="225">
        <f>I268</f>
        <v>53685.7</v>
      </c>
      <c r="J266" s="225">
        <f t="shared" si="35"/>
        <v>106663.2</v>
      </c>
      <c r="K266" s="225">
        <f t="shared" si="35"/>
        <v>159750.5</v>
      </c>
      <c r="L266" s="225">
        <f t="shared" si="35"/>
        <v>213131.5</v>
      </c>
      <c r="M266" s="208"/>
    </row>
    <row r="267" spans="1:13" s="85" customFormat="1" ht="25.5" customHeight="1">
      <c r="A267" s="223"/>
      <c r="B267" s="224"/>
      <c r="C267" s="224"/>
      <c r="D267" s="224"/>
      <c r="E267" s="214" t="s">
        <v>421</v>
      </c>
      <c r="F267" s="225"/>
      <c r="G267" s="225"/>
      <c r="H267" s="225"/>
      <c r="I267" s="227"/>
      <c r="J267" s="227"/>
      <c r="K267" s="227"/>
      <c r="L267" s="227"/>
      <c r="M267" s="208"/>
    </row>
    <row r="268" spans="1:13" ht="25.5" customHeight="1">
      <c r="A268" s="223">
        <v>2951</v>
      </c>
      <c r="B268" s="224" t="s">
        <v>17</v>
      </c>
      <c r="C268" s="224">
        <v>5</v>
      </c>
      <c r="D268" s="224" t="s">
        <v>179</v>
      </c>
      <c r="E268" s="214" t="s">
        <v>582</v>
      </c>
      <c r="F268" s="225">
        <f>G268+H268</f>
        <v>213131.5</v>
      </c>
      <c r="G268" s="225">
        <v>213131.5</v>
      </c>
      <c r="H268" s="225">
        <v>0</v>
      </c>
      <c r="I268" s="225">
        <v>53685.7</v>
      </c>
      <c r="J268" s="225">
        <v>106663.2</v>
      </c>
      <c r="K268" s="225">
        <v>159750.5</v>
      </c>
      <c r="L268" s="225">
        <v>213131.5</v>
      </c>
      <c r="M268" s="208"/>
    </row>
    <row r="269" spans="1:13" ht="25.5" customHeight="1">
      <c r="A269" s="223">
        <v>2952</v>
      </c>
      <c r="B269" s="224" t="s">
        <v>17</v>
      </c>
      <c r="C269" s="224">
        <v>5</v>
      </c>
      <c r="D269" s="224">
        <v>2</v>
      </c>
      <c r="E269" s="214" t="s">
        <v>583</v>
      </c>
      <c r="F269" s="225">
        <f>SUM(G269:H269)</f>
        <v>0</v>
      </c>
      <c r="G269" s="225"/>
      <c r="H269" s="225"/>
      <c r="I269" s="226"/>
      <c r="J269" s="226"/>
      <c r="K269" s="226"/>
      <c r="L269" s="226"/>
      <c r="M269" s="208"/>
    </row>
    <row r="270" spans="1:13" ht="25.5" customHeight="1">
      <c r="A270" s="223">
        <v>2960</v>
      </c>
      <c r="B270" s="224" t="s">
        <v>17</v>
      </c>
      <c r="C270" s="224">
        <v>6</v>
      </c>
      <c r="D270" s="224">
        <v>0</v>
      </c>
      <c r="E270" s="214" t="s">
        <v>584</v>
      </c>
      <c r="F270" s="225">
        <f>SUM(F272)</f>
        <v>0</v>
      </c>
      <c r="G270" s="225">
        <f>SUM(G272)</f>
        <v>0</v>
      </c>
      <c r="H270" s="225">
        <f>SUM(H272)</f>
        <v>0</v>
      </c>
      <c r="I270" s="226"/>
      <c r="J270" s="226"/>
      <c r="K270" s="226"/>
      <c r="L270" s="226"/>
      <c r="M270" s="208"/>
    </row>
    <row r="271" spans="1:13" s="85" customFormat="1" ht="25.5" customHeight="1">
      <c r="A271" s="223"/>
      <c r="B271" s="224"/>
      <c r="C271" s="224"/>
      <c r="D271" s="224"/>
      <c r="E271" s="214" t="s">
        <v>421</v>
      </c>
      <c r="F271" s="225"/>
      <c r="G271" s="225"/>
      <c r="H271" s="225"/>
      <c r="I271" s="227"/>
      <c r="J271" s="227"/>
      <c r="K271" s="227"/>
      <c r="L271" s="227"/>
      <c r="M271" s="208"/>
    </row>
    <row r="272" spans="1:13" ht="25.5" customHeight="1">
      <c r="A272" s="223">
        <v>2961</v>
      </c>
      <c r="B272" s="224" t="s">
        <v>17</v>
      </c>
      <c r="C272" s="224">
        <v>6</v>
      </c>
      <c r="D272" s="224">
        <v>1</v>
      </c>
      <c r="E272" s="214" t="s">
        <v>584</v>
      </c>
      <c r="F272" s="225">
        <f>SUM(G272:H272)</f>
        <v>0</v>
      </c>
      <c r="G272" s="225"/>
      <c r="H272" s="225"/>
      <c r="I272" s="226"/>
      <c r="J272" s="226"/>
      <c r="K272" s="226"/>
      <c r="L272" s="226"/>
      <c r="M272" s="208"/>
    </row>
    <row r="273" spans="1:13" ht="25.5" customHeight="1">
      <c r="A273" s="223">
        <v>2970</v>
      </c>
      <c r="B273" s="224" t="s">
        <v>17</v>
      </c>
      <c r="C273" s="224">
        <v>7</v>
      </c>
      <c r="D273" s="224">
        <v>0</v>
      </c>
      <c r="E273" s="214" t="s">
        <v>585</v>
      </c>
      <c r="F273" s="225">
        <f>SUM(F275)</f>
        <v>0</v>
      </c>
      <c r="G273" s="225">
        <f>SUM(G275)</f>
        <v>0</v>
      </c>
      <c r="H273" s="225">
        <f>SUM(H275)</f>
        <v>0</v>
      </c>
      <c r="I273" s="226"/>
      <c r="J273" s="226"/>
      <c r="K273" s="226"/>
      <c r="L273" s="226"/>
      <c r="M273" s="208"/>
    </row>
    <row r="274" spans="1:13" s="85" customFormat="1" ht="25.5" customHeight="1">
      <c r="A274" s="223"/>
      <c r="B274" s="224"/>
      <c r="C274" s="224"/>
      <c r="D274" s="224"/>
      <c r="E274" s="214" t="s">
        <v>421</v>
      </c>
      <c r="F274" s="225"/>
      <c r="G274" s="225"/>
      <c r="H274" s="225"/>
      <c r="I274" s="227"/>
      <c r="J274" s="227"/>
      <c r="K274" s="227"/>
      <c r="L274" s="227"/>
      <c r="M274" s="208"/>
    </row>
    <row r="275" spans="1:13" ht="25.5" customHeight="1">
      <c r="A275" s="223">
        <v>2971</v>
      </c>
      <c r="B275" s="224" t="s">
        <v>17</v>
      </c>
      <c r="C275" s="224">
        <v>7</v>
      </c>
      <c r="D275" s="224">
        <v>1</v>
      </c>
      <c r="E275" s="214" t="s">
        <v>585</v>
      </c>
      <c r="F275" s="225">
        <f>SUM(G275:H275)</f>
        <v>0</v>
      </c>
      <c r="G275" s="225"/>
      <c r="H275" s="225"/>
      <c r="I275" s="226"/>
      <c r="J275" s="226"/>
      <c r="K275" s="226"/>
      <c r="L275" s="226"/>
      <c r="M275" s="208"/>
    </row>
    <row r="276" spans="1:13" ht="25.5" customHeight="1">
      <c r="A276" s="223">
        <v>2980</v>
      </c>
      <c r="B276" s="224" t="s">
        <v>17</v>
      </c>
      <c r="C276" s="224">
        <v>8</v>
      </c>
      <c r="D276" s="224">
        <v>0</v>
      </c>
      <c r="E276" s="214" t="s">
        <v>586</v>
      </c>
      <c r="F276" s="225">
        <f>SUM(F278)</f>
        <v>0</v>
      </c>
      <c r="G276" s="225">
        <f>SUM(G278)</f>
        <v>0</v>
      </c>
      <c r="H276" s="225">
        <f>SUM(H278)</f>
        <v>0</v>
      </c>
      <c r="I276" s="226"/>
      <c r="J276" s="226"/>
      <c r="K276" s="226"/>
      <c r="L276" s="226"/>
      <c r="M276" s="208"/>
    </row>
    <row r="277" spans="1:13" s="85" customFormat="1" ht="25.5" customHeight="1">
      <c r="A277" s="223"/>
      <c r="B277" s="224"/>
      <c r="C277" s="224"/>
      <c r="D277" s="224"/>
      <c r="E277" s="214" t="s">
        <v>421</v>
      </c>
      <c r="F277" s="225"/>
      <c r="G277" s="225"/>
      <c r="H277" s="225"/>
      <c r="I277" s="227"/>
      <c r="J277" s="227"/>
      <c r="K277" s="227"/>
      <c r="L277" s="227"/>
      <c r="M277" s="208"/>
    </row>
    <row r="278" spans="1:13" ht="25.5" customHeight="1">
      <c r="A278" s="223">
        <v>2981</v>
      </c>
      <c r="B278" s="224" t="s">
        <v>17</v>
      </c>
      <c r="C278" s="224">
        <v>8</v>
      </c>
      <c r="D278" s="224">
        <v>1</v>
      </c>
      <c r="E278" s="214" t="s">
        <v>586</v>
      </c>
      <c r="F278" s="225">
        <f>SUM(G278:H278)</f>
        <v>0</v>
      </c>
      <c r="G278" s="225"/>
      <c r="H278" s="225"/>
      <c r="I278" s="226"/>
      <c r="J278" s="226"/>
      <c r="K278" s="226"/>
      <c r="L278" s="226"/>
      <c r="M278" s="208"/>
    </row>
    <row r="279" spans="1:13" s="83" customFormat="1" ht="25.5" customHeight="1">
      <c r="A279" s="223">
        <v>3000</v>
      </c>
      <c r="B279" s="224" t="s">
        <v>18</v>
      </c>
      <c r="C279" s="224">
        <v>0</v>
      </c>
      <c r="D279" s="224">
        <v>0</v>
      </c>
      <c r="E279" s="214" t="s">
        <v>587</v>
      </c>
      <c r="F279" s="225">
        <f aca="true" t="shared" si="36" ref="F279:L279">SUM(F281,F285,F288,F291,F294,F297,F300,F303,F307)</f>
        <v>27250</v>
      </c>
      <c r="G279" s="225">
        <f t="shared" si="36"/>
        <v>27250</v>
      </c>
      <c r="H279" s="225">
        <f t="shared" si="36"/>
        <v>0</v>
      </c>
      <c r="I279" s="225">
        <f t="shared" si="36"/>
        <v>6950</v>
      </c>
      <c r="J279" s="225">
        <f t="shared" si="36"/>
        <v>13650</v>
      </c>
      <c r="K279" s="225">
        <f t="shared" si="36"/>
        <v>20350</v>
      </c>
      <c r="L279" s="225">
        <f t="shared" si="36"/>
        <v>27250</v>
      </c>
      <c r="M279" s="208"/>
    </row>
    <row r="280" spans="1:13" ht="25.5" customHeight="1">
      <c r="A280" s="223"/>
      <c r="B280" s="224"/>
      <c r="C280" s="224"/>
      <c r="D280" s="224"/>
      <c r="E280" s="214" t="s">
        <v>341</v>
      </c>
      <c r="F280" s="225"/>
      <c r="G280" s="225"/>
      <c r="H280" s="225"/>
      <c r="I280" s="226"/>
      <c r="J280" s="226"/>
      <c r="K280" s="226"/>
      <c r="L280" s="226"/>
      <c r="M280" s="208"/>
    </row>
    <row r="281" spans="1:13" ht="25.5" customHeight="1">
      <c r="A281" s="223">
        <v>3010</v>
      </c>
      <c r="B281" s="224" t="s">
        <v>18</v>
      </c>
      <c r="C281" s="224">
        <v>1</v>
      </c>
      <c r="D281" s="224">
        <v>0</v>
      </c>
      <c r="E281" s="214" t="s">
        <v>588</v>
      </c>
      <c r="F281" s="225">
        <f>SUM(F283:F284)</f>
        <v>0</v>
      </c>
      <c r="G281" s="225">
        <f>SUM(G283:G284)</f>
        <v>0</v>
      </c>
      <c r="H281" s="225">
        <f>SUM(H283:H284)</f>
        <v>0</v>
      </c>
      <c r="I281" s="226"/>
      <c r="J281" s="226"/>
      <c r="K281" s="226"/>
      <c r="L281" s="226"/>
      <c r="M281" s="208"/>
    </row>
    <row r="282" spans="1:13" s="85" customFormat="1" ht="25.5" customHeight="1">
      <c r="A282" s="223"/>
      <c r="B282" s="224"/>
      <c r="C282" s="224"/>
      <c r="D282" s="224"/>
      <c r="E282" s="214" t="s">
        <v>421</v>
      </c>
      <c r="F282" s="225"/>
      <c r="G282" s="225"/>
      <c r="H282" s="225"/>
      <c r="I282" s="227"/>
      <c r="J282" s="227"/>
      <c r="K282" s="227"/>
      <c r="L282" s="227"/>
      <c r="M282" s="208"/>
    </row>
    <row r="283" spans="1:13" ht="25.5" customHeight="1">
      <c r="A283" s="223">
        <v>3011</v>
      </c>
      <c r="B283" s="224" t="s">
        <v>18</v>
      </c>
      <c r="C283" s="224">
        <v>1</v>
      </c>
      <c r="D283" s="224">
        <v>1</v>
      </c>
      <c r="E283" s="214" t="s">
        <v>589</v>
      </c>
      <c r="F283" s="225">
        <f>SUM(G283:H283)</f>
        <v>0</v>
      </c>
      <c r="G283" s="225"/>
      <c r="H283" s="225"/>
      <c r="I283" s="226"/>
      <c r="J283" s="226"/>
      <c r="K283" s="226"/>
      <c r="L283" s="226"/>
      <c r="M283" s="208"/>
    </row>
    <row r="284" spans="1:13" ht="25.5" customHeight="1">
      <c r="A284" s="223">
        <v>3012</v>
      </c>
      <c r="B284" s="224" t="s">
        <v>18</v>
      </c>
      <c r="C284" s="224">
        <v>1</v>
      </c>
      <c r="D284" s="224">
        <v>2</v>
      </c>
      <c r="E284" s="214" t="s">
        <v>590</v>
      </c>
      <c r="F284" s="225">
        <f>SUM(G284:H284)</f>
        <v>0</v>
      </c>
      <c r="G284" s="225"/>
      <c r="H284" s="225"/>
      <c r="I284" s="226"/>
      <c r="J284" s="226"/>
      <c r="K284" s="226"/>
      <c r="L284" s="226"/>
      <c r="M284" s="208"/>
    </row>
    <row r="285" spans="1:13" ht="25.5" customHeight="1">
      <c r="A285" s="223">
        <v>3020</v>
      </c>
      <c r="B285" s="224" t="s">
        <v>18</v>
      </c>
      <c r="C285" s="224">
        <v>2</v>
      </c>
      <c r="D285" s="224">
        <v>0</v>
      </c>
      <c r="E285" s="214" t="s">
        <v>591</v>
      </c>
      <c r="F285" s="225">
        <f>SUM(F287)</f>
        <v>0</v>
      </c>
      <c r="G285" s="225">
        <f>SUM(G287)</f>
        <v>0</v>
      </c>
      <c r="H285" s="225">
        <f>SUM(H287)</f>
        <v>0</v>
      </c>
      <c r="I285" s="226"/>
      <c r="J285" s="226"/>
      <c r="K285" s="226"/>
      <c r="L285" s="226"/>
      <c r="M285" s="208"/>
    </row>
    <row r="286" spans="1:13" s="85" customFormat="1" ht="25.5" customHeight="1">
      <c r="A286" s="223"/>
      <c r="B286" s="224"/>
      <c r="C286" s="224"/>
      <c r="D286" s="224"/>
      <c r="E286" s="214" t="s">
        <v>421</v>
      </c>
      <c r="F286" s="225"/>
      <c r="G286" s="225"/>
      <c r="H286" s="225"/>
      <c r="I286" s="227"/>
      <c r="J286" s="227"/>
      <c r="K286" s="227"/>
      <c r="L286" s="227"/>
      <c r="M286" s="208"/>
    </row>
    <row r="287" spans="1:13" ht="25.5" customHeight="1">
      <c r="A287" s="223">
        <v>3021</v>
      </c>
      <c r="B287" s="224" t="s">
        <v>18</v>
      </c>
      <c r="C287" s="224">
        <v>2</v>
      </c>
      <c r="D287" s="224">
        <v>1</v>
      </c>
      <c r="E287" s="214" t="s">
        <v>591</v>
      </c>
      <c r="F287" s="225">
        <f>SUM(G287:H287)</f>
        <v>0</v>
      </c>
      <c r="G287" s="225"/>
      <c r="H287" s="225"/>
      <c r="I287" s="226"/>
      <c r="J287" s="226"/>
      <c r="K287" s="226"/>
      <c r="L287" s="226"/>
      <c r="M287" s="208"/>
    </row>
    <row r="288" spans="1:13" ht="25.5" customHeight="1">
      <c r="A288" s="223">
        <v>3030</v>
      </c>
      <c r="B288" s="224" t="s">
        <v>18</v>
      </c>
      <c r="C288" s="224">
        <v>3</v>
      </c>
      <c r="D288" s="224">
        <v>0</v>
      </c>
      <c r="E288" s="214" t="s">
        <v>592</v>
      </c>
      <c r="F288" s="225">
        <f aca="true" t="shared" si="37" ref="F288:L288">SUM(F290)</f>
        <v>5000</v>
      </c>
      <c r="G288" s="225">
        <f t="shared" si="37"/>
        <v>5000</v>
      </c>
      <c r="H288" s="225">
        <f t="shared" si="37"/>
        <v>0</v>
      </c>
      <c r="I288" s="225">
        <f t="shared" si="37"/>
        <v>1250</v>
      </c>
      <c r="J288" s="225">
        <f t="shared" si="37"/>
        <v>2500</v>
      </c>
      <c r="K288" s="225">
        <f t="shared" si="37"/>
        <v>3750</v>
      </c>
      <c r="L288" s="225">
        <f t="shared" si="37"/>
        <v>5000</v>
      </c>
      <c r="M288" s="208"/>
    </row>
    <row r="289" spans="1:13" s="85" customFormat="1" ht="25.5" customHeight="1">
      <c r="A289" s="223"/>
      <c r="B289" s="224"/>
      <c r="C289" s="224"/>
      <c r="D289" s="224"/>
      <c r="E289" s="214" t="s">
        <v>421</v>
      </c>
      <c r="F289" s="225"/>
      <c r="G289" s="225"/>
      <c r="H289" s="225"/>
      <c r="I289" s="227"/>
      <c r="J289" s="227"/>
      <c r="K289" s="227"/>
      <c r="L289" s="227"/>
      <c r="M289" s="208"/>
    </row>
    <row r="290" spans="1:13" s="85" customFormat="1" ht="25.5" customHeight="1">
      <c r="A290" s="223">
        <v>3031</v>
      </c>
      <c r="B290" s="224" t="s">
        <v>18</v>
      </c>
      <c r="C290" s="224">
        <v>3</v>
      </c>
      <c r="D290" s="224" t="s">
        <v>179</v>
      </c>
      <c r="E290" s="214" t="s">
        <v>592</v>
      </c>
      <c r="F290" s="225">
        <f>SUM(G290:H290)</f>
        <v>5000</v>
      </c>
      <c r="G290" s="225">
        <v>5000</v>
      </c>
      <c r="H290" s="225">
        <v>0</v>
      </c>
      <c r="I290" s="225">
        <v>1250</v>
      </c>
      <c r="J290" s="225">
        <v>2500</v>
      </c>
      <c r="K290" s="225">
        <v>3750</v>
      </c>
      <c r="L290" s="225">
        <v>5000</v>
      </c>
      <c r="M290" s="208"/>
    </row>
    <row r="291" spans="1:13" ht="25.5" customHeight="1">
      <c r="A291" s="223">
        <v>3040</v>
      </c>
      <c r="B291" s="224" t="s">
        <v>18</v>
      </c>
      <c r="C291" s="224">
        <v>4</v>
      </c>
      <c r="D291" s="224">
        <v>0</v>
      </c>
      <c r="E291" s="214" t="s">
        <v>593</v>
      </c>
      <c r="F291" s="225">
        <f>SUM(F293)</f>
        <v>0</v>
      </c>
      <c r="G291" s="225">
        <f>SUM(G293)</f>
        <v>0</v>
      </c>
      <c r="H291" s="225">
        <f>SUM(H293)</f>
        <v>0</v>
      </c>
      <c r="I291" s="226"/>
      <c r="J291" s="226"/>
      <c r="K291" s="226"/>
      <c r="L291" s="226"/>
      <c r="M291" s="208"/>
    </row>
    <row r="292" spans="1:13" s="85" customFormat="1" ht="25.5" customHeight="1">
      <c r="A292" s="223"/>
      <c r="B292" s="224"/>
      <c r="C292" s="224"/>
      <c r="D292" s="224"/>
      <c r="E292" s="214" t="s">
        <v>421</v>
      </c>
      <c r="F292" s="225"/>
      <c r="G292" s="225"/>
      <c r="H292" s="225"/>
      <c r="I292" s="227"/>
      <c r="J292" s="227"/>
      <c r="K292" s="227"/>
      <c r="L292" s="227"/>
      <c r="M292" s="208"/>
    </row>
    <row r="293" spans="1:13" ht="25.5" customHeight="1">
      <c r="A293" s="223">
        <v>3041</v>
      </c>
      <c r="B293" s="224" t="s">
        <v>18</v>
      </c>
      <c r="C293" s="224">
        <v>4</v>
      </c>
      <c r="D293" s="224">
        <v>1</v>
      </c>
      <c r="E293" s="214" t="s">
        <v>593</v>
      </c>
      <c r="F293" s="225">
        <f>SUM(G293:H293)</f>
        <v>0</v>
      </c>
      <c r="G293" s="225"/>
      <c r="H293" s="225"/>
      <c r="I293" s="226"/>
      <c r="J293" s="226"/>
      <c r="K293" s="226"/>
      <c r="L293" s="226"/>
      <c r="M293" s="208"/>
    </row>
    <row r="294" spans="1:13" ht="25.5" customHeight="1">
      <c r="A294" s="223">
        <v>3050</v>
      </c>
      <c r="B294" s="224" t="s">
        <v>18</v>
      </c>
      <c r="C294" s="224">
        <v>5</v>
      </c>
      <c r="D294" s="224">
        <v>0</v>
      </c>
      <c r="E294" s="214" t="s">
        <v>594</v>
      </c>
      <c r="F294" s="225">
        <f>SUM(F296)</f>
        <v>0</v>
      </c>
      <c r="G294" s="225">
        <f>SUM(G296)</f>
        <v>0</v>
      </c>
      <c r="H294" s="225">
        <f>SUM(H296)</f>
        <v>0</v>
      </c>
      <c r="I294" s="226"/>
      <c r="J294" s="226"/>
      <c r="K294" s="226"/>
      <c r="L294" s="226"/>
      <c r="M294" s="208"/>
    </row>
    <row r="295" spans="1:13" s="85" customFormat="1" ht="25.5" customHeight="1">
      <c r="A295" s="223"/>
      <c r="B295" s="224"/>
      <c r="C295" s="224"/>
      <c r="D295" s="224"/>
      <c r="E295" s="214" t="s">
        <v>421</v>
      </c>
      <c r="F295" s="225"/>
      <c r="G295" s="225"/>
      <c r="H295" s="225"/>
      <c r="I295" s="227"/>
      <c r="J295" s="227"/>
      <c r="K295" s="227"/>
      <c r="L295" s="227"/>
      <c r="M295" s="208"/>
    </row>
    <row r="296" spans="1:13" ht="25.5" customHeight="1">
      <c r="A296" s="223">
        <v>3051</v>
      </c>
      <c r="B296" s="224" t="s">
        <v>18</v>
      </c>
      <c r="C296" s="224">
        <v>5</v>
      </c>
      <c r="D296" s="224">
        <v>1</v>
      </c>
      <c r="E296" s="214" t="s">
        <v>594</v>
      </c>
      <c r="F296" s="225">
        <f>SUM(G296:H296)</f>
        <v>0</v>
      </c>
      <c r="G296" s="225"/>
      <c r="H296" s="225"/>
      <c r="I296" s="226"/>
      <c r="J296" s="226"/>
      <c r="K296" s="226"/>
      <c r="L296" s="226"/>
      <c r="M296" s="208"/>
    </row>
    <row r="297" spans="1:13" ht="25.5" customHeight="1">
      <c r="A297" s="223">
        <v>3060</v>
      </c>
      <c r="B297" s="224" t="s">
        <v>18</v>
      </c>
      <c r="C297" s="224">
        <v>6</v>
      </c>
      <c r="D297" s="224">
        <v>0</v>
      </c>
      <c r="E297" s="214" t="s">
        <v>595</v>
      </c>
      <c r="F297" s="225">
        <f>SUM(F299)</f>
        <v>0</v>
      </c>
      <c r="G297" s="225">
        <f>SUM(G299)</f>
        <v>0</v>
      </c>
      <c r="H297" s="225">
        <f>SUM(H299)</f>
        <v>0</v>
      </c>
      <c r="I297" s="226"/>
      <c r="J297" s="226"/>
      <c r="K297" s="226"/>
      <c r="L297" s="226"/>
      <c r="M297" s="208"/>
    </row>
    <row r="298" spans="1:13" s="85" customFormat="1" ht="25.5" customHeight="1">
      <c r="A298" s="223"/>
      <c r="B298" s="224"/>
      <c r="C298" s="224"/>
      <c r="D298" s="224"/>
      <c r="E298" s="214" t="s">
        <v>421</v>
      </c>
      <c r="F298" s="225"/>
      <c r="G298" s="225"/>
      <c r="H298" s="225"/>
      <c r="I298" s="227"/>
      <c r="J298" s="227"/>
      <c r="K298" s="227"/>
      <c r="L298" s="227"/>
      <c r="M298" s="208"/>
    </row>
    <row r="299" spans="1:13" ht="25.5" customHeight="1">
      <c r="A299" s="223">
        <v>3061</v>
      </c>
      <c r="B299" s="224" t="s">
        <v>18</v>
      </c>
      <c r="C299" s="224">
        <v>6</v>
      </c>
      <c r="D299" s="224">
        <v>1</v>
      </c>
      <c r="E299" s="214" t="s">
        <v>595</v>
      </c>
      <c r="F299" s="225">
        <f>SUM(G299:H299)</f>
        <v>0</v>
      </c>
      <c r="G299" s="225"/>
      <c r="H299" s="225"/>
      <c r="I299" s="226"/>
      <c r="J299" s="226"/>
      <c r="K299" s="226"/>
      <c r="L299" s="226"/>
      <c r="M299" s="208"/>
    </row>
    <row r="300" spans="1:13" ht="25.5" customHeight="1">
      <c r="A300" s="223">
        <v>3070</v>
      </c>
      <c r="B300" s="224" t="s">
        <v>18</v>
      </c>
      <c r="C300" s="224">
        <v>7</v>
      </c>
      <c r="D300" s="224">
        <v>0</v>
      </c>
      <c r="E300" s="214" t="s">
        <v>596</v>
      </c>
      <c r="F300" s="225">
        <f aca="true" t="shared" si="38" ref="F300:L300">SUM(F302)</f>
        <v>22250</v>
      </c>
      <c r="G300" s="225">
        <f t="shared" si="38"/>
        <v>22250</v>
      </c>
      <c r="H300" s="225">
        <f t="shared" si="38"/>
        <v>0</v>
      </c>
      <c r="I300" s="225">
        <f t="shared" si="38"/>
        <v>5700</v>
      </c>
      <c r="J300" s="225">
        <f t="shared" si="38"/>
        <v>11150</v>
      </c>
      <c r="K300" s="225">
        <f t="shared" si="38"/>
        <v>16600</v>
      </c>
      <c r="L300" s="225">
        <f t="shared" si="38"/>
        <v>22250</v>
      </c>
      <c r="M300" s="208"/>
    </row>
    <row r="301" spans="1:13" s="85" customFormat="1" ht="25.5" customHeight="1">
      <c r="A301" s="223"/>
      <c r="B301" s="224"/>
      <c r="C301" s="224"/>
      <c r="D301" s="224"/>
      <c r="E301" s="214" t="s">
        <v>421</v>
      </c>
      <c r="F301" s="225"/>
      <c r="G301" s="225"/>
      <c r="H301" s="225"/>
      <c r="I301" s="227"/>
      <c r="J301" s="227"/>
      <c r="K301" s="227"/>
      <c r="L301" s="227"/>
      <c r="M301" s="208"/>
    </row>
    <row r="302" spans="1:13" ht="25.5" customHeight="1">
      <c r="A302" s="223">
        <v>3071</v>
      </c>
      <c r="B302" s="224" t="s">
        <v>18</v>
      </c>
      <c r="C302" s="224">
        <v>7</v>
      </c>
      <c r="D302" s="224">
        <v>1</v>
      </c>
      <c r="E302" s="214" t="s">
        <v>596</v>
      </c>
      <c r="F302" s="225">
        <f>SUM(G302:H302)</f>
        <v>22250</v>
      </c>
      <c r="G302" s="225">
        <v>22250</v>
      </c>
      <c r="H302" s="225">
        <v>0</v>
      </c>
      <c r="I302" s="225">
        <v>5700</v>
      </c>
      <c r="J302" s="225">
        <v>11150</v>
      </c>
      <c r="K302" s="225">
        <v>16600</v>
      </c>
      <c r="L302" s="225">
        <v>22250</v>
      </c>
      <c r="M302" s="208"/>
    </row>
    <row r="303" spans="1:13" ht="25.5" customHeight="1">
      <c r="A303" s="223">
        <v>3080</v>
      </c>
      <c r="B303" s="224" t="s">
        <v>18</v>
      </c>
      <c r="C303" s="224">
        <v>8</v>
      </c>
      <c r="D303" s="224">
        <v>0</v>
      </c>
      <c r="E303" s="214" t="s">
        <v>597</v>
      </c>
      <c r="F303" s="225">
        <f>SUM(F305)</f>
        <v>0</v>
      </c>
      <c r="G303" s="225">
        <f>SUM(G305)</f>
        <v>0</v>
      </c>
      <c r="H303" s="225">
        <f>SUM(H305)</f>
        <v>0</v>
      </c>
      <c r="I303" s="226"/>
      <c r="J303" s="226"/>
      <c r="K303" s="226"/>
      <c r="L303" s="226"/>
      <c r="M303" s="208"/>
    </row>
    <row r="304" spans="1:13" s="85" customFormat="1" ht="25.5" customHeight="1">
      <c r="A304" s="223"/>
      <c r="B304" s="224"/>
      <c r="C304" s="224"/>
      <c r="D304" s="224"/>
      <c r="E304" s="214" t="s">
        <v>421</v>
      </c>
      <c r="F304" s="225"/>
      <c r="G304" s="225"/>
      <c r="H304" s="225"/>
      <c r="I304" s="227"/>
      <c r="J304" s="227"/>
      <c r="K304" s="227"/>
      <c r="L304" s="227"/>
      <c r="M304" s="208"/>
    </row>
    <row r="305" spans="1:13" ht="25.5" customHeight="1">
      <c r="A305" s="223">
        <v>3081</v>
      </c>
      <c r="B305" s="224" t="s">
        <v>18</v>
      </c>
      <c r="C305" s="224">
        <v>8</v>
      </c>
      <c r="D305" s="224">
        <v>1</v>
      </c>
      <c r="E305" s="214" t="s">
        <v>597</v>
      </c>
      <c r="F305" s="225">
        <f>SUM(G305:H305)</f>
        <v>0</v>
      </c>
      <c r="G305" s="225"/>
      <c r="H305" s="225"/>
      <c r="I305" s="226"/>
      <c r="J305" s="226"/>
      <c r="K305" s="226"/>
      <c r="L305" s="226"/>
      <c r="M305" s="208"/>
    </row>
    <row r="306" spans="1:13" s="85" customFormat="1" ht="25.5" customHeight="1">
      <c r="A306" s="223"/>
      <c r="B306" s="224"/>
      <c r="C306" s="224"/>
      <c r="D306" s="224"/>
      <c r="E306" s="214" t="s">
        <v>421</v>
      </c>
      <c r="F306" s="225"/>
      <c r="G306" s="225"/>
      <c r="H306" s="225"/>
      <c r="I306" s="227"/>
      <c r="J306" s="227"/>
      <c r="K306" s="227"/>
      <c r="L306" s="227"/>
      <c r="M306" s="208"/>
    </row>
    <row r="307" spans="1:13" ht="25.5" customHeight="1">
      <c r="A307" s="223">
        <v>3090</v>
      </c>
      <c r="B307" s="224" t="s">
        <v>18</v>
      </c>
      <c r="C307" s="224">
        <v>9</v>
      </c>
      <c r="D307" s="224">
        <v>0</v>
      </c>
      <c r="E307" s="214" t="s">
        <v>598</v>
      </c>
      <c r="F307" s="225">
        <f>SUM(F309:F310)</f>
        <v>0</v>
      </c>
      <c r="G307" s="225">
        <f>SUM(G309:G310)</f>
        <v>0</v>
      </c>
      <c r="H307" s="225">
        <f>SUM(H309:H310)</f>
        <v>0</v>
      </c>
      <c r="I307" s="226"/>
      <c r="J307" s="226"/>
      <c r="K307" s="226"/>
      <c r="L307" s="226"/>
      <c r="M307" s="208"/>
    </row>
    <row r="308" spans="1:13" s="85" customFormat="1" ht="25.5" customHeight="1">
      <c r="A308" s="223"/>
      <c r="B308" s="224"/>
      <c r="C308" s="224"/>
      <c r="D308" s="224"/>
      <c r="E308" s="214" t="s">
        <v>421</v>
      </c>
      <c r="F308" s="225"/>
      <c r="G308" s="225"/>
      <c r="H308" s="225"/>
      <c r="I308" s="227"/>
      <c r="J308" s="227"/>
      <c r="K308" s="227"/>
      <c r="L308" s="227"/>
      <c r="M308" s="208"/>
    </row>
    <row r="309" spans="1:13" ht="25.5" customHeight="1">
      <c r="A309" s="223">
        <v>3091</v>
      </c>
      <c r="B309" s="224" t="s">
        <v>18</v>
      </c>
      <c r="C309" s="224">
        <v>9</v>
      </c>
      <c r="D309" s="224">
        <v>1</v>
      </c>
      <c r="E309" s="214" t="s">
        <v>598</v>
      </c>
      <c r="F309" s="225">
        <f>SUM(G309:H309)</f>
        <v>0</v>
      </c>
      <c r="G309" s="225"/>
      <c r="H309" s="225"/>
      <c r="I309" s="226"/>
      <c r="J309" s="226"/>
      <c r="K309" s="226"/>
      <c r="L309" s="226"/>
      <c r="M309" s="208"/>
    </row>
    <row r="310" spans="1:13" ht="25.5" customHeight="1">
      <c r="A310" s="223">
        <v>3092</v>
      </c>
      <c r="B310" s="224" t="s">
        <v>18</v>
      </c>
      <c r="C310" s="224">
        <v>9</v>
      </c>
      <c r="D310" s="224">
        <v>2</v>
      </c>
      <c r="E310" s="214" t="s">
        <v>599</v>
      </c>
      <c r="F310" s="225">
        <f>SUM(G310:H310)</f>
        <v>0</v>
      </c>
      <c r="G310" s="225"/>
      <c r="H310" s="225"/>
      <c r="I310" s="226"/>
      <c r="J310" s="226"/>
      <c r="K310" s="226"/>
      <c r="L310" s="226"/>
      <c r="M310" s="208"/>
    </row>
    <row r="311" spans="1:13" s="83" customFormat="1" ht="25.5" customHeight="1">
      <c r="A311" s="223">
        <v>3100</v>
      </c>
      <c r="B311" s="224" t="s">
        <v>19</v>
      </c>
      <c r="C311" s="224">
        <v>0</v>
      </c>
      <c r="D311" s="224">
        <v>0</v>
      </c>
      <c r="E311" s="213" t="s">
        <v>600</v>
      </c>
      <c r="F311" s="225">
        <f aca="true" t="shared" si="39" ref="F311:L311">SUM(F313)</f>
        <v>22440</v>
      </c>
      <c r="G311" s="225">
        <f t="shared" si="39"/>
        <v>775440</v>
      </c>
      <c r="H311" s="225">
        <f t="shared" si="39"/>
        <v>0</v>
      </c>
      <c r="I311" s="228">
        <f t="shared" si="39"/>
        <v>8940</v>
      </c>
      <c r="J311" s="228">
        <f t="shared" si="39"/>
        <v>8940</v>
      </c>
      <c r="K311" s="228">
        <f t="shared" si="39"/>
        <v>15690</v>
      </c>
      <c r="L311" s="228">
        <f t="shared" si="39"/>
        <v>22440</v>
      </c>
      <c r="M311" s="208"/>
    </row>
    <row r="312" spans="1:13" ht="25.5" customHeight="1">
      <c r="A312" s="223"/>
      <c r="B312" s="224"/>
      <c r="C312" s="224"/>
      <c r="D312" s="224"/>
      <c r="E312" s="214" t="s">
        <v>341</v>
      </c>
      <c r="F312" s="225"/>
      <c r="G312" s="225"/>
      <c r="H312" s="225"/>
      <c r="I312" s="226"/>
      <c r="J312" s="226"/>
      <c r="K312" s="226"/>
      <c r="L312" s="226"/>
      <c r="M312" s="208"/>
    </row>
    <row r="313" spans="1:13" ht="41.25" customHeight="1">
      <c r="A313" s="223">
        <v>3110</v>
      </c>
      <c r="B313" s="224" t="s">
        <v>19</v>
      </c>
      <c r="C313" s="224">
        <v>1</v>
      </c>
      <c r="D313" s="224">
        <v>0</v>
      </c>
      <c r="E313" s="213" t="s">
        <v>601</v>
      </c>
      <c r="F313" s="225">
        <f aca="true" t="shared" si="40" ref="F313:L313">SUM(F315)</f>
        <v>22440</v>
      </c>
      <c r="G313" s="225">
        <f t="shared" si="40"/>
        <v>775440</v>
      </c>
      <c r="H313" s="225">
        <f t="shared" si="40"/>
        <v>0</v>
      </c>
      <c r="I313" s="228">
        <f t="shared" si="40"/>
        <v>8940</v>
      </c>
      <c r="J313" s="228">
        <f t="shared" si="40"/>
        <v>8940</v>
      </c>
      <c r="K313" s="228">
        <f t="shared" si="40"/>
        <v>15690</v>
      </c>
      <c r="L313" s="228">
        <f t="shared" si="40"/>
        <v>22440</v>
      </c>
      <c r="M313" s="208"/>
    </row>
    <row r="314" spans="1:13" s="85" customFormat="1" ht="25.5" customHeight="1">
      <c r="A314" s="223"/>
      <c r="B314" s="224"/>
      <c r="C314" s="224"/>
      <c r="D314" s="224"/>
      <c r="E314" s="214" t="s">
        <v>421</v>
      </c>
      <c r="F314" s="225"/>
      <c r="G314" s="225"/>
      <c r="H314" s="225"/>
      <c r="I314" s="227"/>
      <c r="J314" s="227"/>
      <c r="K314" s="227"/>
      <c r="L314" s="227"/>
      <c r="M314" s="208"/>
    </row>
    <row r="315" spans="1:13" ht="25.5" customHeight="1">
      <c r="A315" s="223">
        <v>3112</v>
      </c>
      <c r="B315" s="224" t="s">
        <v>19</v>
      </c>
      <c r="C315" s="224">
        <v>1</v>
      </c>
      <c r="D315" s="224">
        <v>2</v>
      </c>
      <c r="E315" s="213" t="s">
        <v>602</v>
      </c>
      <c r="F315" s="229">
        <v>22440</v>
      </c>
      <c r="G315" s="229">
        <v>775440</v>
      </c>
      <c r="H315" s="229">
        <f>H316</f>
        <v>0</v>
      </c>
      <c r="I315" s="228">
        <v>8940</v>
      </c>
      <c r="J315" s="228">
        <v>8940</v>
      </c>
      <c r="K315" s="228">
        <v>15690</v>
      </c>
      <c r="L315" s="228">
        <v>22440</v>
      </c>
      <c r="M315" s="208"/>
    </row>
    <row r="316" spans="1:13" ht="25.5" customHeight="1">
      <c r="A316" s="223"/>
      <c r="B316" s="224"/>
      <c r="C316" s="224"/>
      <c r="D316" s="224"/>
      <c r="E316" s="213"/>
      <c r="F316" s="225"/>
      <c r="G316" s="225"/>
      <c r="H316" s="225"/>
      <c r="I316" s="226"/>
      <c r="J316" s="226"/>
      <c r="K316" s="226"/>
      <c r="L316" s="226"/>
      <c r="M316" s="208"/>
    </row>
    <row r="317" spans="1:13" ht="25.5" customHeight="1">
      <c r="A317" s="223"/>
      <c r="B317" s="224"/>
      <c r="C317" s="224"/>
      <c r="D317" s="224"/>
      <c r="E317" s="213"/>
      <c r="F317" s="225"/>
      <c r="G317" s="225"/>
      <c r="H317" s="225"/>
      <c r="I317" s="226"/>
      <c r="J317" s="226"/>
      <c r="K317" s="226"/>
      <c r="L317" s="226"/>
      <c r="M317" s="208"/>
    </row>
    <row r="318" spans="2:13" ht="25.5" customHeight="1">
      <c r="B318" s="88"/>
      <c r="C318" s="89"/>
      <c r="D318" s="90"/>
      <c r="M318" s="208"/>
    </row>
    <row r="319" spans="1:13" s="73" customFormat="1" ht="79.5" customHeight="1">
      <c r="A319" s="322" t="s">
        <v>603</v>
      </c>
      <c r="B319" s="322"/>
      <c r="C319" s="322"/>
      <c r="D319" s="322"/>
      <c r="E319" s="322"/>
      <c r="F319" s="322"/>
      <c r="G319" s="322"/>
      <c r="H319" s="322"/>
      <c r="I319" s="192"/>
      <c r="J319" s="91"/>
      <c r="K319" s="91"/>
      <c r="L319" s="91"/>
      <c r="M319" s="208"/>
    </row>
    <row r="320" spans="1:12" s="73" customFormat="1" ht="18" customHeight="1">
      <c r="A320" s="92" t="s">
        <v>613</v>
      </c>
      <c r="B320" s="93"/>
      <c r="C320" s="93"/>
      <c r="D320" s="93"/>
      <c r="E320" s="93"/>
      <c r="F320" s="93"/>
      <c r="G320" s="94"/>
      <c r="H320" s="95"/>
      <c r="I320" s="192"/>
      <c r="J320" s="91"/>
      <c r="K320" s="91"/>
      <c r="L320" s="91"/>
    </row>
  </sheetData>
  <sheetProtection/>
  <protectedRanges>
    <protectedRange sqref="G4:H4" name="Range25"/>
    <protectedRange sqref="G295:H296 G293:H293 F292:H292 F289:H289 G290:L290" name="Range22"/>
    <protectedRange sqref="F267:H267 F271:H271 G260:H261 G272:H272 F263:H263 G269:H269 G264:H265 G268:L268" name="Range20"/>
    <protectedRange sqref="F245:H245 G238:H240 G247:H247 G243:H243 F242:H242 F237:H237" name="Range18"/>
    <protectedRange sqref="G214:H215 F219:H219 F213:H213 F217:H217" name="Range16"/>
    <protectedRange sqref="G196:H199 F195:H195 G190:H193 F188:H188" name="Range14"/>
    <protectedRange sqref="G163:H163 F165:H165 F170:H170 F173:H173 F168:H168 F162:H162 G176:H176 G166:L166 G174:L174 G171:L171" name="Range12"/>
    <protectedRange sqref="G146:H146 F145:H145 F148:H148 G138:H143" name="Range10"/>
    <protectedRange sqref="G116:H118 F120:H120 F115:H115 G122:H125 G121:L121" name="Range8"/>
    <protectedRange sqref="G80:H80 G83:H83 G86:H86 F85:H85 G89:H89 F82:H82 F79:H79 F91:H91 G94:H94 F93:H93 F88:H88" name="Range6"/>
    <protectedRange sqref="G56:H57 G51:H51 G44:H45 F48:H48 G60 F59:H59 F53:H53 F50:H50 F46:H46 G54:L54" name="Range4"/>
    <protectedRange sqref="F14:H14 G20:H21 F23:H23 F12:H12 G24:H25 F19:H19 G16:H17 G26:L26 G15:L15" name="Range2"/>
    <protectedRange sqref="G63:H63 F65:H65 G68:H70 F79:H79 G73:H73 G60:H60 G76:H77 F75:H75 F72:H72 F67:H67 F62:H62" name="Range5"/>
    <protectedRange sqref="G107:H108 G95:H95 G97:H97 G99:H100 G110:H113 G102:H105 G101:L101 F98:L98" name="Range7"/>
    <protectedRange sqref="F130:H130 G128:H128 F127:H127 G131:H134 G137:H137 F136:H136" name="Range9"/>
    <protectedRange sqref="F150:H150 F159:H159 G157:H157 F156:H156 G154:H154 G160:H160 F153:H153" name="Range11"/>
    <protectedRange sqref="F176:H176 F182:H182 F185:H185 F179:H179 G186:L186 G180:L180 G177:L177 G183:L183" name="Range13"/>
    <protectedRange sqref="F210:H210 F207:H207 G202:H205 F201:H201 G208:H208 G211:H211" name="Range15"/>
    <protectedRange sqref="F231:H231 G227:H229 G232:H235 G222:H222 G224:H224 G226:L226" name="Range17"/>
    <protectedRange sqref="F259:H259 G256:H257 F255:H255 F251:H251 G253:H253 F249:H249" name="Range19"/>
    <protectedRange sqref="G275:H275 F274:H274 F277:H277 G283:H284 F280:H280 G287:H287 F286:H286 F282:H282 F289:H289" name="Range21"/>
    <protectedRange sqref="G299:H299 F298:H298 G305:H305 F306:H306 F304:H304 F301:H301 G302:L302" name="Range23"/>
    <protectedRange sqref="G315" name="Range24_1"/>
  </protectedRanges>
  <mergeCells count="12">
    <mergeCell ref="J2:L2"/>
    <mergeCell ref="I6:L6"/>
    <mergeCell ref="I7:L7"/>
    <mergeCell ref="A4:L4"/>
    <mergeCell ref="G5:L5"/>
    <mergeCell ref="A3:L3"/>
    <mergeCell ref="A6:A8"/>
    <mergeCell ref="A319:H319"/>
    <mergeCell ref="B6:B8"/>
    <mergeCell ref="C6:C8"/>
    <mergeCell ref="D6:D8"/>
    <mergeCell ref="F6:H6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3:B64 B94:B96 B98 B103:B105 B106 B108:B109 B110:B114 B116:B119 B121 B122:B126 B128:B129 B131:B135 B137:B144 B146:B147 B149 B151 B152 B154 B155 B158 B160 B161 B163:B164 B166 B167 B169 B171 B172 B174:B175 B177 B178 B180 B181 B183:B184 B186 B187 B189 B191:B194 B196:B200 B202:B206 B208:B209 B211:B212 B214:B216 B218 B220 B221 B223 B224 B225 B226 B227 B228:B229 B230 B235:B236 B238:B241 B243:B244 B248 B250 B252 B253 B254 B256 B257 B258 B260:B261 B262 B264 B265:B266 B269:B270 B273 B275:B276 B279 B281 B283:B285 B287:B288 B290 D290 B291 B293 B294 B296:B297 B299:B300 B302 B303 B305 B307 B309 B310 B311 B313 B315 B92 B89:B90 B86:B87 B83:B84 B80:B81 B76:B78 B73:B74 B68:B71 B66 B60:B61 B57:B58 B54:B55 B51:B52 B49 B43:B47 B41 B38:B39 B36 B35 B32:B33 B29:B30 B27 B26 B20:D22 B16:D18 B15:D15 B13:D13 B11:D11 C24:D24 B272 B278 B246 B232:B233 B24:B25 B157" numberStoredAsText="1"/>
    <ignoredError sqref="G11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V231"/>
  <sheetViews>
    <sheetView zoomScalePageLayoutView="0" workbookViewId="0" topLeftCell="A161">
      <selection activeCell="J171" sqref="J171"/>
    </sheetView>
  </sheetViews>
  <sheetFormatPr defaultColWidth="9.140625" defaultRowHeight="12.75"/>
  <cols>
    <col min="1" max="1" width="7.00390625" style="73" customWidth="1"/>
    <col min="2" max="2" width="40.57421875" style="73" customWidth="1"/>
    <col min="3" max="3" width="5.57421875" style="96" customWidth="1"/>
    <col min="4" max="4" width="15.57421875" style="96" customWidth="1"/>
    <col min="5" max="5" width="14.00390625" style="96" customWidth="1"/>
    <col min="6" max="6" width="14.140625" style="96" customWidth="1"/>
    <col min="7" max="7" width="16.140625" style="97" customWidth="1"/>
    <col min="8" max="8" width="15.7109375" style="97" customWidth="1"/>
    <col min="9" max="9" width="16.57421875" style="97" customWidth="1"/>
    <col min="10" max="10" width="16.28125" style="97" customWidth="1"/>
    <col min="11" max="16384" width="9.140625" style="73" customWidth="1"/>
  </cols>
  <sheetData>
    <row r="1" ht="16.5" customHeight="1"/>
    <row r="2" spans="8:10" ht="122.25" customHeight="1">
      <c r="H2" s="330" t="s">
        <v>867</v>
      </c>
      <c r="I2" s="330"/>
      <c r="J2" s="330"/>
    </row>
    <row r="3" spans="2:10" ht="32.25" customHeight="1">
      <c r="B3" s="331" t="s">
        <v>857</v>
      </c>
      <c r="C3" s="331"/>
      <c r="D3" s="331"/>
      <c r="E3" s="331"/>
      <c r="F3" s="331"/>
      <c r="G3" s="331"/>
      <c r="H3" s="331"/>
      <c r="I3" s="331"/>
      <c r="J3" s="331"/>
    </row>
    <row r="4" spans="2:10" ht="32.25" customHeight="1">
      <c r="B4" s="329" t="s">
        <v>835</v>
      </c>
      <c r="C4" s="329"/>
      <c r="D4" s="329"/>
      <c r="E4" s="329"/>
      <c r="F4" s="329"/>
      <c r="G4" s="329"/>
      <c r="H4" s="329"/>
      <c r="I4" s="329"/>
      <c r="J4" s="329"/>
    </row>
    <row r="5" spans="1:10" s="99" customFormat="1" ht="18" customHeight="1">
      <c r="A5" s="98"/>
      <c r="E5" s="328" t="s">
        <v>604</v>
      </c>
      <c r="F5" s="328"/>
      <c r="G5" s="328"/>
      <c r="H5" s="328"/>
      <c r="I5" s="328"/>
      <c r="J5" s="328"/>
    </row>
    <row r="6" spans="1:10" s="101" customFormat="1" ht="22.5" customHeight="1">
      <c r="A6" s="100"/>
      <c r="B6" s="334" t="s">
        <v>777</v>
      </c>
      <c r="C6" s="334"/>
      <c r="D6" s="333" t="s">
        <v>778</v>
      </c>
      <c r="E6" s="333"/>
      <c r="F6" s="333"/>
      <c r="G6" s="335" t="s">
        <v>850</v>
      </c>
      <c r="H6" s="335"/>
      <c r="I6" s="335"/>
      <c r="J6" s="335"/>
    </row>
    <row r="7" spans="1:10" s="101" customFormat="1" ht="21.75" customHeight="1">
      <c r="A7" s="102"/>
      <c r="B7" s="334"/>
      <c r="C7" s="334"/>
      <c r="D7" s="332" t="s">
        <v>340</v>
      </c>
      <c r="E7" s="164" t="s">
        <v>341</v>
      </c>
      <c r="F7" s="164"/>
      <c r="G7" s="335" t="s">
        <v>851</v>
      </c>
      <c r="H7" s="335"/>
      <c r="I7" s="335"/>
      <c r="J7" s="335"/>
    </row>
    <row r="8" spans="1:10" ht="27">
      <c r="A8" s="103"/>
      <c r="B8" s="211" t="s">
        <v>614</v>
      </c>
      <c r="C8" s="127" t="s">
        <v>158</v>
      </c>
      <c r="D8" s="332"/>
      <c r="E8" s="209" t="s">
        <v>342</v>
      </c>
      <c r="F8" s="209" t="s">
        <v>343</v>
      </c>
      <c r="G8" s="210" t="s">
        <v>852</v>
      </c>
      <c r="H8" s="210" t="s">
        <v>855</v>
      </c>
      <c r="I8" s="210" t="s">
        <v>853</v>
      </c>
      <c r="J8" s="210" t="s">
        <v>854</v>
      </c>
    </row>
    <row r="9" spans="1:10" ht="13.5" customHeight="1">
      <c r="A9" s="211">
        <v>1</v>
      </c>
      <c r="B9" s="104">
        <v>2</v>
      </c>
      <c r="C9" s="104" t="s">
        <v>159</v>
      </c>
      <c r="D9" s="86">
        <v>4</v>
      </c>
      <c r="E9" s="86">
        <v>5</v>
      </c>
      <c r="F9" s="209">
        <v>6</v>
      </c>
      <c r="G9" s="105">
        <v>7</v>
      </c>
      <c r="H9" s="105">
        <v>8</v>
      </c>
      <c r="I9" s="105">
        <v>9</v>
      </c>
      <c r="J9" s="105">
        <v>10</v>
      </c>
    </row>
    <row r="10" spans="1:10" ht="30" customHeight="1">
      <c r="A10" s="106"/>
      <c r="B10" s="230" t="s">
        <v>615</v>
      </c>
      <c r="C10" s="231"/>
      <c r="D10" s="80">
        <f aca="true" t="shared" si="0" ref="D10:J10">SUM(D12,D173,D208)</f>
        <v>4250136.5</v>
      </c>
      <c r="E10" s="80">
        <f t="shared" si="0"/>
        <v>2750384.9</v>
      </c>
      <c r="F10" s="80">
        <f t="shared" si="0"/>
        <v>2252751.6</v>
      </c>
      <c r="G10" s="80">
        <f t="shared" si="0"/>
        <v>1869126.6</v>
      </c>
      <c r="H10" s="80">
        <f t="shared" si="0"/>
        <v>2691552.6</v>
      </c>
      <c r="I10" s="80">
        <f t="shared" si="0"/>
        <v>3439993.4</v>
      </c>
      <c r="J10" s="80">
        <f t="shared" si="0"/>
        <v>4250136.5</v>
      </c>
    </row>
    <row r="11" spans="1:10" ht="18" customHeight="1">
      <c r="A11" s="106"/>
      <c r="B11" s="110" t="s">
        <v>616</v>
      </c>
      <c r="C11" s="231"/>
      <c r="D11" s="80"/>
      <c r="E11" s="80"/>
      <c r="F11" s="80"/>
      <c r="G11" s="107"/>
      <c r="H11" s="107"/>
      <c r="I11" s="107"/>
      <c r="J11" s="107"/>
    </row>
    <row r="12" spans="1:10" ht="96.75" customHeight="1">
      <c r="A12" s="104">
        <v>1</v>
      </c>
      <c r="B12" s="108" t="s">
        <v>849</v>
      </c>
      <c r="C12" s="232" t="s">
        <v>112</v>
      </c>
      <c r="D12" s="80">
        <f>SUM(D14,D27,D70,D85,D95,D129,D144)</f>
        <v>1997384.9</v>
      </c>
      <c r="E12" s="80">
        <f>E14+E27+E70+E85+E95+E129+E144</f>
        <v>2750384.9</v>
      </c>
      <c r="F12" s="80">
        <v>0</v>
      </c>
      <c r="G12" s="80">
        <f>G14+G27+G70+G85+G95+G129+G144</f>
        <v>495563.9</v>
      </c>
      <c r="H12" s="80">
        <f>H14+H27+H70+H85+H95+H129+H144</f>
        <v>984039.9</v>
      </c>
      <c r="I12" s="80">
        <f>I14+I27+I70+I85+I95+I129+I144</f>
        <v>1464730.7</v>
      </c>
      <c r="J12" s="80">
        <f>J14+J27+J70+J85+J95+J129+J144</f>
        <v>1997384.9</v>
      </c>
    </row>
    <row r="13" spans="1:10" ht="36.75" customHeight="1">
      <c r="A13" s="109">
        <v>4000</v>
      </c>
      <c r="B13" s="110" t="s">
        <v>616</v>
      </c>
      <c r="C13" s="231"/>
      <c r="D13" s="80"/>
      <c r="E13" s="80"/>
      <c r="F13" s="80"/>
      <c r="G13" s="107"/>
      <c r="H13" s="107"/>
      <c r="I13" s="107"/>
      <c r="J13" s="107"/>
    </row>
    <row r="14" spans="1:10" ht="28.5">
      <c r="A14" s="109"/>
      <c r="B14" s="106" t="s">
        <v>617</v>
      </c>
      <c r="C14" s="180" t="s">
        <v>112</v>
      </c>
      <c r="D14" s="80">
        <f>SUM(D16,D21,D24)</f>
        <v>577999</v>
      </c>
      <c r="E14" s="80">
        <f>SUM(E16,E21,E24)</f>
        <v>577999</v>
      </c>
      <c r="F14" s="80" t="s">
        <v>116</v>
      </c>
      <c r="G14" s="80">
        <f>SUM(G16,G21,G24)</f>
        <v>127999.8</v>
      </c>
      <c r="H14" s="80">
        <f>SUM(H16,H21,H24)</f>
        <v>265999.5</v>
      </c>
      <c r="I14" s="80">
        <f>SUM(I16,I21,I24)</f>
        <v>403999.6</v>
      </c>
      <c r="J14" s="80">
        <f>SUM(J16,J21,J24)</f>
        <v>577999</v>
      </c>
    </row>
    <row r="15" spans="1:10" ht="13.5" customHeight="1">
      <c r="A15" s="109">
        <v>4050</v>
      </c>
      <c r="B15" s="110" t="s">
        <v>616</v>
      </c>
      <c r="C15" s="231"/>
      <c r="D15" s="80"/>
      <c r="E15" s="80"/>
      <c r="F15" s="80"/>
      <c r="G15" s="107"/>
      <c r="H15" s="107"/>
      <c r="I15" s="107"/>
      <c r="J15" s="107"/>
    </row>
    <row r="16" spans="1:10" ht="36.75" customHeight="1">
      <c r="A16" s="109">
        <v>4100</v>
      </c>
      <c r="B16" s="111" t="s">
        <v>846</v>
      </c>
      <c r="C16" s="180" t="s">
        <v>112</v>
      </c>
      <c r="D16" s="80">
        <f>SUM(D18:D20)</f>
        <v>577999</v>
      </c>
      <c r="E16" s="80">
        <f>SUM(E18:E20)</f>
        <v>577999</v>
      </c>
      <c r="F16" s="80" t="s">
        <v>116</v>
      </c>
      <c r="G16" s="80">
        <f>SUM(G18:G20)</f>
        <v>127999.8</v>
      </c>
      <c r="H16" s="80">
        <f>SUM(H18:H20)</f>
        <v>265999.5</v>
      </c>
      <c r="I16" s="80">
        <f>SUM(I18:I20)</f>
        <v>403999.6</v>
      </c>
      <c r="J16" s="80">
        <f>SUM(J18:J20)</f>
        <v>577999</v>
      </c>
    </row>
    <row r="17" spans="1:10" ht="22.5" customHeight="1">
      <c r="A17" s="109"/>
      <c r="B17" s="110" t="s">
        <v>421</v>
      </c>
      <c r="C17" s="180"/>
      <c r="D17" s="82"/>
      <c r="E17" s="82"/>
      <c r="F17" s="80"/>
      <c r="G17" s="112"/>
      <c r="H17" s="112"/>
      <c r="I17" s="112"/>
      <c r="J17" s="112"/>
    </row>
    <row r="18" spans="1:10" ht="27">
      <c r="A18" s="109">
        <v>4111</v>
      </c>
      <c r="B18" s="113" t="s">
        <v>618</v>
      </c>
      <c r="C18" s="182" t="s">
        <v>21</v>
      </c>
      <c r="D18" s="82">
        <f>SUM(E18:F18)</f>
        <v>562999</v>
      </c>
      <c r="E18" s="82">
        <v>562999</v>
      </c>
      <c r="F18" s="80" t="s">
        <v>116</v>
      </c>
      <c r="G18" s="112">
        <v>124249.8</v>
      </c>
      <c r="H18" s="112">
        <v>258499.5</v>
      </c>
      <c r="I18" s="112">
        <v>392749.6</v>
      </c>
      <c r="J18" s="112">
        <v>562999</v>
      </c>
    </row>
    <row r="19" spans="1:10" ht="27">
      <c r="A19" s="109">
        <v>4112</v>
      </c>
      <c r="B19" s="113" t="s">
        <v>619</v>
      </c>
      <c r="C19" s="182" t="s">
        <v>22</v>
      </c>
      <c r="D19" s="82">
        <f>SUM(E19:F19)</f>
        <v>15000</v>
      </c>
      <c r="E19" s="82">
        <v>15000</v>
      </c>
      <c r="F19" s="80" t="s">
        <v>116</v>
      </c>
      <c r="G19" s="112">
        <v>3750</v>
      </c>
      <c r="H19" s="112">
        <v>7500</v>
      </c>
      <c r="I19" s="112">
        <v>11250</v>
      </c>
      <c r="J19" s="112">
        <v>15000</v>
      </c>
    </row>
    <row r="20" spans="1:10" ht="14.25">
      <c r="A20" s="109">
        <v>4115</v>
      </c>
      <c r="B20" s="113" t="s">
        <v>620</v>
      </c>
      <c r="C20" s="182" t="s">
        <v>20</v>
      </c>
      <c r="D20" s="82">
        <f>SUM(E20:F20)</f>
        <v>0</v>
      </c>
      <c r="E20" s="82">
        <v>0</v>
      </c>
      <c r="F20" s="80" t="s">
        <v>116</v>
      </c>
      <c r="G20" s="112">
        <v>0</v>
      </c>
      <c r="H20" s="112">
        <v>0</v>
      </c>
      <c r="I20" s="112">
        <v>0</v>
      </c>
      <c r="J20" s="112">
        <v>0</v>
      </c>
    </row>
    <row r="21" spans="1:10" ht="27">
      <c r="A21" s="109"/>
      <c r="B21" s="114" t="s">
        <v>621</v>
      </c>
      <c r="C21" s="180" t="s">
        <v>112</v>
      </c>
      <c r="D21" s="82">
        <f>SUM(D23)</f>
        <v>0</v>
      </c>
      <c r="E21" s="82">
        <f>SUM(E23)</f>
        <v>0</v>
      </c>
      <c r="F21" s="80" t="s">
        <v>116</v>
      </c>
      <c r="G21" s="112">
        <v>0</v>
      </c>
      <c r="H21" s="112">
        <v>0</v>
      </c>
      <c r="I21" s="112">
        <v>0</v>
      </c>
      <c r="J21" s="112">
        <v>0</v>
      </c>
    </row>
    <row r="22" spans="1:10" ht="14.25">
      <c r="A22" s="109"/>
      <c r="B22" s="110" t="s">
        <v>421</v>
      </c>
      <c r="C22" s="180"/>
      <c r="D22" s="82"/>
      <c r="E22" s="82"/>
      <c r="F22" s="80"/>
      <c r="G22" s="112">
        <v>0</v>
      </c>
      <c r="H22" s="112">
        <v>0</v>
      </c>
      <c r="I22" s="112">
        <v>0</v>
      </c>
      <c r="J22" s="112">
        <v>0</v>
      </c>
    </row>
    <row r="23" spans="1:10" ht="14.25">
      <c r="A23" s="109">
        <v>4121</v>
      </c>
      <c r="B23" s="113" t="s">
        <v>622</v>
      </c>
      <c r="C23" s="182" t="s">
        <v>23</v>
      </c>
      <c r="D23" s="82">
        <f>SUM(E23:F23)</f>
        <v>0</v>
      </c>
      <c r="E23" s="82">
        <v>0</v>
      </c>
      <c r="F23" s="80" t="s">
        <v>116</v>
      </c>
      <c r="G23" s="112">
        <v>0</v>
      </c>
      <c r="H23" s="112">
        <v>0</v>
      </c>
      <c r="I23" s="112">
        <v>0</v>
      </c>
      <c r="J23" s="112">
        <v>0</v>
      </c>
    </row>
    <row r="24" spans="1:10" ht="27">
      <c r="A24" s="109"/>
      <c r="B24" s="114" t="s">
        <v>623</v>
      </c>
      <c r="C24" s="180" t="s">
        <v>112</v>
      </c>
      <c r="D24" s="82">
        <f>SUM(D26)</f>
        <v>0</v>
      </c>
      <c r="E24" s="82">
        <f>SUM(E26)</f>
        <v>0</v>
      </c>
      <c r="F24" s="82" t="s">
        <v>117</v>
      </c>
      <c r="G24" s="112">
        <v>0</v>
      </c>
      <c r="H24" s="112">
        <v>0</v>
      </c>
      <c r="I24" s="112">
        <v>0</v>
      </c>
      <c r="J24" s="112">
        <v>0</v>
      </c>
    </row>
    <row r="25" spans="1:10" ht="14.25">
      <c r="A25" s="109"/>
      <c r="B25" s="110" t="s">
        <v>421</v>
      </c>
      <c r="C25" s="180"/>
      <c r="D25" s="82"/>
      <c r="E25" s="82"/>
      <c r="F25" s="80"/>
      <c r="G25" s="112"/>
      <c r="H25" s="112"/>
      <c r="I25" s="112"/>
      <c r="J25" s="112"/>
    </row>
    <row r="26" spans="1:10" ht="13.5" customHeight="1">
      <c r="A26" s="109">
        <v>4131</v>
      </c>
      <c r="B26" s="114" t="s">
        <v>624</v>
      </c>
      <c r="C26" s="182" t="s">
        <v>24</v>
      </c>
      <c r="D26" s="82">
        <f>SUM(E26:F26)</f>
        <v>0</v>
      </c>
      <c r="E26" s="82">
        <v>0</v>
      </c>
      <c r="F26" s="80" t="s">
        <v>117</v>
      </c>
      <c r="G26" s="112">
        <v>0</v>
      </c>
      <c r="H26" s="112">
        <v>0</v>
      </c>
      <c r="I26" s="112">
        <v>0</v>
      </c>
      <c r="J26" s="112">
        <v>0</v>
      </c>
    </row>
    <row r="27" spans="1:10" ht="25.5" customHeight="1">
      <c r="A27" s="109">
        <v>4130</v>
      </c>
      <c r="B27" s="113" t="s">
        <v>625</v>
      </c>
      <c r="C27" s="180" t="s">
        <v>112</v>
      </c>
      <c r="D27" s="82">
        <f>SUM(D29,D38,D43,D53,D56,D60)</f>
        <v>304641.1</v>
      </c>
      <c r="E27" s="82">
        <f>SUM(E29,E38,E43,E53,E56,E60)</f>
        <v>304641.1</v>
      </c>
      <c r="F27" s="80" t="s">
        <v>117</v>
      </c>
      <c r="G27" s="82">
        <f>SUM(G29,G38,G43,G53,G56,G60)</f>
        <v>84925.9</v>
      </c>
      <c r="H27" s="82">
        <f>SUM(H29,H38,H43,H53,H56,H60)</f>
        <v>157363.4</v>
      </c>
      <c r="I27" s="82">
        <f>SUM(I29,I38,I43,I53,I56,I60)</f>
        <v>228651.40000000002</v>
      </c>
      <c r="J27" s="82">
        <f>SUM(J29,J38,J43,J53,J56,J60)</f>
        <v>304641.1</v>
      </c>
    </row>
    <row r="28" spans="1:10" ht="14.25">
      <c r="A28" s="109"/>
      <c r="B28" s="110" t="s">
        <v>616</v>
      </c>
      <c r="C28" s="231"/>
      <c r="D28" s="82"/>
      <c r="E28" s="82"/>
      <c r="F28" s="80"/>
      <c r="G28" s="112"/>
      <c r="H28" s="112"/>
      <c r="I28" s="112"/>
      <c r="J28" s="112"/>
    </row>
    <row r="29" spans="1:10" ht="40.5" customHeight="1">
      <c r="A29" s="109">
        <v>4131</v>
      </c>
      <c r="B29" s="114" t="s">
        <v>626</v>
      </c>
      <c r="C29" s="180" t="s">
        <v>112</v>
      </c>
      <c r="D29" s="82">
        <f>SUM(D31:D37)</f>
        <v>91123.9</v>
      </c>
      <c r="E29" s="82">
        <f>SUM(E31:E37)</f>
        <v>91123.9</v>
      </c>
      <c r="F29" s="80" t="s">
        <v>116</v>
      </c>
      <c r="G29" s="82">
        <f>SUM(G31:G37)</f>
        <v>28497.7</v>
      </c>
      <c r="H29" s="82">
        <f>SUM(H31:H37)</f>
        <v>49372.7</v>
      </c>
      <c r="I29" s="82">
        <f>SUM(I31:I37)</f>
        <v>70247.7</v>
      </c>
      <c r="J29" s="82">
        <f>SUM(J31:J37)</f>
        <v>91123.9</v>
      </c>
    </row>
    <row r="30" spans="1:10" ht="15" customHeight="1">
      <c r="A30" s="109">
        <v>4200</v>
      </c>
      <c r="B30" s="110" t="s">
        <v>421</v>
      </c>
      <c r="C30" s="180"/>
      <c r="D30" s="82"/>
      <c r="E30" s="82"/>
      <c r="F30" s="80"/>
      <c r="G30" s="112"/>
      <c r="H30" s="112"/>
      <c r="I30" s="112"/>
      <c r="J30" s="112"/>
    </row>
    <row r="31" spans="1:10" ht="27">
      <c r="A31" s="109"/>
      <c r="B31" s="113" t="s">
        <v>627</v>
      </c>
      <c r="C31" s="182" t="s">
        <v>25</v>
      </c>
      <c r="D31" s="82">
        <f aca="true" t="shared" si="1" ref="D31:D37">SUM(E31:F31)</f>
        <v>2000</v>
      </c>
      <c r="E31" s="82">
        <v>2000</v>
      </c>
      <c r="F31" s="80" t="s">
        <v>116</v>
      </c>
      <c r="G31" s="112">
        <v>500</v>
      </c>
      <c r="H31" s="112">
        <v>1000</v>
      </c>
      <c r="I31" s="112">
        <v>1500</v>
      </c>
      <c r="J31" s="112">
        <v>2000</v>
      </c>
    </row>
    <row r="32" spans="1:10" ht="14.25">
      <c r="A32" s="109">
        <v>4210</v>
      </c>
      <c r="B32" s="114" t="s">
        <v>628</v>
      </c>
      <c r="C32" s="182" t="s">
        <v>26</v>
      </c>
      <c r="D32" s="82">
        <f t="shared" si="1"/>
        <v>77445.9</v>
      </c>
      <c r="E32" s="82">
        <v>77445.9</v>
      </c>
      <c r="F32" s="80" t="s">
        <v>116</v>
      </c>
      <c r="G32" s="112">
        <v>24944.7</v>
      </c>
      <c r="H32" s="112">
        <v>42444.7</v>
      </c>
      <c r="I32" s="112">
        <v>59944.7</v>
      </c>
      <c r="J32" s="112">
        <v>77445.9</v>
      </c>
    </row>
    <row r="33" spans="1:10" ht="14.25">
      <c r="A33" s="109"/>
      <c r="B33" s="113" t="s">
        <v>629</v>
      </c>
      <c r="C33" s="182" t="s">
        <v>27</v>
      </c>
      <c r="D33" s="82">
        <f t="shared" si="1"/>
        <v>3084.9</v>
      </c>
      <c r="E33" s="82">
        <v>3084.9</v>
      </c>
      <c r="F33" s="80" t="s">
        <v>116</v>
      </c>
      <c r="G33" s="112">
        <v>834.9</v>
      </c>
      <c r="H33" s="112">
        <v>1584.9</v>
      </c>
      <c r="I33" s="112">
        <v>2334.9</v>
      </c>
      <c r="J33" s="112">
        <v>3084.9</v>
      </c>
    </row>
    <row r="34" spans="1:10" ht="14.25">
      <c r="A34" s="109">
        <v>4211</v>
      </c>
      <c r="B34" s="113" t="s">
        <v>630</v>
      </c>
      <c r="C34" s="182" t="s">
        <v>28</v>
      </c>
      <c r="D34" s="82">
        <f t="shared" si="1"/>
        <v>2593.1</v>
      </c>
      <c r="E34" s="82">
        <v>2593.1</v>
      </c>
      <c r="F34" s="80" t="s">
        <v>116</v>
      </c>
      <c r="G34" s="112">
        <v>718.1</v>
      </c>
      <c r="H34" s="112">
        <v>1343.1</v>
      </c>
      <c r="I34" s="112">
        <v>1968.1</v>
      </c>
      <c r="J34" s="112">
        <v>2593.1</v>
      </c>
    </row>
    <row r="35" spans="1:10" ht="14.25" customHeight="1">
      <c r="A35" s="109">
        <v>4212</v>
      </c>
      <c r="B35" s="113" t="s">
        <v>631</v>
      </c>
      <c r="C35" s="182" t="s">
        <v>29</v>
      </c>
      <c r="D35" s="82">
        <f t="shared" si="1"/>
        <v>2000</v>
      </c>
      <c r="E35" s="82">
        <v>2000</v>
      </c>
      <c r="F35" s="80" t="s">
        <v>116</v>
      </c>
      <c r="G35" s="112">
        <v>500</v>
      </c>
      <c r="H35" s="112">
        <v>1000</v>
      </c>
      <c r="I35" s="112">
        <v>1500</v>
      </c>
      <c r="J35" s="112">
        <v>2000</v>
      </c>
    </row>
    <row r="36" spans="1:10" ht="27">
      <c r="A36" s="109">
        <v>4213</v>
      </c>
      <c r="B36" s="113" t="s">
        <v>632</v>
      </c>
      <c r="C36" s="182" t="s">
        <v>30</v>
      </c>
      <c r="D36" s="82">
        <f t="shared" si="1"/>
        <v>2000</v>
      </c>
      <c r="E36" s="82">
        <v>2000</v>
      </c>
      <c r="F36" s="80" t="s">
        <v>116</v>
      </c>
      <c r="G36" s="112">
        <v>500</v>
      </c>
      <c r="H36" s="112">
        <v>1000</v>
      </c>
      <c r="I36" s="112">
        <v>1500</v>
      </c>
      <c r="J36" s="112">
        <v>2000</v>
      </c>
    </row>
    <row r="37" spans="1:10" ht="14.25">
      <c r="A37" s="109">
        <v>4214</v>
      </c>
      <c r="B37" s="113" t="s">
        <v>633</v>
      </c>
      <c r="C37" s="182" t="s">
        <v>31</v>
      </c>
      <c r="D37" s="82">
        <f t="shared" si="1"/>
        <v>2000</v>
      </c>
      <c r="E37" s="82">
        <v>2000</v>
      </c>
      <c r="F37" s="80" t="s">
        <v>116</v>
      </c>
      <c r="G37" s="112">
        <v>500</v>
      </c>
      <c r="H37" s="112">
        <v>1000</v>
      </c>
      <c r="I37" s="112">
        <v>1500</v>
      </c>
      <c r="J37" s="112">
        <v>2000</v>
      </c>
    </row>
    <row r="38" spans="1:10" ht="40.5">
      <c r="A38" s="109">
        <v>4215</v>
      </c>
      <c r="B38" s="114" t="s">
        <v>634</v>
      </c>
      <c r="C38" s="180" t="s">
        <v>112</v>
      </c>
      <c r="D38" s="82">
        <f>SUM(D40:D42)</f>
        <v>18100</v>
      </c>
      <c r="E38" s="82">
        <f>SUM(E40:E42)</f>
        <v>18100</v>
      </c>
      <c r="F38" s="80" t="s">
        <v>116</v>
      </c>
      <c r="G38" s="82">
        <f>SUM(G40:G42)</f>
        <v>4600</v>
      </c>
      <c r="H38" s="82">
        <f>SUM(H40:H42)</f>
        <v>9000</v>
      </c>
      <c r="I38" s="82">
        <f>SUM(I40:I42)</f>
        <v>13500</v>
      </c>
      <c r="J38" s="82">
        <f>SUM(J40:J42)</f>
        <v>18100</v>
      </c>
    </row>
    <row r="39" spans="1:10" ht="17.25" customHeight="1">
      <c r="A39" s="109">
        <v>4216</v>
      </c>
      <c r="B39" s="110" t="s">
        <v>421</v>
      </c>
      <c r="C39" s="180"/>
      <c r="D39" s="82"/>
      <c r="E39" s="82"/>
      <c r="F39" s="80"/>
      <c r="G39" s="112"/>
      <c r="H39" s="112"/>
      <c r="I39" s="112"/>
      <c r="J39" s="112"/>
    </row>
    <row r="40" spans="1:10" ht="14.25">
      <c r="A40" s="109">
        <v>4217</v>
      </c>
      <c r="B40" s="113" t="s">
        <v>635</v>
      </c>
      <c r="C40" s="233">
        <v>4221</v>
      </c>
      <c r="D40" s="82">
        <f>SUM(E40:F40)</f>
        <v>16100</v>
      </c>
      <c r="E40" s="82">
        <v>16100</v>
      </c>
      <c r="F40" s="80" t="s">
        <v>116</v>
      </c>
      <c r="G40" s="112">
        <v>4100</v>
      </c>
      <c r="H40" s="112">
        <v>8000</v>
      </c>
      <c r="I40" s="112">
        <v>12000</v>
      </c>
      <c r="J40" s="112">
        <v>16100</v>
      </c>
    </row>
    <row r="41" spans="1:10" ht="27">
      <c r="A41" s="109">
        <v>4220</v>
      </c>
      <c r="B41" s="113" t="s">
        <v>636</v>
      </c>
      <c r="C41" s="182" t="s">
        <v>77</v>
      </c>
      <c r="D41" s="82">
        <f>SUM(E41:F41)</f>
        <v>2000</v>
      </c>
      <c r="E41" s="82">
        <v>2000</v>
      </c>
      <c r="F41" s="80" t="s">
        <v>116</v>
      </c>
      <c r="G41" s="112">
        <v>500</v>
      </c>
      <c r="H41" s="112">
        <v>1000</v>
      </c>
      <c r="I41" s="112">
        <v>1500</v>
      </c>
      <c r="J41" s="112">
        <v>2000</v>
      </c>
    </row>
    <row r="42" spans="1:10" ht="14.25">
      <c r="A42" s="109"/>
      <c r="B42" s="113" t="s">
        <v>637</v>
      </c>
      <c r="C42" s="182" t="s">
        <v>848</v>
      </c>
      <c r="D42" s="82">
        <f>SUM(E42:F42)</f>
        <v>0</v>
      </c>
      <c r="E42" s="82"/>
      <c r="F42" s="80" t="s">
        <v>116</v>
      </c>
      <c r="G42" s="112"/>
      <c r="H42" s="112"/>
      <c r="I42" s="112"/>
      <c r="J42" s="112"/>
    </row>
    <row r="43" spans="1:10" ht="51">
      <c r="A43" s="109">
        <v>4221</v>
      </c>
      <c r="B43" s="115" t="s">
        <v>638</v>
      </c>
      <c r="C43" s="180" t="s">
        <v>112</v>
      </c>
      <c r="D43" s="82">
        <f>SUM(D45:D52)</f>
        <v>94932</v>
      </c>
      <c r="E43" s="82">
        <f>SUM(E45:E52)</f>
        <v>94932</v>
      </c>
      <c r="F43" s="80" t="s">
        <v>116</v>
      </c>
      <c r="G43" s="82">
        <f>SUM(G45:G52)</f>
        <v>23218</v>
      </c>
      <c r="H43" s="82">
        <f>SUM(H45:H52)</f>
        <v>46756</v>
      </c>
      <c r="I43" s="82">
        <f>SUM(I45:I52)</f>
        <v>68544</v>
      </c>
      <c r="J43" s="82">
        <f>SUM(J45:J52)</f>
        <v>94932</v>
      </c>
    </row>
    <row r="44" spans="1:10" ht="14.25">
      <c r="A44" s="109">
        <v>4222</v>
      </c>
      <c r="B44" s="110" t="s">
        <v>421</v>
      </c>
      <c r="C44" s="180"/>
      <c r="D44" s="82"/>
      <c r="E44" s="82"/>
      <c r="F44" s="80"/>
      <c r="G44" s="112"/>
      <c r="H44" s="112"/>
      <c r="I44" s="112"/>
      <c r="J44" s="112"/>
    </row>
    <row r="45" spans="1:10" ht="14.25">
      <c r="A45" s="109">
        <v>4223</v>
      </c>
      <c r="B45" s="113" t="s">
        <v>639</v>
      </c>
      <c r="C45" s="182" t="s">
        <v>78</v>
      </c>
      <c r="D45" s="82">
        <f>SUM(E45:F45)</f>
        <v>0</v>
      </c>
      <c r="E45" s="82">
        <v>0</v>
      </c>
      <c r="F45" s="80" t="s">
        <v>116</v>
      </c>
      <c r="G45" s="112">
        <v>0</v>
      </c>
      <c r="H45" s="112">
        <v>0</v>
      </c>
      <c r="I45" s="112">
        <v>0</v>
      </c>
      <c r="J45" s="112">
        <v>0</v>
      </c>
    </row>
    <row r="46" spans="1:10" ht="31.5" customHeight="1">
      <c r="A46" s="109">
        <v>4230</v>
      </c>
      <c r="B46" s="113" t="s">
        <v>640</v>
      </c>
      <c r="C46" s="182" t="s">
        <v>79</v>
      </c>
      <c r="D46" s="82">
        <f aca="true" t="shared" si="2" ref="D46:D52">SUM(E46:F46)</f>
        <v>4852</v>
      </c>
      <c r="E46" s="82">
        <v>4852</v>
      </c>
      <c r="F46" s="80" t="s">
        <v>116</v>
      </c>
      <c r="G46" s="112">
        <v>1213</v>
      </c>
      <c r="H46" s="112">
        <v>2426</v>
      </c>
      <c r="I46" s="112">
        <v>3639</v>
      </c>
      <c r="J46" s="112">
        <v>4852</v>
      </c>
    </row>
    <row r="47" spans="1:10" ht="27">
      <c r="A47" s="109"/>
      <c r="B47" s="113" t="s">
        <v>641</v>
      </c>
      <c r="C47" s="182" t="s">
        <v>80</v>
      </c>
      <c r="D47" s="82">
        <f t="shared" si="2"/>
        <v>1000</v>
      </c>
      <c r="E47" s="82">
        <v>1000</v>
      </c>
      <c r="F47" s="80" t="s">
        <v>116</v>
      </c>
      <c r="G47" s="112">
        <v>250</v>
      </c>
      <c r="H47" s="112">
        <v>500</v>
      </c>
      <c r="I47" s="112">
        <v>750</v>
      </c>
      <c r="J47" s="112">
        <v>1000</v>
      </c>
    </row>
    <row r="48" spans="1:10" ht="14.25">
      <c r="A48" s="109">
        <v>4231</v>
      </c>
      <c r="B48" s="113" t="s">
        <v>642</v>
      </c>
      <c r="C48" s="182" t="s">
        <v>81</v>
      </c>
      <c r="D48" s="82">
        <f t="shared" si="2"/>
        <v>2500</v>
      </c>
      <c r="E48" s="82">
        <v>2500</v>
      </c>
      <c r="F48" s="80" t="s">
        <v>116</v>
      </c>
      <c r="G48" s="112">
        <v>500</v>
      </c>
      <c r="H48" s="112">
        <v>1500</v>
      </c>
      <c r="I48" s="112">
        <v>2000</v>
      </c>
      <c r="J48" s="112">
        <v>2500</v>
      </c>
    </row>
    <row r="49" spans="1:10" ht="14.25">
      <c r="A49" s="109">
        <v>4232</v>
      </c>
      <c r="B49" s="116" t="s">
        <v>643</v>
      </c>
      <c r="C49" s="234">
        <v>4235</v>
      </c>
      <c r="D49" s="82">
        <f t="shared" si="2"/>
        <v>0</v>
      </c>
      <c r="E49" s="82"/>
      <c r="F49" s="80" t="s">
        <v>116</v>
      </c>
      <c r="G49" s="112"/>
      <c r="H49" s="112"/>
      <c r="I49" s="112"/>
      <c r="J49" s="112"/>
    </row>
    <row r="50" spans="1:10" ht="27">
      <c r="A50" s="109">
        <v>4233</v>
      </c>
      <c r="B50" s="113" t="s">
        <v>644</v>
      </c>
      <c r="C50" s="182" t="s">
        <v>82</v>
      </c>
      <c r="D50" s="82">
        <f t="shared" si="2"/>
        <v>0</v>
      </c>
      <c r="E50" s="82"/>
      <c r="F50" s="80" t="s">
        <v>116</v>
      </c>
      <c r="G50" s="112"/>
      <c r="H50" s="112"/>
      <c r="I50" s="112"/>
      <c r="J50" s="112"/>
    </row>
    <row r="51" spans="1:10" ht="14.25">
      <c r="A51" s="109">
        <v>4234</v>
      </c>
      <c r="B51" s="113" t="s">
        <v>645</v>
      </c>
      <c r="C51" s="182" t="s">
        <v>83</v>
      </c>
      <c r="D51" s="82">
        <f t="shared" si="2"/>
        <v>2000</v>
      </c>
      <c r="E51" s="82">
        <v>2000</v>
      </c>
      <c r="F51" s="80" t="s">
        <v>116</v>
      </c>
      <c r="G51" s="112">
        <v>500</v>
      </c>
      <c r="H51" s="112">
        <v>1000</v>
      </c>
      <c r="I51" s="112">
        <v>1500</v>
      </c>
      <c r="J51" s="112">
        <v>2000</v>
      </c>
    </row>
    <row r="52" spans="1:10" ht="14.25">
      <c r="A52" s="109">
        <v>4235</v>
      </c>
      <c r="B52" s="113" t="s">
        <v>646</v>
      </c>
      <c r="C52" s="182" t="s">
        <v>84</v>
      </c>
      <c r="D52" s="82">
        <f t="shared" si="2"/>
        <v>84580</v>
      </c>
      <c r="E52" s="82">
        <v>84580</v>
      </c>
      <c r="F52" s="80" t="s">
        <v>116</v>
      </c>
      <c r="G52" s="112">
        <v>20755</v>
      </c>
      <c r="H52" s="112">
        <v>41330</v>
      </c>
      <c r="I52" s="112">
        <v>60655</v>
      </c>
      <c r="J52" s="112">
        <v>84580</v>
      </c>
    </row>
    <row r="53" spans="1:10" ht="26.25" customHeight="1">
      <c r="A53" s="109">
        <v>4236</v>
      </c>
      <c r="B53" s="114" t="s">
        <v>647</v>
      </c>
      <c r="C53" s="180" t="s">
        <v>112</v>
      </c>
      <c r="D53" s="82">
        <f>SUM(D55)</f>
        <v>16877</v>
      </c>
      <c r="E53" s="82">
        <f>SUM(E55)</f>
        <v>16877</v>
      </c>
      <c r="F53" s="80" t="s">
        <v>116</v>
      </c>
      <c r="G53" s="82">
        <f>SUM(G55)</f>
        <v>4502</v>
      </c>
      <c r="H53" s="82">
        <f>SUM(H55)</f>
        <v>8627</v>
      </c>
      <c r="I53" s="82">
        <f>SUM(I55)</f>
        <v>12752</v>
      </c>
      <c r="J53" s="82">
        <f>SUM(J55)</f>
        <v>16877</v>
      </c>
    </row>
    <row r="54" spans="1:10" ht="14.25">
      <c r="A54" s="109">
        <v>4237</v>
      </c>
      <c r="B54" s="110" t="s">
        <v>421</v>
      </c>
      <c r="C54" s="180"/>
      <c r="D54" s="82"/>
      <c r="E54" s="82"/>
      <c r="F54" s="80"/>
      <c r="G54" s="112"/>
      <c r="H54" s="112"/>
      <c r="I54" s="112"/>
      <c r="J54" s="112"/>
    </row>
    <row r="55" spans="1:10" ht="14.25">
      <c r="A55" s="109">
        <v>4238</v>
      </c>
      <c r="B55" s="113" t="s">
        <v>648</v>
      </c>
      <c r="C55" s="182" t="s">
        <v>85</v>
      </c>
      <c r="D55" s="82">
        <f>SUM(E55:F55)</f>
        <v>16877</v>
      </c>
      <c r="E55" s="82">
        <v>16877</v>
      </c>
      <c r="F55" s="80" t="s">
        <v>116</v>
      </c>
      <c r="G55" s="112">
        <v>4502</v>
      </c>
      <c r="H55" s="112">
        <v>8627</v>
      </c>
      <c r="I55" s="112">
        <v>12752</v>
      </c>
      <c r="J55" s="112">
        <v>16877</v>
      </c>
    </row>
    <row r="56" spans="1:10" ht="40.5">
      <c r="A56" s="109">
        <v>4240</v>
      </c>
      <c r="B56" s="114" t="s">
        <v>649</v>
      </c>
      <c r="C56" s="180" t="s">
        <v>112</v>
      </c>
      <c r="D56" s="82">
        <f>SUM(D58:D59)</f>
        <v>32500</v>
      </c>
      <c r="E56" s="82">
        <f>SUM(E58:E59)</f>
        <v>32500</v>
      </c>
      <c r="F56" s="80" t="s">
        <v>116</v>
      </c>
      <c r="G56" s="82">
        <f>SUM(G58:G59)</f>
        <v>8250</v>
      </c>
      <c r="H56" s="82">
        <f>SUM(H58:H59)</f>
        <v>16000</v>
      </c>
      <c r="I56" s="82">
        <f>SUM(I58:I59)</f>
        <v>24250</v>
      </c>
      <c r="J56" s="82">
        <f>SUM(J58:J59)</f>
        <v>32500</v>
      </c>
    </row>
    <row r="57" spans="1:10" ht="14.25">
      <c r="A57" s="109"/>
      <c r="B57" s="110" t="s">
        <v>421</v>
      </c>
      <c r="C57" s="180"/>
      <c r="D57" s="82"/>
      <c r="E57" s="82"/>
      <c r="F57" s="80"/>
      <c r="G57" s="112"/>
      <c r="H57" s="112"/>
      <c r="I57" s="112"/>
      <c r="J57" s="112"/>
    </row>
    <row r="58" spans="1:10" ht="27">
      <c r="A58" s="109">
        <v>4241</v>
      </c>
      <c r="B58" s="113" t="s">
        <v>650</v>
      </c>
      <c r="C58" s="182" t="s">
        <v>86</v>
      </c>
      <c r="D58" s="82">
        <f>SUM(E58:F58)</f>
        <v>22000</v>
      </c>
      <c r="E58" s="82">
        <v>22000</v>
      </c>
      <c r="F58" s="80" t="s">
        <v>116</v>
      </c>
      <c r="G58" s="112">
        <v>5500</v>
      </c>
      <c r="H58" s="112">
        <v>11000</v>
      </c>
      <c r="I58" s="112">
        <v>16500</v>
      </c>
      <c r="J58" s="112">
        <v>22000</v>
      </c>
    </row>
    <row r="59" spans="1:10" ht="28.5" customHeight="1">
      <c r="A59" s="109">
        <v>4250</v>
      </c>
      <c r="B59" s="113" t="s">
        <v>651</v>
      </c>
      <c r="C59" s="182" t="s">
        <v>87</v>
      </c>
      <c r="D59" s="82">
        <f>SUM(E59:F59)</f>
        <v>10500</v>
      </c>
      <c r="E59" s="82">
        <v>10500</v>
      </c>
      <c r="F59" s="80" t="s">
        <v>116</v>
      </c>
      <c r="G59" s="112">
        <v>2750</v>
      </c>
      <c r="H59" s="112">
        <v>5000</v>
      </c>
      <c r="I59" s="112">
        <v>7750</v>
      </c>
      <c r="J59" s="112">
        <v>10500</v>
      </c>
    </row>
    <row r="60" spans="1:10" ht="40.5">
      <c r="A60" s="109"/>
      <c r="B60" s="114" t="s">
        <v>847</v>
      </c>
      <c r="C60" s="180" t="s">
        <v>112</v>
      </c>
      <c r="D60" s="82">
        <f>SUM(D62:D69)</f>
        <v>51108.2</v>
      </c>
      <c r="E60" s="82">
        <f>SUM(E62:E69)</f>
        <v>51108.2</v>
      </c>
      <c r="F60" s="80" t="s">
        <v>116</v>
      </c>
      <c r="G60" s="82">
        <f>SUM(G62:G69)</f>
        <v>15858.2</v>
      </c>
      <c r="H60" s="82">
        <f>SUM(H62:H69)</f>
        <v>27607.7</v>
      </c>
      <c r="I60" s="82">
        <f>SUM(I62:I69)</f>
        <v>39357.7</v>
      </c>
      <c r="J60" s="82">
        <f>SUM(J62:J69)</f>
        <v>51108.2</v>
      </c>
    </row>
    <row r="61" spans="1:10" ht="14.25">
      <c r="A61" s="109">
        <v>4251</v>
      </c>
      <c r="B61" s="110" t="s">
        <v>421</v>
      </c>
      <c r="C61" s="180"/>
      <c r="D61" s="82"/>
      <c r="E61" s="82"/>
      <c r="F61" s="80"/>
      <c r="G61" s="112"/>
      <c r="H61" s="112"/>
      <c r="I61" s="112"/>
      <c r="J61" s="112"/>
    </row>
    <row r="62" spans="1:10" ht="14.25">
      <c r="A62" s="109">
        <v>4252</v>
      </c>
      <c r="B62" s="113" t="s">
        <v>652</v>
      </c>
      <c r="C62" s="182" t="s">
        <v>88</v>
      </c>
      <c r="D62" s="82">
        <f aca="true" t="shared" si="3" ref="D62:D69">SUM(E62:F62)</f>
        <v>6443.2</v>
      </c>
      <c r="E62" s="82">
        <v>6443.2</v>
      </c>
      <c r="F62" s="80" t="s">
        <v>116</v>
      </c>
      <c r="G62" s="112">
        <v>1943.2</v>
      </c>
      <c r="H62" s="112">
        <v>3443.2</v>
      </c>
      <c r="I62" s="112">
        <v>4943.2</v>
      </c>
      <c r="J62" s="112">
        <v>6443.2</v>
      </c>
    </row>
    <row r="63" spans="1:10" ht="14.25">
      <c r="A63" s="109">
        <v>4260</v>
      </c>
      <c r="B63" s="113" t="s">
        <v>653</v>
      </c>
      <c r="C63" s="182" t="s">
        <v>89</v>
      </c>
      <c r="D63" s="82">
        <f t="shared" si="3"/>
        <v>0</v>
      </c>
      <c r="E63" s="82"/>
      <c r="F63" s="80" t="s">
        <v>116</v>
      </c>
      <c r="G63" s="112"/>
      <c r="H63" s="112"/>
      <c r="I63" s="112"/>
      <c r="J63" s="112"/>
    </row>
    <row r="64" spans="1:10" ht="27">
      <c r="A64" s="109"/>
      <c r="B64" s="113" t="s">
        <v>654</v>
      </c>
      <c r="C64" s="182" t="s">
        <v>90</v>
      </c>
      <c r="D64" s="82">
        <f t="shared" si="3"/>
        <v>0</v>
      </c>
      <c r="E64" s="82"/>
      <c r="F64" s="80" t="s">
        <v>116</v>
      </c>
      <c r="G64" s="112"/>
      <c r="H64" s="112"/>
      <c r="I64" s="112"/>
      <c r="J64" s="112"/>
    </row>
    <row r="65" spans="1:10" ht="14.25">
      <c r="A65" s="109">
        <v>4261</v>
      </c>
      <c r="B65" s="113" t="s">
        <v>655</v>
      </c>
      <c r="C65" s="182" t="s">
        <v>91</v>
      </c>
      <c r="D65" s="82">
        <f t="shared" si="3"/>
        <v>18600.5</v>
      </c>
      <c r="E65" s="82">
        <v>18600.5</v>
      </c>
      <c r="F65" s="80" t="s">
        <v>116</v>
      </c>
      <c r="G65" s="112">
        <v>7350.5</v>
      </c>
      <c r="H65" s="112">
        <v>11100</v>
      </c>
      <c r="I65" s="112">
        <v>14850</v>
      </c>
      <c r="J65" s="112">
        <v>18600.5</v>
      </c>
    </row>
    <row r="66" spans="1:10" ht="26.25" customHeight="1">
      <c r="A66" s="109">
        <v>4262</v>
      </c>
      <c r="B66" s="117" t="s">
        <v>656</v>
      </c>
      <c r="C66" s="182" t="s">
        <v>92</v>
      </c>
      <c r="D66" s="82">
        <f t="shared" si="3"/>
        <v>0</v>
      </c>
      <c r="E66" s="82"/>
      <c r="F66" s="80" t="s">
        <v>116</v>
      </c>
      <c r="G66" s="112"/>
      <c r="H66" s="112"/>
      <c r="I66" s="112"/>
      <c r="J66" s="112"/>
    </row>
    <row r="67" spans="1:10" ht="14.25">
      <c r="A67" s="109">
        <v>4263</v>
      </c>
      <c r="B67" s="113" t="s">
        <v>657</v>
      </c>
      <c r="C67" s="182" t="s">
        <v>93</v>
      </c>
      <c r="D67" s="82">
        <f t="shared" si="3"/>
        <v>0</v>
      </c>
      <c r="E67" s="82"/>
      <c r="F67" s="80" t="s">
        <v>116</v>
      </c>
      <c r="G67" s="112"/>
      <c r="H67" s="112"/>
      <c r="I67" s="112"/>
      <c r="J67" s="112"/>
    </row>
    <row r="68" spans="1:10" ht="14.25">
      <c r="A68" s="109">
        <v>4264</v>
      </c>
      <c r="B68" s="113" t="s">
        <v>658</v>
      </c>
      <c r="C68" s="182" t="s">
        <v>94</v>
      </c>
      <c r="D68" s="82">
        <f t="shared" si="3"/>
        <v>5000</v>
      </c>
      <c r="E68" s="82">
        <v>5000</v>
      </c>
      <c r="F68" s="80" t="s">
        <v>116</v>
      </c>
      <c r="G68" s="112">
        <v>1250</v>
      </c>
      <c r="H68" s="112">
        <v>2500</v>
      </c>
      <c r="I68" s="112">
        <v>3750</v>
      </c>
      <c r="J68" s="112">
        <v>5000</v>
      </c>
    </row>
    <row r="69" spans="1:10" ht="14.25">
      <c r="A69" s="109">
        <v>4265</v>
      </c>
      <c r="B69" s="113" t="s">
        <v>659</v>
      </c>
      <c r="C69" s="182" t="s">
        <v>95</v>
      </c>
      <c r="D69" s="82">
        <f t="shared" si="3"/>
        <v>21064.5</v>
      </c>
      <c r="E69" s="82">
        <v>21064.5</v>
      </c>
      <c r="F69" s="80" t="s">
        <v>116</v>
      </c>
      <c r="G69" s="112">
        <v>5314.5</v>
      </c>
      <c r="H69" s="112">
        <v>10564.5</v>
      </c>
      <c r="I69" s="112">
        <v>15814.5</v>
      </c>
      <c r="J69" s="112">
        <v>21064.5</v>
      </c>
    </row>
    <row r="70" spans="1:10" ht="27">
      <c r="A70" s="109">
        <v>4266</v>
      </c>
      <c r="B70" s="114" t="s">
        <v>660</v>
      </c>
      <c r="C70" s="180" t="s">
        <v>112</v>
      </c>
      <c r="D70" s="82">
        <f>SUM(D72,D76,D80)</f>
        <v>0</v>
      </c>
      <c r="E70" s="82">
        <f>SUM(E72,E76,E80)</f>
        <v>0</v>
      </c>
      <c r="F70" s="80" t="s">
        <v>116</v>
      </c>
      <c r="G70" s="112"/>
      <c r="H70" s="112"/>
      <c r="I70" s="112"/>
      <c r="J70" s="112"/>
    </row>
    <row r="71" spans="1:10" ht="13.5">
      <c r="A71" s="109">
        <v>4267</v>
      </c>
      <c r="B71" s="110" t="s">
        <v>616</v>
      </c>
      <c r="C71" s="231"/>
      <c r="D71" s="82"/>
      <c r="E71" s="82"/>
      <c r="F71" s="82"/>
      <c r="G71" s="112"/>
      <c r="H71" s="112"/>
      <c r="I71" s="112"/>
      <c r="J71" s="112"/>
    </row>
    <row r="72" spans="1:10" ht="27">
      <c r="A72" s="109">
        <v>4268</v>
      </c>
      <c r="B72" s="114" t="s">
        <v>661</v>
      </c>
      <c r="C72" s="180" t="s">
        <v>112</v>
      </c>
      <c r="D72" s="82">
        <f>SUM(D74:D75)</f>
        <v>0</v>
      </c>
      <c r="E72" s="82">
        <f>SUM(E74:E75)</f>
        <v>0</v>
      </c>
      <c r="F72" s="82" t="s">
        <v>117</v>
      </c>
      <c r="G72" s="112"/>
      <c r="H72" s="112"/>
      <c r="I72" s="112"/>
      <c r="J72" s="112"/>
    </row>
    <row r="73" spans="1:10" ht="11.25" customHeight="1">
      <c r="A73" s="109">
        <v>4300</v>
      </c>
      <c r="B73" s="110" t="s">
        <v>421</v>
      </c>
      <c r="C73" s="180"/>
      <c r="D73" s="82"/>
      <c r="E73" s="82"/>
      <c r="F73" s="80"/>
      <c r="G73" s="112"/>
      <c r="H73" s="112"/>
      <c r="I73" s="112"/>
      <c r="J73" s="112"/>
    </row>
    <row r="74" spans="1:10" ht="14.25">
      <c r="A74" s="109"/>
      <c r="B74" s="113" t="s">
        <v>662</v>
      </c>
      <c r="C74" s="182" t="s">
        <v>96</v>
      </c>
      <c r="D74" s="82">
        <f>SUM(E74:F74)</f>
        <v>0</v>
      </c>
      <c r="E74" s="82"/>
      <c r="F74" s="80" t="s">
        <v>116</v>
      </c>
      <c r="G74" s="112"/>
      <c r="H74" s="112"/>
      <c r="I74" s="112"/>
      <c r="J74" s="112"/>
    </row>
    <row r="75" spans="1:10" ht="14.25">
      <c r="A75" s="109">
        <v>4310</v>
      </c>
      <c r="B75" s="113" t="s">
        <v>663</v>
      </c>
      <c r="C75" s="182" t="s">
        <v>97</v>
      </c>
      <c r="D75" s="82">
        <f>SUM(E75:F75)</f>
        <v>0</v>
      </c>
      <c r="E75" s="82"/>
      <c r="F75" s="80" t="s">
        <v>116</v>
      </c>
      <c r="G75" s="112"/>
      <c r="H75" s="112"/>
      <c r="I75" s="112"/>
      <c r="J75" s="112"/>
    </row>
    <row r="76" spans="1:10" ht="27">
      <c r="A76" s="109"/>
      <c r="B76" s="114" t="s">
        <v>664</v>
      </c>
      <c r="C76" s="180" t="s">
        <v>112</v>
      </c>
      <c r="D76" s="82">
        <f>SUM(D78:D79)</f>
        <v>0</v>
      </c>
      <c r="E76" s="82">
        <f>SUM(E78:E79)</f>
        <v>0</v>
      </c>
      <c r="F76" s="82" t="s">
        <v>117</v>
      </c>
      <c r="G76" s="112"/>
      <c r="H76" s="112"/>
      <c r="I76" s="112"/>
      <c r="J76" s="112"/>
    </row>
    <row r="77" spans="1:10" ht="14.25">
      <c r="A77" s="109">
        <v>4311</v>
      </c>
      <c r="B77" s="110" t="s">
        <v>421</v>
      </c>
      <c r="C77" s="180"/>
      <c r="D77" s="82"/>
      <c r="E77" s="82"/>
      <c r="F77" s="80"/>
      <c r="G77" s="112"/>
      <c r="H77" s="112"/>
      <c r="I77" s="112"/>
      <c r="J77" s="112"/>
    </row>
    <row r="78" spans="1:10" ht="27">
      <c r="A78" s="109">
        <v>4312</v>
      </c>
      <c r="B78" s="113" t="s">
        <v>665</v>
      </c>
      <c r="C78" s="182" t="s">
        <v>98</v>
      </c>
      <c r="D78" s="82">
        <f>SUM(E78:F78)</f>
        <v>0</v>
      </c>
      <c r="E78" s="82"/>
      <c r="F78" s="80" t="s">
        <v>116</v>
      </c>
      <c r="G78" s="112"/>
      <c r="H78" s="112"/>
      <c r="I78" s="112"/>
      <c r="J78" s="112"/>
    </row>
    <row r="79" spans="1:10" ht="14.25">
      <c r="A79" s="109">
        <v>4320</v>
      </c>
      <c r="B79" s="113" t="s">
        <v>666</v>
      </c>
      <c r="C79" s="182" t="s">
        <v>99</v>
      </c>
      <c r="D79" s="82">
        <f>SUM(E79:F79)</f>
        <v>0</v>
      </c>
      <c r="E79" s="82"/>
      <c r="F79" s="80" t="s">
        <v>116</v>
      </c>
      <c r="G79" s="112"/>
      <c r="H79" s="112"/>
      <c r="I79" s="112"/>
      <c r="J79" s="112"/>
    </row>
    <row r="80" spans="1:10" ht="27">
      <c r="A80" s="109"/>
      <c r="B80" s="114" t="s">
        <v>667</v>
      </c>
      <c r="C80" s="180" t="s">
        <v>112</v>
      </c>
      <c r="D80" s="82">
        <f>SUM(D82:D84)</f>
        <v>0</v>
      </c>
      <c r="E80" s="82">
        <f>SUM(E82:E84)</f>
        <v>0</v>
      </c>
      <c r="F80" s="80" t="s">
        <v>116</v>
      </c>
      <c r="G80" s="112"/>
      <c r="H80" s="112"/>
      <c r="I80" s="112"/>
      <c r="J80" s="112"/>
    </row>
    <row r="81" spans="1:10" ht="15.75" customHeight="1">
      <c r="A81" s="109">
        <v>4321</v>
      </c>
      <c r="B81" s="110" t="s">
        <v>421</v>
      </c>
      <c r="C81" s="180"/>
      <c r="D81" s="82"/>
      <c r="E81" s="82"/>
      <c r="F81" s="80"/>
      <c r="G81" s="112"/>
      <c r="H81" s="112"/>
      <c r="I81" s="112"/>
      <c r="J81" s="112"/>
    </row>
    <row r="82" spans="1:10" ht="27">
      <c r="A82" s="109">
        <v>4322</v>
      </c>
      <c r="B82" s="113" t="s">
        <v>668</v>
      </c>
      <c r="C82" s="182" t="s">
        <v>100</v>
      </c>
      <c r="D82" s="82">
        <f>SUM(E82:F82)</f>
        <v>0</v>
      </c>
      <c r="E82" s="82"/>
      <c r="F82" s="80" t="s">
        <v>116</v>
      </c>
      <c r="G82" s="112"/>
      <c r="H82" s="112"/>
      <c r="I82" s="112"/>
      <c r="J82" s="112"/>
    </row>
    <row r="83" spans="1:10" ht="14.25">
      <c r="A83" s="109">
        <v>4330</v>
      </c>
      <c r="B83" s="113" t="s">
        <v>669</v>
      </c>
      <c r="C83" s="182" t="s">
        <v>101</v>
      </c>
      <c r="D83" s="82">
        <f>SUM(E83:F83)</f>
        <v>0</v>
      </c>
      <c r="E83" s="82"/>
      <c r="F83" s="80" t="s">
        <v>116</v>
      </c>
      <c r="G83" s="112"/>
      <c r="H83" s="112"/>
      <c r="I83" s="112"/>
      <c r="J83" s="112"/>
    </row>
    <row r="84" spans="1:10" ht="14.25">
      <c r="A84" s="109"/>
      <c r="B84" s="113" t="s">
        <v>670</v>
      </c>
      <c r="C84" s="182" t="s">
        <v>102</v>
      </c>
      <c r="D84" s="82">
        <f>SUM(E84:F84)</f>
        <v>0</v>
      </c>
      <c r="E84" s="82"/>
      <c r="F84" s="80" t="s">
        <v>116</v>
      </c>
      <c r="G84" s="112"/>
      <c r="H84" s="112"/>
      <c r="I84" s="112"/>
      <c r="J84" s="112"/>
    </row>
    <row r="85" spans="1:10" ht="14.25">
      <c r="A85" s="109">
        <v>4331</v>
      </c>
      <c r="B85" s="113" t="s">
        <v>671</v>
      </c>
      <c r="C85" s="180" t="s">
        <v>112</v>
      </c>
      <c r="D85" s="82">
        <f>SUM(D87,D91)</f>
        <v>0</v>
      </c>
      <c r="E85" s="82">
        <f>SUM(E87,E91)</f>
        <v>0</v>
      </c>
      <c r="F85" s="80" t="s">
        <v>116</v>
      </c>
      <c r="G85" s="112"/>
      <c r="H85" s="112"/>
      <c r="I85" s="112"/>
      <c r="J85" s="112"/>
    </row>
    <row r="86" spans="1:10" ht="13.5">
      <c r="A86" s="109">
        <v>4332</v>
      </c>
      <c r="B86" s="110" t="s">
        <v>616</v>
      </c>
      <c r="C86" s="231"/>
      <c r="D86" s="82"/>
      <c r="E86" s="82"/>
      <c r="F86" s="82"/>
      <c r="G86" s="112"/>
      <c r="H86" s="112"/>
      <c r="I86" s="112"/>
      <c r="J86" s="112"/>
    </row>
    <row r="87" spans="1:10" ht="54">
      <c r="A87" s="109">
        <v>4333</v>
      </c>
      <c r="B87" s="114" t="s">
        <v>672</v>
      </c>
      <c r="C87" s="180" t="s">
        <v>112</v>
      </c>
      <c r="D87" s="82">
        <f>SUM(D89:D90)</f>
        <v>0</v>
      </c>
      <c r="E87" s="82">
        <f>SUM(E89:E90)</f>
        <v>0</v>
      </c>
      <c r="F87" s="82" t="s">
        <v>117</v>
      </c>
      <c r="G87" s="112"/>
      <c r="H87" s="112"/>
      <c r="I87" s="112"/>
      <c r="J87" s="112"/>
    </row>
    <row r="88" spans="1:10" ht="14.25">
      <c r="A88" s="109">
        <v>4400</v>
      </c>
      <c r="B88" s="110" t="s">
        <v>421</v>
      </c>
      <c r="C88" s="180"/>
      <c r="D88" s="82"/>
      <c r="E88" s="82"/>
      <c r="F88" s="80"/>
      <c r="G88" s="112"/>
      <c r="H88" s="112"/>
      <c r="I88" s="112"/>
      <c r="J88" s="112"/>
    </row>
    <row r="89" spans="1:10" ht="27">
      <c r="A89" s="109"/>
      <c r="B89" s="113" t="s">
        <v>673</v>
      </c>
      <c r="C89" s="182" t="s">
        <v>103</v>
      </c>
      <c r="D89" s="82">
        <f>SUM(E89:F89)</f>
        <v>0</v>
      </c>
      <c r="E89" s="82"/>
      <c r="F89" s="80" t="s">
        <v>116</v>
      </c>
      <c r="G89" s="112"/>
      <c r="H89" s="112"/>
      <c r="I89" s="112"/>
      <c r="J89" s="112"/>
    </row>
    <row r="90" spans="1:10" ht="27">
      <c r="A90" s="109">
        <v>4410</v>
      </c>
      <c r="B90" s="113" t="s">
        <v>674</v>
      </c>
      <c r="C90" s="182" t="s">
        <v>104</v>
      </c>
      <c r="D90" s="82">
        <f>SUM(E90:F90)</f>
        <v>0</v>
      </c>
      <c r="E90" s="82"/>
      <c r="F90" s="80" t="s">
        <v>116</v>
      </c>
      <c r="G90" s="112"/>
      <c r="H90" s="112"/>
      <c r="I90" s="112"/>
      <c r="J90" s="112"/>
    </row>
    <row r="91" spans="1:10" ht="54">
      <c r="A91" s="109"/>
      <c r="B91" s="114" t="s">
        <v>675</v>
      </c>
      <c r="C91" s="180" t="s">
        <v>112</v>
      </c>
      <c r="D91" s="82">
        <f>SUM(D93:D94)</f>
        <v>0</v>
      </c>
      <c r="E91" s="82">
        <f>SUM(E93:E94)</f>
        <v>0</v>
      </c>
      <c r="F91" s="82" t="s">
        <v>117</v>
      </c>
      <c r="G91" s="112"/>
      <c r="H91" s="112"/>
      <c r="I91" s="112"/>
      <c r="J91" s="112"/>
    </row>
    <row r="92" spans="1:10" ht="14.25">
      <c r="A92" s="109">
        <v>4411</v>
      </c>
      <c r="B92" s="110" t="s">
        <v>421</v>
      </c>
      <c r="C92" s="180"/>
      <c r="D92" s="82"/>
      <c r="E92" s="82"/>
      <c r="F92" s="80"/>
      <c r="G92" s="112"/>
      <c r="H92" s="112"/>
      <c r="I92" s="112"/>
      <c r="J92" s="112"/>
    </row>
    <row r="93" spans="1:10" ht="40.5">
      <c r="A93" s="109">
        <v>4412</v>
      </c>
      <c r="B93" s="113" t="s">
        <v>676</v>
      </c>
      <c r="C93" s="182" t="s">
        <v>105</v>
      </c>
      <c r="D93" s="82">
        <f>SUM(E93:F93)</f>
        <v>0</v>
      </c>
      <c r="E93" s="82"/>
      <c r="F93" s="80" t="s">
        <v>116</v>
      </c>
      <c r="G93" s="112"/>
      <c r="H93" s="112"/>
      <c r="I93" s="112"/>
      <c r="J93" s="112"/>
    </row>
    <row r="94" spans="1:10" ht="40.5">
      <c r="A94" s="109">
        <v>4420</v>
      </c>
      <c r="B94" s="113" t="s">
        <v>677</v>
      </c>
      <c r="C94" s="182" t="s">
        <v>106</v>
      </c>
      <c r="D94" s="82">
        <f>SUM(E94:F94)</f>
        <v>0</v>
      </c>
      <c r="E94" s="82"/>
      <c r="F94" s="80" t="s">
        <v>116</v>
      </c>
      <c r="G94" s="112"/>
      <c r="H94" s="112"/>
      <c r="I94" s="112"/>
      <c r="J94" s="112"/>
    </row>
    <row r="95" spans="1:10" ht="32.25" customHeight="1">
      <c r="A95" s="109"/>
      <c r="B95" s="117" t="s">
        <v>678</v>
      </c>
      <c r="C95" s="180" t="s">
        <v>112</v>
      </c>
      <c r="D95" s="82">
        <f>SUM(D97,D101,D105,D117)</f>
        <v>1055494.8</v>
      </c>
      <c r="E95" s="82">
        <f>SUM(E97,E101,E105,E117)</f>
        <v>1055494.8</v>
      </c>
      <c r="F95" s="80" t="s">
        <v>116</v>
      </c>
      <c r="G95" s="82">
        <f>SUM(G97,G101,G105,G117)</f>
        <v>265438.2</v>
      </c>
      <c r="H95" s="82">
        <f>SUM(H97,H101,H105,H117)</f>
        <v>531027</v>
      </c>
      <c r="I95" s="82">
        <f>SUM(I97,I101,I105,I117)</f>
        <v>787729.7</v>
      </c>
      <c r="J95" s="82">
        <f>SUM(J97,J101,J105,J117)</f>
        <v>1055494.8</v>
      </c>
    </row>
    <row r="96" spans="1:10" ht="13.5">
      <c r="A96" s="109">
        <v>4421</v>
      </c>
      <c r="B96" s="110" t="s">
        <v>616</v>
      </c>
      <c r="C96" s="231"/>
      <c r="D96" s="82"/>
      <c r="E96" s="82"/>
      <c r="F96" s="82"/>
      <c r="G96" s="112"/>
      <c r="H96" s="112"/>
      <c r="I96" s="112"/>
      <c r="J96" s="112"/>
    </row>
    <row r="97" spans="1:10" ht="40.5">
      <c r="A97" s="109">
        <v>4422</v>
      </c>
      <c r="B97" s="118" t="s">
        <v>679</v>
      </c>
      <c r="C97" s="180" t="s">
        <v>112</v>
      </c>
      <c r="D97" s="82">
        <f>SUM(D99:D100)</f>
        <v>0</v>
      </c>
      <c r="E97" s="82">
        <f>SUM(E99:E100)</f>
        <v>0</v>
      </c>
      <c r="F97" s="82" t="s">
        <v>117</v>
      </c>
      <c r="G97" s="112"/>
      <c r="H97" s="112"/>
      <c r="I97" s="112"/>
      <c r="J97" s="112"/>
    </row>
    <row r="98" spans="1:10" ht="14.25">
      <c r="A98" s="109">
        <v>4500</v>
      </c>
      <c r="B98" s="110" t="s">
        <v>421</v>
      </c>
      <c r="C98" s="180"/>
      <c r="D98" s="82"/>
      <c r="E98" s="82"/>
      <c r="F98" s="80"/>
      <c r="G98" s="112"/>
      <c r="H98" s="112"/>
      <c r="I98" s="112"/>
      <c r="J98" s="112"/>
    </row>
    <row r="99" spans="1:10" ht="27">
      <c r="A99" s="109"/>
      <c r="B99" s="119" t="s">
        <v>680</v>
      </c>
      <c r="C99" s="182" t="s">
        <v>107</v>
      </c>
      <c r="D99" s="82">
        <f>SUM(E99:F99)</f>
        <v>0</v>
      </c>
      <c r="E99" s="86"/>
      <c r="F99" s="80" t="s">
        <v>116</v>
      </c>
      <c r="G99" s="112"/>
      <c r="H99" s="112"/>
      <c r="I99" s="112"/>
      <c r="J99" s="112"/>
    </row>
    <row r="100" spans="1:10" ht="27">
      <c r="A100" s="109">
        <v>4510</v>
      </c>
      <c r="B100" s="113" t="s">
        <v>681</v>
      </c>
      <c r="C100" s="182" t="s">
        <v>108</v>
      </c>
      <c r="D100" s="82">
        <f>SUM(E100:F100)</f>
        <v>0</v>
      </c>
      <c r="E100" s="86"/>
      <c r="F100" s="80" t="s">
        <v>116</v>
      </c>
      <c r="G100" s="112"/>
      <c r="H100" s="112"/>
      <c r="I100" s="112"/>
      <c r="J100" s="112"/>
    </row>
    <row r="101" spans="1:10" ht="40.5">
      <c r="A101" s="109"/>
      <c r="B101" s="118" t="s">
        <v>682</v>
      </c>
      <c r="C101" s="180" t="s">
        <v>112</v>
      </c>
      <c r="D101" s="82">
        <f>SUM(D103:D104)</f>
        <v>0</v>
      </c>
      <c r="E101" s="82">
        <f>SUM(E103:E104)</f>
        <v>0</v>
      </c>
      <c r="F101" s="82" t="s">
        <v>117</v>
      </c>
      <c r="G101" s="112"/>
      <c r="H101" s="112"/>
      <c r="I101" s="112"/>
      <c r="J101" s="112"/>
    </row>
    <row r="102" spans="1:10" ht="14.25">
      <c r="A102" s="109">
        <v>4511</v>
      </c>
      <c r="B102" s="110" t="s">
        <v>421</v>
      </c>
      <c r="C102" s="180"/>
      <c r="D102" s="82"/>
      <c r="E102" s="82"/>
      <c r="F102" s="80"/>
      <c r="G102" s="112"/>
      <c r="H102" s="112"/>
      <c r="I102" s="112"/>
      <c r="J102" s="112"/>
    </row>
    <row r="103" spans="1:10" ht="27">
      <c r="A103" s="109">
        <v>4512</v>
      </c>
      <c r="B103" s="113" t="s">
        <v>683</v>
      </c>
      <c r="C103" s="182" t="s">
        <v>109</v>
      </c>
      <c r="D103" s="82">
        <f>SUM(E103:F103)</f>
        <v>0</v>
      </c>
      <c r="E103" s="82"/>
      <c r="F103" s="80" t="s">
        <v>116</v>
      </c>
      <c r="G103" s="112"/>
      <c r="H103" s="112"/>
      <c r="I103" s="112"/>
      <c r="J103" s="112"/>
    </row>
    <row r="104" spans="1:10" ht="27">
      <c r="A104" s="109">
        <v>4520</v>
      </c>
      <c r="B104" s="113" t="s">
        <v>684</v>
      </c>
      <c r="C104" s="182" t="s">
        <v>110</v>
      </c>
      <c r="D104" s="82">
        <f>SUM(E104:F104)</f>
        <v>0</v>
      </c>
      <c r="E104" s="82"/>
      <c r="F104" s="80" t="s">
        <v>116</v>
      </c>
      <c r="G104" s="112"/>
      <c r="H104" s="112"/>
      <c r="I104" s="112"/>
      <c r="J104" s="112"/>
    </row>
    <row r="105" spans="1:10" ht="36.75" customHeight="1">
      <c r="A105" s="109"/>
      <c r="B105" s="118" t="s">
        <v>685</v>
      </c>
      <c r="C105" s="180" t="s">
        <v>112</v>
      </c>
      <c r="D105" s="82">
        <f>SUM(D107:D109)</f>
        <v>1017925.5</v>
      </c>
      <c r="E105" s="82">
        <f>SUM(E107:E109)</f>
        <v>1017925.5</v>
      </c>
      <c r="F105" s="80" t="s">
        <v>116</v>
      </c>
      <c r="G105" s="82">
        <f>SUM(G107:G109)</f>
        <v>245111.6</v>
      </c>
      <c r="H105" s="82">
        <f>SUM(H107:H109)</f>
        <v>500585.2</v>
      </c>
      <c r="I105" s="82">
        <f>SUM(I107:I109)</f>
        <v>752127.5</v>
      </c>
      <c r="J105" s="82">
        <f>SUM(J107:J109)</f>
        <v>1017925.5</v>
      </c>
    </row>
    <row r="106" spans="1:10" ht="32.25" customHeight="1">
      <c r="A106" s="109">
        <v>4521</v>
      </c>
      <c r="B106" s="110" t="s">
        <v>421</v>
      </c>
      <c r="C106" s="180"/>
      <c r="D106" s="82"/>
      <c r="E106" s="82"/>
      <c r="F106" s="80" t="s">
        <v>116</v>
      </c>
      <c r="G106" s="112"/>
      <c r="H106" s="112"/>
      <c r="I106" s="112"/>
      <c r="J106" s="112"/>
    </row>
    <row r="107" spans="1:10" ht="40.5">
      <c r="A107" s="109">
        <v>4522</v>
      </c>
      <c r="B107" s="116" t="s">
        <v>686</v>
      </c>
      <c r="C107" s="182" t="s">
        <v>32</v>
      </c>
      <c r="D107" s="82">
        <f>SUM(E107:F107)</f>
        <v>1017925.5</v>
      </c>
      <c r="E107" s="82">
        <v>1017925.5</v>
      </c>
      <c r="F107" s="80" t="s">
        <v>116</v>
      </c>
      <c r="G107" s="112">
        <v>245111.6</v>
      </c>
      <c r="H107" s="112">
        <v>500585.2</v>
      </c>
      <c r="I107" s="120">
        <v>752127.5</v>
      </c>
      <c r="J107" s="120">
        <v>1017925.5</v>
      </c>
    </row>
    <row r="108" spans="1:10" ht="41.25" customHeight="1">
      <c r="A108" s="109">
        <v>4530</v>
      </c>
      <c r="B108" s="116" t="s">
        <v>687</v>
      </c>
      <c r="C108" s="182" t="s">
        <v>33</v>
      </c>
      <c r="D108" s="82">
        <f>SUM(E108:F108)</f>
        <v>0</v>
      </c>
      <c r="E108" s="82"/>
      <c r="F108" s="80" t="s">
        <v>116</v>
      </c>
      <c r="G108" s="112"/>
      <c r="H108" s="112"/>
      <c r="I108" s="112"/>
      <c r="J108" s="112"/>
    </row>
    <row r="109" spans="1:10" ht="13.5" customHeight="1">
      <c r="A109" s="109"/>
      <c r="B109" s="116" t="s">
        <v>688</v>
      </c>
      <c r="C109" s="182" t="s">
        <v>34</v>
      </c>
      <c r="D109" s="82">
        <f>E109</f>
        <v>0</v>
      </c>
      <c r="E109" s="82">
        <v>0</v>
      </c>
      <c r="F109" s="80" t="s">
        <v>116</v>
      </c>
      <c r="G109" s="112">
        <v>0</v>
      </c>
      <c r="H109" s="112">
        <v>0</v>
      </c>
      <c r="I109" s="112">
        <v>0</v>
      </c>
      <c r="J109" s="112">
        <v>0</v>
      </c>
    </row>
    <row r="110" spans="1:22" ht="41.25" customHeight="1">
      <c r="A110" s="109">
        <v>4531</v>
      </c>
      <c r="B110" s="121" t="s">
        <v>616</v>
      </c>
      <c r="C110" s="182"/>
      <c r="D110" s="82"/>
      <c r="E110" s="82"/>
      <c r="F110" s="80" t="s">
        <v>116</v>
      </c>
      <c r="G110" s="112"/>
      <c r="H110" s="112"/>
      <c r="I110" s="112"/>
      <c r="J110" s="112"/>
      <c r="V110" s="73" t="s">
        <v>416</v>
      </c>
    </row>
    <row r="111" spans="1:10" ht="36.75" customHeight="1">
      <c r="A111" s="109">
        <v>4532</v>
      </c>
      <c r="B111" s="121" t="s">
        <v>689</v>
      </c>
      <c r="C111" s="182"/>
      <c r="D111" s="82">
        <f>SUM(D113:D114)</f>
        <v>0</v>
      </c>
      <c r="E111" s="82">
        <f>SUM(E113:E114)</f>
        <v>0</v>
      </c>
      <c r="F111" s="80" t="s">
        <v>116</v>
      </c>
      <c r="G111" s="112"/>
      <c r="H111" s="112"/>
      <c r="I111" s="112"/>
      <c r="J111" s="112"/>
    </row>
    <row r="112" spans="1:10" ht="14.25">
      <c r="A112" s="109">
        <v>4533</v>
      </c>
      <c r="B112" s="121" t="s">
        <v>690</v>
      </c>
      <c r="C112" s="182"/>
      <c r="D112" s="82"/>
      <c r="E112" s="82"/>
      <c r="F112" s="80" t="s">
        <v>116</v>
      </c>
      <c r="G112" s="112"/>
      <c r="H112" s="112"/>
      <c r="I112" s="112"/>
      <c r="J112" s="112"/>
    </row>
    <row r="113" spans="1:10" ht="14.25" customHeight="1">
      <c r="A113" s="109"/>
      <c r="B113" s="122" t="s">
        <v>691</v>
      </c>
      <c r="C113" s="182"/>
      <c r="D113" s="82">
        <f>SUM(E113:F113)</f>
        <v>0</v>
      </c>
      <c r="E113" s="82"/>
      <c r="F113" s="80" t="s">
        <v>116</v>
      </c>
      <c r="G113" s="112"/>
      <c r="H113" s="112"/>
      <c r="I113" s="112"/>
      <c r="J113" s="112"/>
    </row>
    <row r="114" spans="1:10" ht="14.25">
      <c r="A114" s="109">
        <v>4534</v>
      </c>
      <c r="B114" s="121" t="s">
        <v>692</v>
      </c>
      <c r="C114" s="182"/>
      <c r="D114" s="82">
        <f>SUM(E114:F114)</f>
        <v>0</v>
      </c>
      <c r="E114" s="82"/>
      <c r="F114" s="80" t="s">
        <v>116</v>
      </c>
      <c r="G114" s="112"/>
      <c r="H114" s="112"/>
      <c r="I114" s="112"/>
      <c r="J114" s="112"/>
    </row>
    <row r="115" spans="1:10" ht="14.25">
      <c r="A115" s="109"/>
      <c r="B115" s="121" t="s">
        <v>693</v>
      </c>
      <c r="C115" s="182"/>
      <c r="D115" s="82">
        <f>SUM(E115:F115)</f>
        <v>0</v>
      </c>
      <c r="E115" s="82"/>
      <c r="F115" s="80" t="s">
        <v>116</v>
      </c>
      <c r="G115" s="112"/>
      <c r="H115" s="112"/>
      <c r="I115" s="112"/>
      <c r="J115" s="112"/>
    </row>
    <row r="116" spans="1:10" ht="21.75" customHeight="1">
      <c r="A116" s="123">
        <v>4535</v>
      </c>
      <c r="B116" s="121" t="s">
        <v>694</v>
      </c>
      <c r="C116" s="182"/>
      <c r="D116" s="82">
        <f>SUM(E116:F116)</f>
        <v>0</v>
      </c>
      <c r="E116" s="82"/>
      <c r="F116" s="80" t="s">
        <v>116</v>
      </c>
      <c r="G116" s="112"/>
      <c r="H116" s="112"/>
      <c r="I116" s="112"/>
      <c r="J116" s="112"/>
    </row>
    <row r="117" spans="1:10" ht="56.25" customHeight="1">
      <c r="A117" s="109">
        <v>4536</v>
      </c>
      <c r="B117" s="118" t="s">
        <v>695</v>
      </c>
      <c r="C117" s="180" t="s">
        <v>112</v>
      </c>
      <c r="D117" s="82">
        <f>SUM(D119:D121)</f>
        <v>37569.3</v>
      </c>
      <c r="E117" s="82">
        <f>SUM(E119:E121)</f>
        <v>37569.3</v>
      </c>
      <c r="F117" s="80" t="s">
        <v>116</v>
      </c>
      <c r="G117" s="82">
        <f>SUM(G119:G121)</f>
        <v>20326.6</v>
      </c>
      <c r="H117" s="82">
        <f>SUM(H119:H121)</f>
        <v>30441.8</v>
      </c>
      <c r="I117" s="82">
        <f>SUM(I119:I121)</f>
        <v>35602.2</v>
      </c>
      <c r="J117" s="82">
        <f>SUM(J119:J121)</f>
        <v>37569.3</v>
      </c>
    </row>
    <row r="118" spans="1:10" ht="14.25">
      <c r="A118" s="109">
        <v>4537</v>
      </c>
      <c r="B118" s="110" t="s">
        <v>421</v>
      </c>
      <c r="C118" s="180"/>
      <c r="D118" s="82"/>
      <c r="E118" s="82"/>
      <c r="F118" s="80"/>
      <c r="G118" s="112"/>
      <c r="H118" s="112"/>
      <c r="I118" s="112"/>
      <c r="J118" s="112"/>
    </row>
    <row r="119" spans="1:10" ht="40.5">
      <c r="A119" s="109">
        <v>4538</v>
      </c>
      <c r="B119" s="116" t="s">
        <v>696</v>
      </c>
      <c r="C119" s="182" t="s">
        <v>35</v>
      </c>
      <c r="D119" s="82">
        <f>SUM(E119:F119)</f>
        <v>0</v>
      </c>
      <c r="E119" s="86"/>
      <c r="F119" s="80" t="s">
        <v>116</v>
      </c>
      <c r="G119" s="112"/>
      <c r="H119" s="112"/>
      <c r="I119" s="112"/>
      <c r="J119" s="112"/>
    </row>
    <row r="120" spans="1:10" ht="40.5">
      <c r="A120" s="109">
        <v>4540</v>
      </c>
      <c r="B120" s="116" t="s">
        <v>697</v>
      </c>
      <c r="C120" s="182" t="s">
        <v>36</v>
      </c>
      <c r="D120" s="82">
        <f>SUM(E120:F120)</f>
        <v>0</v>
      </c>
      <c r="E120" s="86"/>
      <c r="F120" s="80" t="s">
        <v>116</v>
      </c>
      <c r="G120" s="112"/>
      <c r="H120" s="112"/>
      <c r="I120" s="112"/>
      <c r="J120" s="112"/>
    </row>
    <row r="121" spans="1:10" ht="30.75" customHeight="1">
      <c r="A121" s="109"/>
      <c r="B121" s="116" t="s">
        <v>843</v>
      </c>
      <c r="C121" s="182" t="s">
        <v>37</v>
      </c>
      <c r="D121" s="82">
        <f>E121</f>
        <v>37569.3</v>
      </c>
      <c r="E121" s="82">
        <v>37569.3</v>
      </c>
      <c r="F121" s="82" t="str">
        <f>F128</f>
        <v> X</v>
      </c>
      <c r="G121" s="82">
        <v>20326.6</v>
      </c>
      <c r="H121" s="82">
        <v>30441.8</v>
      </c>
      <c r="I121" s="82">
        <v>35602.2</v>
      </c>
      <c r="J121" s="82">
        <v>37569.3</v>
      </c>
    </row>
    <row r="122" spans="1:10" ht="24" customHeight="1">
      <c r="A122" s="109">
        <v>4541</v>
      </c>
      <c r="B122" s="121" t="s">
        <v>616</v>
      </c>
      <c r="C122" s="182"/>
      <c r="D122" s="82"/>
      <c r="E122" s="82"/>
      <c r="F122" s="80"/>
      <c r="G122" s="112"/>
      <c r="H122" s="112"/>
      <c r="I122" s="112"/>
      <c r="J122" s="112"/>
    </row>
    <row r="123" spans="1:10" ht="27.75" customHeight="1">
      <c r="A123" s="109">
        <v>4542</v>
      </c>
      <c r="B123" s="121" t="s">
        <v>845</v>
      </c>
      <c r="C123" s="182"/>
      <c r="D123" s="82">
        <f>E123</f>
        <v>0</v>
      </c>
      <c r="E123" s="87"/>
      <c r="F123" s="80" t="s">
        <v>116</v>
      </c>
      <c r="G123" s="112"/>
      <c r="H123" s="112"/>
      <c r="I123" s="112"/>
      <c r="J123" s="112"/>
    </row>
    <row r="124" spans="1:10" ht="14.25">
      <c r="A124" s="109">
        <v>4543</v>
      </c>
      <c r="B124" s="121" t="s">
        <v>690</v>
      </c>
      <c r="C124" s="182"/>
      <c r="D124" s="82"/>
      <c r="E124" s="86"/>
      <c r="F124" s="80" t="s">
        <v>116</v>
      </c>
      <c r="G124" s="112"/>
      <c r="H124" s="112"/>
      <c r="I124" s="112"/>
      <c r="J124" s="112"/>
    </row>
    <row r="125" spans="1:10" ht="27">
      <c r="A125" s="109"/>
      <c r="B125" s="122" t="s">
        <v>691</v>
      </c>
      <c r="C125" s="182"/>
      <c r="D125" s="82">
        <f>SUM(E125:F125)</f>
        <v>0</v>
      </c>
      <c r="E125" s="86"/>
      <c r="F125" s="80" t="s">
        <v>116</v>
      </c>
      <c r="G125" s="112"/>
      <c r="H125" s="112"/>
      <c r="I125" s="112"/>
      <c r="J125" s="112"/>
    </row>
    <row r="126" spans="1:10" ht="14.25">
      <c r="A126" s="109">
        <v>4544</v>
      </c>
      <c r="B126" s="121" t="s">
        <v>698</v>
      </c>
      <c r="C126" s="182"/>
      <c r="D126" s="82">
        <f>SUM(E126:F126)</f>
        <v>0</v>
      </c>
      <c r="E126" s="86"/>
      <c r="F126" s="80" t="s">
        <v>116</v>
      </c>
      <c r="G126" s="112"/>
      <c r="H126" s="112"/>
      <c r="I126" s="112"/>
      <c r="J126" s="112"/>
    </row>
    <row r="127" spans="1:10" ht="14.25">
      <c r="A127" s="109"/>
      <c r="B127" s="121" t="s">
        <v>693</v>
      </c>
      <c r="C127" s="182"/>
      <c r="D127" s="82">
        <f>SUM(E127:F127)</f>
        <v>0</v>
      </c>
      <c r="E127" s="86"/>
      <c r="F127" s="80" t="s">
        <v>116</v>
      </c>
      <c r="G127" s="112"/>
      <c r="H127" s="112"/>
      <c r="I127" s="112"/>
      <c r="J127" s="112"/>
    </row>
    <row r="128" spans="1:10" ht="24" customHeight="1">
      <c r="A128" s="123">
        <v>4545</v>
      </c>
      <c r="B128" s="121" t="s">
        <v>694</v>
      </c>
      <c r="C128" s="182"/>
      <c r="D128" s="87">
        <f>E128</f>
        <v>168062</v>
      </c>
      <c r="E128" s="87">
        <v>168062</v>
      </c>
      <c r="F128" s="80" t="s">
        <v>116</v>
      </c>
      <c r="G128" s="87">
        <v>29969.3</v>
      </c>
      <c r="H128" s="87">
        <v>87914.5</v>
      </c>
      <c r="I128" s="87">
        <v>107994.9</v>
      </c>
      <c r="J128" s="87">
        <v>168062</v>
      </c>
    </row>
    <row r="129" spans="1:10" ht="36.75" customHeight="1">
      <c r="A129" s="109">
        <v>4546</v>
      </c>
      <c r="B129" s="118" t="s">
        <v>699</v>
      </c>
      <c r="C129" s="180" t="s">
        <v>112</v>
      </c>
      <c r="D129" s="82">
        <f>SUM(D131,D135,D141)</f>
        <v>27250</v>
      </c>
      <c r="E129" s="82">
        <f>SUM(E131,E135,E141)</f>
        <v>27250</v>
      </c>
      <c r="F129" s="80" t="s">
        <v>116</v>
      </c>
      <c r="G129" s="82">
        <f>SUM(G131,G135,G141)</f>
        <v>6950</v>
      </c>
      <c r="H129" s="82">
        <f>SUM(H131,H135,H141)</f>
        <v>13650</v>
      </c>
      <c r="I129" s="82">
        <f>SUM(I131,I135,I141)</f>
        <v>20350</v>
      </c>
      <c r="J129" s="82">
        <f>SUM(J131,J135,J141)</f>
        <v>27250</v>
      </c>
    </row>
    <row r="130" spans="1:10" ht="13.5">
      <c r="A130" s="109">
        <v>4547</v>
      </c>
      <c r="B130" s="110" t="s">
        <v>616</v>
      </c>
      <c r="C130" s="231"/>
      <c r="D130" s="82"/>
      <c r="E130" s="82"/>
      <c r="F130" s="82"/>
      <c r="G130" s="112"/>
      <c r="H130" s="112"/>
      <c r="I130" s="112"/>
      <c r="J130" s="112"/>
    </row>
    <row r="131" spans="1:10" ht="27">
      <c r="A131" s="109">
        <v>4548</v>
      </c>
      <c r="B131" s="124" t="s">
        <v>700</v>
      </c>
      <c r="C131" s="231"/>
      <c r="D131" s="82">
        <f>SUM(D133:D134)</f>
        <v>0</v>
      </c>
      <c r="E131" s="82">
        <f>SUM(E133:E134)</f>
        <v>0</v>
      </c>
      <c r="F131" s="80" t="s">
        <v>117</v>
      </c>
      <c r="G131" s="112"/>
      <c r="H131" s="112"/>
      <c r="I131" s="112"/>
      <c r="J131" s="112"/>
    </row>
    <row r="132" spans="1:10" ht="32.25" customHeight="1">
      <c r="A132" s="109">
        <v>4600</v>
      </c>
      <c r="B132" s="110" t="s">
        <v>616</v>
      </c>
      <c r="C132" s="231"/>
      <c r="D132" s="82"/>
      <c r="E132" s="82"/>
      <c r="F132" s="80"/>
      <c r="G132" s="112"/>
      <c r="H132" s="112"/>
      <c r="I132" s="112"/>
      <c r="J132" s="112"/>
    </row>
    <row r="133" spans="1:10" ht="42.75">
      <c r="A133" s="109"/>
      <c r="B133" s="125" t="s">
        <v>701</v>
      </c>
      <c r="C133" s="231" t="s">
        <v>156</v>
      </c>
      <c r="D133" s="82">
        <f>SUM(E133:F133)</f>
        <v>0</v>
      </c>
      <c r="E133" s="82"/>
      <c r="F133" s="80" t="s">
        <v>116</v>
      </c>
      <c r="G133" s="112"/>
      <c r="H133" s="112"/>
      <c r="I133" s="112"/>
      <c r="J133" s="112"/>
    </row>
    <row r="134" spans="1:10" ht="42.75">
      <c r="A134" s="109">
        <v>4610</v>
      </c>
      <c r="B134" s="125" t="s">
        <v>702</v>
      </c>
      <c r="C134" s="231" t="s">
        <v>181</v>
      </c>
      <c r="D134" s="82">
        <f>SUM(E134:F134)</f>
        <v>0</v>
      </c>
      <c r="E134" s="82"/>
      <c r="F134" s="80" t="s">
        <v>116</v>
      </c>
      <c r="G134" s="112"/>
      <c r="H134" s="112"/>
      <c r="I134" s="112"/>
      <c r="J134" s="112"/>
    </row>
    <row r="135" spans="1:10" ht="54">
      <c r="A135" s="109"/>
      <c r="B135" s="114" t="s">
        <v>703</v>
      </c>
      <c r="C135" s="180" t="s">
        <v>112</v>
      </c>
      <c r="D135" s="82">
        <f>SUM(D137:D140)</f>
        <v>27250</v>
      </c>
      <c r="E135" s="82">
        <f>SUM(E137:E140)</f>
        <v>27250</v>
      </c>
      <c r="F135" s="80" t="s">
        <v>116</v>
      </c>
      <c r="G135" s="82">
        <f>SUM(G137:G140)</f>
        <v>6950</v>
      </c>
      <c r="H135" s="82">
        <f>SUM(H137:H140)</f>
        <v>13650</v>
      </c>
      <c r="I135" s="82">
        <f>SUM(I137:I140)</f>
        <v>20350</v>
      </c>
      <c r="J135" s="82">
        <f>SUM(J137:J140)</f>
        <v>27250</v>
      </c>
    </row>
    <row r="136" spans="1:10" ht="26.25" customHeight="1">
      <c r="A136" s="109">
        <v>4610</v>
      </c>
      <c r="B136" s="110" t="s">
        <v>421</v>
      </c>
      <c r="C136" s="180"/>
      <c r="D136" s="82"/>
      <c r="E136" s="82"/>
      <c r="F136" s="80"/>
      <c r="G136" s="112"/>
      <c r="H136" s="112"/>
      <c r="I136" s="112"/>
      <c r="J136" s="112"/>
    </row>
    <row r="137" spans="1:10" ht="14.25">
      <c r="A137" s="109">
        <v>4620</v>
      </c>
      <c r="B137" s="113" t="s">
        <v>704</v>
      </c>
      <c r="C137" s="182" t="s">
        <v>38</v>
      </c>
      <c r="D137" s="82">
        <f>SUM(E137:F137)</f>
        <v>5000</v>
      </c>
      <c r="E137" s="82">
        <v>5000</v>
      </c>
      <c r="F137" s="80" t="s">
        <v>116</v>
      </c>
      <c r="G137" s="112">
        <v>1250</v>
      </c>
      <c r="H137" s="112">
        <v>2500</v>
      </c>
      <c r="I137" s="112">
        <v>3750</v>
      </c>
      <c r="J137" s="112">
        <v>5000</v>
      </c>
    </row>
    <row r="138" spans="1:10" ht="27">
      <c r="A138" s="109">
        <v>4630</v>
      </c>
      <c r="B138" s="113" t="s">
        <v>705</v>
      </c>
      <c r="C138" s="182" t="s">
        <v>39</v>
      </c>
      <c r="D138" s="82">
        <f>SUM(E138:F138)</f>
        <v>10250</v>
      </c>
      <c r="E138" s="82">
        <v>10250</v>
      </c>
      <c r="F138" s="80" t="s">
        <v>116</v>
      </c>
      <c r="G138" s="112">
        <v>2700</v>
      </c>
      <c r="H138" s="112">
        <v>5150</v>
      </c>
      <c r="I138" s="112">
        <v>7600</v>
      </c>
      <c r="J138" s="112">
        <v>10250</v>
      </c>
    </row>
    <row r="139" spans="1:10" ht="14.25">
      <c r="A139" s="109"/>
      <c r="B139" s="113" t="s">
        <v>706</v>
      </c>
      <c r="C139" s="182" t="s">
        <v>40</v>
      </c>
      <c r="D139" s="82">
        <f>SUM(E139:F139)</f>
        <v>0</v>
      </c>
      <c r="E139" s="82"/>
      <c r="F139" s="80" t="s">
        <v>116</v>
      </c>
      <c r="G139" s="112"/>
      <c r="H139" s="112"/>
      <c r="I139" s="112"/>
      <c r="J139" s="112"/>
    </row>
    <row r="140" spans="1:10" ht="14.25">
      <c r="A140" s="109">
        <v>4631</v>
      </c>
      <c r="B140" s="113" t="s">
        <v>707</v>
      </c>
      <c r="C140" s="182" t="s">
        <v>162</v>
      </c>
      <c r="D140" s="82">
        <f>SUM(E140:F140)</f>
        <v>12000</v>
      </c>
      <c r="E140" s="82">
        <v>12000</v>
      </c>
      <c r="F140" s="80" t="s">
        <v>116</v>
      </c>
      <c r="G140" s="112">
        <v>3000</v>
      </c>
      <c r="H140" s="112">
        <v>6000</v>
      </c>
      <c r="I140" s="112">
        <v>9000</v>
      </c>
      <c r="J140" s="112">
        <v>12000</v>
      </c>
    </row>
    <row r="141" spans="1:10" ht="25.5" customHeight="1">
      <c r="A141" s="109">
        <v>4632</v>
      </c>
      <c r="B141" s="114" t="s">
        <v>708</v>
      </c>
      <c r="C141" s="180" t="s">
        <v>112</v>
      </c>
      <c r="D141" s="82">
        <f>SUM(D143)</f>
        <v>0</v>
      </c>
      <c r="E141" s="82">
        <f>SUM(E143)</f>
        <v>0</v>
      </c>
      <c r="F141" s="80" t="s">
        <v>116</v>
      </c>
      <c r="G141" s="112"/>
      <c r="H141" s="112"/>
      <c r="I141" s="112"/>
      <c r="J141" s="112"/>
    </row>
    <row r="142" spans="1:10" ht="17.25" customHeight="1">
      <c r="A142" s="109">
        <v>4633</v>
      </c>
      <c r="B142" s="110" t="s">
        <v>421</v>
      </c>
      <c r="C142" s="180"/>
      <c r="D142" s="82"/>
      <c r="E142" s="82"/>
      <c r="F142" s="80"/>
      <c r="G142" s="112"/>
      <c r="H142" s="112"/>
      <c r="I142" s="112"/>
      <c r="J142" s="112"/>
    </row>
    <row r="143" spans="1:10" ht="14.25" customHeight="1">
      <c r="A143" s="109">
        <v>4634</v>
      </c>
      <c r="B143" s="113" t="s">
        <v>709</v>
      </c>
      <c r="C143" s="182" t="s">
        <v>41</v>
      </c>
      <c r="D143" s="82">
        <f>SUM(E143:F143)</f>
        <v>0</v>
      </c>
      <c r="E143" s="82"/>
      <c r="F143" s="80" t="s">
        <v>117</v>
      </c>
      <c r="G143" s="112"/>
      <c r="H143" s="112"/>
      <c r="I143" s="112"/>
      <c r="J143" s="112"/>
    </row>
    <row r="144" spans="1:10" ht="40.5">
      <c r="A144" s="109">
        <v>4640</v>
      </c>
      <c r="B144" s="114" t="s">
        <v>710</v>
      </c>
      <c r="C144" s="180" t="s">
        <v>112</v>
      </c>
      <c r="D144" s="82">
        <f>SUM(D146,D150,D156,D159,D163,D166,D169)</f>
        <v>32000</v>
      </c>
      <c r="E144" s="82">
        <f>SUM(E146,E150,E156,E159,E163,E166,E169)</f>
        <v>785000</v>
      </c>
      <c r="F144" s="80" t="s">
        <v>117</v>
      </c>
      <c r="G144" s="82">
        <f>SUM(G146,G150,G156,G159,G163,G166,G169)</f>
        <v>10250</v>
      </c>
      <c r="H144" s="82">
        <f>SUM(H146,H150,H156,H159,H163,H166,H169)</f>
        <v>16000</v>
      </c>
      <c r="I144" s="82">
        <f>SUM(I146,I150,I156,I159,I163,I166,I169)</f>
        <v>24000</v>
      </c>
      <c r="J144" s="82">
        <f>SUM(J146,J150,J156,J159,J163,J166,J169)</f>
        <v>32000</v>
      </c>
    </row>
    <row r="145" spans="1:10" ht="13.5">
      <c r="A145" s="109"/>
      <c r="B145" s="110" t="s">
        <v>616</v>
      </c>
      <c r="C145" s="231"/>
      <c r="D145" s="82"/>
      <c r="E145" s="82"/>
      <c r="F145" s="82"/>
      <c r="G145" s="112"/>
      <c r="H145" s="112"/>
      <c r="I145" s="112"/>
      <c r="J145" s="112"/>
    </row>
    <row r="146" spans="1:10" ht="54">
      <c r="A146" s="109">
        <v>4641</v>
      </c>
      <c r="B146" s="114" t="s">
        <v>711</v>
      </c>
      <c r="C146" s="180" t="s">
        <v>112</v>
      </c>
      <c r="D146" s="82">
        <f>SUM(D148:D149)</f>
        <v>4560</v>
      </c>
      <c r="E146" s="82">
        <f>SUM(E148:E149)</f>
        <v>4560</v>
      </c>
      <c r="F146" s="80" t="s">
        <v>116</v>
      </c>
      <c r="G146" s="112">
        <f>G149</f>
        <v>60</v>
      </c>
      <c r="H146" s="112">
        <f>H149</f>
        <v>4560</v>
      </c>
      <c r="I146" s="112">
        <f>I149</f>
        <v>4560</v>
      </c>
      <c r="J146" s="112">
        <f>J149</f>
        <v>4560</v>
      </c>
    </row>
    <row r="147" spans="1:10" ht="24" customHeight="1">
      <c r="A147" s="109">
        <v>4700</v>
      </c>
      <c r="B147" s="110" t="s">
        <v>421</v>
      </c>
      <c r="C147" s="180"/>
      <c r="D147" s="82"/>
      <c r="E147" s="82"/>
      <c r="F147" s="80"/>
      <c r="G147" s="112"/>
      <c r="H147" s="112"/>
      <c r="I147" s="112"/>
      <c r="J147" s="112"/>
    </row>
    <row r="148" spans="1:10" ht="54">
      <c r="A148" s="109"/>
      <c r="B148" s="113" t="s">
        <v>712</v>
      </c>
      <c r="C148" s="182" t="s">
        <v>42</v>
      </c>
      <c r="D148" s="82">
        <f>SUM(E148:F148)</f>
        <v>0</v>
      </c>
      <c r="E148" s="82"/>
      <c r="F148" s="80" t="s">
        <v>116</v>
      </c>
      <c r="G148" s="112"/>
      <c r="H148" s="112"/>
      <c r="I148" s="112"/>
      <c r="J148" s="112"/>
    </row>
    <row r="149" spans="1:10" ht="40.5" customHeight="1">
      <c r="A149" s="109">
        <v>4710</v>
      </c>
      <c r="B149" s="113" t="s">
        <v>713</v>
      </c>
      <c r="C149" s="182" t="s">
        <v>43</v>
      </c>
      <c r="D149" s="82">
        <f>SUM(E149:F149)</f>
        <v>4560</v>
      </c>
      <c r="E149" s="82">
        <v>4560</v>
      </c>
      <c r="F149" s="80" t="s">
        <v>116</v>
      </c>
      <c r="G149" s="112">
        <v>60</v>
      </c>
      <c r="H149" s="112">
        <v>4560</v>
      </c>
      <c r="I149" s="112">
        <v>4560</v>
      </c>
      <c r="J149" s="112">
        <v>4560</v>
      </c>
    </row>
    <row r="150" spans="1:10" ht="67.5">
      <c r="A150" s="109"/>
      <c r="B150" s="114" t="s">
        <v>844</v>
      </c>
      <c r="C150" s="180" t="s">
        <v>112</v>
      </c>
      <c r="D150" s="82">
        <f>SUM(D152:D155)</f>
        <v>4000</v>
      </c>
      <c r="E150" s="82">
        <f>SUM(E152:E155)</f>
        <v>4000</v>
      </c>
      <c r="F150" s="80" t="s">
        <v>116</v>
      </c>
      <c r="G150" s="82">
        <f>SUM(G152:G155)</f>
        <v>1000</v>
      </c>
      <c r="H150" s="82">
        <f>SUM(H152:H155)</f>
        <v>2000</v>
      </c>
      <c r="I150" s="82">
        <f>SUM(I152:I155)</f>
        <v>3000</v>
      </c>
      <c r="J150" s="82">
        <f>SUM(J152:J155)</f>
        <v>4000</v>
      </c>
    </row>
    <row r="151" spans="1:10" ht="17.25" customHeight="1">
      <c r="A151" s="109">
        <v>4711</v>
      </c>
      <c r="B151" s="110" t="s">
        <v>421</v>
      </c>
      <c r="C151" s="180"/>
      <c r="D151" s="82"/>
      <c r="E151" s="82"/>
      <c r="F151" s="80"/>
      <c r="G151" s="112"/>
      <c r="H151" s="112"/>
      <c r="I151" s="112"/>
      <c r="J151" s="112"/>
    </row>
    <row r="152" spans="1:10" ht="20.25" customHeight="1">
      <c r="A152" s="109">
        <v>4712</v>
      </c>
      <c r="B152" s="113" t="s">
        <v>714</v>
      </c>
      <c r="C152" s="182" t="s">
        <v>49</v>
      </c>
      <c r="D152" s="82">
        <f>SUM(E152:F152)</f>
        <v>0</v>
      </c>
      <c r="E152" s="82"/>
      <c r="F152" s="80" t="s">
        <v>116</v>
      </c>
      <c r="G152" s="112"/>
      <c r="H152" s="112"/>
      <c r="I152" s="112"/>
      <c r="J152" s="112"/>
    </row>
    <row r="153" spans="1:10" ht="19.5" customHeight="1">
      <c r="A153" s="109">
        <v>4720</v>
      </c>
      <c r="B153" s="113" t="s">
        <v>715</v>
      </c>
      <c r="C153" s="234">
        <v>4822</v>
      </c>
      <c r="D153" s="82">
        <f>SUM(E153:F153)</f>
        <v>1000</v>
      </c>
      <c r="E153" s="82">
        <v>1000</v>
      </c>
      <c r="F153" s="80" t="s">
        <v>116</v>
      </c>
      <c r="G153" s="112">
        <v>250</v>
      </c>
      <c r="H153" s="112">
        <v>500</v>
      </c>
      <c r="I153" s="112">
        <v>750</v>
      </c>
      <c r="J153" s="112">
        <v>1000</v>
      </c>
    </row>
    <row r="154" spans="1:10" ht="14.25">
      <c r="A154" s="109"/>
      <c r="B154" s="113" t="s">
        <v>716</v>
      </c>
      <c r="C154" s="182" t="s">
        <v>50</v>
      </c>
      <c r="D154" s="82">
        <f>SUM(E154:F154)</f>
        <v>3000</v>
      </c>
      <c r="E154" s="82">
        <v>3000</v>
      </c>
      <c r="F154" s="80" t="s">
        <v>116</v>
      </c>
      <c r="G154" s="112">
        <v>750</v>
      </c>
      <c r="H154" s="112">
        <v>1500</v>
      </c>
      <c r="I154" s="112">
        <v>2250</v>
      </c>
      <c r="J154" s="112">
        <v>3000</v>
      </c>
    </row>
    <row r="155" spans="1:10" ht="15.75" customHeight="1">
      <c r="A155" s="109">
        <v>4721</v>
      </c>
      <c r="B155" s="113" t="s">
        <v>719</v>
      </c>
      <c r="C155" s="182" t="s">
        <v>51</v>
      </c>
      <c r="D155" s="82">
        <f>SUM(E155:F155)</f>
        <v>0</v>
      </c>
      <c r="E155" s="82"/>
      <c r="F155" s="80" t="s">
        <v>116</v>
      </c>
      <c r="G155" s="112"/>
      <c r="H155" s="112"/>
      <c r="I155" s="112"/>
      <c r="J155" s="112"/>
    </row>
    <row r="156" spans="1:10" ht="27">
      <c r="A156" s="109">
        <v>4722</v>
      </c>
      <c r="B156" s="114" t="s">
        <v>720</v>
      </c>
      <c r="C156" s="180" t="s">
        <v>112</v>
      </c>
      <c r="D156" s="82">
        <f>SUM(D158)</f>
        <v>0</v>
      </c>
      <c r="E156" s="82">
        <f>SUM(E158)</f>
        <v>0</v>
      </c>
      <c r="F156" s="80" t="s">
        <v>116</v>
      </c>
      <c r="G156" s="112"/>
      <c r="H156" s="112"/>
      <c r="I156" s="112"/>
      <c r="J156" s="112"/>
    </row>
    <row r="157" spans="1:10" ht="14.25">
      <c r="A157" s="109">
        <v>4723</v>
      </c>
      <c r="B157" s="110" t="s">
        <v>421</v>
      </c>
      <c r="C157" s="180"/>
      <c r="D157" s="82"/>
      <c r="E157" s="82"/>
      <c r="F157" s="80"/>
      <c r="G157" s="112"/>
      <c r="H157" s="112"/>
      <c r="I157" s="112"/>
      <c r="J157" s="112"/>
    </row>
    <row r="158" spans="1:10" ht="27">
      <c r="A158" s="109">
        <v>4724</v>
      </c>
      <c r="B158" s="119" t="s">
        <v>721</v>
      </c>
      <c r="C158" s="182" t="s">
        <v>52</v>
      </c>
      <c r="D158" s="82">
        <f>SUM(E158:F158)</f>
        <v>0</v>
      </c>
      <c r="E158" s="82"/>
      <c r="F158" s="80" t="s">
        <v>116</v>
      </c>
      <c r="G158" s="112"/>
      <c r="H158" s="112"/>
      <c r="I158" s="112"/>
      <c r="J158" s="112"/>
    </row>
    <row r="159" spans="1:10" ht="54">
      <c r="A159" s="109">
        <v>4730</v>
      </c>
      <c r="B159" s="126" t="s">
        <v>722</v>
      </c>
      <c r="C159" s="180" t="s">
        <v>112</v>
      </c>
      <c r="D159" s="82">
        <f>SUM(D161:D162)</f>
        <v>1000</v>
      </c>
      <c r="E159" s="82">
        <f>SUM(E161:E162)</f>
        <v>1000</v>
      </c>
      <c r="F159" s="80" t="s">
        <v>116</v>
      </c>
      <c r="G159" s="82">
        <f>SUM(G161:G162)</f>
        <v>250</v>
      </c>
      <c r="H159" s="82">
        <f>SUM(H161:H162)</f>
        <v>500</v>
      </c>
      <c r="I159" s="82">
        <f>SUM(I161:I162)</f>
        <v>750</v>
      </c>
      <c r="J159" s="82">
        <f>SUM(J161:J162)</f>
        <v>1000</v>
      </c>
    </row>
    <row r="160" spans="1:10" ht="14.25">
      <c r="A160" s="109"/>
      <c r="B160" s="110" t="s">
        <v>421</v>
      </c>
      <c r="C160" s="180"/>
      <c r="D160" s="82"/>
      <c r="E160" s="82"/>
      <c r="F160" s="80"/>
      <c r="G160" s="112"/>
      <c r="H160" s="112"/>
      <c r="I160" s="112"/>
      <c r="J160" s="112"/>
    </row>
    <row r="161" spans="1:10" ht="40.5">
      <c r="A161" s="109">
        <v>4731</v>
      </c>
      <c r="B161" s="113" t="s">
        <v>723</v>
      </c>
      <c r="C161" s="182" t="s">
        <v>53</v>
      </c>
      <c r="D161" s="82">
        <f>SUM(E161:F161)</f>
        <v>1000</v>
      </c>
      <c r="E161" s="82">
        <v>1000</v>
      </c>
      <c r="F161" s="80" t="s">
        <v>116</v>
      </c>
      <c r="G161" s="112">
        <v>250</v>
      </c>
      <c r="H161" s="112">
        <v>500</v>
      </c>
      <c r="I161" s="112">
        <v>750</v>
      </c>
      <c r="J161" s="112">
        <v>1000</v>
      </c>
    </row>
    <row r="162" spans="1:10" ht="27">
      <c r="A162" s="109">
        <v>4740</v>
      </c>
      <c r="B162" s="113" t="s">
        <v>724</v>
      </c>
      <c r="C162" s="182" t="s">
        <v>54</v>
      </c>
      <c r="D162" s="82">
        <f>SUM(E162:F162)</f>
        <v>0</v>
      </c>
      <c r="E162" s="82"/>
      <c r="F162" s="80" t="s">
        <v>116</v>
      </c>
      <c r="G162" s="112"/>
      <c r="H162" s="112"/>
      <c r="I162" s="112"/>
      <c r="J162" s="112"/>
    </row>
    <row r="163" spans="1:10" ht="67.5">
      <c r="A163" s="109"/>
      <c r="B163" s="114" t="s">
        <v>725</v>
      </c>
      <c r="C163" s="180" t="s">
        <v>112</v>
      </c>
      <c r="D163" s="82">
        <f>SUM(D165)</f>
        <v>0</v>
      </c>
      <c r="E163" s="82">
        <f>SUM(E165)</f>
        <v>0</v>
      </c>
      <c r="F163" s="80" t="s">
        <v>116</v>
      </c>
      <c r="G163" s="112"/>
      <c r="H163" s="112"/>
      <c r="I163" s="112"/>
      <c r="J163" s="112"/>
    </row>
    <row r="164" spans="1:10" ht="27.75" customHeight="1">
      <c r="A164" s="109">
        <v>4741</v>
      </c>
      <c r="B164" s="110" t="s">
        <v>421</v>
      </c>
      <c r="C164" s="180"/>
      <c r="D164" s="82"/>
      <c r="E164" s="82"/>
      <c r="F164" s="80"/>
      <c r="G164" s="112"/>
      <c r="H164" s="112"/>
      <c r="I164" s="112"/>
      <c r="J164" s="112"/>
    </row>
    <row r="165" spans="1:10" ht="27" customHeight="1">
      <c r="A165" s="109">
        <v>4742</v>
      </c>
      <c r="B165" s="113" t="s">
        <v>726</v>
      </c>
      <c r="C165" s="182" t="s">
        <v>55</v>
      </c>
      <c r="D165" s="82">
        <f>SUM(E165:F165)</f>
        <v>0</v>
      </c>
      <c r="E165" s="82"/>
      <c r="F165" s="80" t="s">
        <v>116</v>
      </c>
      <c r="G165" s="112"/>
      <c r="H165" s="112"/>
      <c r="I165" s="112"/>
      <c r="J165" s="112"/>
    </row>
    <row r="166" spans="1:10" ht="23.25" customHeight="1">
      <c r="A166" s="109">
        <v>4750</v>
      </c>
      <c r="B166" s="126" t="s">
        <v>727</v>
      </c>
      <c r="C166" s="180" t="s">
        <v>112</v>
      </c>
      <c r="D166" s="82">
        <f>SUM(D168)</f>
        <v>0</v>
      </c>
      <c r="E166" s="82">
        <f>SUM(E168)</f>
        <v>0</v>
      </c>
      <c r="F166" s="80" t="s">
        <v>116</v>
      </c>
      <c r="G166" s="112"/>
      <c r="H166" s="112"/>
      <c r="I166" s="112"/>
      <c r="J166" s="112"/>
    </row>
    <row r="167" spans="1:10" ht="14.25">
      <c r="A167" s="109"/>
      <c r="B167" s="110" t="s">
        <v>421</v>
      </c>
      <c r="C167" s="180"/>
      <c r="D167" s="82"/>
      <c r="E167" s="82"/>
      <c r="F167" s="80"/>
      <c r="G167" s="112"/>
      <c r="H167" s="112"/>
      <c r="I167" s="112"/>
      <c r="J167" s="112"/>
    </row>
    <row r="168" spans="1:10" ht="39.75" customHeight="1">
      <c r="A168" s="109">
        <v>4751</v>
      </c>
      <c r="B168" s="113" t="s">
        <v>728</v>
      </c>
      <c r="C168" s="182" t="s">
        <v>56</v>
      </c>
      <c r="D168" s="82">
        <f>SUM(E168:F168)</f>
        <v>0</v>
      </c>
      <c r="E168" s="82"/>
      <c r="F168" s="80" t="s">
        <v>116</v>
      </c>
      <c r="G168" s="112"/>
      <c r="H168" s="112"/>
      <c r="I168" s="112"/>
      <c r="J168" s="112"/>
    </row>
    <row r="169" spans="1:10" ht="17.25" customHeight="1">
      <c r="A169" s="109">
        <v>4760</v>
      </c>
      <c r="B169" s="114" t="s">
        <v>729</v>
      </c>
      <c r="C169" s="180" t="s">
        <v>112</v>
      </c>
      <c r="D169" s="82">
        <f>SUM(D171)</f>
        <v>22440</v>
      </c>
      <c r="E169" s="82">
        <f>SUM(E171)</f>
        <v>775440</v>
      </c>
      <c r="F169" s="80" t="s">
        <v>116</v>
      </c>
      <c r="G169" s="82">
        <f>SUM(G171)</f>
        <v>8940</v>
      </c>
      <c r="H169" s="82">
        <f>SUM(H171)</f>
        <v>8940</v>
      </c>
      <c r="I169" s="82">
        <f>SUM(I171)</f>
        <v>15690</v>
      </c>
      <c r="J169" s="82">
        <f>SUM(J171)</f>
        <v>22440</v>
      </c>
    </row>
    <row r="170" spans="1:10" ht="14.25">
      <c r="A170" s="109"/>
      <c r="B170" s="110" t="s">
        <v>421</v>
      </c>
      <c r="C170" s="180"/>
      <c r="D170" s="82"/>
      <c r="E170" s="82"/>
      <c r="F170" s="80"/>
      <c r="G170" s="112"/>
      <c r="H170" s="112"/>
      <c r="I170" s="112"/>
      <c r="J170" s="112"/>
    </row>
    <row r="171" spans="1:10" ht="17.25" customHeight="1">
      <c r="A171" s="109">
        <v>4761</v>
      </c>
      <c r="B171" s="113" t="s">
        <v>730</v>
      </c>
      <c r="C171" s="182" t="s">
        <v>57</v>
      </c>
      <c r="D171" s="82">
        <v>22440</v>
      </c>
      <c r="E171" s="82">
        <v>775440</v>
      </c>
      <c r="F171" s="80">
        <v>0</v>
      </c>
      <c r="G171" s="112">
        <v>8940</v>
      </c>
      <c r="H171" s="112">
        <v>8940</v>
      </c>
      <c r="I171" s="112">
        <v>15690</v>
      </c>
      <c r="J171" s="112">
        <v>22440</v>
      </c>
    </row>
    <row r="172" spans="1:10" ht="40.5">
      <c r="A172" s="109">
        <v>4770</v>
      </c>
      <c r="B172" s="119" t="s">
        <v>731</v>
      </c>
      <c r="C172" s="180" t="s">
        <v>112</v>
      </c>
      <c r="D172" s="82">
        <f>SUM(E172:F172)</f>
        <v>0</v>
      </c>
      <c r="E172" s="82"/>
      <c r="F172" s="80" t="s">
        <v>117</v>
      </c>
      <c r="G172" s="112"/>
      <c r="H172" s="112"/>
      <c r="I172" s="112"/>
      <c r="J172" s="112"/>
    </row>
    <row r="173" spans="1:10" ht="42.75">
      <c r="A173" s="109"/>
      <c r="B173" s="127" t="s">
        <v>732</v>
      </c>
      <c r="C173" s="180" t="s">
        <v>112</v>
      </c>
      <c r="D173" s="128">
        <f>SUM(D175,D193,D199,D202)</f>
        <v>2352751.6</v>
      </c>
      <c r="E173" s="129" t="s">
        <v>116</v>
      </c>
      <c r="F173" s="128">
        <f>SUM(F175,F193,F199,F202)</f>
        <v>2352751.6</v>
      </c>
      <c r="G173" s="128">
        <f>SUM(G175,G193,G199,G202)</f>
        <v>1398562.7</v>
      </c>
      <c r="H173" s="128">
        <f>SUM(H175,H193,H199,H202)</f>
        <v>1757512.7</v>
      </c>
      <c r="I173" s="128">
        <f>SUM(I175,I193,I199,I202)</f>
        <v>2050262.7</v>
      </c>
      <c r="J173" s="128">
        <f>SUM(J175,J193,J199,J202)</f>
        <v>2352751.6</v>
      </c>
    </row>
    <row r="174" spans="1:10" ht="13.5">
      <c r="A174" s="109">
        <v>4771</v>
      </c>
      <c r="B174" s="110" t="s">
        <v>616</v>
      </c>
      <c r="C174" s="231"/>
      <c r="D174" s="128"/>
      <c r="E174" s="128"/>
      <c r="F174" s="128"/>
      <c r="G174" s="112"/>
      <c r="H174" s="112"/>
      <c r="I174" s="112"/>
      <c r="J174" s="112"/>
    </row>
    <row r="175" spans="1:10" ht="27">
      <c r="A175" s="109">
        <v>4772</v>
      </c>
      <c r="B175" s="113" t="s">
        <v>733</v>
      </c>
      <c r="C175" s="180" t="s">
        <v>112</v>
      </c>
      <c r="D175" s="128">
        <f>SUM(D177,D182,D187)</f>
        <v>2352751.6</v>
      </c>
      <c r="E175" s="129" t="s">
        <v>116</v>
      </c>
      <c r="F175" s="128">
        <f>SUM(F177,F182,F187)</f>
        <v>2352751.6</v>
      </c>
      <c r="G175" s="128">
        <f>SUM(G177,G182,G187)</f>
        <v>1398562.7</v>
      </c>
      <c r="H175" s="128">
        <f>SUM(H177,H182,H187)</f>
        <v>1757512.7</v>
      </c>
      <c r="I175" s="128">
        <f>SUM(I177,I182,I187)</f>
        <v>2050262.7</v>
      </c>
      <c r="J175" s="128">
        <f>SUM(J177,J182,J187)</f>
        <v>2352751.6</v>
      </c>
    </row>
    <row r="176" spans="1:10" s="130" customFormat="1" ht="18.75" customHeight="1">
      <c r="A176" s="109">
        <v>5000</v>
      </c>
      <c r="B176" s="110" t="s">
        <v>616</v>
      </c>
      <c r="C176" s="231"/>
      <c r="D176" s="128"/>
      <c r="E176" s="128"/>
      <c r="F176" s="128"/>
      <c r="G176" s="112"/>
      <c r="H176" s="112"/>
      <c r="I176" s="112"/>
      <c r="J176" s="112"/>
    </row>
    <row r="177" spans="1:10" ht="27">
      <c r="A177" s="109"/>
      <c r="B177" s="114" t="s">
        <v>734</v>
      </c>
      <c r="C177" s="180" t="s">
        <v>112</v>
      </c>
      <c r="D177" s="128">
        <f>SUM(D179:D181)</f>
        <v>2209599.1</v>
      </c>
      <c r="E177" s="128" t="s">
        <v>117</v>
      </c>
      <c r="F177" s="128">
        <f>SUM(F179:F181)</f>
        <v>2209599.1</v>
      </c>
      <c r="G177" s="128">
        <f>SUM(G179:G181)</f>
        <v>1255410.2</v>
      </c>
      <c r="H177" s="128">
        <f>SUM(H179:H181)</f>
        <v>1614360.2</v>
      </c>
      <c r="I177" s="128">
        <f>SUM(I179:I181)</f>
        <v>1907110.2</v>
      </c>
      <c r="J177" s="128">
        <f>SUM(J179:J181)</f>
        <v>2209599.1</v>
      </c>
    </row>
    <row r="178" spans="1:10" ht="13.5">
      <c r="A178" s="109">
        <v>5100</v>
      </c>
      <c r="B178" s="110" t="s">
        <v>421</v>
      </c>
      <c r="C178" s="180"/>
      <c r="D178" s="128"/>
      <c r="E178" s="128"/>
      <c r="F178" s="129"/>
      <c r="G178" s="112"/>
      <c r="H178" s="112"/>
      <c r="I178" s="112"/>
      <c r="J178" s="112"/>
    </row>
    <row r="179" spans="1:10" ht="13.5">
      <c r="A179" s="109"/>
      <c r="B179" s="113" t="s">
        <v>735</v>
      </c>
      <c r="C179" s="235" t="s">
        <v>58</v>
      </c>
      <c r="D179" s="128">
        <f>SUM(E179:F179)</f>
        <v>556</v>
      </c>
      <c r="E179" s="129" t="s">
        <v>116</v>
      </c>
      <c r="F179" s="128">
        <v>556</v>
      </c>
      <c r="G179" s="128">
        <v>556</v>
      </c>
      <c r="H179" s="128">
        <v>556</v>
      </c>
      <c r="I179" s="128">
        <v>556</v>
      </c>
      <c r="J179" s="128">
        <v>556</v>
      </c>
    </row>
    <row r="180" spans="1:10" ht="13.5">
      <c r="A180" s="109">
        <v>5110</v>
      </c>
      <c r="B180" s="113" t="s">
        <v>736</v>
      </c>
      <c r="C180" s="235" t="s">
        <v>59</v>
      </c>
      <c r="D180" s="128">
        <f>SUM(E180:F180)</f>
        <v>1575621.5</v>
      </c>
      <c r="E180" s="129" t="s">
        <v>116</v>
      </c>
      <c r="F180" s="128">
        <v>1575621.5</v>
      </c>
      <c r="G180" s="112">
        <v>886339</v>
      </c>
      <c r="H180" s="112">
        <v>1180433.4</v>
      </c>
      <c r="I180" s="112">
        <v>1397066.4</v>
      </c>
      <c r="J180" s="112">
        <v>1575621.5</v>
      </c>
    </row>
    <row r="181" spans="1:10" ht="27">
      <c r="A181" s="109"/>
      <c r="B181" s="113" t="s">
        <v>737</v>
      </c>
      <c r="C181" s="235" t="s">
        <v>60</v>
      </c>
      <c r="D181" s="82">
        <f>SUM(E181:F181)</f>
        <v>633421.6</v>
      </c>
      <c r="E181" s="80" t="s">
        <v>116</v>
      </c>
      <c r="F181" s="82">
        <v>633421.6</v>
      </c>
      <c r="G181" s="112">
        <v>368515.2</v>
      </c>
      <c r="H181" s="112">
        <v>433370.8</v>
      </c>
      <c r="I181" s="112">
        <v>509487.8</v>
      </c>
      <c r="J181" s="112">
        <v>633421.6</v>
      </c>
    </row>
    <row r="182" spans="1:10" ht="40.5">
      <c r="A182" s="109">
        <v>5111</v>
      </c>
      <c r="B182" s="114" t="s">
        <v>738</v>
      </c>
      <c r="C182" s="180" t="s">
        <v>112</v>
      </c>
      <c r="D182" s="82">
        <f>SUM(D184:D186)</f>
        <v>111152.5</v>
      </c>
      <c r="E182" s="82" t="s">
        <v>117</v>
      </c>
      <c r="F182" s="82">
        <f>SUM(F184:F186)</f>
        <v>111152.5</v>
      </c>
      <c r="G182" s="82">
        <f>SUM(G184:G186)</f>
        <v>111152.5</v>
      </c>
      <c r="H182" s="82">
        <f>SUM(H184:H186)</f>
        <v>111152.5</v>
      </c>
      <c r="I182" s="82">
        <f>SUM(I184:I186)</f>
        <v>111152.5</v>
      </c>
      <c r="J182" s="82">
        <f>SUM(J184:J186)</f>
        <v>111152.5</v>
      </c>
    </row>
    <row r="183" spans="1:10" ht="20.25" customHeight="1">
      <c r="A183" s="109">
        <v>5112</v>
      </c>
      <c r="B183" s="131" t="s">
        <v>421</v>
      </c>
      <c r="C183" s="180"/>
      <c r="D183" s="82"/>
      <c r="E183" s="82"/>
      <c r="F183" s="80"/>
      <c r="G183" s="112"/>
      <c r="H183" s="112"/>
      <c r="I183" s="112"/>
      <c r="J183" s="112"/>
    </row>
    <row r="184" spans="1:10" ht="21.75" customHeight="1">
      <c r="A184" s="109">
        <v>5113</v>
      </c>
      <c r="B184" s="113" t="s">
        <v>739</v>
      </c>
      <c r="C184" s="235" t="s">
        <v>61</v>
      </c>
      <c r="D184" s="82">
        <f>SUM(E184:F184)</f>
        <v>45760</v>
      </c>
      <c r="E184" s="80" t="s">
        <v>116</v>
      </c>
      <c r="F184" s="82">
        <v>45760</v>
      </c>
      <c r="G184" s="112">
        <v>45760</v>
      </c>
      <c r="H184" s="112">
        <v>45760</v>
      </c>
      <c r="I184" s="112">
        <v>45760</v>
      </c>
      <c r="J184" s="112">
        <v>45760</v>
      </c>
    </row>
    <row r="185" spans="1:10" ht="18.75" customHeight="1">
      <c r="A185" s="109">
        <v>5120</v>
      </c>
      <c r="B185" s="113" t="s">
        <v>740</v>
      </c>
      <c r="C185" s="235" t="s">
        <v>62</v>
      </c>
      <c r="D185" s="82">
        <f>SUM(E185:F185)</f>
        <v>25570</v>
      </c>
      <c r="E185" s="80" t="s">
        <v>116</v>
      </c>
      <c r="F185" s="82">
        <v>25570</v>
      </c>
      <c r="G185" s="82">
        <v>25570</v>
      </c>
      <c r="H185" s="82">
        <v>25570</v>
      </c>
      <c r="I185" s="82">
        <v>25570</v>
      </c>
      <c r="J185" s="82">
        <v>25570</v>
      </c>
    </row>
    <row r="186" spans="1:10" ht="14.25">
      <c r="A186" s="109"/>
      <c r="B186" s="113" t="s">
        <v>741</v>
      </c>
      <c r="C186" s="235" t="s">
        <v>63</v>
      </c>
      <c r="D186" s="82">
        <f>SUM(E186:F186)</f>
        <v>39822.5</v>
      </c>
      <c r="E186" s="80" t="s">
        <v>116</v>
      </c>
      <c r="F186" s="82">
        <v>39822.5</v>
      </c>
      <c r="G186" s="82">
        <v>39822.5</v>
      </c>
      <c r="H186" s="82">
        <v>39822.5</v>
      </c>
      <c r="I186" s="82">
        <v>39822.5</v>
      </c>
      <c r="J186" s="82">
        <v>39822.5</v>
      </c>
    </row>
    <row r="187" spans="1:10" ht="54" customHeight="1">
      <c r="A187" s="109">
        <v>5121</v>
      </c>
      <c r="B187" s="114" t="s">
        <v>742</v>
      </c>
      <c r="C187" s="180" t="s">
        <v>112</v>
      </c>
      <c r="D187" s="82">
        <f>SUM(D189:D192)</f>
        <v>32000</v>
      </c>
      <c r="E187" s="82" t="s">
        <v>117</v>
      </c>
      <c r="F187" s="82">
        <f>SUM(F189:F192)</f>
        <v>32000</v>
      </c>
      <c r="G187" s="82">
        <f>SUM(G189:G192)</f>
        <v>32000</v>
      </c>
      <c r="H187" s="82">
        <f>SUM(H189:H192)</f>
        <v>32000</v>
      </c>
      <c r="I187" s="82">
        <f>SUM(I189:I192)</f>
        <v>32000</v>
      </c>
      <c r="J187" s="82">
        <f>SUM(J189:J192)</f>
        <v>32000</v>
      </c>
    </row>
    <row r="188" spans="1:10" ht="14.25">
      <c r="A188" s="109">
        <v>5122</v>
      </c>
      <c r="B188" s="110" t="s">
        <v>421</v>
      </c>
      <c r="C188" s="180"/>
      <c r="D188" s="82"/>
      <c r="E188" s="82"/>
      <c r="F188" s="80"/>
      <c r="G188" s="112"/>
      <c r="H188" s="112"/>
      <c r="I188" s="112"/>
      <c r="J188" s="112"/>
    </row>
    <row r="189" spans="1:10" ht="17.25" customHeight="1">
      <c r="A189" s="109">
        <v>5123</v>
      </c>
      <c r="B189" s="113" t="s">
        <v>743</v>
      </c>
      <c r="C189" s="235" t="s">
        <v>64</v>
      </c>
      <c r="D189" s="82">
        <f>SUM(E189:F189)</f>
        <v>0</v>
      </c>
      <c r="E189" s="80" t="s">
        <v>116</v>
      </c>
      <c r="F189" s="82">
        <v>0</v>
      </c>
      <c r="G189" s="112"/>
      <c r="H189" s="112"/>
      <c r="I189" s="112"/>
      <c r="J189" s="112"/>
    </row>
    <row r="190" spans="1:10" ht="24.75" customHeight="1">
      <c r="A190" s="109">
        <v>5130</v>
      </c>
      <c r="B190" s="113" t="s">
        <v>744</v>
      </c>
      <c r="C190" s="235" t="s">
        <v>65</v>
      </c>
      <c r="D190" s="82">
        <f>SUM(E190:F190)</f>
        <v>0</v>
      </c>
      <c r="E190" s="80" t="s">
        <v>116</v>
      </c>
      <c r="F190" s="82"/>
      <c r="G190" s="112"/>
      <c r="H190" s="112"/>
      <c r="I190" s="112"/>
      <c r="J190" s="112"/>
    </row>
    <row r="191" spans="1:10" ht="14.25">
      <c r="A191" s="109"/>
      <c r="B191" s="113" t="s">
        <v>745</v>
      </c>
      <c r="C191" s="235" t="s">
        <v>70</v>
      </c>
      <c r="D191" s="82">
        <f>SUM(E191:F191)</f>
        <v>0</v>
      </c>
      <c r="E191" s="80" t="s">
        <v>117</v>
      </c>
      <c r="F191" s="82"/>
      <c r="G191" s="112"/>
      <c r="H191" s="112"/>
      <c r="I191" s="112"/>
      <c r="J191" s="112"/>
    </row>
    <row r="192" spans="1:10" ht="17.25" customHeight="1">
      <c r="A192" s="109">
        <v>5131</v>
      </c>
      <c r="B192" s="113" t="s">
        <v>746</v>
      </c>
      <c r="C192" s="235" t="s">
        <v>71</v>
      </c>
      <c r="D192" s="82">
        <f>SUM(E192:F192)</f>
        <v>32000</v>
      </c>
      <c r="E192" s="80" t="s">
        <v>117</v>
      </c>
      <c r="F192" s="82">
        <v>32000</v>
      </c>
      <c r="G192" s="112">
        <v>32000</v>
      </c>
      <c r="H192" s="112">
        <v>32000</v>
      </c>
      <c r="I192" s="112">
        <v>32000</v>
      </c>
      <c r="J192" s="112">
        <v>32000</v>
      </c>
    </row>
    <row r="193" spans="1:10" ht="28.5" customHeight="1">
      <c r="A193" s="109">
        <v>5132</v>
      </c>
      <c r="B193" s="114" t="s">
        <v>747</v>
      </c>
      <c r="C193" s="180" t="s">
        <v>112</v>
      </c>
      <c r="D193" s="82">
        <f>SUM(D195:D198)</f>
        <v>0</v>
      </c>
      <c r="E193" s="80" t="s">
        <v>116</v>
      </c>
      <c r="F193" s="82">
        <f>SUM(F195:F198)</f>
        <v>0</v>
      </c>
      <c r="G193" s="112"/>
      <c r="H193" s="112"/>
      <c r="I193" s="112"/>
      <c r="J193" s="112"/>
    </row>
    <row r="194" spans="1:10" ht="17.25" customHeight="1">
      <c r="A194" s="109">
        <v>5133</v>
      </c>
      <c r="B194" s="110" t="s">
        <v>616</v>
      </c>
      <c r="C194" s="231"/>
      <c r="D194" s="82"/>
      <c r="E194" s="82"/>
      <c r="F194" s="82"/>
      <c r="G194" s="112"/>
      <c r="H194" s="112"/>
      <c r="I194" s="112"/>
      <c r="J194" s="112"/>
    </row>
    <row r="195" spans="1:10" ht="17.25" customHeight="1">
      <c r="A195" s="109">
        <v>5134</v>
      </c>
      <c r="B195" s="113" t="s">
        <v>748</v>
      </c>
      <c r="C195" s="235" t="s">
        <v>66</v>
      </c>
      <c r="D195" s="82">
        <f>SUM(E195:F195)</f>
        <v>0</v>
      </c>
      <c r="E195" s="80" t="s">
        <v>116</v>
      </c>
      <c r="F195" s="82"/>
      <c r="G195" s="112"/>
      <c r="H195" s="112"/>
      <c r="I195" s="112"/>
      <c r="J195" s="112"/>
    </row>
    <row r="196" spans="1:10" ht="19.5" customHeight="1">
      <c r="A196" s="109">
        <v>5200</v>
      </c>
      <c r="B196" s="113" t="s">
        <v>749</v>
      </c>
      <c r="C196" s="235" t="s">
        <v>67</v>
      </c>
      <c r="D196" s="82">
        <f>SUM(E196:F196)</f>
        <v>0</v>
      </c>
      <c r="E196" s="80" t="s">
        <v>116</v>
      </c>
      <c r="F196" s="82">
        <v>0</v>
      </c>
      <c r="G196" s="112"/>
      <c r="H196" s="112"/>
      <c r="I196" s="112"/>
      <c r="J196" s="112"/>
    </row>
    <row r="197" spans="1:10" ht="27">
      <c r="A197" s="109"/>
      <c r="B197" s="113" t="s">
        <v>750</v>
      </c>
      <c r="C197" s="235" t="s">
        <v>68</v>
      </c>
      <c r="D197" s="82">
        <f>SUM(E197:F197)</f>
        <v>0</v>
      </c>
      <c r="E197" s="80" t="s">
        <v>116</v>
      </c>
      <c r="F197" s="82"/>
      <c r="G197" s="112"/>
      <c r="H197" s="112"/>
      <c r="I197" s="112"/>
      <c r="J197" s="112"/>
    </row>
    <row r="198" spans="1:10" ht="27" customHeight="1">
      <c r="A198" s="109">
        <v>5211</v>
      </c>
      <c r="B198" s="113" t="s">
        <v>751</v>
      </c>
      <c r="C198" s="235" t="s">
        <v>69</v>
      </c>
      <c r="D198" s="82">
        <f>SUM(E198:F198)</f>
        <v>0</v>
      </c>
      <c r="E198" s="80" t="s">
        <v>116</v>
      </c>
      <c r="F198" s="82"/>
      <c r="G198" s="112"/>
      <c r="H198" s="112"/>
      <c r="I198" s="112"/>
      <c r="J198" s="112"/>
    </row>
    <row r="199" spans="1:10" ht="17.25" customHeight="1">
      <c r="A199" s="109">
        <v>5221</v>
      </c>
      <c r="B199" s="114" t="s">
        <v>752</v>
      </c>
      <c r="C199" s="180" t="s">
        <v>112</v>
      </c>
      <c r="D199" s="82">
        <f>SUM(D201)</f>
        <v>0</v>
      </c>
      <c r="E199" s="80" t="s">
        <v>116</v>
      </c>
      <c r="F199" s="82">
        <f>SUM(F201)</f>
        <v>0</v>
      </c>
      <c r="G199" s="112"/>
      <c r="H199" s="112"/>
      <c r="I199" s="112"/>
      <c r="J199" s="112"/>
    </row>
    <row r="200" spans="1:10" ht="24.75" customHeight="1">
      <c r="A200" s="109">
        <v>5231</v>
      </c>
      <c r="B200" s="110" t="s">
        <v>616</v>
      </c>
      <c r="C200" s="231"/>
      <c r="D200" s="82"/>
      <c r="E200" s="82"/>
      <c r="F200" s="82"/>
      <c r="G200" s="112"/>
      <c r="H200" s="112"/>
      <c r="I200" s="112"/>
      <c r="J200" s="112"/>
    </row>
    <row r="201" spans="1:10" ht="17.25" customHeight="1">
      <c r="A201" s="109">
        <v>5241</v>
      </c>
      <c r="B201" s="113" t="s">
        <v>753</v>
      </c>
      <c r="C201" s="235" t="s">
        <v>72</v>
      </c>
      <c r="D201" s="82">
        <f>SUM(E201:F201)</f>
        <v>0</v>
      </c>
      <c r="E201" s="80" t="s">
        <v>116</v>
      </c>
      <c r="F201" s="82"/>
      <c r="G201" s="112"/>
      <c r="H201" s="112"/>
      <c r="I201" s="112"/>
      <c r="J201" s="112"/>
    </row>
    <row r="202" spans="1:10" ht="40.5">
      <c r="A202" s="109">
        <v>5300</v>
      </c>
      <c r="B202" s="114" t="s">
        <v>754</v>
      </c>
      <c r="C202" s="180" t="s">
        <v>112</v>
      </c>
      <c r="D202" s="82">
        <f>SUM(D204:D207)</f>
        <v>0</v>
      </c>
      <c r="E202" s="80" t="s">
        <v>116</v>
      </c>
      <c r="F202" s="82">
        <f>SUM(F204:F207)</f>
        <v>0</v>
      </c>
      <c r="G202" s="112"/>
      <c r="H202" s="112"/>
      <c r="I202" s="112"/>
      <c r="J202" s="112"/>
    </row>
    <row r="203" spans="1:10" ht="13.5">
      <c r="A203" s="109"/>
      <c r="B203" s="110" t="s">
        <v>616</v>
      </c>
      <c r="C203" s="231"/>
      <c r="D203" s="82"/>
      <c r="E203" s="82"/>
      <c r="F203" s="82"/>
      <c r="G203" s="112"/>
      <c r="H203" s="112"/>
      <c r="I203" s="112"/>
      <c r="J203" s="112"/>
    </row>
    <row r="204" spans="1:10" ht="13.5" customHeight="1">
      <c r="A204" s="109">
        <v>5311</v>
      </c>
      <c r="B204" s="113" t="s">
        <v>755</v>
      </c>
      <c r="C204" s="235" t="s">
        <v>73</v>
      </c>
      <c r="D204" s="82">
        <f>SUM(E204:F204)</f>
        <v>0</v>
      </c>
      <c r="E204" s="80" t="s">
        <v>116</v>
      </c>
      <c r="F204" s="82"/>
      <c r="G204" s="112"/>
      <c r="H204" s="112"/>
      <c r="I204" s="112"/>
      <c r="J204" s="112"/>
    </row>
    <row r="205" spans="1:10" ht="14.25">
      <c r="A205" s="109">
        <v>5400</v>
      </c>
      <c r="B205" s="113" t="s">
        <v>756</v>
      </c>
      <c r="C205" s="235" t="s">
        <v>74</v>
      </c>
      <c r="D205" s="82">
        <f>SUM(E205:F205)</f>
        <v>0</v>
      </c>
      <c r="E205" s="80" t="s">
        <v>116</v>
      </c>
      <c r="F205" s="82"/>
      <c r="G205" s="112"/>
      <c r="H205" s="112"/>
      <c r="I205" s="112"/>
      <c r="J205" s="112"/>
    </row>
    <row r="206" spans="1:10" ht="14.25">
      <c r="A206" s="109"/>
      <c r="B206" s="113" t="s">
        <v>757</v>
      </c>
      <c r="C206" s="235" t="s">
        <v>75</v>
      </c>
      <c r="D206" s="82">
        <f>SUM(E206:F206)</f>
        <v>0</v>
      </c>
      <c r="E206" s="80" t="s">
        <v>116</v>
      </c>
      <c r="F206" s="82"/>
      <c r="G206" s="112"/>
      <c r="H206" s="112"/>
      <c r="I206" s="112"/>
      <c r="J206" s="112"/>
    </row>
    <row r="207" spans="1:10" ht="14.25">
      <c r="A207" s="109">
        <v>5411</v>
      </c>
      <c r="B207" s="132" t="s">
        <v>758</v>
      </c>
      <c r="C207" s="235" t="s">
        <v>76</v>
      </c>
      <c r="D207" s="82">
        <f>SUM(E207:F207)</f>
        <v>0</v>
      </c>
      <c r="E207" s="80" t="s">
        <v>116</v>
      </c>
      <c r="F207" s="82"/>
      <c r="G207" s="112"/>
      <c r="H207" s="112"/>
      <c r="I207" s="112"/>
      <c r="J207" s="112"/>
    </row>
    <row r="208" spans="1:10" ht="86.25">
      <c r="A208" s="109">
        <v>5421</v>
      </c>
      <c r="B208" s="133" t="s">
        <v>759</v>
      </c>
      <c r="C208" s="136" t="s">
        <v>112</v>
      </c>
      <c r="D208" s="82">
        <f>SUM(D210,D215,D223,D226)</f>
        <v>-100000</v>
      </c>
      <c r="E208" s="82" t="s">
        <v>111</v>
      </c>
      <c r="F208" s="82">
        <f>SUM(F210,F215,F223,F226)</f>
        <v>-100000</v>
      </c>
      <c r="G208" s="82">
        <f>SUM(G210,G215,G223,G226)</f>
        <v>-25000</v>
      </c>
      <c r="H208" s="82">
        <f>SUM(H210,H215,H223,H226)</f>
        <v>-50000</v>
      </c>
      <c r="I208" s="82">
        <f>SUM(I210,I215,I223,I226)</f>
        <v>-75000</v>
      </c>
      <c r="J208" s="82">
        <f>SUM(J210,J215,J223,J226)</f>
        <v>-100000</v>
      </c>
    </row>
    <row r="209" spans="1:10" ht="13.5">
      <c r="A209" s="109">
        <v>5431</v>
      </c>
      <c r="B209" s="134" t="s">
        <v>341</v>
      </c>
      <c r="C209" s="136"/>
      <c r="D209" s="82"/>
      <c r="E209" s="82"/>
      <c r="F209" s="82"/>
      <c r="G209" s="112"/>
      <c r="H209" s="112"/>
      <c r="I209" s="112"/>
      <c r="J209" s="112"/>
    </row>
    <row r="210" spans="1:10" ht="49.5">
      <c r="A210" s="109">
        <v>5441</v>
      </c>
      <c r="B210" s="135" t="s">
        <v>760</v>
      </c>
      <c r="C210" s="212" t="s">
        <v>112</v>
      </c>
      <c r="D210" s="82">
        <f>SUM(D212:D214)</f>
        <v>-25000</v>
      </c>
      <c r="E210" s="82" t="s">
        <v>111</v>
      </c>
      <c r="F210" s="82">
        <f>SUM(F212:F214)</f>
        <v>-25000</v>
      </c>
      <c r="G210" s="82">
        <f>SUM(G212:G214)</f>
        <v>-6250</v>
      </c>
      <c r="H210" s="82">
        <f>SUM(H212:H214)</f>
        <v>-12500</v>
      </c>
      <c r="I210" s="82">
        <f>SUM(I212:I214)</f>
        <v>-18750</v>
      </c>
      <c r="J210" s="82">
        <f>SUM(J212:J214)</f>
        <v>-25000</v>
      </c>
    </row>
    <row r="211" spans="1:10" s="101" customFormat="1" ht="12" customHeight="1">
      <c r="A211" s="136" t="s">
        <v>141</v>
      </c>
      <c r="B211" s="134" t="s">
        <v>341</v>
      </c>
      <c r="C211" s="212"/>
      <c r="D211" s="82"/>
      <c r="E211" s="82"/>
      <c r="F211" s="82"/>
      <c r="G211" s="112"/>
      <c r="H211" s="112"/>
      <c r="I211" s="112"/>
      <c r="J211" s="112"/>
    </row>
    <row r="212" spans="1:10" s="101" customFormat="1" ht="28.5">
      <c r="A212" s="136"/>
      <c r="B212" s="137" t="s">
        <v>761</v>
      </c>
      <c r="C212" s="138" t="s">
        <v>183</v>
      </c>
      <c r="D212" s="82">
        <f>SUM(E212:F212)</f>
        <v>0</v>
      </c>
      <c r="E212" s="82" t="s">
        <v>117</v>
      </c>
      <c r="F212" s="82"/>
      <c r="G212" s="112"/>
      <c r="H212" s="112"/>
      <c r="I212" s="112"/>
      <c r="J212" s="112"/>
    </row>
    <row r="213" spans="1:10" ht="28.5">
      <c r="A213" s="138" t="s">
        <v>142</v>
      </c>
      <c r="B213" s="137" t="s">
        <v>762</v>
      </c>
      <c r="C213" s="138" t="s">
        <v>184</v>
      </c>
      <c r="D213" s="82">
        <f>SUM(E213:F213)</f>
        <v>0</v>
      </c>
      <c r="E213" s="82" t="s">
        <v>117</v>
      </c>
      <c r="F213" s="236"/>
      <c r="G213" s="112"/>
      <c r="H213" s="112"/>
      <c r="I213" s="112"/>
      <c r="J213" s="112"/>
    </row>
    <row r="214" spans="1:10" ht="28.5">
      <c r="A214" s="138"/>
      <c r="B214" s="137" t="s">
        <v>763</v>
      </c>
      <c r="C214" s="138" t="s">
        <v>185</v>
      </c>
      <c r="D214" s="82">
        <f>SUM(E214:F214)</f>
        <v>-25000</v>
      </c>
      <c r="E214" s="82" t="s">
        <v>111</v>
      </c>
      <c r="F214" s="82">
        <v>-25000</v>
      </c>
      <c r="G214" s="112">
        <v>-6250</v>
      </c>
      <c r="H214" s="112">
        <v>-12500</v>
      </c>
      <c r="I214" s="112">
        <v>-18750</v>
      </c>
      <c r="J214" s="112">
        <v>-25000</v>
      </c>
    </row>
    <row r="215" spans="1:10" ht="33">
      <c r="A215" s="138" t="s">
        <v>143</v>
      </c>
      <c r="B215" s="135" t="s">
        <v>764</v>
      </c>
      <c r="C215" s="212" t="s">
        <v>112</v>
      </c>
      <c r="D215" s="82">
        <f>SUM(D217:D218)</f>
        <v>0</v>
      </c>
      <c r="E215" s="82" t="s">
        <v>111</v>
      </c>
      <c r="F215" s="82">
        <f>SUM(F217:F218)</f>
        <v>0</v>
      </c>
      <c r="G215" s="112"/>
      <c r="H215" s="112"/>
      <c r="I215" s="112"/>
      <c r="J215" s="112"/>
    </row>
    <row r="216" spans="1:10" s="140" customFormat="1" ht="14.25">
      <c r="A216" s="138" t="s">
        <v>144</v>
      </c>
      <c r="B216" s="134" t="s">
        <v>341</v>
      </c>
      <c r="C216" s="212"/>
      <c r="D216" s="82"/>
      <c r="E216" s="82"/>
      <c r="F216" s="82"/>
      <c r="G216" s="139"/>
      <c r="H216" s="139"/>
      <c r="I216" s="139"/>
      <c r="J216" s="139"/>
    </row>
    <row r="217" spans="1:10" ht="30.75" customHeight="1">
      <c r="A217" s="84" t="s">
        <v>145</v>
      </c>
      <c r="B217" s="137" t="s">
        <v>765</v>
      </c>
      <c r="C217" s="212" t="s">
        <v>188</v>
      </c>
      <c r="D217" s="82">
        <f>SUM(E217:F217)</f>
        <v>0</v>
      </c>
      <c r="E217" s="82" t="s">
        <v>111</v>
      </c>
      <c r="F217" s="82"/>
      <c r="G217" s="112"/>
      <c r="H217" s="112"/>
      <c r="I217" s="112"/>
      <c r="J217" s="112"/>
    </row>
    <row r="218" spans="1:10" ht="31.5" customHeight="1">
      <c r="A218" s="84" t="s">
        <v>146</v>
      </c>
      <c r="B218" s="137" t="s">
        <v>766</v>
      </c>
      <c r="C218" s="212" t="s">
        <v>112</v>
      </c>
      <c r="D218" s="82">
        <f>SUM(D220:D222)</f>
        <v>0</v>
      </c>
      <c r="E218" s="82" t="s">
        <v>111</v>
      </c>
      <c r="F218" s="82">
        <f>SUM(F220:F222)</f>
        <v>0</v>
      </c>
      <c r="G218" s="112"/>
      <c r="H218" s="112"/>
      <c r="I218" s="112"/>
      <c r="J218" s="112"/>
    </row>
    <row r="219" spans="1:10" ht="13.5">
      <c r="A219" s="84"/>
      <c r="B219" s="134" t="s">
        <v>421</v>
      </c>
      <c r="C219" s="212"/>
      <c r="D219" s="82"/>
      <c r="E219" s="82"/>
      <c r="F219" s="82"/>
      <c r="G219" s="112"/>
      <c r="H219" s="112"/>
      <c r="I219" s="112"/>
      <c r="J219" s="112"/>
    </row>
    <row r="220" spans="1:10" ht="29.25" customHeight="1">
      <c r="A220" s="84" t="s">
        <v>147</v>
      </c>
      <c r="B220" s="134" t="s">
        <v>767</v>
      </c>
      <c r="C220" s="138" t="s">
        <v>189</v>
      </c>
      <c r="D220" s="82">
        <f>SUM(E220:F220)</f>
        <v>0</v>
      </c>
      <c r="E220" s="82" t="s">
        <v>117</v>
      </c>
      <c r="F220" s="82"/>
      <c r="G220" s="112"/>
      <c r="H220" s="112"/>
      <c r="I220" s="112"/>
      <c r="J220" s="112"/>
    </row>
    <row r="221" spans="1:10" ht="27">
      <c r="A221" s="84" t="s">
        <v>148</v>
      </c>
      <c r="B221" s="134" t="s">
        <v>768</v>
      </c>
      <c r="C221" s="212" t="s">
        <v>190</v>
      </c>
      <c r="D221" s="82">
        <f>SUM(E221:F221)</f>
        <v>0</v>
      </c>
      <c r="E221" s="82" t="s">
        <v>111</v>
      </c>
      <c r="F221" s="82"/>
      <c r="G221" s="112"/>
      <c r="H221" s="112"/>
      <c r="I221" s="112"/>
      <c r="J221" s="112"/>
    </row>
    <row r="222" spans="1:10" ht="27">
      <c r="A222" s="84"/>
      <c r="B222" s="141" t="s">
        <v>769</v>
      </c>
      <c r="C222" s="212" t="s">
        <v>191</v>
      </c>
      <c r="D222" s="82">
        <f>SUM(E222:F222)</f>
        <v>0</v>
      </c>
      <c r="E222" s="82" t="s">
        <v>111</v>
      </c>
      <c r="F222" s="82"/>
      <c r="G222" s="112"/>
      <c r="H222" s="112"/>
      <c r="I222" s="112"/>
      <c r="J222" s="112"/>
    </row>
    <row r="223" spans="1:10" ht="49.5">
      <c r="A223" s="84" t="s">
        <v>149</v>
      </c>
      <c r="B223" s="135" t="s">
        <v>770</v>
      </c>
      <c r="C223" s="212" t="s">
        <v>112</v>
      </c>
      <c r="D223" s="82">
        <f>SUM(D225)</f>
        <v>0</v>
      </c>
      <c r="E223" s="82" t="s">
        <v>111</v>
      </c>
      <c r="F223" s="82">
        <f>SUM(F225)</f>
        <v>0</v>
      </c>
      <c r="G223" s="112"/>
      <c r="H223" s="112"/>
      <c r="I223" s="112"/>
      <c r="J223" s="112"/>
    </row>
    <row r="224" spans="1:10" ht="13.5">
      <c r="A224" s="142" t="s">
        <v>150</v>
      </c>
      <c r="B224" s="134" t="s">
        <v>341</v>
      </c>
      <c r="C224" s="212"/>
      <c r="D224" s="82"/>
      <c r="E224" s="82"/>
      <c r="F224" s="82"/>
      <c r="G224" s="112"/>
      <c r="H224" s="112"/>
      <c r="I224" s="112"/>
      <c r="J224" s="112"/>
    </row>
    <row r="225" spans="1:10" ht="28.5">
      <c r="A225" s="84" t="s">
        <v>151</v>
      </c>
      <c r="B225" s="137" t="s">
        <v>771</v>
      </c>
      <c r="C225" s="136" t="s">
        <v>193</v>
      </c>
      <c r="D225" s="82">
        <f>SUM(E225:F225)</f>
        <v>0</v>
      </c>
      <c r="E225" s="82" t="s">
        <v>111</v>
      </c>
      <c r="F225" s="82"/>
      <c r="G225" s="112"/>
      <c r="H225" s="112"/>
      <c r="I225" s="112"/>
      <c r="J225" s="112"/>
    </row>
    <row r="226" spans="1:10" ht="102" customHeight="1">
      <c r="A226" s="84" t="s">
        <v>152</v>
      </c>
      <c r="B226" s="135" t="s">
        <v>772</v>
      </c>
      <c r="C226" s="212" t="s">
        <v>112</v>
      </c>
      <c r="D226" s="82">
        <f>SUM(D228:D231)</f>
        <v>-75000</v>
      </c>
      <c r="E226" s="82" t="s">
        <v>111</v>
      </c>
      <c r="F226" s="82">
        <f>SUM(F228:F231)</f>
        <v>-75000</v>
      </c>
      <c r="G226" s="82">
        <f>SUM(G228:G231)</f>
        <v>-18750</v>
      </c>
      <c r="H226" s="82">
        <f>SUM(H228:H231)</f>
        <v>-37500</v>
      </c>
      <c r="I226" s="82">
        <f>SUM(I228:I231)</f>
        <v>-56250</v>
      </c>
      <c r="J226" s="82">
        <f>SUM(J228:J231)</f>
        <v>-75000</v>
      </c>
    </row>
    <row r="227" spans="1:10" ht="13.5">
      <c r="A227" s="84"/>
      <c r="B227" s="134" t="s">
        <v>341</v>
      </c>
      <c r="C227" s="212"/>
      <c r="D227" s="82"/>
      <c r="E227" s="82"/>
      <c r="F227" s="82"/>
      <c r="G227" s="112"/>
      <c r="H227" s="112"/>
      <c r="I227" s="112"/>
      <c r="J227" s="112"/>
    </row>
    <row r="228" spans="1:10" ht="14.25">
      <c r="A228" s="142" t="s">
        <v>153</v>
      </c>
      <c r="B228" s="137" t="s">
        <v>773</v>
      </c>
      <c r="C228" s="138" t="s">
        <v>194</v>
      </c>
      <c r="D228" s="82">
        <f>SUM(E228:F228)</f>
        <v>-75000</v>
      </c>
      <c r="E228" s="82" t="s">
        <v>111</v>
      </c>
      <c r="F228" s="82">
        <v>-75000</v>
      </c>
      <c r="G228" s="112">
        <v>-18750</v>
      </c>
      <c r="H228" s="112">
        <v>-37500</v>
      </c>
      <c r="I228" s="112">
        <v>-56250</v>
      </c>
      <c r="J228" s="112">
        <v>-75000</v>
      </c>
    </row>
    <row r="229" spans="1:10" ht="28.5">
      <c r="A229" s="84" t="s">
        <v>154</v>
      </c>
      <c r="B229" s="137" t="s">
        <v>774</v>
      </c>
      <c r="C229" s="136" t="s">
        <v>195</v>
      </c>
      <c r="D229" s="82">
        <f>SUM(E229:F229)</f>
        <v>0</v>
      </c>
      <c r="E229" s="82" t="s">
        <v>111</v>
      </c>
      <c r="F229" s="82"/>
      <c r="G229" s="112"/>
      <c r="H229" s="112"/>
      <c r="I229" s="112"/>
      <c r="J229" s="112"/>
    </row>
    <row r="230" spans="1:10" ht="42.75">
      <c r="A230" s="84"/>
      <c r="B230" s="137" t="s">
        <v>775</v>
      </c>
      <c r="C230" s="212" t="s">
        <v>196</v>
      </c>
      <c r="D230" s="82">
        <f>SUM(E230:F230)</f>
        <v>0</v>
      </c>
      <c r="E230" s="82" t="s">
        <v>111</v>
      </c>
      <c r="F230" s="82"/>
      <c r="G230" s="112"/>
      <c r="H230" s="112"/>
      <c r="I230" s="112"/>
      <c r="J230" s="112"/>
    </row>
    <row r="231" spans="1:10" ht="28.5">
      <c r="A231" s="84" t="s">
        <v>155</v>
      </c>
      <c r="B231" s="137" t="s">
        <v>776</v>
      </c>
      <c r="C231" s="212" t="s">
        <v>197</v>
      </c>
      <c r="D231" s="82">
        <f>SUM(E231:F231)</f>
        <v>0</v>
      </c>
      <c r="E231" s="82" t="s">
        <v>111</v>
      </c>
      <c r="F231" s="82"/>
      <c r="G231" s="112"/>
      <c r="H231" s="112"/>
      <c r="I231" s="112"/>
      <c r="J231" s="112"/>
    </row>
  </sheetData>
  <sheetProtection/>
  <protectedRanges>
    <protectedRange sqref="F212:F214 F217 F220 D209:F209 D211:F211 D219:F219 D216:F216" name="Range15"/>
    <protectedRange sqref="F179:F181 F184:F186 D174:F174 D178:F178 D176:F176 D188:F188 D183:F183 G179:J179 G185:J186" name="Range13"/>
    <protectedRange sqref="E143 E148:E149 D145:F145 D142:F142 E152:E155 D151:F151 D147:F147" name="Range11"/>
    <protectedRange sqref="D110:E110 D118:F118 D112:E112 E119:E120 E113:E116 D122:F122" name="Range9"/>
    <protectedRange sqref="E89:E90 D98:F98 E93:E94 D92:F92 D88:F88 D96:F96" name="Range7"/>
    <protectedRange sqref="E62:E69 E74:E75 D73:F73 D61:F61 D71:F71" name="Range5"/>
    <protectedRange sqref="E26:F26 E40:E42 E31:E37 D25:F25 D30:F30 D39:F39 D28:E28 F27" name="Range3"/>
    <protectedRange sqref="E18:E20 D17:F17 D15:F15 D13:F13 D11:F11 D22:F22" name="Range1"/>
    <protectedRange sqref="E45:E52 E55 E58:E59 D44:F44 D57:F57 D54:F54" name="Range4"/>
    <protectedRange sqref="E78:E79 E82:E84 D77:F77 D81:F81 D86:F86" name="Range6"/>
    <protectedRange sqref="E99:E100 E107:E108 E103 D106:E106 D102:F102" name="Range8"/>
    <protectedRange sqref="E123:E128 E133:E134 E137:E140 D132:F132 D136:F136 D128 D130:F130 G128:J128" name="Range10"/>
    <protectedRange sqref="F195:F198 F204:F207 D203:F203 D194:F194 F189:F191 D200:F200" name="Range14"/>
    <protectedRange sqref="F228:F231 F225 F221:F222 D227:F227 D224:F224" name="Range16"/>
    <protectedRange sqref="E23" name="Range17"/>
    <protectedRange sqref="F201" name="Range21"/>
    <protectedRange sqref="D4:E4" name="Range25"/>
    <protectedRange sqref="F192" name="Range3_4"/>
    <protectedRange sqref="E171" name="Range24_1"/>
  </protectedRanges>
  <mergeCells count="9">
    <mergeCell ref="E5:J5"/>
    <mergeCell ref="B4:J4"/>
    <mergeCell ref="H2:J2"/>
    <mergeCell ref="B3:J3"/>
    <mergeCell ref="D7:D8"/>
    <mergeCell ref="D6:F6"/>
    <mergeCell ref="B6:C7"/>
    <mergeCell ref="G6:J6"/>
    <mergeCell ref="G7:J7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9 C18:C20 C23 C26 C31:C37 C41 C45:C48 C50:C52 C55 C58:C59 C62:C69 C74:C75 C78:C79 C82:C84 C89:C90 C93:C94 C99:C100 C103:C104 C107:C109 C119:C121 C133:C134 C137:C140 C143 C148:C149 C152 C154:C155 C158 C161:C162 C165 C168 C171 C179:C181 C184:C186 C189:C192 C195:C198 C201 C204:C207 C212:C214 C217 C220:C222 C225 C228:C2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I184"/>
  <sheetViews>
    <sheetView zoomScalePageLayoutView="0" workbookViewId="0" topLeftCell="A7">
      <selection activeCell="L16" sqref="L16"/>
    </sheetView>
  </sheetViews>
  <sheetFormatPr defaultColWidth="9.140625" defaultRowHeight="12.75"/>
  <cols>
    <col min="1" max="1" width="5.57421875" style="143" customWidth="1"/>
    <col min="2" max="2" width="39.00390625" style="143" customWidth="1"/>
    <col min="3" max="3" width="14.421875" style="143" customWidth="1"/>
    <col min="4" max="4" width="13.7109375" style="143" customWidth="1"/>
    <col min="5" max="5" width="14.28125" style="143" customWidth="1"/>
    <col min="6" max="6" width="13.7109375" style="143" customWidth="1"/>
    <col min="7" max="7" width="15.28125" style="143" customWidth="1"/>
    <col min="8" max="9" width="13.7109375" style="143" customWidth="1"/>
    <col min="10" max="16384" width="9.140625" style="143" customWidth="1"/>
  </cols>
  <sheetData>
    <row r="2" spans="4:9" ht="61.5" customHeight="1">
      <c r="D2" s="337"/>
      <c r="E2" s="337"/>
      <c r="G2" s="330"/>
      <c r="H2" s="330"/>
      <c r="I2" s="330"/>
    </row>
    <row r="3" spans="1:5" s="144" customFormat="1" ht="26.25" customHeight="1">
      <c r="A3" s="336" t="s">
        <v>785</v>
      </c>
      <c r="B3" s="336"/>
      <c r="C3" s="336"/>
      <c r="D3" s="336"/>
      <c r="E3" s="336"/>
    </row>
    <row r="4" spans="1:5" s="144" customFormat="1" ht="17.25">
      <c r="A4" s="145"/>
      <c r="B4" s="145"/>
      <c r="C4" s="145"/>
      <c r="D4" s="145"/>
      <c r="E4" s="145"/>
    </row>
    <row r="5" spans="1:5" s="144" customFormat="1" ht="45" customHeight="1">
      <c r="A5" s="145"/>
      <c r="B5" s="338" t="s">
        <v>836</v>
      </c>
      <c r="C5" s="338"/>
      <c r="D5" s="338"/>
      <c r="E5" s="338"/>
    </row>
    <row r="6" spans="1:5" s="144" customFormat="1" ht="17.25">
      <c r="A6" s="145"/>
      <c r="B6" s="145"/>
      <c r="C6" s="145"/>
      <c r="D6" s="145"/>
      <c r="E6" s="145"/>
    </row>
    <row r="7" spans="1:5" ht="14.25">
      <c r="A7" s="146"/>
      <c r="B7" s="146"/>
      <c r="C7" s="146"/>
      <c r="D7" s="146"/>
      <c r="E7" s="73"/>
    </row>
    <row r="8" spans="1:9" ht="15" customHeight="1">
      <c r="A8" s="334" t="s">
        <v>781</v>
      </c>
      <c r="B8" s="340"/>
      <c r="C8" s="333" t="s">
        <v>338</v>
      </c>
      <c r="D8" s="333"/>
      <c r="E8" s="333"/>
      <c r="F8" s="332" t="s">
        <v>850</v>
      </c>
      <c r="G8" s="332"/>
      <c r="H8" s="332"/>
      <c r="I8" s="332"/>
    </row>
    <row r="9" spans="1:9" ht="30" customHeight="1">
      <c r="A9" s="334"/>
      <c r="B9" s="340"/>
      <c r="C9" s="147" t="s">
        <v>605</v>
      </c>
      <c r="D9" s="76" t="s">
        <v>281</v>
      </c>
      <c r="E9" s="76"/>
      <c r="F9" s="332" t="s">
        <v>851</v>
      </c>
      <c r="G9" s="332"/>
      <c r="H9" s="332"/>
      <c r="I9" s="332"/>
    </row>
    <row r="10" spans="1:9" ht="28.5">
      <c r="A10" s="334"/>
      <c r="B10" s="340"/>
      <c r="C10" s="77" t="s">
        <v>782</v>
      </c>
      <c r="D10" s="148" t="s">
        <v>607</v>
      </c>
      <c r="E10" s="148" t="s">
        <v>608</v>
      </c>
      <c r="F10" s="75" t="s">
        <v>852</v>
      </c>
      <c r="G10" s="75" t="s">
        <v>855</v>
      </c>
      <c r="H10" s="75" t="s">
        <v>853</v>
      </c>
      <c r="I10" s="75" t="s">
        <v>854</v>
      </c>
    </row>
    <row r="11" spans="1:9" ht="13.5">
      <c r="A11" s="104">
        <v>1</v>
      </c>
      <c r="B11" s="104">
        <v>2</v>
      </c>
      <c r="C11" s="75">
        <v>3</v>
      </c>
      <c r="D11" s="77">
        <v>4</v>
      </c>
      <c r="E11" s="77">
        <v>5</v>
      </c>
      <c r="F11" s="75">
        <v>6</v>
      </c>
      <c r="G11" s="75">
        <v>7</v>
      </c>
      <c r="H11" s="75">
        <v>8</v>
      </c>
      <c r="I11" s="75">
        <v>9</v>
      </c>
    </row>
    <row r="12" spans="1:9" ht="30" customHeight="1">
      <c r="A12" s="149">
        <v>8000</v>
      </c>
      <c r="B12" s="148" t="s">
        <v>783</v>
      </c>
      <c r="C12" s="150">
        <f>SUM(D12:E12)</f>
        <v>-291682.5</v>
      </c>
      <c r="D12" s="150">
        <f>Ekamutner!E11-'Gorcarnakan caxs'!G10</f>
        <v>-13899.899999999907</v>
      </c>
      <c r="E12" s="150">
        <f>Ekamutner!F11-'Gorcarnakan caxs'!H10</f>
        <v>-277782.6000000001</v>
      </c>
      <c r="F12" s="150">
        <f>Ekamutner!G11-'Gorcarnakan caxs'!I10</f>
        <v>-291682.49999999977</v>
      </c>
      <c r="G12" s="150">
        <f>Ekamutner!H11-'Gorcarnakan caxs'!J10</f>
        <v>-291682.5</v>
      </c>
      <c r="H12" s="150">
        <f>Ekamutner!I11-'Gorcarnakan caxs'!K10</f>
        <v>-291682.50000000047</v>
      </c>
      <c r="I12" s="150">
        <f>Ekamutner!J11-'Gorcarnakan caxs'!L10</f>
        <v>-291682.49999999953</v>
      </c>
    </row>
    <row r="13" spans="1:5" ht="13.5">
      <c r="A13" s="73"/>
      <c r="B13" s="73"/>
      <c r="C13" s="73"/>
      <c r="D13" s="73"/>
      <c r="E13" s="73"/>
    </row>
    <row r="14" spans="1:5" ht="13.5">
      <c r="A14" s="73"/>
      <c r="B14" s="73"/>
      <c r="C14" s="73"/>
      <c r="D14" s="73"/>
      <c r="E14" s="73"/>
    </row>
    <row r="15" spans="1:5" ht="13.5">
      <c r="A15" s="73"/>
      <c r="B15" s="73"/>
      <c r="C15" s="73"/>
      <c r="D15" s="73"/>
      <c r="E15" s="73"/>
    </row>
    <row r="16" spans="1:8" ht="13.5">
      <c r="A16" s="73"/>
      <c r="B16" s="73"/>
      <c r="C16" s="73"/>
      <c r="D16" s="73"/>
      <c r="E16" s="73"/>
      <c r="F16" s="151"/>
      <c r="G16" s="151"/>
      <c r="H16" s="151"/>
    </row>
    <row r="17" spans="1:9" ht="13.5">
      <c r="A17" s="73"/>
      <c r="B17" s="152" t="s">
        <v>163</v>
      </c>
      <c r="C17" s="153">
        <f>C12+'Dificiti caxs'!D11</f>
        <v>0</v>
      </c>
      <c r="D17" s="153">
        <f>D12+'Dificiti caxs'!E11</f>
        <v>8.731149137020111E-11</v>
      </c>
      <c r="E17" s="153">
        <f>E12+'Dificiti caxs'!F11</f>
        <v>0</v>
      </c>
      <c r="F17" s="153">
        <f>F12+'Dificiti caxs'!G11</f>
        <v>0</v>
      </c>
      <c r="G17" s="153">
        <f>G12+'Dificiti caxs'!H11</f>
        <v>0</v>
      </c>
      <c r="H17" s="153">
        <f>H12+'Dificiti caxs'!I11</f>
        <v>-4.656612873077393E-10</v>
      </c>
      <c r="I17" s="153">
        <f>I12+'Dificiti caxs'!J11</f>
        <v>4.656612873077393E-10</v>
      </c>
    </row>
    <row r="18" spans="1:9" ht="13.5">
      <c r="A18" s="73"/>
      <c r="B18" s="152" t="s">
        <v>164</v>
      </c>
      <c r="C18" s="153">
        <f>'Gorcarnakan caxs'!F10-'Tntesagitakan '!D10</f>
        <v>0</v>
      </c>
      <c r="D18" s="153">
        <f>'Gorcarnakan caxs'!G10-'Tntesagitakan '!E10</f>
        <v>0</v>
      </c>
      <c r="E18" s="153">
        <f>'Gorcarnakan caxs'!H10-'Tntesagitakan '!F10</f>
        <v>0</v>
      </c>
      <c r="F18" s="153">
        <f>'Gorcarnakan caxs'!I10-'Tntesagitakan '!G10</f>
        <v>0</v>
      </c>
      <c r="G18" s="153">
        <f>'Gorcarnakan caxs'!J10-'Tntesagitakan '!H10</f>
        <v>0</v>
      </c>
      <c r="H18" s="153">
        <f>'Gorcarnakan caxs'!K10-'Tntesagitakan '!I10</f>
        <v>0</v>
      </c>
      <c r="I18" s="153">
        <f>'Gorcarnakan caxs'!L10-'Tntesagitakan '!J10</f>
        <v>0</v>
      </c>
    </row>
    <row r="19" spans="1:9" ht="13.5">
      <c r="A19" s="73"/>
      <c r="B19" s="152" t="s">
        <v>279</v>
      </c>
      <c r="C19" s="153">
        <f>'Tntesagitakan '!D10-'Gorcarnakan caxs.Tntesagitakan'!F11</f>
        <v>0</v>
      </c>
      <c r="D19" s="153">
        <f>'Tntesagitakan '!E10-'Gorcarnakan caxs.Tntesagitakan'!G11</f>
        <v>0</v>
      </c>
      <c r="E19" s="153">
        <f>'Tntesagitakan '!F10-'Gorcarnakan caxs.Tntesagitakan'!H11</f>
        <v>0</v>
      </c>
      <c r="F19" s="153">
        <f>'Tntesagitakan '!G10-'Gorcarnakan caxs.Tntesagitakan'!I11</f>
        <v>0</v>
      </c>
      <c r="G19" s="153">
        <f>'Tntesagitakan '!H10-'Gorcarnakan caxs.Tntesagitakan'!J11</f>
        <v>0</v>
      </c>
      <c r="H19" s="153">
        <f>'Tntesagitakan '!I10-'Gorcarnakan caxs.Tntesagitakan'!K11</f>
        <v>0</v>
      </c>
      <c r="I19" s="153">
        <f>'Tntesagitakan '!J10-'Gorcarnakan caxs.Tntesagitakan'!L11</f>
        <v>0</v>
      </c>
    </row>
    <row r="20" spans="1:9" ht="13.5">
      <c r="A20" s="73"/>
      <c r="B20" s="152" t="s">
        <v>165</v>
      </c>
      <c r="C20" s="153">
        <f>'Gorcarnakan caxs'!F315-'Tntesagitakan '!D171</f>
        <v>0</v>
      </c>
      <c r="D20" s="153">
        <f>'Gorcarnakan caxs'!G315-'Tntesagitakan '!E171</f>
        <v>0</v>
      </c>
      <c r="E20" s="153">
        <f>'Gorcarnakan caxs'!H315-'Tntesagitakan '!F171</f>
        <v>0</v>
      </c>
      <c r="F20" s="153">
        <f>'Gorcarnakan caxs'!I315-'Tntesagitakan '!G171</f>
        <v>0</v>
      </c>
      <c r="G20" s="153">
        <f>'Gorcarnakan caxs'!J315-'Tntesagitakan '!H171</f>
        <v>0</v>
      </c>
      <c r="H20" s="153">
        <f>'Gorcarnakan caxs'!K315-'Tntesagitakan '!I171</f>
        <v>0</v>
      </c>
      <c r="I20" s="153">
        <f>'Gorcarnakan caxs'!L315-'Tntesagitakan '!J171</f>
        <v>0</v>
      </c>
    </row>
    <row r="21" spans="1:9" ht="13.5">
      <c r="A21" s="73"/>
      <c r="B21" s="154"/>
      <c r="C21" s="155"/>
      <c r="D21" s="155"/>
      <c r="E21" s="155"/>
      <c r="F21" s="156"/>
      <c r="G21" s="156"/>
      <c r="H21" s="156"/>
      <c r="I21" s="156"/>
    </row>
    <row r="22" spans="1:9" ht="13.5">
      <c r="A22" s="73"/>
      <c r="B22" s="154"/>
      <c r="C22" s="155"/>
      <c r="D22" s="155"/>
      <c r="E22" s="155"/>
      <c r="F22" s="156"/>
      <c r="G22" s="156"/>
      <c r="H22" s="156"/>
      <c r="I22" s="156"/>
    </row>
    <row r="23" spans="1:9" ht="13.5">
      <c r="A23" s="73"/>
      <c r="B23" s="154"/>
      <c r="C23" s="155"/>
      <c r="D23" s="153"/>
      <c r="E23" s="155"/>
      <c r="F23" s="156"/>
      <c r="G23" s="156"/>
      <c r="H23" s="156"/>
      <c r="I23" s="156"/>
    </row>
    <row r="24" spans="1:5" s="157" customFormat="1" ht="33" customHeight="1">
      <c r="A24" s="339" t="s">
        <v>784</v>
      </c>
      <c r="B24" s="339"/>
      <c r="C24" s="339"/>
      <c r="D24" s="339"/>
      <c r="E24" s="339"/>
    </row>
    <row r="25" spans="1:3" ht="13.5">
      <c r="A25" s="158"/>
      <c r="B25" s="159"/>
      <c r="C25" s="160"/>
    </row>
    <row r="26" spans="1:3" ht="13.5">
      <c r="A26" s="158"/>
      <c r="B26" s="161"/>
      <c r="C26" s="160"/>
    </row>
    <row r="27" spans="2:3" ht="13.5">
      <c r="B27" s="161"/>
      <c r="C27" s="160"/>
    </row>
    <row r="28" spans="2:3" ht="13.5">
      <c r="B28" s="161"/>
      <c r="C28" s="160"/>
    </row>
    <row r="29" spans="2:3" ht="13.5">
      <c r="B29" s="161"/>
      <c r="C29" s="160"/>
    </row>
    <row r="30" spans="2:3" ht="13.5">
      <c r="B30" s="161"/>
      <c r="C30" s="160"/>
    </row>
    <row r="31" spans="2:3" ht="13.5">
      <c r="B31" s="161"/>
      <c r="C31" s="160"/>
    </row>
    <row r="32" ht="13.5">
      <c r="B32" s="162"/>
    </row>
    <row r="33" ht="13.5">
      <c r="B33" s="162"/>
    </row>
    <row r="34" ht="13.5">
      <c r="B34" s="162"/>
    </row>
    <row r="35" ht="13.5">
      <c r="B35" s="162"/>
    </row>
    <row r="36" ht="13.5">
      <c r="B36" s="162"/>
    </row>
    <row r="37" ht="13.5">
      <c r="B37" s="162"/>
    </row>
    <row r="38" ht="13.5">
      <c r="B38" s="162"/>
    </row>
    <row r="39" ht="13.5">
      <c r="B39" s="162"/>
    </row>
    <row r="40" ht="13.5">
      <c r="B40" s="162"/>
    </row>
    <row r="41" ht="13.5">
      <c r="B41" s="162"/>
    </row>
    <row r="42" ht="13.5">
      <c r="B42" s="162"/>
    </row>
    <row r="43" ht="13.5">
      <c r="B43" s="162"/>
    </row>
    <row r="44" ht="13.5">
      <c r="B44" s="162"/>
    </row>
    <row r="45" ht="13.5">
      <c r="B45" s="162"/>
    </row>
    <row r="46" ht="13.5">
      <c r="B46" s="162"/>
    </row>
    <row r="47" ht="13.5">
      <c r="B47" s="162"/>
    </row>
    <row r="48" ht="13.5">
      <c r="B48" s="162"/>
    </row>
    <row r="49" ht="13.5">
      <c r="B49" s="162"/>
    </row>
    <row r="50" ht="13.5">
      <c r="B50" s="162"/>
    </row>
    <row r="51" ht="13.5">
      <c r="B51" s="162"/>
    </row>
    <row r="52" ht="13.5">
      <c r="B52" s="162"/>
    </row>
    <row r="53" ht="13.5">
      <c r="B53" s="162"/>
    </row>
    <row r="54" ht="13.5">
      <c r="B54" s="162"/>
    </row>
    <row r="55" ht="13.5">
      <c r="B55" s="162"/>
    </row>
    <row r="56" ht="13.5">
      <c r="B56" s="162"/>
    </row>
    <row r="57" ht="13.5">
      <c r="B57" s="162"/>
    </row>
    <row r="58" ht="13.5">
      <c r="B58" s="162"/>
    </row>
    <row r="59" ht="13.5">
      <c r="B59" s="162"/>
    </row>
    <row r="60" ht="13.5">
      <c r="B60" s="162"/>
    </row>
    <row r="61" ht="13.5">
      <c r="B61" s="162"/>
    </row>
    <row r="62" ht="13.5">
      <c r="B62" s="162"/>
    </row>
    <row r="63" ht="13.5">
      <c r="B63" s="162"/>
    </row>
    <row r="64" ht="13.5">
      <c r="B64" s="162"/>
    </row>
    <row r="65" ht="13.5">
      <c r="B65" s="162"/>
    </row>
    <row r="66" ht="13.5">
      <c r="B66" s="162"/>
    </row>
    <row r="67" ht="13.5">
      <c r="B67" s="162"/>
    </row>
    <row r="68" ht="13.5">
      <c r="B68" s="162"/>
    </row>
    <row r="69" ht="13.5">
      <c r="B69" s="162"/>
    </row>
    <row r="70" ht="13.5">
      <c r="B70" s="162"/>
    </row>
    <row r="71" ht="13.5">
      <c r="B71" s="162"/>
    </row>
    <row r="72" ht="13.5">
      <c r="B72" s="162"/>
    </row>
    <row r="73" ht="13.5">
      <c r="B73" s="162"/>
    </row>
    <row r="74" ht="13.5">
      <c r="B74" s="162"/>
    </row>
    <row r="75" ht="13.5">
      <c r="B75" s="162"/>
    </row>
    <row r="76" ht="13.5">
      <c r="B76" s="162"/>
    </row>
    <row r="77" ht="13.5">
      <c r="B77" s="162"/>
    </row>
    <row r="78" ht="13.5">
      <c r="B78" s="162"/>
    </row>
    <row r="79" ht="13.5">
      <c r="B79" s="162"/>
    </row>
    <row r="80" ht="13.5">
      <c r="B80" s="162"/>
    </row>
    <row r="81" ht="13.5">
      <c r="B81" s="162"/>
    </row>
    <row r="82" ht="13.5">
      <c r="B82" s="162"/>
    </row>
    <row r="83" ht="13.5">
      <c r="B83" s="162"/>
    </row>
    <row r="84" ht="13.5">
      <c r="B84" s="162"/>
    </row>
    <row r="85" ht="13.5">
      <c r="B85" s="162"/>
    </row>
    <row r="86" ht="13.5">
      <c r="B86" s="162"/>
    </row>
    <row r="87" ht="13.5">
      <c r="B87" s="162"/>
    </row>
    <row r="88" ht="13.5">
      <c r="B88" s="162"/>
    </row>
    <row r="89" ht="13.5">
      <c r="B89" s="162"/>
    </row>
    <row r="90" ht="13.5">
      <c r="B90" s="162"/>
    </row>
    <row r="91" ht="13.5">
      <c r="B91" s="162"/>
    </row>
    <row r="92" ht="13.5">
      <c r="B92" s="162"/>
    </row>
    <row r="93" ht="13.5">
      <c r="B93" s="162"/>
    </row>
    <row r="94" ht="13.5">
      <c r="B94" s="162"/>
    </row>
    <row r="95" ht="13.5">
      <c r="B95" s="162"/>
    </row>
    <row r="96" ht="13.5">
      <c r="B96" s="162"/>
    </row>
    <row r="97" ht="13.5">
      <c r="B97" s="162"/>
    </row>
    <row r="98" ht="13.5">
      <c r="B98" s="162"/>
    </row>
    <row r="99" ht="13.5">
      <c r="B99" s="162"/>
    </row>
    <row r="100" ht="13.5">
      <c r="B100" s="162"/>
    </row>
    <row r="101" ht="13.5">
      <c r="B101" s="162"/>
    </row>
    <row r="102" ht="13.5">
      <c r="B102" s="162"/>
    </row>
    <row r="103" ht="13.5">
      <c r="B103" s="162"/>
    </row>
    <row r="104" ht="13.5">
      <c r="B104" s="162"/>
    </row>
    <row r="105" ht="13.5">
      <c r="B105" s="162"/>
    </row>
    <row r="106" ht="13.5">
      <c r="B106" s="162"/>
    </row>
    <row r="107" ht="13.5">
      <c r="B107" s="162"/>
    </row>
    <row r="108" ht="13.5">
      <c r="B108" s="162"/>
    </row>
    <row r="109" ht="13.5">
      <c r="B109" s="162"/>
    </row>
    <row r="110" ht="13.5">
      <c r="B110" s="162"/>
    </row>
    <row r="111" ht="13.5">
      <c r="B111" s="162"/>
    </row>
    <row r="112" ht="13.5">
      <c r="B112" s="162"/>
    </row>
    <row r="113" ht="13.5">
      <c r="B113" s="162"/>
    </row>
    <row r="114" ht="13.5">
      <c r="B114" s="162"/>
    </row>
    <row r="115" ht="13.5">
      <c r="B115" s="162"/>
    </row>
    <row r="116" ht="13.5">
      <c r="B116" s="162"/>
    </row>
    <row r="117" ht="13.5">
      <c r="B117" s="162"/>
    </row>
    <row r="118" ht="13.5">
      <c r="B118" s="162"/>
    </row>
    <row r="119" ht="13.5">
      <c r="B119" s="162"/>
    </row>
    <row r="120" ht="13.5">
      <c r="B120" s="162"/>
    </row>
    <row r="121" ht="13.5">
      <c r="B121" s="162"/>
    </row>
    <row r="122" ht="13.5">
      <c r="B122" s="162"/>
    </row>
    <row r="123" ht="13.5">
      <c r="B123" s="162"/>
    </row>
    <row r="124" ht="13.5">
      <c r="B124" s="162"/>
    </row>
    <row r="125" ht="13.5">
      <c r="B125" s="162"/>
    </row>
    <row r="126" ht="13.5">
      <c r="B126" s="162"/>
    </row>
    <row r="127" ht="13.5">
      <c r="B127" s="162"/>
    </row>
    <row r="128" ht="13.5">
      <c r="B128" s="162"/>
    </row>
    <row r="129" ht="13.5">
      <c r="B129" s="162"/>
    </row>
    <row r="130" ht="13.5">
      <c r="B130" s="162"/>
    </row>
    <row r="131" ht="13.5">
      <c r="B131" s="162"/>
    </row>
    <row r="132" ht="13.5">
      <c r="B132" s="162"/>
    </row>
    <row r="133" ht="13.5">
      <c r="B133" s="162"/>
    </row>
    <row r="134" ht="13.5">
      <c r="B134" s="162"/>
    </row>
    <row r="135" ht="13.5">
      <c r="B135" s="162"/>
    </row>
    <row r="136" ht="13.5">
      <c r="B136" s="162"/>
    </row>
    <row r="137" ht="13.5">
      <c r="B137" s="162"/>
    </row>
    <row r="138" ht="13.5">
      <c r="B138" s="162"/>
    </row>
    <row r="139" ht="13.5">
      <c r="B139" s="162"/>
    </row>
    <row r="140" ht="13.5">
      <c r="B140" s="162"/>
    </row>
    <row r="141" ht="13.5">
      <c r="B141" s="162"/>
    </row>
    <row r="142" ht="13.5">
      <c r="B142" s="162"/>
    </row>
    <row r="143" ht="13.5">
      <c r="B143" s="162"/>
    </row>
    <row r="144" ht="13.5">
      <c r="B144" s="162"/>
    </row>
    <row r="145" ht="13.5">
      <c r="B145" s="162"/>
    </row>
    <row r="146" ht="13.5">
      <c r="B146" s="162"/>
    </row>
    <row r="147" ht="13.5">
      <c r="B147" s="162"/>
    </row>
    <row r="148" ht="13.5">
      <c r="B148" s="162"/>
    </row>
    <row r="149" ht="13.5">
      <c r="B149" s="162"/>
    </row>
    <row r="150" ht="13.5">
      <c r="B150" s="162"/>
    </row>
    <row r="151" ht="13.5">
      <c r="B151" s="162"/>
    </row>
    <row r="152" ht="13.5">
      <c r="B152" s="162"/>
    </row>
    <row r="153" ht="13.5">
      <c r="B153" s="162"/>
    </row>
    <row r="154" ht="13.5">
      <c r="B154" s="162"/>
    </row>
    <row r="155" ht="13.5">
      <c r="B155" s="162"/>
    </row>
    <row r="156" ht="13.5">
      <c r="B156" s="162"/>
    </row>
    <row r="157" ht="13.5">
      <c r="B157" s="162"/>
    </row>
    <row r="158" ht="13.5">
      <c r="B158" s="162"/>
    </row>
    <row r="159" ht="13.5">
      <c r="B159" s="162"/>
    </row>
    <row r="160" ht="13.5">
      <c r="B160" s="162"/>
    </row>
    <row r="161" ht="13.5">
      <c r="B161" s="162"/>
    </row>
    <row r="162" ht="13.5">
      <c r="B162" s="162"/>
    </row>
    <row r="163" ht="13.5">
      <c r="B163" s="162"/>
    </row>
    <row r="164" ht="13.5">
      <c r="B164" s="162"/>
    </row>
    <row r="165" ht="13.5">
      <c r="B165" s="162"/>
    </row>
    <row r="166" ht="13.5">
      <c r="B166" s="162"/>
    </row>
    <row r="167" ht="13.5">
      <c r="B167" s="162"/>
    </row>
    <row r="168" ht="13.5">
      <c r="B168" s="162"/>
    </row>
    <row r="169" ht="13.5">
      <c r="B169" s="162"/>
    </row>
    <row r="170" ht="13.5">
      <c r="B170" s="162"/>
    </row>
    <row r="171" ht="13.5">
      <c r="B171" s="162"/>
    </row>
    <row r="172" ht="13.5">
      <c r="B172" s="162"/>
    </row>
    <row r="173" ht="13.5">
      <c r="B173" s="162"/>
    </row>
    <row r="174" ht="13.5">
      <c r="B174" s="162"/>
    </row>
    <row r="175" ht="13.5">
      <c r="B175" s="162"/>
    </row>
    <row r="176" ht="13.5">
      <c r="B176" s="162"/>
    </row>
    <row r="177" ht="13.5">
      <c r="B177" s="162"/>
    </row>
    <row r="178" ht="13.5">
      <c r="B178" s="162"/>
    </row>
    <row r="179" ht="13.5">
      <c r="B179" s="162"/>
    </row>
    <row r="180" ht="13.5">
      <c r="B180" s="162"/>
    </row>
    <row r="181" ht="13.5">
      <c r="B181" s="162"/>
    </row>
    <row r="182" ht="13.5">
      <c r="B182" s="162"/>
    </row>
    <row r="183" ht="13.5">
      <c r="B183" s="162"/>
    </row>
    <row r="184" ht="13.5">
      <c r="B184" s="162"/>
    </row>
  </sheetData>
  <sheetProtection/>
  <mergeCells count="10">
    <mergeCell ref="F8:I8"/>
    <mergeCell ref="F9:I9"/>
    <mergeCell ref="A3:E3"/>
    <mergeCell ref="D2:E2"/>
    <mergeCell ref="B5:E5"/>
    <mergeCell ref="A24:E24"/>
    <mergeCell ref="B8:B10"/>
    <mergeCell ref="A8:A10"/>
    <mergeCell ref="C8:E8"/>
    <mergeCell ref="G2:I2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55"/>
  <sheetViews>
    <sheetView zoomScale="90" zoomScaleNormal="90" zoomScalePageLayoutView="0" workbookViewId="0" topLeftCell="B1">
      <selection activeCell="H2" sqref="H2:J2"/>
    </sheetView>
  </sheetViews>
  <sheetFormatPr defaultColWidth="9.140625" defaultRowHeight="12.75"/>
  <cols>
    <col min="1" max="1" width="5.8515625" style="143" customWidth="1"/>
    <col min="2" max="2" width="54.28125" style="143" customWidth="1"/>
    <col min="3" max="3" width="15.8515625" style="143" customWidth="1"/>
    <col min="4" max="10" width="13.7109375" style="143" customWidth="1"/>
    <col min="11" max="16384" width="9.140625" style="143" customWidth="1"/>
  </cols>
  <sheetData>
    <row r="2" spans="5:10" ht="72.75" customHeight="1">
      <c r="E2" s="337"/>
      <c r="F2" s="337"/>
      <c r="H2" s="343"/>
      <c r="I2" s="343"/>
      <c r="J2" s="343"/>
    </row>
    <row r="3" spans="1:10" s="144" customFormat="1" ht="25.5" customHeight="1">
      <c r="A3" s="145"/>
      <c r="B3" s="342" t="s">
        <v>7</v>
      </c>
      <c r="C3" s="342"/>
      <c r="D3" s="342"/>
      <c r="E3" s="342"/>
      <c r="F3" s="342"/>
      <c r="G3" s="342"/>
      <c r="H3" s="342"/>
      <c r="I3" s="342"/>
      <c r="J3" s="342"/>
    </row>
    <row r="4" spans="1:10" s="144" customFormat="1" ht="39.75" customHeight="1">
      <c r="A4" s="145"/>
      <c r="B4" s="338" t="s">
        <v>837</v>
      </c>
      <c r="C4" s="338"/>
      <c r="D4" s="338"/>
      <c r="E4" s="338"/>
      <c r="F4" s="338"/>
      <c r="G4" s="338"/>
      <c r="H4" s="338"/>
      <c r="I4" s="338"/>
      <c r="J4" s="338"/>
    </row>
    <row r="5" spans="1:6" s="144" customFormat="1" ht="15" customHeight="1">
      <c r="A5" s="145"/>
      <c r="B5" s="145"/>
      <c r="C5" s="344"/>
      <c r="D5" s="344"/>
      <c r="E5" s="344"/>
      <c r="F5" s="344"/>
    </row>
    <row r="6" spans="1:10" s="144" customFormat="1" ht="13.5" customHeight="1">
      <c r="A6" s="163"/>
      <c r="B6" s="99"/>
      <c r="C6" s="99"/>
      <c r="D6" s="99"/>
      <c r="E6" s="341" t="s">
        <v>604</v>
      </c>
      <c r="F6" s="341"/>
      <c r="G6" s="341"/>
      <c r="H6" s="341"/>
      <c r="I6" s="341"/>
      <c r="J6" s="341"/>
    </row>
    <row r="7" spans="1:10" ht="13.5" customHeight="1">
      <c r="A7" s="334"/>
      <c r="B7" s="334" t="s">
        <v>777</v>
      </c>
      <c r="C7" s="334"/>
      <c r="D7" s="333" t="s">
        <v>338</v>
      </c>
      <c r="E7" s="333"/>
      <c r="F7" s="333"/>
      <c r="G7" s="332" t="s">
        <v>850</v>
      </c>
      <c r="H7" s="332"/>
      <c r="I7" s="332"/>
      <c r="J7" s="332"/>
    </row>
    <row r="8" spans="1:10" ht="30" customHeight="1">
      <c r="A8" s="334"/>
      <c r="B8" s="334"/>
      <c r="C8" s="334"/>
      <c r="D8" s="332" t="s">
        <v>340</v>
      </c>
      <c r="E8" s="164" t="s">
        <v>341</v>
      </c>
      <c r="F8" s="164"/>
      <c r="G8" s="332" t="s">
        <v>851</v>
      </c>
      <c r="H8" s="332"/>
      <c r="I8" s="332"/>
      <c r="J8" s="332"/>
    </row>
    <row r="9" spans="1:10" ht="27" customHeight="1">
      <c r="A9" s="334"/>
      <c r="B9" s="165" t="s">
        <v>614</v>
      </c>
      <c r="C9" s="127" t="s">
        <v>158</v>
      </c>
      <c r="D9" s="332"/>
      <c r="E9" s="75" t="s">
        <v>342</v>
      </c>
      <c r="F9" s="75" t="s">
        <v>343</v>
      </c>
      <c r="G9" s="75" t="s">
        <v>852</v>
      </c>
      <c r="H9" s="75" t="s">
        <v>855</v>
      </c>
      <c r="I9" s="75" t="s">
        <v>853</v>
      </c>
      <c r="J9" s="75" t="s">
        <v>854</v>
      </c>
    </row>
    <row r="10" spans="1:10" ht="13.5" customHeight="1">
      <c r="A10" s="104">
        <v>1</v>
      </c>
      <c r="B10" s="104">
        <v>2</v>
      </c>
      <c r="C10" s="104" t="s">
        <v>159</v>
      </c>
      <c r="D10" s="86">
        <v>4</v>
      </c>
      <c r="E10" s="86">
        <v>5</v>
      </c>
      <c r="F10" s="75">
        <v>6</v>
      </c>
      <c r="G10" s="75">
        <v>7</v>
      </c>
      <c r="H10" s="75">
        <v>8</v>
      </c>
      <c r="I10" s="75">
        <v>9</v>
      </c>
      <c r="J10" s="75">
        <v>10</v>
      </c>
    </row>
    <row r="11" spans="1:10" s="169" customFormat="1" ht="27">
      <c r="A11" s="149">
        <v>8010</v>
      </c>
      <c r="B11" s="166" t="s">
        <v>786</v>
      </c>
      <c r="C11" s="167"/>
      <c r="D11" s="80">
        <f>SUM(E11:F11)</f>
        <v>291682.5</v>
      </c>
      <c r="E11" s="80">
        <f>SUM(E13+E68)</f>
        <v>13899.899999999994</v>
      </c>
      <c r="F11" s="80">
        <f>SUM(F13+F68)</f>
        <v>277782.6</v>
      </c>
      <c r="G11" s="168">
        <v>291682.5</v>
      </c>
      <c r="H11" s="168">
        <v>291682.5</v>
      </c>
      <c r="I11" s="168">
        <v>291682.5</v>
      </c>
      <c r="J11" s="168">
        <v>291682.5</v>
      </c>
    </row>
    <row r="12" spans="1:10" s="169" customFormat="1" ht="12.75" customHeight="1">
      <c r="A12" s="149"/>
      <c r="B12" s="170" t="s">
        <v>341</v>
      </c>
      <c r="C12" s="167"/>
      <c r="D12" s="80"/>
      <c r="E12" s="80"/>
      <c r="F12" s="80"/>
      <c r="G12" s="168"/>
      <c r="H12" s="168"/>
      <c r="I12" s="168"/>
      <c r="J12" s="168"/>
    </row>
    <row r="13" spans="1:10" ht="27">
      <c r="A13" s="149">
        <v>8100</v>
      </c>
      <c r="B13" s="166" t="s">
        <v>787</v>
      </c>
      <c r="C13" s="171"/>
      <c r="D13" s="82">
        <f>SUM(D15,D43)</f>
        <v>291682.5</v>
      </c>
      <c r="E13" s="82">
        <f>SUM(E15,E43)</f>
        <v>13899.899999999994</v>
      </c>
      <c r="F13" s="82">
        <f>SUM(F15,F43)</f>
        <v>277782.6</v>
      </c>
      <c r="G13" s="172">
        <v>291682.5</v>
      </c>
      <c r="H13" s="172">
        <v>291682.5</v>
      </c>
      <c r="I13" s="172">
        <v>291682.5</v>
      </c>
      <c r="J13" s="172">
        <v>291682.5</v>
      </c>
    </row>
    <row r="14" spans="1:10" ht="12.75" customHeight="1">
      <c r="A14" s="149"/>
      <c r="B14" s="173" t="s">
        <v>341</v>
      </c>
      <c r="C14" s="171"/>
      <c r="D14" s="82"/>
      <c r="E14" s="82"/>
      <c r="F14" s="82"/>
      <c r="G14" s="172"/>
      <c r="H14" s="172"/>
      <c r="I14" s="172"/>
      <c r="J14" s="172"/>
    </row>
    <row r="15" spans="1:10" ht="24" customHeight="1">
      <c r="A15" s="174">
        <v>8110</v>
      </c>
      <c r="B15" s="175" t="s">
        <v>788</v>
      </c>
      <c r="C15" s="171"/>
      <c r="D15" s="82">
        <f>SUM(D17:D21)</f>
        <v>0</v>
      </c>
      <c r="E15" s="82">
        <f>SUM(E17:E21)</f>
        <v>0</v>
      </c>
      <c r="F15" s="82">
        <f>SUM(F17:F21)</f>
        <v>0</v>
      </c>
      <c r="G15" s="172"/>
      <c r="H15" s="172"/>
      <c r="I15" s="172"/>
      <c r="J15" s="172"/>
    </row>
    <row r="16" spans="1:10" ht="12.75" customHeight="1">
      <c r="A16" s="174"/>
      <c r="B16" s="176" t="s">
        <v>341</v>
      </c>
      <c r="C16" s="171"/>
      <c r="D16" s="177"/>
      <c r="E16" s="82"/>
      <c r="F16" s="177"/>
      <c r="G16" s="172"/>
      <c r="H16" s="172"/>
      <c r="I16" s="172"/>
      <c r="J16" s="172"/>
    </row>
    <row r="17" spans="1:10" ht="42" customHeight="1">
      <c r="A17" s="174">
        <v>8111</v>
      </c>
      <c r="B17" s="178" t="s">
        <v>789</v>
      </c>
      <c r="C17" s="171"/>
      <c r="D17" s="82">
        <f>SUM(D19:D20)</f>
        <v>0</v>
      </c>
      <c r="E17" s="177" t="s">
        <v>182</v>
      </c>
      <c r="F17" s="82">
        <f>SUM(F19:F20)</f>
        <v>0</v>
      </c>
      <c r="G17" s="172"/>
      <c r="H17" s="172"/>
      <c r="I17" s="172"/>
      <c r="J17" s="172"/>
    </row>
    <row r="18" spans="1:10" ht="12.75" customHeight="1">
      <c r="A18" s="174"/>
      <c r="B18" s="122" t="s">
        <v>690</v>
      </c>
      <c r="C18" s="171"/>
      <c r="D18" s="82"/>
      <c r="E18" s="177"/>
      <c r="F18" s="82"/>
      <c r="G18" s="172"/>
      <c r="H18" s="172"/>
      <c r="I18" s="172"/>
      <c r="J18" s="172"/>
    </row>
    <row r="19" spans="1:10" ht="13.5" customHeight="1">
      <c r="A19" s="174">
        <v>8112</v>
      </c>
      <c r="B19" s="179" t="s">
        <v>790</v>
      </c>
      <c r="C19" s="180" t="s">
        <v>170</v>
      </c>
      <c r="D19" s="82">
        <f>SUM(E19:F19)</f>
        <v>0</v>
      </c>
      <c r="E19" s="177" t="s">
        <v>182</v>
      </c>
      <c r="F19" s="82"/>
      <c r="G19" s="172"/>
      <c r="H19" s="172"/>
      <c r="I19" s="172"/>
      <c r="J19" s="172"/>
    </row>
    <row r="20" spans="1:10" ht="13.5" customHeight="1">
      <c r="A20" s="174">
        <v>8113</v>
      </c>
      <c r="B20" s="179" t="s">
        <v>791</v>
      </c>
      <c r="C20" s="180" t="s">
        <v>171</v>
      </c>
      <c r="D20" s="82">
        <f>SUM(E20:F20)</f>
        <v>0</v>
      </c>
      <c r="E20" s="177" t="s">
        <v>182</v>
      </c>
      <c r="F20" s="82"/>
      <c r="G20" s="172"/>
      <c r="H20" s="172"/>
      <c r="I20" s="172"/>
      <c r="J20" s="172"/>
    </row>
    <row r="21" spans="1:10" ht="34.5" customHeight="1">
      <c r="A21" s="174">
        <v>8120</v>
      </c>
      <c r="B21" s="178" t="s">
        <v>792</v>
      </c>
      <c r="C21" s="180"/>
      <c r="D21" s="82">
        <f>SUM(D23,D33)</f>
        <v>0</v>
      </c>
      <c r="E21" s="82">
        <f>SUM(E23,E33)</f>
        <v>0</v>
      </c>
      <c r="F21" s="82">
        <f>SUM(F23,F33)</f>
        <v>0</v>
      </c>
      <c r="G21" s="172"/>
      <c r="H21" s="172"/>
      <c r="I21" s="172"/>
      <c r="J21" s="172"/>
    </row>
    <row r="22" spans="1:10" ht="12.75" customHeight="1">
      <c r="A22" s="174"/>
      <c r="B22" s="122" t="s">
        <v>341</v>
      </c>
      <c r="C22" s="180"/>
      <c r="D22" s="82"/>
      <c r="E22" s="177"/>
      <c r="F22" s="82"/>
      <c r="G22" s="172"/>
      <c r="H22" s="172"/>
      <c r="I22" s="172"/>
      <c r="J22" s="172"/>
    </row>
    <row r="23" spans="1:10" ht="12.75" customHeight="1">
      <c r="A23" s="174">
        <v>8121</v>
      </c>
      <c r="B23" s="178" t="s">
        <v>793</v>
      </c>
      <c r="C23" s="180"/>
      <c r="D23" s="82">
        <f>SUM(D25,D29)</f>
        <v>0</v>
      </c>
      <c r="E23" s="177" t="s">
        <v>182</v>
      </c>
      <c r="F23" s="82">
        <f>SUM(F25,F29)</f>
        <v>0</v>
      </c>
      <c r="G23" s="172"/>
      <c r="H23" s="172"/>
      <c r="I23" s="172"/>
      <c r="J23" s="172"/>
    </row>
    <row r="24" spans="1:10" ht="12.75" customHeight="1">
      <c r="A24" s="174"/>
      <c r="B24" s="122" t="s">
        <v>690</v>
      </c>
      <c r="C24" s="180"/>
      <c r="D24" s="82"/>
      <c r="E24" s="177"/>
      <c r="F24" s="82"/>
      <c r="G24" s="172"/>
      <c r="H24" s="172"/>
      <c r="I24" s="172"/>
      <c r="J24" s="172"/>
    </row>
    <row r="25" spans="1:10" ht="12.75" customHeight="1">
      <c r="A25" s="149">
        <v>8122</v>
      </c>
      <c r="B25" s="175" t="s">
        <v>794</v>
      </c>
      <c r="C25" s="180" t="s">
        <v>172</v>
      </c>
      <c r="D25" s="82">
        <f>SUM(D27:D28)</f>
        <v>0</v>
      </c>
      <c r="E25" s="177" t="s">
        <v>182</v>
      </c>
      <c r="F25" s="82">
        <f>SUM(F27:F28)</f>
        <v>0</v>
      </c>
      <c r="G25" s="172"/>
      <c r="H25" s="172"/>
      <c r="I25" s="172"/>
      <c r="J25" s="172"/>
    </row>
    <row r="26" spans="1:10" ht="12.75" customHeight="1">
      <c r="A26" s="149"/>
      <c r="B26" s="181" t="s">
        <v>690</v>
      </c>
      <c r="C26" s="180"/>
      <c r="D26" s="82"/>
      <c r="E26" s="177"/>
      <c r="F26" s="82"/>
      <c r="G26" s="172"/>
      <c r="H26" s="172"/>
      <c r="I26" s="172"/>
      <c r="J26" s="172"/>
    </row>
    <row r="27" spans="1:10" ht="13.5" customHeight="1">
      <c r="A27" s="149">
        <v>8123</v>
      </c>
      <c r="B27" s="181" t="s">
        <v>795</v>
      </c>
      <c r="C27" s="180"/>
      <c r="D27" s="82">
        <f>SUM(E27:F27)</f>
        <v>0</v>
      </c>
      <c r="E27" s="177" t="s">
        <v>182</v>
      </c>
      <c r="F27" s="82"/>
      <c r="G27" s="172"/>
      <c r="H27" s="172"/>
      <c r="I27" s="172"/>
      <c r="J27" s="172"/>
    </row>
    <row r="28" spans="1:10" ht="13.5" customHeight="1">
      <c r="A28" s="149">
        <v>8124</v>
      </c>
      <c r="B28" s="181" t="s">
        <v>796</v>
      </c>
      <c r="C28" s="180"/>
      <c r="D28" s="82">
        <f>SUM(E28:F28)</f>
        <v>0</v>
      </c>
      <c r="E28" s="177" t="s">
        <v>182</v>
      </c>
      <c r="F28" s="82"/>
      <c r="G28" s="172"/>
      <c r="H28" s="172"/>
      <c r="I28" s="172"/>
      <c r="J28" s="172"/>
    </row>
    <row r="29" spans="1:10" ht="27">
      <c r="A29" s="149">
        <v>8130</v>
      </c>
      <c r="B29" s="175" t="s">
        <v>797</v>
      </c>
      <c r="C29" s="180" t="s">
        <v>173</v>
      </c>
      <c r="D29" s="82">
        <f>SUM(D31:D32)</f>
        <v>0</v>
      </c>
      <c r="E29" s="177" t="s">
        <v>182</v>
      </c>
      <c r="F29" s="82">
        <f>SUM(F31:F32)</f>
        <v>0</v>
      </c>
      <c r="G29" s="172"/>
      <c r="H29" s="172"/>
      <c r="I29" s="172"/>
      <c r="J29" s="172"/>
    </row>
    <row r="30" spans="1:10" ht="12.75" customHeight="1">
      <c r="A30" s="149"/>
      <c r="B30" s="181" t="s">
        <v>690</v>
      </c>
      <c r="C30" s="180"/>
      <c r="D30" s="82"/>
      <c r="E30" s="177"/>
      <c r="F30" s="82"/>
      <c r="G30" s="172"/>
      <c r="H30" s="172"/>
      <c r="I30" s="172"/>
      <c r="J30" s="172"/>
    </row>
    <row r="31" spans="1:10" ht="13.5" customHeight="1">
      <c r="A31" s="149">
        <v>8131</v>
      </c>
      <c r="B31" s="181" t="s">
        <v>798</v>
      </c>
      <c r="C31" s="180"/>
      <c r="D31" s="82">
        <f>SUM(E31:F31)</f>
        <v>0</v>
      </c>
      <c r="E31" s="177" t="s">
        <v>182</v>
      </c>
      <c r="F31" s="82"/>
      <c r="G31" s="172"/>
      <c r="H31" s="172"/>
      <c r="I31" s="172"/>
      <c r="J31" s="172"/>
    </row>
    <row r="32" spans="1:10" ht="13.5" customHeight="1">
      <c r="A32" s="149">
        <v>8132</v>
      </c>
      <c r="B32" s="181" t="s">
        <v>799</v>
      </c>
      <c r="C32" s="180"/>
      <c r="D32" s="82">
        <f>SUM(E32:F32)</f>
        <v>0</v>
      </c>
      <c r="E32" s="177" t="s">
        <v>182</v>
      </c>
      <c r="F32" s="82"/>
      <c r="G32" s="172"/>
      <c r="H32" s="172"/>
      <c r="I32" s="172"/>
      <c r="J32" s="172"/>
    </row>
    <row r="33" spans="1:10" ht="12.75" customHeight="1">
      <c r="A33" s="149">
        <v>8140</v>
      </c>
      <c r="B33" s="175" t="s">
        <v>800</v>
      </c>
      <c r="C33" s="180"/>
      <c r="D33" s="82">
        <f>SUM(D35,D39)</f>
        <v>0</v>
      </c>
      <c r="E33" s="82">
        <f>SUM(E35,E39)</f>
        <v>0</v>
      </c>
      <c r="F33" s="82">
        <f>SUM(F35,F39)</f>
        <v>0</v>
      </c>
      <c r="G33" s="172"/>
      <c r="H33" s="172"/>
      <c r="I33" s="172"/>
      <c r="J33" s="172"/>
    </row>
    <row r="34" spans="1:10" ht="13.5" customHeight="1">
      <c r="A34" s="174"/>
      <c r="B34" s="122" t="s">
        <v>690</v>
      </c>
      <c r="C34" s="180"/>
      <c r="D34" s="82"/>
      <c r="E34" s="177"/>
      <c r="F34" s="82"/>
      <c r="G34" s="172"/>
      <c r="H34" s="172"/>
      <c r="I34" s="172"/>
      <c r="J34" s="172"/>
    </row>
    <row r="35" spans="1:10" ht="27">
      <c r="A35" s="149">
        <v>8141</v>
      </c>
      <c r="B35" s="175" t="s">
        <v>801</v>
      </c>
      <c r="C35" s="180" t="s">
        <v>172</v>
      </c>
      <c r="D35" s="82">
        <f>SUM(D37:D38)</f>
        <v>0</v>
      </c>
      <c r="E35" s="82">
        <f>SUM(E37:E38)</f>
        <v>0</v>
      </c>
      <c r="F35" s="82">
        <f>SUM(F37:F38)</f>
        <v>0</v>
      </c>
      <c r="G35" s="172"/>
      <c r="H35" s="172"/>
      <c r="I35" s="172"/>
      <c r="J35" s="172"/>
    </row>
    <row r="36" spans="1:10" ht="13.5" customHeight="1">
      <c r="A36" s="149"/>
      <c r="B36" s="181" t="s">
        <v>690</v>
      </c>
      <c r="C36" s="182"/>
      <c r="D36" s="82"/>
      <c r="E36" s="177"/>
      <c r="F36" s="82"/>
      <c r="G36" s="172"/>
      <c r="H36" s="172"/>
      <c r="I36" s="172"/>
      <c r="J36" s="172"/>
    </row>
    <row r="37" spans="1:10" ht="13.5" customHeight="1">
      <c r="A37" s="149">
        <v>8142</v>
      </c>
      <c r="B37" s="181" t="s">
        <v>802</v>
      </c>
      <c r="C37" s="182"/>
      <c r="D37" s="82">
        <f>SUM(E37:F37)</f>
        <v>0</v>
      </c>
      <c r="E37" s="177"/>
      <c r="F37" s="82" t="s">
        <v>117</v>
      </c>
      <c r="G37" s="172"/>
      <c r="H37" s="172"/>
      <c r="I37" s="172"/>
      <c r="J37" s="172"/>
    </row>
    <row r="38" spans="1:10" ht="13.5" customHeight="1">
      <c r="A38" s="149">
        <v>8143</v>
      </c>
      <c r="B38" s="181" t="s">
        <v>803</v>
      </c>
      <c r="C38" s="182"/>
      <c r="D38" s="82">
        <f>SUM(E38:F38)</f>
        <v>0</v>
      </c>
      <c r="E38" s="177"/>
      <c r="F38" s="82" t="s">
        <v>117</v>
      </c>
      <c r="G38" s="172"/>
      <c r="H38" s="172"/>
      <c r="I38" s="172"/>
      <c r="J38" s="172"/>
    </row>
    <row r="39" spans="1:10" ht="27" customHeight="1">
      <c r="A39" s="149">
        <v>8150</v>
      </c>
      <c r="B39" s="175" t="s">
        <v>804</v>
      </c>
      <c r="C39" s="183" t="s">
        <v>173</v>
      </c>
      <c r="D39" s="82">
        <f>SUM(D41:D42)</f>
        <v>0</v>
      </c>
      <c r="E39" s="82">
        <f>SUM(E41:E42)</f>
        <v>0</v>
      </c>
      <c r="F39" s="82">
        <f>SUM(F41:F42)</f>
        <v>0</v>
      </c>
      <c r="G39" s="172"/>
      <c r="H39" s="172"/>
      <c r="I39" s="172"/>
      <c r="J39" s="172"/>
    </row>
    <row r="40" spans="1:10" ht="12.75" customHeight="1">
      <c r="A40" s="149"/>
      <c r="B40" s="181" t="s">
        <v>690</v>
      </c>
      <c r="C40" s="183"/>
      <c r="D40" s="82"/>
      <c r="E40" s="177"/>
      <c r="F40" s="82"/>
      <c r="G40" s="172"/>
      <c r="H40" s="172"/>
      <c r="I40" s="172"/>
      <c r="J40" s="172"/>
    </row>
    <row r="41" spans="1:10" ht="13.5" customHeight="1">
      <c r="A41" s="149">
        <v>8151</v>
      </c>
      <c r="B41" s="181" t="s">
        <v>798</v>
      </c>
      <c r="C41" s="183"/>
      <c r="D41" s="82">
        <f>SUM(E41:F41)</f>
        <v>0</v>
      </c>
      <c r="E41" s="177"/>
      <c r="F41" s="82" t="s">
        <v>117</v>
      </c>
      <c r="G41" s="172"/>
      <c r="H41" s="172"/>
      <c r="I41" s="172"/>
      <c r="J41" s="172"/>
    </row>
    <row r="42" spans="1:10" ht="13.5" customHeight="1">
      <c r="A42" s="149">
        <v>8152</v>
      </c>
      <c r="B42" s="181" t="s">
        <v>805</v>
      </c>
      <c r="C42" s="183"/>
      <c r="D42" s="82">
        <f>SUM(E42:F42)</f>
        <v>0</v>
      </c>
      <c r="E42" s="177"/>
      <c r="F42" s="82" t="s">
        <v>117</v>
      </c>
      <c r="G42" s="172"/>
      <c r="H42" s="172"/>
      <c r="I42" s="172"/>
      <c r="J42" s="172"/>
    </row>
    <row r="43" spans="1:10" ht="37.5" customHeight="1">
      <c r="A43" s="149">
        <v>8160</v>
      </c>
      <c r="B43" s="175" t="s">
        <v>806</v>
      </c>
      <c r="C43" s="183"/>
      <c r="D43" s="80">
        <f>SUM(D45,D50,D54,D66)</f>
        <v>291682.5</v>
      </c>
      <c r="E43" s="80">
        <f>SUM(E45,E50,E54,E66)</f>
        <v>13899.899999999994</v>
      </c>
      <c r="F43" s="80">
        <f>SUM(F45,F50,F54,F66)</f>
        <v>277782.6</v>
      </c>
      <c r="G43" s="168">
        <v>291682.5</v>
      </c>
      <c r="H43" s="168">
        <v>291682.5</v>
      </c>
      <c r="I43" s="168">
        <v>291682.5</v>
      </c>
      <c r="J43" s="168">
        <v>291682.5</v>
      </c>
    </row>
    <row r="44" spans="1:10" ht="13.5" customHeight="1">
      <c r="A44" s="149"/>
      <c r="B44" s="184" t="s">
        <v>341</v>
      </c>
      <c r="C44" s="183"/>
      <c r="D44" s="82"/>
      <c r="E44" s="177"/>
      <c r="F44" s="82"/>
      <c r="G44" s="172"/>
      <c r="H44" s="172"/>
      <c r="I44" s="172"/>
      <c r="J44" s="172"/>
    </row>
    <row r="45" spans="1:10" s="169" customFormat="1" ht="29.25" customHeight="1">
      <c r="A45" s="149">
        <v>8161</v>
      </c>
      <c r="B45" s="178" t="s">
        <v>807</v>
      </c>
      <c r="C45" s="183"/>
      <c r="D45" s="80">
        <f>SUM(D47:D49)</f>
        <v>0</v>
      </c>
      <c r="E45" s="150" t="s">
        <v>182</v>
      </c>
      <c r="F45" s="80">
        <f>SUM(F47:F49)</f>
        <v>0</v>
      </c>
      <c r="G45" s="168"/>
      <c r="H45" s="168"/>
      <c r="I45" s="168"/>
      <c r="J45" s="168"/>
    </row>
    <row r="46" spans="1:10" s="169" customFormat="1" ht="12.75" customHeight="1">
      <c r="A46" s="149"/>
      <c r="B46" s="122" t="s">
        <v>690</v>
      </c>
      <c r="C46" s="183"/>
      <c r="D46" s="80"/>
      <c r="E46" s="150"/>
      <c r="F46" s="80"/>
      <c r="G46" s="168"/>
      <c r="H46" s="168"/>
      <c r="I46" s="168"/>
      <c r="J46" s="168"/>
    </row>
    <row r="47" spans="1:10" ht="27" customHeight="1">
      <c r="A47" s="149">
        <v>8162</v>
      </c>
      <c r="B47" s="181" t="s">
        <v>808</v>
      </c>
      <c r="C47" s="183" t="s">
        <v>174</v>
      </c>
      <c r="D47" s="82"/>
      <c r="E47" s="177" t="s">
        <v>182</v>
      </c>
      <c r="F47" s="82"/>
      <c r="G47" s="172"/>
      <c r="H47" s="172"/>
      <c r="I47" s="172"/>
      <c r="J47" s="172"/>
    </row>
    <row r="48" spans="1:10" s="169" customFormat="1" ht="71.25" customHeight="1">
      <c r="A48" s="109">
        <v>8163</v>
      </c>
      <c r="B48" s="181" t="s">
        <v>809</v>
      </c>
      <c r="C48" s="183" t="s">
        <v>174</v>
      </c>
      <c r="D48" s="82">
        <f>SUM(E48:F48)</f>
        <v>0</v>
      </c>
      <c r="E48" s="150" t="s">
        <v>182</v>
      </c>
      <c r="F48" s="80"/>
      <c r="G48" s="168"/>
      <c r="H48" s="168"/>
      <c r="I48" s="168"/>
      <c r="J48" s="168"/>
    </row>
    <row r="49" spans="1:10" ht="14.25" customHeight="1">
      <c r="A49" s="149">
        <v>8164</v>
      </c>
      <c r="B49" s="181" t="s">
        <v>810</v>
      </c>
      <c r="C49" s="183" t="s">
        <v>175</v>
      </c>
      <c r="D49" s="82">
        <f>SUM(E49:F49)</f>
        <v>0</v>
      </c>
      <c r="E49" s="177" t="s">
        <v>182</v>
      </c>
      <c r="F49" s="82"/>
      <c r="G49" s="172"/>
      <c r="H49" s="172"/>
      <c r="I49" s="172"/>
      <c r="J49" s="172"/>
    </row>
    <row r="50" spans="1:10" s="169" customFormat="1" ht="13.5" customHeight="1">
      <c r="A50" s="149">
        <v>8170</v>
      </c>
      <c r="B50" s="178" t="s">
        <v>811</v>
      </c>
      <c r="C50" s="183"/>
      <c r="D50" s="150">
        <f>SUM(D52:D53)</f>
        <v>0</v>
      </c>
      <c r="E50" s="150">
        <f>SUM(E52:E53)</f>
        <v>0</v>
      </c>
      <c r="F50" s="150">
        <f>SUM(F52:F53)</f>
        <v>0</v>
      </c>
      <c r="G50" s="168"/>
      <c r="H50" s="168"/>
      <c r="I50" s="168"/>
      <c r="J50" s="168"/>
    </row>
    <row r="51" spans="1:10" s="169" customFormat="1" ht="12.75" customHeight="1">
      <c r="A51" s="149"/>
      <c r="B51" s="122" t="s">
        <v>690</v>
      </c>
      <c r="C51" s="183"/>
      <c r="D51" s="150"/>
      <c r="E51" s="150"/>
      <c r="F51" s="150"/>
      <c r="G51" s="168"/>
      <c r="H51" s="168"/>
      <c r="I51" s="168"/>
      <c r="J51" s="168"/>
    </row>
    <row r="52" spans="1:10" ht="27">
      <c r="A52" s="149">
        <v>8171</v>
      </c>
      <c r="B52" s="181" t="s">
        <v>812</v>
      </c>
      <c r="C52" s="183" t="s">
        <v>176</v>
      </c>
      <c r="D52" s="82">
        <f>SUM(E52:F52)</f>
        <v>0</v>
      </c>
      <c r="E52" s="82"/>
      <c r="F52" s="82"/>
      <c r="G52" s="172"/>
      <c r="H52" s="172"/>
      <c r="I52" s="172"/>
      <c r="J52" s="172"/>
    </row>
    <row r="53" spans="1:10" ht="13.5" customHeight="1">
      <c r="A53" s="149">
        <v>8172</v>
      </c>
      <c r="B53" s="179" t="s">
        <v>813</v>
      </c>
      <c r="C53" s="183" t="s">
        <v>177</v>
      </c>
      <c r="D53" s="82">
        <f>SUM(E53:F53)</f>
        <v>0</v>
      </c>
      <c r="E53" s="177"/>
      <c r="F53" s="82"/>
      <c r="G53" s="172"/>
      <c r="H53" s="172"/>
      <c r="I53" s="172"/>
      <c r="J53" s="172"/>
    </row>
    <row r="54" spans="1:10" s="169" customFormat="1" ht="27">
      <c r="A54" s="104">
        <v>8190</v>
      </c>
      <c r="B54" s="185" t="s">
        <v>814</v>
      </c>
      <c r="C54" s="149"/>
      <c r="D54" s="80">
        <f>SUM(E54:F54)</f>
        <v>291682.5</v>
      </c>
      <c r="E54" s="80">
        <f>SUM(E56+E60-E59)</f>
        <v>13899.899999999994</v>
      </c>
      <c r="F54" s="80">
        <f>SUM(F60)</f>
        <v>277782.6</v>
      </c>
      <c r="G54" s="80">
        <f>G56+G60-G59</f>
        <v>291682.5</v>
      </c>
      <c r="H54" s="80">
        <f>H56+H60-H59</f>
        <v>291682.5</v>
      </c>
      <c r="I54" s="80">
        <f>I56+I60-I59</f>
        <v>291682.5</v>
      </c>
      <c r="J54" s="80">
        <f>J56+J60-J59</f>
        <v>291682.5</v>
      </c>
    </row>
    <row r="55" spans="1:10" s="169" customFormat="1" ht="12.75" customHeight="1">
      <c r="A55" s="104"/>
      <c r="B55" s="122" t="s">
        <v>616</v>
      </c>
      <c r="C55" s="149"/>
      <c r="D55" s="80"/>
      <c r="E55" s="80"/>
      <c r="F55" s="80"/>
      <c r="G55" s="168"/>
      <c r="H55" s="168"/>
      <c r="I55" s="168"/>
      <c r="J55" s="168"/>
    </row>
    <row r="56" spans="1:10" ht="27">
      <c r="A56" s="109">
        <v>8191</v>
      </c>
      <c r="B56" s="122" t="s">
        <v>815</v>
      </c>
      <c r="C56" s="123">
        <v>9320</v>
      </c>
      <c r="D56" s="82">
        <f>SUM(E56:F56)</f>
        <v>210352.5</v>
      </c>
      <c r="E56" s="82">
        <v>210352.5</v>
      </c>
      <c r="F56" s="82" t="s">
        <v>117</v>
      </c>
      <c r="G56" s="172">
        <v>210352.5</v>
      </c>
      <c r="H56" s="172">
        <v>210352.5</v>
      </c>
      <c r="I56" s="172">
        <v>210352.5</v>
      </c>
      <c r="J56" s="172">
        <v>210352.5</v>
      </c>
    </row>
    <row r="57" spans="1:10" ht="12.75" customHeight="1">
      <c r="A57" s="109"/>
      <c r="B57" s="122" t="s">
        <v>421</v>
      </c>
      <c r="C57" s="149"/>
      <c r="D57" s="82"/>
      <c r="E57" s="82"/>
      <c r="F57" s="82"/>
      <c r="G57" s="172"/>
      <c r="H57" s="172"/>
      <c r="I57" s="172"/>
      <c r="J57" s="172"/>
    </row>
    <row r="58" spans="1:10" ht="42" customHeight="1">
      <c r="A58" s="109">
        <v>8192</v>
      </c>
      <c r="B58" s="181" t="s">
        <v>816</v>
      </c>
      <c r="C58" s="149"/>
      <c r="D58" s="82">
        <f>SUM(E58:F58)</f>
        <v>13899.9</v>
      </c>
      <c r="E58" s="82">
        <v>13899.9</v>
      </c>
      <c r="F58" s="177" t="s">
        <v>182</v>
      </c>
      <c r="G58" s="172">
        <v>13899.9</v>
      </c>
      <c r="H58" s="172">
        <v>13899.9</v>
      </c>
      <c r="I58" s="172">
        <v>13899.9</v>
      </c>
      <c r="J58" s="172">
        <v>13899.9</v>
      </c>
    </row>
    <row r="59" spans="1:10" ht="27">
      <c r="A59" s="109">
        <v>8193</v>
      </c>
      <c r="B59" s="181" t="s">
        <v>817</v>
      </c>
      <c r="C59" s="149"/>
      <c r="D59" s="82">
        <f>D56-D58</f>
        <v>196452.6</v>
      </c>
      <c r="E59" s="82">
        <f>E56-E58</f>
        <v>196452.6</v>
      </c>
      <c r="F59" s="177" t="s">
        <v>117</v>
      </c>
      <c r="G59" s="172">
        <v>196452.6</v>
      </c>
      <c r="H59" s="172">
        <v>196452.6</v>
      </c>
      <c r="I59" s="172">
        <v>196452.6</v>
      </c>
      <c r="J59" s="172">
        <v>196452.6</v>
      </c>
    </row>
    <row r="60" spans="1:10" ht="27">
      <c r="A60" s="109">
        <v>8194</v>
      </c>
      <c r="B60" s="122" t="s">
        <v>818</v>
      </c>
      <c r="C60" s="186">
        <v>9330</v>
      </c>
      <c r="D60" s="80">
        <f>D62+D63</f>
        <v>277782.6</v>
      </c>
      <c r="E60" s="80">
        <f>SUM(E62,E63)</f>
        <v>0</v>
      </c>
      <c r="F60" s="80">
        <f>F62+F63</f>
        <v>277782.6</v>
      </c>
      <c r="G60" s="80">
        <f>G62+G63</f>
        <v>277782.6</v>
      </c>
      <c r="H60" s="80">
        <f>H62+H63</f>
        <v>277782.6</v>
      </c>
      <c r="I60" s="80">
        <f>I62+I63</f>
        <v>277782.6</v>
      </c>
      <c r="J60" s="80">
        <f>J62+J63</f>
        <v>277782.6</v>
      </c>
    </row>
    <row r="61" spans="1:10" ht="12.75" customHeight="1">
      <c r="A61" s="109"/>
      <c r="B61" s="122" t="s">
        <v>421</v>
      </c>
      <c r="C61" s="186"/>
      <c r="D61" s="82"/>
      <c r="E61" s="177"/>
      <c r="F61" s="82"/>
      <c r="G61" s="172"/>
      <c r="H61" s="172"/>
      <c r="I61" s="172"/>
      <c r="J61" s="172"/>
    </row>
    <row r="62" spans="1:10" ht="27">
      <c r="A62" s="109">
        <v>8195</v>
      </c>
      <c r="B62" s="181" t="s">
        <v>819</v>
      </c>
      <c r="C62" s="186"/>
      <c r="D62" s="82">
        <f>F62</f>
        <v>81330</v>
      </c>
      <c r="E62" s="177" t="s">
        <v>182</v>
      </c>
      <c r="F62" s="82">
        <v>81330</v>
      </c>
      <c r="G62" s="82">
        <v>81330</v>
      </c>
      <c r="H62" s="82">
        <v>81330</v>
      </c>
      <c r="I62" s="82">
        <v>81330</v>
      </c>
      <c r="J62" s="82">
        <v>81330</v>
      </c>
    </row>
    <row r="63" spans="1:10" ht="27">
      <c r="A63" s="109">
        <v>8196</v>
      </c>
      <c r="B63" s="181" t="s">
        <v>820</v>
      </c>
      <c r="C63" s="186"/>
      <c r="D63" s="82">
        <f>SUM(D59)</f>
        <v>196452.6</v>
      </c>
      <c r="E63" s="177" t="s">
        <v>182</v>
      </c>
      <c r="F63" s="82">
        <v>196452.6</v>
      </c>
      <c r="G63" s="82">
        <v>196452.6</v>
      </c>
      <c r="H63" s="82">
        <v>196452.6</v>
      </c>
      <c r="I63" s="82">
        <v>196452.6</v>
      </c>
      <c r="J63" s="82">
        <v>196452.6</v>
      </c>
    </row>
    <row r="64" spans="1:10" ht="27">
      <c r="A64" s="109">
        <v>8197</v>
      </c>
      <c r="B64" s="185" t="s">
        <v>821</v>
      </c>
      <c r="C64" s="187"/>
      <c r="D64" s="82" t="s">
        <v>117</v>
      </c>
      <c r="E64" s="177" t="s">
        <v>182</v>
      </c>
      <c r="F64" s="177" t="s">
        <v>117</v>
      </c>
      <c r="G64" s="172"/>
      <c r="H64" s="172"/>
      <c r="I64" s="172"/>
      <c r="J64" s="172"/>
    </row>
    <row r="65" spans="1:10" ht="40.5">
      <c r="A65" s="109">
        <v>8198</v>
      </c>
      <c r="B65" s="185" t="s">
        <v>822</v>
      </c>
      <c r="C65" s="187"/>
      <c r="D65" s="82">
        <f>SUM(E65:F65)</f>
        <v>0</v>
      </c>
      <c r="E65" s="177" t="s">
        <v>117</v>
      </c>
      <c r="F65" s="82">
        <v>0</v>
      </c>
      <c r="G65" s="172"/>
      <c r="H65" s="172"/>
      <c r="I65" s="172"/>
      <c r="J65" s="172"/>
    </row>
    <row r="66" spans="1:10" ht="40.5">
      <c r="A66" s="109">
        <v>8199</v>
      </c>
      <c r="B66" s="185" t="s">
        <v>823</v>
      </c>
      <c r="C66" s="187"/>
      <c r="D66" s="177">
        <f>SUM(E66:F66)</f>
        <v>0</v>
      </c>
      <c r="E66" s="177"/>
      <c r="F66" s="82"/>
      <c r="G66" s="172"/>
      <c r="H66" s="172"/>
      <c r="I66" s="172"/>
      <c r="J66" s="172"/>
    </row>
    <row r="67" spans="1:10" ht="27">
      <c r="A67" s="109" t="s">
        <v>157</v>
      </c>
      <c r="B67" s="188" t="s">
        <v>824</v>
      </c>
      <c r="C67" s="187"/>
      <c r="D67" s="177">
        <f>SUM(E67:F67)</f>
        <v>0</v>
      </c>
      <c r="E67" s="177"/>
      <c r="F67" s="82"/>
      <c r="G67" s="172"/>
      <c r="H67" s="172"/>
      <c r="I67" s="172"/>
      <c r="J67" s="172"/>
    </row>
    <row r="68" spans="1:10" ht="30" customHeight="1">
      <c r="A68" s="174">
        <v>8200</v>
      </c>
      <c r="B68" s="166" t="s">
        <v>825</v>
      </c>
      <c r="C68" s="149"/>
      <c r="D68" s="82">
        <f>SUM(D70)</f>
        <v>0</v>
      </c>
      <c r="E68" s="82">
        <f>SUM(E70)</f>
        <v>0</v>
      </c>
      <c r="F68" s="82">
        <f>SUM(F70)</f>
        <v>0</v>
      </c>
      <c r="G68" s="172"/>
      <c r="H68" s="172"/>
      <c r="I68" s="172"/>
      <c r="J68" s="172"/>
    </row>
    <row r="69" spans="1:10" ht="12.75" customHeight="1">
      <c r="A69" s="174"/>
      <c r="B69" s="173" t="s">
        <v>341</v>
      </c>
      <c r="C69" s="149"/>
      <c r="D69" s="82"/>
      <c r="E69" s="82"/>
      <c r="F69" s="82"/>
      <c r="G69" s="156"/>
      <c r="H69" s="156"/>
      <c r="I69" s="156"/>
      <c r="J69" s="156"/>
    </row>
    <row r="70" spans="1:10" ht="27">
      <c r="A70" s="174">
        <v>8210</v>
      </c>
      <c r="B70" s="189" t="s">
        <v>826</v>
      </c>
      <c r="C70" s="149"/>
      <c r="D70" s="82">
        <f>SUM(D72,D76)</f>
        <v>0</v>
      </c>
      <c r="E70" s="82">
        <f>SUM(E72,E76)</f>
        <v>0</v>
      </c>
      <c r="F70" s="82">
        <f>SUM(F72,F76)</f>
        <v>0</v>
      </c>
      <c r="G70" s="156"/>
      <c r="H70" s="156"/>
      <c r="I70" s="156"/>
      <c r="J70" s="156"/>
    </row>
    <row r="71" spans="1:10" ht="12.75" customHeight="1">
      <c r="A71" s="149"/>
      <c r="B71" s="181" t="s">
        <v>341</v>
      </c>
      <c r="C71" s="149"/>
      <c r="D71" s="82"/>
      <c r="E71" s="177"/>
      <c r="F71" s="82"/>
      <c r="G71" s="156"/>
      <c r="H71" s="156"/>
      <c r="I71" s="156"/>
      <c r="J71" s="156"/>
    </row>
    <row r="72" spans="1:10" ht="24" customHeight="1">
      <c r="A72" s="174">
        <v>8211</v>
      </c>
      <c r="B72" s="178" t="s">
        <v>827</v>
      </c>
      <c r="C72" s="149"/>
      <c r="D72" s="82">
        <f>SUM(D74:D75)</f>
        <v>0</v>
      </c>
      <c r="E72" s="177" t="s">
        <v>182</v>
      </c>
      <c r="F72" s="82">
        <f>SUM(F74:F75)</f>
        <v>0</v>
      </c>
      <c r="G72" s="156"/>
      <c r="H72" s="156"/>
      <c r="I72" s="156"/>
      <c r="J72" s="156"/>
    </row>
    <row r="73" spans="1:10" ht="12.75" customHeight="1">
      <c r="A73" s="174"/>
      <c r="B73" s="122" t="s">
        <v>421</v>
      </c>
      <c r="C73" s="149"/>
      <c r="D73" s="82"/>
      <c r="E73" s="177"/>
      <c r="F73" s="82"/>
      <c r="G73" s="156"/>
      <c r="H73" s="156"/>
      <c r="I73" s="156"/>
      <c r="J73" s="156"/>
    </row>
    <row r="74" spans="1:10" ht="13.5" customHeight="1">
      <c r="A74" s="174">
        <v>8212</v>
      </c>
      <c r="B74" s="179" t="s">
        <v>790</v>
      </c>
      <c r="C74" s="183" t="s">
        <v>166</v>
      </c>
      <c r="D74" s="82">
        <f>SUM(E74:F74)</f>
        <v>0</v>
      </c>
      <c r="E74" s="177" t="s">
        <v>182</v>
      </c>
      <c r="F74" s="82"/>
      <c r="G74" s="156"/>
      <c r="H74" s="156"/>
      <c r="I74" s="156"/>
      <c r="J74" s="156"/>
    </row>
    <row r="75" spans="1:10" ht="13.5" customHeight="1">
      <c r="A75" s="174">
        <v>8213</v>
      </c>
      <c r="B75" s="179" t="s">
        <v>791</v>
      </c>
      <c r="C75" s="183" t="s">
        <v>167</v>
      </c>
      <c r="D75" s="82">
        <f>SUM(E75:F75)</f>
        <v>0</v>
      </c>
      <c r="E75" s="177" t="s">
        <v>182</v>
      </c>
      <c r="F75" s="82"/>
      <c r="G75" s="156"/>
      <c r="H75" s="156"/>
      <c r="I75" s="156"/>
      <c r="J75" s="156"/>
    </row>
    <row r="76" spans="1:10" ht="27">
      <c r="A76" s="174">
        <v>8220</v>
      </c>
      <c r="B76" s="178" t="s">
        <v>0</v>
      </c>
      <c r="C76" s="149"/>
      <c r="D76" s="82">
        <f>SUM(D78,D82)</f>
        <v>0</v>
      </c>
      <c r="E76" s="82">
        <f>SUM(E78,E82)</f>
        <v>0</v>
      </c>
      <c r="F76" s="82">
        <f>SUM(F78,F82)</f>
        <v>0</v>
      </c>
      <c r="G76" s="156"/>
      <c r="H76" s="156"/>
      <c r="I76" s="156"/>
      <c r="J76" s="156"/>
    </row>
    <row r="77" spans="1:10" ht="12.75" customHeight="1">
      <c r="A77" s="174"/>
      <c r="B77" s="122" t="s">
        <v>341</v>
      </c>
      <c r="C77" s="149"/>
      <c r="D77" s="82"/>
      <c r="E77" s="82"/>
      <c r="F77" s="82"/>
      <c r="G77" s="156"/>
      <c r="H77" s="156"/>
      <c r="I77" s="156"/>
      <c r="J77" s="156"/>
    </row>
    <row r="78" spans="1:10" ht="12.75" customHeight="1">
      <c r="A78" s="174">
        <v>8221</v>
      </c>
      <c r="B78" s="178" t="s">
        <v>1</v>
      </c>
      <c r="C78" s="149"/>
      <c r="D78" s="82">
        <f>SUM(D80:D81)</f>
        <v>0</v>
      </c>
      <c r="E78" s="177" t="s">
        <v>182</v>
      </c>
      <c r="F78" s="82">
        <f>SUM(F80:F81)</f>
        <v>0</v>
      </c>
      <c r="G78" s="156"/>
      <c r="H78" s="156"/>
      <c r="I78" s="156"/>
      <c r="J78" s="156"/>
    </row>
    <row r="79" spans="1:10" ht="12.75" customHeight="1">
      <c r="A79" s="174"/>
      <c r="B79" s="122" t="s">
        <v>690</v>
      </c>
      <c r="C79" s="149"/>
      <c r="D79" s="82"/>
      <c r="E79" s="177"/>
      <c r="F79" s="82"/>
      <c r="G79" s="156"/>
      <c r="H79" s="156"/>
      <c r="I79" s="156"/>
      <c r="J79" s="156"/>
    </row>
    <row r="80" spans="1:10" ht="13.5" customHeight="1">
      <c r="A80" s="149">
        <v>8222</v>
      </c>
      <c r="B80" s="181" t="s">
        <v>2</v>
      </c>
      <c r="C80" s="183" t="s">
        <v>168</v>
      </c>
      <c r="D80" s="82">
        <f>SUM(E80:F80)</f>
        <v>0</v>
      </c>
      <c r="E80" s="177" t="s">
        <v>182</v>
      </c>
      <c r="F80" s="82"/>
      <c r="G80" s="156"/>
      <c r="H80" s="156"/>
      <c r="I80" s="156"/>
      <c r="J80" s="156"/>
    </row>
    <row r="81" spans="1:10" ht="13.5" customHeight="1">
      <c r="A81" s="149">
        <v>8230</v>
      </c>
      <c r="B81" s="181" t="s">
        <v>3</v>
      </c>
      <c r="C81" s="183" t="s">
        <v>169</v>
      </c>
      <c r="D81" s="82">
        <f>SUM(E81:F81)</f>
        <v>0</v>
      </c>
      <c r="E81" s="177" t="s">
        <v>182</v>
      </c>
      <c r="F81" s="82"/>
      <c r="G81" s="156"/>
      <c r="H81" s="156"/>
      <c r="I81" s="156"/>
      <c r="J81" s="156"/>
    </row>
    <row r="82" spans="1:10" ht="12.75" customHeight="1">
      <c r="A82" s="149">
        <v>8240</v>
      </c>
      <c r="B82" s="178" t="s">
        <v>4</v>
      </c>
      <c r="C82" s="149"/>
      <c r="D82" s="82">
        <f>SUM(D84:D85)</f>
        <v>0</v>
      </c>
      <c r="E82" s="82">
        <f>SUM(E84:E85)</f>
        <v>0</v>
      </c>
      <c r="F82" s="82">
        <f>SUM(F84:F85)</f>
        <v>0</v>
      </c>
      <c r="G82" s="156"/>
      <c r="H82" s="156"/>
      <c r="I82" s="156"/>
      <c r="J82" s="156"/>
    </row>
    <row r="83" spans="1:10" ht="12.75" customHeight="1">
      <c r="A83" s="174"/>
      <c r="B83" s="122" t="s">
        <v>690</v>
      </c>
      <c r="C83" s="149"/>
      <c r="D83" s="82"/>
      <c r="E83" s="82"/>
      <c r="F83" s="82"/>
      <c r="G83" s="156"/>
      <c r="H83" s="156"/>
      <c r="I83" s="156"/>
      <c r="J83" s="156"/>
    </row>
    <row r="84" spans="1:10" ht="13.5" customHeight="1">
      <c r="A84" s="149">
        <v>8241</v>
      </c>
      <c r="B84" s="181" t="s">
        <v>5</v>
      </c>
      <c r="C84" s="183" t="s">
        <v>168</v>
      </c>
      <c r="D84" s="82">
        <f>SUM(E84:F84)</f>
        <v>0</v>
      </c>
      <c r="E84" s="82"/>
      <c r="F84" s="82" t="s">
        <v>117</v>
      </c>
      <c r="G84" s="156"/>
      <c r="H84" s="156"/>
      <c r="I84" s="156"/>
      <c r="J84" s="156"/>
    </row>
    <row r="85" spans="1:10" ht="13.5" customHeight="1">
      <c r="A85" s="149">
        <v>8250</v>
      </c>
      <c r="B85" s="181" t="s">
        <v>6</v>
      </c>
      <c r="C85" s="183" t="s">
        <v>169</v>
      </c>
      <c r="D85" s="82">
        <f>SUM(E85:F85)</f>
        <v>0</v>
      </c>
      <c r="E85" s="177"/>
      <c r="F85" s="82" t="s">
        <v>117</v>
      </c>
      <c r="G85" s="156"/>
      <c r="H85" s="156"/>
      <c r="I85" s="156"/>
      <c r="J85" s="156"/>
    </row>
    <row r="86" spans="1:6" ht="13.5">
      <c r="A86" s="73"/>
      <c r="B86" s="73"/>
      <c r="C86" s="190"/>
      <c r="D86" s="73"/>
      <c r="E86" s="73"/>
      <c r="F86" s="73"/>
    </row>
    <row r="87" spans="1:6" s="144" customFormat="1" ht="41.25" customHeight="1">
      <c r="A87" s="345" t="s">
        <v>8</v>
      </c>
      <c r="B87" s="345"/>
      <c r="C87" s="345"/>
      <c r="D87" s="345"/>
      <c r="E87" s="345"/>
      <c r="F87" s="345"/>
    </row>
    <row r="88" spans="1:6" s="144" customFormat="1" ht="31.5" customHeight="1">
      <c r="A88" s="345" t="s">
        <v>9</v>
      </c>
      <c r="B88" s="345"/>
      <c r="C88" s="345"/>
      <c r="D88" s="345"/>
      <c r="E88" s="345"/>
      <c r="F88" s="345"/>
    </row>
    <row r="89" spans="1:6" s="144" customFormat="1" ht="33" customHeight="1">
      <c r="A89" s="345" t="s">
        <v>10</v>
      </c>
      <c r="B89" s="345"/>
      <c r="C89" s="345"/>
      <c r="D89" s="345"/>
      <c r="E89" s="345"/>
      <c r="F89" s="345"/>
    </row>
    <row r="90" spans="1:6" ht="30.75" customHeight="1">
      <c r="A90" s="345" t="s">
        <v>11</v>
      </c>
      <c r="B90" s="345"/>
      <c r="C90" s="345"/>
      <c r="D90" s="345"/>
      <c r="E90" s="345"/>
      <c r="F90" s="345"/>
    </row>
    <row r="91" ht="13.5">
      <c r="C91" s="158"/>
    </row>
    <row r="92" ht="13.5">
      <c r="C92" s="158"/>
    </row>
    <row r="93" ht="13.5">
      <c r="C93" s="158"/>
    </row>
    <row r="94" ht="13.5">
      <c r="C94" s="158"/>
    </row>
    <row r="95" ht="13.5">
      <c r="C95" s="158"/>
    </row>
    <row r="96" ht="13.5">
      <c r="C96" s="158"/>
    </row>
    <row r="97" ht="13.5">
      <c r="C97" s="158"/>
    </row>
    <row r="98" ht="13.5">
      <c r="C98" s="158"/>
    </row>
    <row r="99" ht="13.5">
      <c r="C99" s="158"/>
    </row>
    <row r="100" ht="13.5">
      <c r="C100" s="158"/>
    </row>
    <row r="101" ht="13.5">
      <c r="C101" s="158"/>
    </row>
    <row r="102" ht="13.5">
      <c r="C102" s="158"/>
    </row>
    <row r="103" ht="13.5">
      <c r="C103" s="158"/>
    </row>
    <row r="104" ht="13.5">
      <c r="C104" s="158"/>
    </row>
    <row r="105" ht="13.5">
      <c r="C105" s="158"/>
    </row>
    <row r="106" ht="13.5">
      <c r="C106" s="158"/>
    </row>
    <row r="107" ht="13.5">
      <c r="C107" s="158"/>
    </row>
    <row r="108" ht="13.5">
      <c r="C108" s="158"/>
    </row>
    <row r="109" ht="13.5">
      <c r="C109" s="158"/>
    </row>
    <row r="110" ht="13.5">
      <c r="C110" s="158"/>
    </row>
    <row r="111" ht="13.5">
      <c r="C111" s="158"/>
    </row>
    <row r="112" ht="13.5">
      <c r="C112" s="158"/>
    </row>
    <row r="113" ht="13.5">
      <c r="C113" s="158"/>
    </row>
    <row r="114" ht="13.5">
      <c r="C114" s="158"/>
    </row>
    <row r="115" ht="13.5">
      <c r="C115" s="158"/>
    </row>
    <row r="116" ht="13.5">
      <c r="C116" s="158"/>
    </row>
    <row r="117" ht="13.5">
      <c r="C117" s="158"/>
    </row>
    <row r="118" ht="13.5">
      <c r="C118" s="158"/>
    </row>
    <row r="119" ht="13.5">
      <c r="C119" s="158"/>
    </row>
    <row r="120" ht="13.5">
      <c r="C120" s="158"/>
    </row>
    <row r="121" ht="13.5">
      <c r="C121" s="158"/>
    </row>
    <row r="122" ht="13.5">
      <c r="C122" s="158"/>
    </row>
    <row r="123" ht="13.5">
      <c r="C123" s="158"/>
    </row>
    <row r="124" ht="13.5">
      <c r="C124" s="158"/>
    </row>
    <row r="125" ht="13.5">
      <c r="C125" s="158"/>
    </row>
    <row r="126" ht="13.5">
      <c r="C126" s="158"/>
    </row>
    <row r="127" ht="13.5">
      <c r="C127" s="158"/>
    </row>
    <row r="128" ht="13.5">
      <c r="C128" s="158"/>
    </row>
    <row r="129" ht="13.5">
      <c r="C129" s="158"/>
    </row>
    <row r="130" ht="13.5">
      <c r="C130" s="158"/>
    </row>
    <row r="131" ht="13.5">
      <c r="C131" s="158"/>
    </row>
    <row r="132" ht="13.5">
      <c r="C132" s="158"/>
    </row>
    <row r="133" ht="13.5">
      <c r="C133" s="158"/>
    </row>
    <row r="134" ht="13.5">
      <c r="C134" s="158"/>
    </row>
    <row r="135" ht="13.5">
      <c r="C135" s="158"/>
    </row>
    <row r="136" ht="13.5">
      <c r="C136" s="158"/>
    </row>
    <row r="137" ht="13.5">
      <c r="C137" s="158"/>
    </row>
    <row r="138" ht="13.5">
      <c r="C138" s="158"/>
    </row>
    <row r="139" ht="13.5">
      <c r="C139" s="158"/>
    </row>
    <row r="140" ht="13.5">
      <c r="C140" s="158"/>
    </row>
    <row r="141" ht="13.5">
      <c r="C141" s="158"/>
    </row>
    <row r="142" ht="13.5">
      <c r="C142" s="158"/>
    </row>
    <row r="143" ht="13.5">
      <c r="C143" s="158"/>
    </row>
    <row r="144" ht="13.5">
      <c r="C144" s="158"/>
    </row>
    <row r="145" ht="13.5">
      <c r="C145" s="158"/>
    </row>
    <row r="146" ht="13.5">
      <c r="C146" s="158"/>
    </row>
    <row r="147" ht="13.5">
      <c r="C147" s="158"/>
    </row>
    <row r="148" ht="13.5">
      <c r="C148" s="158"/>
    </row>
    <row r="149" ht="13.5">
      <c r="C149" s="158"/>
    </row>
    <row r="150" ht="13.5">
      <c r="C150" s="158"/>
    </row>
    <row r="151" ht="13.5">
      <c r="C151" s="158"/>
    </row>
    <row r="152" ht="13.5">
      <c r="C152" s="158"/>
    </row>
    <row r="153" ht="13.5">
      <c r="C153" s="158"/>
    </row>
    <row r="154" ht="13.5">
      <c r="C154" s="158"/>
    </row>
    <row r="155" ht="13.5">
      <c r="C155" s="158"/>
    </row>
    <row r="156" ht="13.5">
      <c r="C156" s="158"/>
    </row>
    <row r="157" ht="13.5">
      <c r="C157" s="158"/>
    </row>
    <row r="158" ht="13.5">
      <c r="C158" s="158"/>
    </row>
    <row r="159" ht="13.5">
      <c r="C159" s="158"/>
    </row>
    <row r="160" ht="13.5">
      <c r="C160" s="158"/>
    </row>
    <row r="161" ht="13.5">
      <c r="C161" s="158"/>
    </row>
    <row r="162" ht="13.5">
      <c r="C162" s="158"/>
    </row>
    <row r="163" ht="13.5">
      <c r="C163" s="158"/>
    </row>
    <row r="164" ht="13.5">
      <c r="C164" s="158"/>
    </row>
    <row r="165" ht="13.5">
      <c r="C165" s="158"/>
    </row>
    <row r="166" ht="13.5">
      <c r="C166" s="158"/>
    </row>
    <row r="167" ht="13.5">
      <c r="C167" s="158"/>
    </row>
    <row r="168" ht="13.5">
      <c r="C168" s="158"/>
    </row>
    <row r="169" ht="13.5">
      <c r="C169" s="158"/>
    </row>
    <row r="170" ht="13.5">
      <c r="C170" s="158"/>
    </row>
    <row r="171" ht="13.5">
      <c r="C171" s="158"/>
    </row>
    <row r="172" ht="13.5">
      <c r="C172" s="158"/>
    </row>
    <row r="173" ht="13.5">
      <c r="C173" s="158"/>
    </row>
    <row r="174" ht="13.5">
      <c r="C174" s="158"/>
    </row>
    <row r="175" ht="13.5">
      <c r="C175" s="158"/>
    </row>
    <row r="176" ht="13.5">
      <c r="C176" s="158"/>
    </row>
    <row r="177" ht="13.5">
      <c r="C177" s="158"/>
    </row>
    <row r="178" ht="13.5">
      <c r="C178" s="158"/>
    </row>
    <row r="179" ht="13.5">
      <c r="C179" s="158"/>
    </row>
    <row r="180" ht="13.5">
      <c r="C180" s="158"/>
    </row>
    <row r="181" ht="13.5">
      <c r="C181" s="158"/>
    </row>
    <row r="182" ht="13.5">
      <c r="C182" s="158"/>
    </row>
    <row r="183" ht="13.5">
      <c r="C183" s="158"/>
    </row>
    <row r="184" ht="13.5">
      <c r="C184" s="158"/>
    </row>
    <row r="185" ht="13.5">
      <c r="C185" s="158"/>
    </row>
    <row r="186" ht="13.5">
      <c r="C186" s="158"/>
    </row>
    <row r="187" ht="13.5">
      <c r="C187" s="158"/>
    </row>
    <row r="188" ht="13.5">
      <c r="C188" s="158"/>
    </row>
    <row r="189" ht="13.5">
      <c r="C189" s="158"/>
    </row>
    <row r="190" ht="13.5">
      <c r="C190" s="158"/>
    </row>
    <row r="191" ht="13.5">
      <c r="C191" s="158"/>
    </row>
    <row r="192" ht="13.5">
      <c r="C192" s="158"/>
    </row>
    <row r="193" ht="13.5">
      <c r="C193" s="158"/>
    </row>
    <row r="194" ht="13.5">
      <c r="C194" s="158"/>
    </row>
    <row r="195" ht="13.5">
      <c r="C195" s="158"/>
    </row>
    <row r="196" ht="13.5">
      <c r="C196" s="158"/>
    </row>
    <row r="197" ht="13.5">
      <c r="C197" s="158"/>
    </row>
    <row r="198" ht="13.5">
      <c r="C198" s="158"/>
    </row>
    <row r="199" ht="13.5">
      <c r="C199" s="158"/>
    </row>
    <row r="200" ht="13.5">
      <c r="C200" s="158"/>
    </row>
    <row r="201" ht="13.5">
      <c r="C201" s="158"/>
    </row>
    <row r="202" ht="13.5">
      <c r="C202" s="158"/>
    </row>
    <row r="203" ht="13.5">
      <c r="C203" s="158"/>
    </row>
    <row r="204" ht="13.5">
      <c r="C204" s="158"/>
    </row>
    <row r="205" ht="13.5">
      <c r="C205" s="158"/>
    </row>
    <row r="206" ht="13.5">
      <c r="C206" s="158"/>
    </row>
    <row r="207" ht="13.5">
      <c r="C207" s="158"/>
    </row>
    <row r="208" ht="13.5">
      <c r="C208" s="158"/>
    </row>
    <row r="209" ht="13.5">
      <c r="C209" s="158"/>
    </row>
    <row r="210" ht="13.5">
      <c r="C210" s="158"/>
    </row>
    <row r="211" ht="13.5">
      <c r="C211" s="158"/>
    </row>
    <row r="212" ht="13.5">
      <c r="C212" s="158"/>
    </row>
    <row r="213" ht="13.5">
      <c r="C213" s="158"/>
    </row>
    <row r="214" ht="13.5">
      <c r="C214" s="158"/>
    </row>
    <row r="215" ht="13.5">
      <c r="C215" s="158"/>
    </row>
    <row r="216" ht="13.5">
      <c r="C216" s="158"/>
    </row>
    <row r="217" ht="13.5">
      <c r="C217" s="158"/>
    </row>
    <row r="218" ht="13.5">
      <c r="C218" s="158"/>
    </row>
    <row r="219" ht="13.5">
      <c r="C219" s="158"/>
    </row>
    <row r="220" ht="13.5">
      <c r="C220" s="158"/>
    </row>
    <row r="221" ht="13.5">
      <c r="C221" s="158"/>
    </row>
    <row r="222" ht="13.5">
      <c r="C222" s="158"/>
    </row>
    <row r="223" ht="13.5">
      <c r="C223" s="158"/>
    </row>
    <row r="224" ht="13.5">
      <c r="C224" s="158"/>
    </row>
    <row r="225" ht="13.5">
      <c r="C225" s="158"/>
    </row>
    <row r="226" ht="13.5">
      <c r="C226" s="158"/>
    </row>
    <row r="227" ht="13.5">
      <c r="C227" s="158"/>
    </row>
    <row r="228" ht="13.5">
      <c r="C228" s="158"/>
    </row>
    <row r="229" ht="13.5">
      <c r="C229" s="158"/>
    </row>
    <row r="230" ht="13.5">
      <c r="C230" s="158"/>
    </row>
    <row r="231" ht="13.5">
      <c r="C231" s="158"/>
    </row>
    <row r="232" ht="13.5">
      <c r="C232" s="158"/>
    </row>
    <row r="233" ht="13.5">
      <c r="C233" s="158"/>
    </row>
    <row r="234" ht="13.5">
      <c r="C234" s="158"/>
    </row>
    <row r="235" ht="13.5">
      <c r="C235" s="158"/>
    </row>
    <row r="236" ht="13.5">
      <c r="C236" s="158"/>
    </row>
    <row r="237" ht="13.5">
      <c r="C237" s="158"/>
    </row>
    <row r="238" ht="13.5">
      <c r="C238" s="158"/>
    </row>
    <row r="239" ht="13.5">
      <c r="C239" s="158"/>
    </row>
    <row r="240" ht="13.5">
      <c r="C240" s="158"/>
    </row>
    <row r="241" ht="13.5">
      <c r="C241" s="158"/>
    </row>
    <row r="242" ht="13.5">
      <c r="C242" s="158"/>
    </row>
    <row r="243" ht="13.5">
      <c r="C243" s="158"/>
    </row>
    <row r="244" ht="13.5">
      <c r="C244" s="158"/>
    </row>
    <row r="245" ht="13.5">
      <c r="C245" s="158"/>
    </row>
    <row r="246" ht="13.5">
      <c r="C246" s="158"/>
    </row>
    <row r="247" ht="13.5">
      <c r="C247" s="158"/>
    </row>
    <row r="248" ht="13.5">
      <c r="C248" s="158"/>
    </row>
    <row r="249" ht="13.5">
      <c r="C249" s="158"/>
    </row>
    <row r="250" ht="13.5">
      <c r="C250" s="158"/>
    </row>
    <row r="251" ht="13.5">
      <c r="C251" s="158"/>
    </row>
    <row r="252" ht="13.5">
      <c r="C252" s="158"/>
    </row>
    <row r="253" ht="13.5">
      <c r="C253" s="158"/>
    </row>
    <row r="254" ht="13.5">
      <c r="C254" s="158"/>
    </row>
    <row r="255" ht="13.5">
      <c r="C255" s="158"/>
    </row>
  </sheetData>
  <sheetProtection/>
  <protectedRanges>
    <protectedRange sqref="B3:C3" name="Range25"/>
    <protectedRange sqref="F75" name="Range23"/>
    <protectedRange sqref="F53" name="Range21"/>
    <protectedRange sqref="E66:F67 D79:F79 D69:F69 F80:F81 D71:F71 D73:F73 D83:F83 E84:E85 F74:F75 D77:F77" name="Range5"/>
    <protectedRange sqref="D34:F34 D44:F44 D36:F36 F31:F32 D46:F46 D47 E37:E38 D40:F40 D30:F30 F47:F49 E41:E42" name="Range3"/>
    <protectedRange sqref="D24:F24 D26:F26 F19:F20 D22:F22 D16:F16 D12:F12 D14:F14 F27:F28 D18:F18" name="Range2"/>
    <protectedRange sqref="D51:F51 D61:F61 E52:F53 F62:F65 D57:F57 E56:E58 D55:F55 G62:J63" name="Range4"/>
    <protectedRange sqref="F52" name="Range20"/>
    <protectedRange sqref="F47" name="Range22"/>
  </protectedRanges>
  <mergeCells count="16">
    <mergeCell ref="A90:F90"/>
    <mergeCell ref="D7:F7"/>
    <mergeCell ref="A87:F87"/>
    <mergeCell ref="A88:F88"/>
    <mergeCell ref="A89:F89"/>
    <mergeCell ref="D8:D9"/>
    <mergeCell ref="A7:A9"/>
    <mergeCell ref="B7:C8"/>
    <mergeCell ref="G7:J7"/>
    <mergeCell ref="G8:J8"/>
    <mergeCell ref="E6:J6"/>
    <mergeCell ref="B4:J4"/>
    <mergeCell ref="B3:J3"/>
    <mergeCell ref="H2:J2"/>
    <mergeCell ref="E2:F2"/>
    <mergeCell ref="C5:F5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DO436"/>
  <sheetViews>
    <sheetView tabSelected="1" zoomScaleSheetLayoutView="70" workbookViewId="0" topLeftCell="A357">
      <selection activeCell="N361" sqref="N361"/>
    </sheetView>
  </sheetViews>
  <sheetFormatPr defaultColWidth="9.140625" defaultRowHeight="12.75"/>
  <cols>
    <col min="1" max="1" width="6.140625" style="237" customWidth="1"/>
    <col min="2" max="2" width="4.00390625" style="238" customWidth="1"/>
    <col min="3" max="3" width="3.28125" style="239" customWidth="1"/>
    <col min="4" max="4" width="4.8515625" style="240" customWidth="1"/>
    <col min="5" max="5" width="39.00390625" style="241" customWidth="1"/>
    <col min="6" max="7" width="13.8515625" style="242" customWidth="1"/>
    <col min="8" max="8" width="12.7109375" style="242" customWidth="1"/>
    <col min="9" max="12" width="12.7109375" style="194" customWidth="1"/>
    <col min="13" max="16384" width="9.140625" style="1" customWidth="1"/>
  </cols>
  <sheetData>
    <row r="2" spans="10:12" ht="135.75" customHeight="1">
      <c r="J2" s="347" t="s">
        <v>869</v>
      </c>
      <c r="K2" s="347"/>
      <c r="L2" s="347"/>
    </row>
    <row r="3" spans="1:12" ht="21.75" customHeight="1">
      <c r="A3" s="346" t="s">
        <v>858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</row>
    <row r="4" spans="1:12" s="2" customFormat="1" ht="25.5" customHeight="1">
      <c r="A4" s="351" t="s">
        <v>838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</row>
    <row r="5" spans="1:12" s="2" customFormat="1" ht="21" customHeight="1">
      <c r="A5" s="352" t="s">
        <v>280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</row>
    <row r="6" spans="1:12" ht="15.75" customHeight="1">
      <c r="A6" s="244"/>
      <c r="B6" s="245"/>
      <c r="C6" s="243"/>
      <c r="D6" s="243"/>
      <c r="E6" s="246"/>
      <c r="G6" s="350" t="s">
        <v>604</v>
      </c>
      <c r="H6" s="350"/>
      <c r="I6" s="350"/>
      <c r="J6" s="350"/>
      <c r="K6" s="350"/>
      <c r="L6" s="350"/>
    </row>
    <row r="7" spans="1:12" ht="28.5" customHeight="1">
      <c r="A7" s="354" t="s">
        <v>609</v>
      </c>
      <c r="B7" s="356" t="s">
        <v>779</v>
      </c>
      <c r="C7" s="357" t="s">
        <v>611</v>
      </c>
      <c r="D7" s="357" t="s">
        <v>612</v>
      </c>
      <c r="E7" s="358" t="s">
        <v>346</v>
      </c>
      <c r="F7" s="355" t="s">
        <v>338</v>
      </c>
      <c r="G7" s="355"/>
      <c r="H7" s="355"/>
      <c r="I7" s="348" t="s">
        <v>850</v>
      </c>
      <c r="J7" s="348"/>
      <c r="K7" s="348"/>
      <c r="L7" s="348"/>
    </row>
    <row r="8" spans="1:12" s="3" customFormat="1" ht="26.25" customHeight="1">
      <c r="A8" s="354"/>
      <c r="B8" s="356"/>
      <c r="C8" s="357"/>
      <c r="D8" s="357"/>
      <c r="E8" s="358"/>
      <c r="F8" s="196" t="s">
        <v>605</v>
      </c>
      <c r="G8" s="247" t="s">
        <v>281</v>
      </c>
      <c r="H8" s="248"/>
      <c r="I8" s="349" t="s">
        <v>851</v>
      </c>
      <c r="J8" s="349"/>
      <c r="K8" s="349"/>
      <c r="L8" s="349"/>
    </row>
    <row r="9" spans="1:12" s="5" customFormat="1" ht="35.25" customHeight="1">
      <c r="A9" s="354"/>
      <c r="B9" s="356"/>
      <c r="C9" s="357"/>
      <c r="D9" s="357"/>
      <c r="E9" s="249"/>
      <c r="F9" s="248" t="s">
        <v>780</v>
      </c>
      <c r="G9" s="250" t="s">
        <v>607</v>
      </c>
      <c r="H9" s="251" t="s">
        <v>608</v>
      </c>
      <c r="I9" s="195" t="s">
        <v>852</v>
      </c>
      <c r="J9" s="195" t="s">
        <v>855</v>
      </c>
      <c r="K9" s="195" t="s">
        <v>853</v>
      </c>
      <c r="L9" s="195" t="s">
        <v>854</v>
      </c>
    </row>
    <row r="10" spans="1:12" s="6" customFormat="1" ht="17.25">
      <c r="A10" s="252">
        <v>1</v>
      </c>
      <c r="B10" s="252">
        <v>2</v>
      </c>
      <c r="C10" s="252">
        <v>3</v>
      </c>
      <c r="D10" s="252">
        <v>4</v>
      </c>
      <c r="E10" s="253" t="s">
        <v>347</v>
      </c>
      <c r="F10" s="247">
        <v>6</v>
      </c>
      <c r="G10" s="247">
        <v>7</v>
      </c>
      <c r="H10" s="254">
        <v>8</v>
      </c>
      <c r="I10" s="196">
        <v>9</v>
      </c>
      <c r="J10" s="196">
        <v>10</v>
      </c>
      <c r="K10" s="196">
        <v>11</v>
      </c>
      <c r="L10" s="196">
        <v>12</v>
      </c>
    </row>
    <row r="11" spans="1:12" s="7" customFormat="1" ht="71.25" customHeight="1">
      <c r="A11" s="255">
        <v>2000</v>
      </c>
      <c r="B11" s="256" t="s">
        <v>116</v>
      </c>
      <c r="C11" s="257" t="s">
        <v>117</v>
      </c>
      <c r="D11" s="258" t="s">
        <v>117</v>
      </c>
      <c r="E11" s="249" t="s">
        <v>348</v>
      </c>
      <c r="F11" s="197">
        <f aca="true" t="shared" si="0" ref="F11:L11">F12+F92+F113+F139+F205+F231+F263+F292+F330+F395+F431</f>
        <v>4250136.5</v>
      </c>
      <c r="G11" s="197">
        <f t="shared" si="0"/>
        <v>2750384.9000000004</v>
      </c>
      <c r="H11" s="197">
        <f t="shared" si="0"/>
        <v>2252751.6</v>
      </c>
      <c r="I11" s="197">
        <f t="shared" si="0"/>
        <v>1869126.5999999999</v>
      </c>
      <c r="J11" s="197">
        <f t="shared" si="0"/>
        <v>2691552.6</v>
      </c>
      <c r="K11" s="197">
        <f t="shared" si="0"/>
        <v>3439993.4000000004</v>
      </c>
      <c r="L11" s="197">
        <f t="shared" si="0"/>
        <v>4250136.5</v>
      </c>
    </row>
    <row r="12" spans="1:12" s="8" customFormat="1" ht="63" customHeight="1">
      <c r="A12" s="259">
        <v>2100</v>
      </c>
      <c r="B12" s="260" t="s">
        <v>198</v>
      </c>
      <c r="C12" s="260" t="s">
        <v>178</v>
      </c>
      <c r="D12" s="260" t="s">
        <v>178</v>
      </c>
      <c r="E12" s="249" t="s">
        <v>349</v>
      </c>
      <c r="F12" s="197">
        <f>SUM(F14,F44,F48,F55,F58,F61,F83,F86)</f>
        <v>1562506.8</v>
      </c>
      <c r="G12" s="197">
        <f aca="true" t="shared" si="1" ref="G12:L12">G14+G44+G48+G55+G58+G61+G83+G86</f>
        <v>906991.8</v>
      </c>
      <c r="H12" s="197">
        <f t="shared" si="1"/>
        <v>655515</v>
      </c>
      <c r="I12" s="197">
        <f t="shared" si="1"/>
        <v>626715.7</v>
      </c>
      <c r="J12" s="197">
        <f t="shared" si="1"/>
        <v>945193.1000000001</v>
      </c>
      <c r="K12" s="197">
        <f t="shared" si="1"/>
        <v>1260316.6</v>
      </c>
      <c r="L12" s="197">
        <f t="shared" si="1"/>
        <v>1562506.8</v>
      </c>
    </row>
    <row r="13" spans="1:12" ht="13.5" customHeight="1">
      <c r="A13" s="259"/>
      <c r="B13" s="260"/>
      <c r="C13" s="260"/>
      <c r="D13" s="260"/>
      <c r="E13" s="249" t="s">
        <v>341</v>
      </c>
      <c r="F13" s="197"/>
      <c r="G13" s="197"/>
      <c r="H13" s="261"/>
      <c r="I13" s="198"/>
      <c r="J13" s="262"/>
      <c r="K13" s="262"/>
      <c r="L13" s="262"/>
    </row>
    <row r="14" spans="1:12" s="9" customFormat="1" ht="64.5" customHeight="1">
      <c r="A14" s="259">
        <v>2110</v>
      </c>
      <c r="B14" s="260" t="s">
        <v>198</v>
      </c>
      <c r="C14" s="260" t="s">
        <v>179</v>
      </c>
      <c r="D14" s="260" t="s">
        <v>178</v>
      </c>
      <c r="E14" s="249" t="s">
        <v>420</v>
      </c>
      <c r="F14" s="197">
        <f aca="true" t="shared" si="2" ref="F14:L14">SUM(F16)</f>
        <v>733094.5</v>
      </c>
      <c r="G14" s="197">
        <f t="shared" si="2"/>
        <v>716094.5</v>
      </c>
      <c r="H14" s="197">
        <f t="shared" si="2"/>
        <v>17000</v>
      </c>
      <c r="I14" s="197">
        <f t="shared" si="2"/>
        <v>184093.30000000002</v>
      </c>
      <c r="J14" s="197">
        <f t="shared" si="2"/>
        <v>355592.8</v>
      </c>
      <c r="K14" s="197">
        <f t="shared" si="2"/>
        <v>526592.8</v>
      </c>
      <c r="L14" s="197">
        <f t="shared" si="2"/>
        <v>733094.5</v>
      </c>
    </row>
    <row r="15" spans="1:12" s="9" customFormat="1" ht="12" customHeight="1">
      <c r="A15" s="259"/>
      <c r="B15" s="260"/>
      <c r="C15" s="260"/>
      <c r="D15" s="260"/>
      <c r="E15" s="249" t="s">
        <v>421</v>
      </c>
      <c r="F15" s="193"/>
      <c r="G15" s="193"/>
      <c r="H15" s="263"/>
      <c r="I15" s="199"/>
      <c r="J15" s="264"/>
      <c r="K15" s="264"/>
      <c r="L15" s="264"/>
    </row>
    <row r="16" spans="1:12" ht="43.5" customHeight="1">
      <c r="A16" s="259">
        <v>2111</v>
      </c>
      <c r="B16" s="260" t="s">
        <v>198</v>
      </c>
      <c r="C16" s="260" t="s">
        <v>179</v>
      </c>
      <c r="D16" s="260" t="s">
        <v>179</v>
      </c>
      <c r="E16" s="249" t="s">
        <v>422</v>
      </c>
      <c r="F16" s="193">
        <f>SUM(G16:H16)</f>
        <v>733094.5</v>
      </c>
      <c r="G16" s="193">
        <f>G17+G18+G19+G20+G21+G22+G23+G24+G25+G26+G27+G28+G29+G30+G31+G32+G33+G34+G35+G36+G37+G38+G39+G40</f>
        <v>716094.5</v>
      </c>
      <c r="H16" s="193">
        <f>H17+H18+H19+H20+H21+H22+H23+H24+H25+H26+H27+H28+H29+H30+H31+H32+H33+H34+H35+H36+H37+H38+H39+H40+H41</f>
        <v>17000</v>
      </c>
      <c r="I16" s="193">
        <f>I17+I18+I19+I20+I21+I22+I23+I24+I25+I26+I27+I28+I29+I30+I31+I32+I33+I34+I35+I36+I37+I38+I39+I40+I41</f>
        <v>184093.30000000002</v>
      </c>
      <c r="J16" s="193">
        <f>J17+J18+J19+J20+J21+J22+J23+J24+J25+J26+J27+J28+J29+J30+J31+J32+J33+J34+J35+J36+J37+J38+J39+J40+J41</f>
        <v>355592.8</v>
      </c>
      <c r="K16" s="193">
        <f>K17+K18+K19+K20+K21+K22+K23+K24+K25+K26+K27+K28+K29+K30+K31+K32+K33+K34+K35+K36+K37+K38+K39+K40+K41</f>
        <v>526592.8</v>
      </c>
      <c r="L16" s="193">
        <f>L17+L18+L19+L20+L21+L22+L23+L24+L25+L26+L27+L28+L29+L30+L31+L32+L33+L34+L35+L36+L37+L38+L39+L40+L41</f>
        <v>733094.5</v>
      </c>
    </row>
    <row r="17" spans="1:12" ht="35.25" customHeight="1">
      <c r="A17" s="259"/>
      <c r="B17" s="260"/>
      <c r="C17" s="260"/>
      <c r="D17" s="265"/>
      <c r="E17" s="266" t="s">
        <v>350</v>
      </c>
      <c r="F17" s="193">
        <f>SUM(G17:H17)</f>
        <v>561000</v>
      </c>
      <c r="G17" s="193">
        <v>561000</v>
      </c>
      <c r="H17" s="263"/>
      <c r="I17" s="199">
        <v>123750</v>
      </c>
      <c r="J17" s="199">
        <v>257500</v>
      </c>
      <c r="K17" s="199">
        <v>391250</v>
      </c>
      <c r="L17" s="199">
        <v>561000</v>
      </c>
    </row>
    <row r="18" spans="1:12" ht="39" customHeight="1">
      <c r="A18" s="259"/>
      <c r="B18" s="260"/>
      <c r="C18" s="260"/>
      <c r="D18" s="265"/>
      <c r="E18" s="266" t="s">
        <v>351</v>
      </c>
      <c r="F18" s="193">
        <f aca="true" t="shared" si="3" ref="F18:F41">SUM(G18:H18)</f>
        <v>15000</v>
      </c>
      <c r="G18" s="193">
        <v>15000</v>
      </c>
      <c r="H18" s="263"/>
      <c r="I18" s="199">
        <v>3750</v>
      </c>
      <c r="J18" s="199">
        <v>7500</v>
      </c>
      <c r="K18" s="199">
        <v>11250</v>
      </c>
      <c r="L18" s="199">
        <v>15000</v>
      </c>
    </row>
    <row r="19" spans="1:12" ht="39" customHeight="1">
      <c r="A19" s="259"/>
      <c r="B19" s="260"/>
      <c r="C19" s="260"/>
      <c r="D19" s="265"/>
      <c r="E19" s="266" t="s">
        <v>352</v>
      </c>
      <c r="F19" s="193">
        <f t="shared" si="3"/>
        <v>2000</v>
      </c>
      <c r="G19" s="193">
        <v>2000</v>
      </c>
      <c r="H19" s="263"/>
      <c r="I19" s="199">
        <v>500</v>
      </c>
      <c r="J19" s="199">
        <v>1000</v>
      </c>
      <c r="K19" s="199">
        <v>1500</v>
      </c>
      <c r="L19" s="199">
        <v>2000</v>
      </c>
    </row>
    <row r="20" spans="1:12" ht="30" customHeight="1">
      <c r="A20" s="259"/>
      <c r="B20" s="260"/>
      <c r="C20" s="260"/>
      <c r="D20" s="265"/>
      <c r="E20" s="267" t="s">
        <v>353</v>
      </c>
      <c r="F20" s="193">
        <f t="shared" si="3"/>
        <v>44558.3</v>
      </c>
      <c r="G20" s="193">
        <v>44558.3</v>
      </c>
      <c r="H20" s="263"/>
      <c r="I20" s="199">
        <v>14557.1</v>
      </c>
      <c r="J20" s="199">
        <v>24557.1</v>
      </c>
      <c r="K20" s="199">
        <v>34557.1</v>
      </c>
      <c r="L20" s="199">
        <v>44558.3</v>
      </c>
    </row>
    <row r="21" spans="1:12" ht="30" customHeight="1">
      <c r="A21" s="259"/>
      <c r="B21" s="260"/>
      <c r="C21" s="260"/>
      <c r="D21" s="265"/>
      <c r="E21" s="267" t="s">
        <v>354</v>
      </c>
      <c r="F21" s="193">
        <f t="shared" si="3"/>
        <v>3084.9</v>
      </c>
      <c r="G21" s="193">
        <v>3084.9</v>
      </c>
      <c r="H21" s="263"/>
      <c r="I21" s="199">
        <v>834.9</v>
      </c>
      <c r="J21" s="199">
        <v>1584.9</v>
      </c>
      <c r="K21" s="199">
        <v>2334.9</v>
      </c>
      <c r="L21" s="199">
        <v>3084.9</v>
      </c>
    </row>
    <row r="22" spans="1:12" ht="30" customHeight="1">
      <c r="A22" s="259"/>
      <c r="B22" s="260"/>
      <c r="C22" s="260"/>
      <c r="D22" s="265"/>
      <c r="E22" s="267" t="s">
        <v>355</v>
      </c>
      <c r="F22" s="193">
        <f t="shared" si="3"/>
        <v>2593.1</v>
      </c>
      <c r="G22" s="193">
        <v>2593.1</v>
      </c>
      <c r="H22" s="263"/>
      <c r="I22" s="199">
        <v>718.1</v>
      </c>
      <c r="J22" s="199">
        <v>1343.1</v>
      </c>
      <c r="K22" s="199">
        <v>1968.1</v>
      </c>
      <c r="L22" s="199">
        <v>2593.1</v>
      </c>
    </row>
    <row r="23" spans="1:12" ht="30" customHeight="1">
      <c r="A23" s="259"/>
      <c r="B23" s="260"/>
      <c r="C23" s="260"/>
      <c r="D23" s="265"/>
      <c r="E23" s="267" t="s">
        <v>356</v>
      </c>
      <c r="F23" s="193">
        <f t="shared" si="3"/>
        <v>2000</v>
      </c>
      <c r="G23" s="193">
        <v>2000</v>
      </c>
      <c r="H23" s="263"/>
      <c r="I23" s="199">
        <v>500</v>
      </c>
      <c r="J23" s="199">
        <v>1000</v>
      </c>
      <c r="K23" s="199">
        <v>1500</v>
      </c>
      <c r="L23" s="199">
        <v>2000</v>
      </c>
    </row>
    <row r="24" spans="1:12" ht="30" customHeight="1">
      <c r="A24" s="259"/>
      <c r="B24" s="260"/>
      <c r="C24" s="260"/>
      <c r="D24" s="265"/>
      <c r="E24" s="267" t="s">
        <v>357</v>
      </c>
      <c r="F24" s="193">
        <f t="shared" si="3"/>
        <v>1000</v>
      </c>
      <c r="G24" s="193">
        <v>1000</v>
      </c>
      <c r="H24" s="263"/>
      <c r="I24" s="199">
        <v>250</v>
      </c>
      <c r="J24" s="199">
        <v>500</v>
      </c>
      <c r="K24" s="199">
        <v>750</v>
      </c>
      <c r="L24" s="199">
        <v>1000</v>
      </c>
    </row>
    <row r="25" spans="1:12" ht="48" customHeight="1">
      <c r="A25" s="259"/>
      <c r="B25" s="260"/>
      <c r="C25" s="260"/>
      <c r="D25" s="265"/>
      <c r="E25" s="267" t="s">
        <v>358</v>
      </c>
      <c r="F25" s="193">
        <f t="shared" si="3"/>
        <v>2000</v>
      </c>
      <c r="G25" s="193">
        <v>2000</v>
      </c>
      <c r="H25" s="263"/>
      <c r="I25" s="199">
        <v>500</v>
      </c>
      <c r="J25" s="199">
        <v>1000</v>
      </c>
      <c r="K25" s="199">
        <v>1500</v>
      </c>
      <c r="L25" s="199">
        <v>2000</v>
      </c>
    </row>
    <row r="26" spans="1:12" ht="30" customHeight="1">
      <c r="A26" s="268"/>
      <c r="B26" s="260"/>
      <c r="C26" s="260"/>
      <c r="D26" s="265"/>
      <c r="E26" s="267" t="s">
        <v>359</v>
      </c>
      <c r="F26" s="193">
        <f t="shared" si="3"/>
        <v>1000</v>
      </c>
      <c r="G26" s="193">
        <v>1000</v>
      </c>
      <c r="H26" s="263"/>
      <c r="I26" s="199">
        <v>250</v>
      </c>
      <c r="J26" s="199">
        <v>500</v>
      </c>
      <c r="K26" s="199">
        <v>750</v>
      </c>
      <c r="L26" s="199">
        <v>1000</v>
      </c>
    </row>
    <row r="27" spans="1:12" ht="30" customHeight="1">
      <c r="A27" s="268"/>
      <c r="B27" s="260"/>
      <c r="C27" s="260"/>
      <c r="D27" s="265"/>
      <c r="E27" s="269" t="s">
        <v>829</v>
      </c>
      <c r="F27" s="193">
        <f t="shared" si="3"/>
        <v>1000</v>
      </c>
      <c r="G27" s="193">
        <v>1000</v>
      </c>
      <c r="H27" s="263"/>
      <c r="I27" s="199">
        <v>250</v>
      </c>
      <c r="J27" s="199">
        <v>500</v>
      </c>
      <c r="K27" s="199">
        <v>750</v>
      </c>
      <c r="L27" s="199">
        <v>1000</v>
      </c>
    </row>
    <row r="28" spans="1:12" ht="30" customHeight="1">
      <c r="A28" s="268"/>
      <c r="B28" s="260"/>
      <c r="C28" s="260"/>
      <c r="D28" s="265"/>
      <c r="E28" s="267" t="s">
        <v>360</v>
      </c>
      <c r="F28" s="193">
        <f t="shared" si="3"/>
        <v>1000</v>
      </c>
      <c r="G28" s="193">
        <v>1000</v>
      </c>
      <c r="H28" s="263"/>
      <c r="I28" s="199">
        <v>250</v>
      </c>
      <c r="J28" s="199">
        <v>500</v>
      </c>
      <c r="K28" s="199">
        <v>750</v>
      </c>
      <c r="L28" s="199">
        <v>1000</v>
      </c>
    </row>
    <row r="29" spans="1:12" ht="30" customHeight="1">
      <c r="A29" s="268"/>
      <c r="B29" s="260"/>
      <c r="C29" s="260"/>
      <c r="D29" s="265"/>
      <c r="E29" s="267" t="s">
        <v>361</v>
      </c>
      <c r="F29" s="193">
        <f t="shared" si="3"/>
        <v>2000</v>
      </c>
      <c r="G29" s="193">
        <v>2000</v>
      </c>
      <c r="H29" s="263"/>
      <c r="I29" s="199">
        <v>500</v>
      </c>
      <c r="J29" s="199">
        <v>1000</v>
      </c>
      <c r="K29" s="199">
        <v>1500</v>
      </c>
      <c r="L29" s="199">
        <v>2000</v>
      </c>
    </row>
    <row r="30" spans="1:12" ht="30" customHeight="1">
      <c r="A30" s="259"/>
      <c r="B30" s="260"/>
      <c r="C30" s="260"/>
      <c r="D30" s="265"/>
      <c r="E30" s="267" t="s">
        <v>362</v>
      </c>
      <c r="F30" s="193">
        <f t="shared" si="3"/>
        <v>20000</v>
      </c>
      <c r="G30" s="193">
        <v>20000</v>
      </c>
      <c r="H30" s="263"/>
      <c r="I30" s="199">
        <v>5000</v>
      </c>
      <c r="J30" s="199">
        <v>10500</v>
      </c>
      <c r="K30" s="199">
        <v>15500</v>
      </c>
      <c r="L30" s="199">
        <v>20000</v>
      </c>
    </row>
    <row r="31" spans="1:12" ht="30" customHeight="1">
      <c r="A31" s="259"/>
      <c r="B31" s="260"/>
      <c r="C31" s="260"/>
      <c r="D31" s="265"/>
      <c r="E31" s="267" t="s">
        <v>363</v>
      </c>
      <c r="F31" s="193">
        <f t="shared" si="3"/>
        <v>2500</v>
      </c>
      <c r="G31" s="193">
        <v>2500</v>
      </c>
      <c r="H31" s="263"/>
      <c r="I31" s="199">
        <v>625</v>
      </c>
      <c r="J31" s="199">
        <v>1250</v>
      </c>
      <c r="K31" s="199">
        <v>1875</v>
      </c>
      <c r="L31" s="199">
        <v>2500</v>
      </c>
    </row>
    <row r="32" spans="1:12" ht="33" customHeight="1">
      <c r="A32" s="259"/>
      <c r="B32" s="260"/>
      <c r="C32" s="260"/>
      <c r="D32" s="265"/>
      <c r="E32" s="267" t="s">
        <v>364</v>
      </c>
      <c r="F32" s="193">
        <f t="shared" si="3"/>
        <v>20000</v>
      </c>
      <c r="G32" s="193">
        <v>20000</v>
      </c>
      <c r="H32" s="263"/>
      <c r="I32" s="199">
        <v>5000</v>
      </c>
      <c r="J32" s="199">
        <v>10000</v>
      </c>
      <c r="K32" s="199">
        <v>15000</v>
      </c>
      <c r="L32" s="199">
        <v>20000</v>
      </c>
    </row>
    <row r="33" spans="1:12" ht="50.25" customHeight="1">
      <c r="A33" s="259"/>
      <c r="B33" s="260"/>
      <c r="C33" s="260"/>
      <c r="D33" s="265"/>
      <c r="E33" s="267" t="s">
        <v>365</v>
      </c>
      <c r="F33" s="193">
        <f t="shared" si="3"/>
        <v>6000</v>
      </c>
      <c r="G33" s="193">
        <v>6000</v>
      </c>
      <c r="H33" s="263"/>
      <c r="I33" s="199">
        <v>1500</v>
      </c>
      <c r="J33" s="199">
        <v>3000</v>
      </c>
      <c r="K33" s="199">
        <v>4500</v>
      </c>
      <c r="L33" s="199">
        <v>6000</v>
      </c>
    </row>
    <row r="34" spans="1:12" ht="30" customHeight="1">
      <c r="A34" s="259"/>
      <c r="B34" s="260"/>
      <c r="C34" s="260"/>
      <c r="D34" s="265"/>
      <c r="E34" s="267" t="s">
        <v>366</v>
      </c>
      <c r="F34" s="193">
        <f t="shared" si="3"/>
        <v>6443.2</v>
      </c>
      <c r="G34" s="193">
        <v>6443.2</v>
      </c>
      <c r="H34" s="263"/>
      <c r="I34" s="199">
        <v>1943.2</v>
      </c>
      <c r="J34" s="199">
        <v>3443.2</v>
      </c>
      <c r="K34" s="199">
        <v>4943.2</v>
      </c>
      <c r="L34" s="199">
        <v>6443.2</v>
      </c>
    </row>
    <row r="35" spans="1:12" ht="30" customHeight="1">
      <c r="A35" s="259"/>
      <c r="B35" s="260"/>
      <c r="C35" s="260"/>
      <c r="D35" s="265"/>
      <c r="E35" s="267" t="s">
        <v>367</v>
      </c>
      <c r="F35" s="193">
        <f t="shared" si="3"/>
        <v>15850.5</v>
      </c>
      <c r="G35" s="193">
        <v>15850.5</v>
      </c>
      <c r="H35" s="263"/>
      <c r="I35" s="199">
        <v>4600.5</v>
      </c>
      <c r="J35" s="199">
        <v>8350</v>
      </c>
      <c r="K35" s="199">
        <v>12100</v>
      </c>
      <c r="L35" s="199">
        <v>15850.5</v>
      </c>
    </row>
    <row r="36" spans="1:12" ht="30" customHeight="1">
      <c r="A36" s="259"/>
      <c r="B36" s="260"/>
      <c r="C36" s="260"/>
      <c r="D36" s="265"/>
      <c r="E36" s="267" t="s">
        <v>368</v>
      </c>
      <c r="F36" s="193">
        <f t="shared" si="3"/>
        <v>2000</v>
      </c>
      <c r="G36" s="193">
        <v>2000</v>
      </c>
      <c r="H36" s="263"/>
      <c r="I36" s="199">
        <v>500</v>
      </c>
      <c r="J36" s="199">
        <v>1000</v>
      </c>
      <c r="K36" s="199">
        <v>1500</v>
      </c>
      <c r="L36" s="199">
        <v>2000</v>
      </c>
    </row>
    <row r="37" spans="1:12" ht="30" customHeight="1">
      <c r="A37" s="259"/>
      <c r="B37" s="260"/>
      <c r="C37" s="260"/>
      <c r="D37" s="265"/>
      <c r="E37" s="267" t="s">
        <v>369</v>
      </c>
      <c r="F37" s="193">
        <f t="shared" si="3"/>
        <v>3064.5</v>
      </c>
      <c r="G37" s="193">
        <v>3064.5</v>
      </c>
      <c r="H37" s="263"/>
      <c r="I37" s="199">
        <v>814.5</v>
      </c>
      <c r="J37" s="199">
        <v>1564.5</v>
      </c>
      <c r="K37" s="199">
        <v>2314.5</v>
      </c>
      <c r="L37" s="199">
        <v>3064.5</v>
      </c>
    </row>
    <row r="38" spans="1:12" ht="30" customHeight="1">
      <c r="A38" s="259"/>
      <c r="B38" s="260"/>
      <c r="C38" s="260"/>
      <c r="D38" s="265"/>
      <c r="E38" s="267" t="s">
        <v>370</v>
      </c>
      <c r="F38" s="193">
        <f t="shared" si="3"/>
        <v>1000</v>
      </c>
      <c r="G38" s="193">
        <v>1000</v>
      </c>
      <c r="H38" s="263"/>
      <c r="I38" s="199">
        <v>250</v>
      </c>
      <c r="J38" s="199">
        <v>500</v>
      </c>
      <c r="K38" s="199">
        <v>750</v>
      </c>
      <c r="L38" s="199">
        <v>1000</v>
      </c>
    </row>
    <row r="39" spans="1:12" ht="30" customHeight="1">
      <c r="A39" s="259"/>
      <c r="B39" s="260"/>
      <c r="C39" s="260"/>
      <c r="D39" s="265"/>
      <c r="E39" s="267" t="s">
        <v>371</v>
      </c>
      <c r="F39" s="193">
        <f t="shared" si="3"/>
        <v>1000</v>
      </c>
      <c r="G39" s="193">
        <v>1000</v>
      </c>
      <c r="H39" s="263"/>
      <c r="I39" s="199">
        <v>250</v>
      </c>
      <c r="J39" s="199">
        <v>500</v>
      </c>
      <c r="K39" s="199">
        <v>750</v>
      </c>
      <c r="L39" s="199">
        <v>1000</v>
      </c>
    </row>
    <row r="40" spans="1:12" ht="30" customHeight="1">
      <c r="A40" s="259"/>
      <c r="B40" s="260"/>
      <c r="C40" s="260"/>
      <c r="D40" s="265"/>
      <c r="E40" s="266" t="s">
        <v>718</v>
      </c>
      <c r="F40" s="193">
        <f t="shared" si="3"/>
        <v>14000</v>
      </c>
      <c r="G40" s="193"/>
      <c r="H40" s="263">
        <v>14000</v>
      </c>
      <c r="I40" s="199">
        <v>14000</v>
      </c>
      <c r="J40" s="199">
        <v>14000</v>
      </c>
      <c r="K40" s="199">
        <v>14000</v>
      </c>
      <c r="L40" s="199">
        <v>14000</v>
      </c>
    </row>
    <row r="41" spans="1:119" ht="27" customHeight="1">
      <c r="A41" s="265"/>
      <c r="B41" s="265"/>
      <c r="C41" s="265"/>
      <c r="D41" s="265"/>
      <c r="E41" s="266" t="s">
        <v>372</v>
      </c>
      <c r="F41" s="193">
        <f t="shared" si="3"/>
        <v>3000</v>
      </c>
      <c r="G41" s="193"/>
      <c r="H41" s="263">
        <v>3000</v>
      </c>
      <c r="I41" s="199">
        <v>3000</v>
      </c>
      <c r="J41" s="193">
        <v>3000</v>
      </c>
      <c r="K41" s="193">
        <v>3000</v>
      </c>
      <c r="L41" s="193">
        <v>3000</v>
      </c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</row>
    <row r="42" spans="1:12" ht="23.25" customHeight="1">
      <c r="A42" s="259">
        <v>2112</v>
      </c>
      <c r="B42" s="260" t="s">
        <v>198</v>
      </c>
      <c r="C42" s="260" t="s">
        <v>179</v>
      </c>
      <c r="D42" s="260" t="s">
        <v>180</v>
      </c>
      <c r="E42" s="249" t="s">
        <v>423</v>
      </c>
      <c r="F42" s="193">
        <f>SUM(G42:H42)</f>
        <v>0</v>
      </c>
      <c r="G42" s="193"/>
      <c r="H42" s="263"/>
      <c r="I42" s="199"/>
      <c r="J42" s="270"/>
      <c r="K42" s="270"/>
      <c r="L42" s="270"/>
    </row>
    <row r="43" spans="1:12" ht="18.75" customHeight="1">
      <c r="A43" s="259">
        <v>2113</v>
      </c>
      <c r="B43" s="260" t="s">
        <v>198</v>
      </c>
      <c r="C43" s="260" t="s">
        <v>179</v>
      </c>
      <c r="D43" s="260" t="s">
        <v>159</v>
      </c>
      <c r="E43" s="249" t="s">
        <v>424</v>
      </c>
      <c r="F43" s="193">
        <f>SUM(G43:H43)</f>
        <v>0</v>
      </c>
      <c r="G43" s="193"/>
      <c r="H43" s="263"/>
      <c r="I43" s="199"/>
      <c r="J43" s="270"/>
      <c r="K43" s="270"/>
      <c r="L43" s="270"/>
    </row>
    <row r="44" spans="1:12" ht="28.5" customHeight="1">
      <c r="A44" s="259">
        <v>2120</v>
      </c>
      <c r="B44" s="260" t="s">
        <v>198</v>
      </c>
      <c r="C44" s="260" t="s">
        <v>180</v>
      </c>
      <c r="D44" s="260" t="s">
        <v>178</v>
      </c>
      <c r="E44" s="249" t="s">
        <v>425</v>
      </c>
      <c r="F44" s="193">
        <f>SUM(F46:F47)</f>
        <v>0</v>
      </c>
      <c r="G44" s="193">
        <f>SUM(G46:G47)</f>
        <v>0</v>
      </c>
      <c r="H44" s="263">
        <f>SUM(H46:H47)</f>
        <v>0</v>
      </c>
      <c r="I44" s="199"/>
      <c r="J44" s="270"/>
      <c r="K44" s="270"/>
      <c r="L44" s="270"/>
    </row>
    <row r="45" spans="1:12" s="9" customFormat="1" ht="18" customHeight="1">
      <c r="A45" s="259"/>
      <c r="B45" s="260"/>
      <c r="C45" s="260"/>
      <c r="D45" s="260"/>
      <c r="E45" s="249" t="s">
        <v>421</v>
      </c>
      <c r="F45" s="193"/>
      <c r="G45" s="193"/>
      <c r="H45" s="263"/>
      <c r="I45" s="199"/>
      <c r="J45" s="264"/>
      <c r="K45" s="264"/>
      <c r="L45" s="264"/>
    </row>
    <row r="46" spans="1:12" ht="16.5" customHeight="1">
      <c r="A46" s="259">
        <v>2121</v>
      </c>
      <c r="B46" s="260" t="s">
        <v>198</v>
      </c>
      <c r="C46" s="260" t="s">
        <v>180</v>
      </c>
      <c r="D46" s="260" t="s">
        <v>179</v>
      </c>
      <c r="E46" s="249" t="s">
        <v>426</v>
      </c>
      <c r="F46" s="193">
        <f>SUM(G46:H46)</f>
        <v>0</v>
      </c>
      <c r="G46" s="193"/>
      <c r="H46" s="263"/>
      <c r="I46" s="199"/>
      <c r="J46" s="270"/>
      <c r="K46" s="270"/>
      <c r="L46" s="270"/>
    </row>
    <row r="47" spans="1:12" ht="35.25" customHeight="1">
      <c r="A47" s="259">
        <v>2122</v>
      </c>
      <c r="B47" s="260" t="s">
        <v>198</v>
      </c>
      <c r="C47" s="260" t="s">
        <v>180</v>
      </c>
      <c r="D47" s="260" t="s">
        <v>180</v>
      </c>
      <c r="E47" s="249" t="s">
        <v>427</v>
      </c>
      <c r="F47" s="193">
        <f>SUM(G47:H47)</f>
        <v>0</v>
      </c>
      <c r="G47" s="193"/>
      <c r="H47" s="263"/>
      <c r="I47" s="199"/>
      <c r="J47" s="270"/>
      <c r="K47" s="270"/>
      <c r="L47" s="270"/>
    </row>
    <row r="48" spans="1:12" ht="30" customHeight="1">
      <c r="A48" s="259">
        <v>2130</v>
      </c>
      <c r="B48" s="260" t="s">
        <v>198</v>
      </c>
      <c r="C48" s="260" t="s">
        <v>159</v>
      </c>
      <c r="D48" s="260" t="s">
        <v>178</v>
      </c>
      <c r="E48" s="249" t="s">
        <v>428</v>
      </c>
      <c r="F48" s="200">
        <f aca="true" t="shared" si="4" ref="F48:L48">SUM(F52,F51)</f>
        <v>5851</v>
      </c>
      <c r="G48" s="200">
        <f t="shared" si="4"/>
        <v>5851</v>
      </c>
      <c r="H48" s="200">
        <f t="shared" si="4"/>
        <v>0</v>
      </c>
      <c r="I48" s="200">
        <f t="shared" si="4"/>
        <v>1462.8</v>
      </c>
      <c r="J48" s="200">
        <f t="shared" si="4"/>
        <v>2925.5</v>
      </c>
      <c r="K48" s="200">
        <f t="shared" si="4"/>
        <v>4388.6</v>
      </c>
      <c r="L48" s="200">
        <f t="shared" si="4"/>
        <v>5851</v>
      </c>
    </row>
    <row r="49" spans="1:12" s="9" customFormat="1" ht="10.5" customHeight="1">
      <c r="A49" s="259"/>
      <c r="B49" s="260"/>
      <c r="C49" s="260"/>
      <c r="D49" s="260"/>
      <c r="E49" s="249" t="s">
        <v>421</v>
      </c>
      <c r="F49" s="193"/>
      <c r="G49" s="193"/>
      <c r="H49" s="263"/>
      <c r="I49" s="199"/>
      <c r="J49" s="264"/>
      <c r="K49" s="264"/>
      <c r="L49" s="264"/>
    </row>
    <row r="50" spans="1:12" ht="31.5" customHeight="1">
      <c r="A50" s="259">
        <v>2131</v>
      </c>
      <c r="B50" s="260" t="s">
        <v>198</v>
      </c>
      <c r="C50" s="260" t="s">
        <v>159</v>
      </c>
      <c r="D50" s="260" t="s">
        <v>179</v>
      </c>
      <c r="E50" s="249" t="s">
        <v>429</v>
      </c>
      <c r="F50" s="193">
        <f>SUM(G50:H50)</f>
        <v>0</v>
      </c>
      <c r="G50" s="193"/>
      <c r="H50" s="263"/>
      <c r="I50" s="199"/>
      <c r="J50" s="270"/>
      <c r="K50" s="270"/>
      <c r="L50" s="270"/>
    </row>
    <row r="51" spans="1:12" ht="27" customHeight="1">
      <c r="A51" s="259">
        <v>2132</v>
      </c>
      <c r="B51" s="260" t="s">
        <v>198</v>
      </c>
      <c r="C51" s="260">
        <v>3</v>
      </c>
      <c r="D51" s="260">
        <v>2</v>
      </c>
      <c r="E51" s="249" t="s">
        <v>430</v>
      </c>
      <c r="F51" s="193">
        <f>SUM(G51:H51)</f>
        <v>0</v>
      </c>
      <c r="G51" s="193"/>
      <c r="H51" s="263"/>
      <c r="I51" s="199"/>
      <c r="J51" s="270"/>
      <c r="K51" s="270"/>
      <c r="L51" s="270"/>
    </row>
    <row r="52" spans="1:12" ht="24" customHeight="1">
      <c r="A52" s="259">
        <v>2133</v>
      </c>
      <c r="B52" s="260" t="s">
        <v>198</v>
      </c>
      <c r="C52" s="260">
        <v>3</v>
      </c>
      <c r="D52" s="260">
        <v>3</v>
      </c>
      <c r="E52" s="249" t="s">
        <v>431</v>
      </c>
      <c r="F52" s="193">
        <f>SUM(G52:H52)</f>
        <v>5851</v>
      </c>
      <c r="G52" s="193">
        <f aca="true" t="shared" si="5" ref="G52:L52">SUM(G53:G54)</f>
        <v>5851</v>
      </c>
      <c r="H52" s="193">
        <f t="shared" si="5"/>
        <v>0</v>
      </c>
      <c r="I52" s="193">
        <f t="shared" si="5"/>
        <v>1462.8</v>
      </c>
      <c r="J52" s="193">
        <f t="shared" si="5"/>
        <v>2925.5</v>
      </c>
      <c r="K52" s="193">
        <f t="shared" si="5"/>
        <v>4388.6</v>
      </c>
      <c r="L52" s="193">
        <f t="shared" si="5"/>
        <v>5851</v>
      </c>
    </row>
    <row r="53" spans="1:12" ht="35.25" customHeight="1">
      <c r="A53" s="259"/>
      <c r="B53" s="260"/>
      <c r="C53" s="260"/>
      <c r="D53" s="260"/>
      <c r="E53" s="267" t="s">
        <v>373</v>
      </c>
      <c r="F53" s="193">
        <f>SUM(G53:H53)</f>
        <v>1999</v>
      </c>
      <c r="G53" s="193">
        <v>1999</v>
      </c>
      <c r="H53" s="263"/>
      <c r="I53" s="201">
        <v>499.8</v>
      </c>
      <c r="J53" s="193">
        <v>999.5</v>
      </c>
      <c r="K53" s="193">
        <v>1499.6</v>
      </c>
      <c r="L53" s="193">
        <v>1999</v>
      </c>
    </row>
    <row r="54" spans="1:12" ht="30" customHeight="1">
      <c r="A54" s="259"/>
      <c r="B54" s="260"/>
      <c r="C54" s="260"/>
      <c r="D54" s="260"/>
      <c r="E54" s="267" t="s">
        <v>374</v>
      </c>
      <c r="F54" s="193">
        <f>SUM(G54:H54)</f>
        <v>3852</v>
      </c>
      <c r="G54" s="193">
        <v>3852</v>
      </c>
      <c r="H54" s="263"/>
      <c r="I54" s="199">
        <v>963</v>
      </c>
      <c r="J54" s="199">
        <v>1926</v>
      </c>
      <c r="K54" s="199">
        <v>2889</v>
      </c>
      <c r="L54" s="199">
        <v>3852</v>
      </c>
    </row>
    <row r="55" spans="1:12" ht="27.75" customHeight="1">
      <c r="A55" s="259">
        <v>2140</v>
      </c>
      <c r="B55" s="260" t="s">
        <v>198</v>
      </c>
      <c r="C55" s="260">
        <v>4</v>
      </c>
      <c r="D55" s="260">
        <v>0</v>
      </c>
      <c r="E55" s="249" t="s">
        <v>432</v>
      </c>
      <c r="F55" s="193">
        <f>SUM(F57)</f>
        <v>0</v>
      </c>
      <c r="G55" s="193">
        <f>SUM(G57)</f>
        <v>0</v>
      </c>
      <c r="H55" s="263">
        <f>SUM(H57)</f>
        <v>0</v>
      </c>
      <c r="I55" s="199"/>
      <c r="J55" s="270"/>
      <c r="K55" s="270"/>
      <c r="L55" s="270"/>
    </row>
    <row r="56" spans="1:12" s="9" customFormat="1" ht="14.25" customHeight="1">
      <c r="A56" s="259"/>
      <c r="B56" s="260"/>
      <c r="C56" s="260"/>
      <c r="D56" s="260"/>
      <c r="E56" s="249" t="s">
        <v>421</v>
      </c>
      <c r="F56" s="193"/>
      <c r="G56" s="193"/>
      <c r="H56" s="263"/>
      <c r="I56" s="199"/>
      <c r="J56" s="264"/>
      <c r="K56" s="264"/>
      <c r="L56" s="264"/>
    </row>
    <row r="57" spans="1:12" ht="34.5" customHeight="1">
      <c r="A57" s="259">
        <v>2141</v>
      </c>
      <c r="B57" s="260" t="s">
        <v>198</v>
      </c>
      <c r="C57" s="260">
        <v>4</v>
      </c>
      <c r="D57" s="260">
        <v>1</v>
      </c>
      <c r="E57" s="249" t="s">
        <v>433</v>
      </c>
      <c r="F57" s="193">
        <f>SUM(G57:H57)</f>
        <v>0</v>
      </c>
      <c r="G57" s="193"/>
      <c r="H57" s="263"/>
      <c r="I57" s="199"/>
      <c r="J57" s="270"/>
      <c r="K57" s="270"/>
      <c r="L57" s="270"/>
    </row>
    <row r="58" spans="1:12" ht="49.5" customHeight="1">
      <c r="A58" s="259">
        <v>2150</v>
      </c>
      <c r="B58" s="260" t="s">
        <v>198</v>
      </c>
      <c r="C58" s="260">
        <v>5</v>
      </c>
      <c r="D58" s="260">
        <v>0</v>
      </c>
      <c r="E58" s="249" t="s">
        <v>434</v>
      </c>
      <c r="F58" s="193">
        <f>SUM(F60)</f>
        <v>0</v>
      </c>
      <c r="G58" s="193">
        <f>SUM(G60)</f>
        <v>0</v>
      </c>
      <c r="H58" s="263">
        <f>SUM(H60)</f>
        <v>0</v>
      </c>
      <c r="I58" s="199"/>
      <c r="J58" s="270"/>
      <c r="K58" s="270"/>
      <c r="L58" s="270"/>
    </row>
    <row r="59" spans="1:12" s="9" customFormat="1" ht="27" customHeight="1">
      <c r="A59" s="259"/>
      <c r="B59" s="260"/>
      <c r="C59" s="260"/>
      <c r="D59" s="260"/>
      <c r="E59" s="249" t="s">
        <v>421</v>
      </c>
      <c r="F59" s="193"/>
      <c r="G59" s="193"/>
      <c r="H59" s="263"/>
      <c r="I59" s="199"/>
      <c r="J59" s="264"/>
      <c r="K59" s="264"/>
      <c r="L59" s="264"/>
    </row>
    <row r="60" spans="1:12" ht="84" customHeight="1">
      <c r="A60" s="259">
        <v>2151</v>
      </c>
      <c r="B60" s="260" t="s">
        <v>198</v>
      </c>
      <c r="C60" s="260">
        <v>5</v>
      </c>
      <c r="D60" s="260">
        <v>1</v>
      </c>
      <c r="E60" s="249" t="s">
        <v>435</v>
      </c>
      <c r="F60" s="193">
        <f>SUM(G60:H60)</f>
        <v>0</v>
      </c>
      <c r="G60" s="193"/>
      <c r="H60" s="263"/>
      <c r="I60" s="199"/>
      <c r="J60" s="270"/>
      <c r="K60" s="270"/>
      <c r="L60" s="270"/>
    </row>
    <row r="61" spans="1:12" ht="39" customHeight="1">
      <c r="A61" s="259">
        <v>2160</v>
      </c>
      <c r="B61" s="260" t="s">
        <v>198</v>
      </c>
      <c r="C61" s="260">
        <v>6</v>
      </c>
      <c r="D61" s="260">
        <v>0</v>
      </c>
      <c r="E61" s="249" t="s">
        <v>436</v>
      </c>
      <c r="F61" s="193">
        <f aca="true" t="shared" si="6" ref="F61:L61">SUM(F63)</f>
        <v>823561.3</v>
      </c>
      <c r="G61" s="193">
        <f>G63</f>
        <v>185046.3</v>
      </c>
      <c r="H61" s="193">
        <f t="shared" si="6"/>
        <v>638515</v>
      </c>
      <c r="I61" s="193">
        <f t="shared" si="6"/>
        <v>441159.6</v>
      </c>
      <c r="J61" s="193">
        <f t="shared" si="6"/>
        <v>586674.8</v>
      </c>
      <c r="K61" s="193">
        <f t="shared" si="6"/>
        <v>729335.2</v>
      </c>
      <c r="L61" s="193">
        <f t="shared" si="6"/>
        <v>823561.3</v>
      </c>
    </row>
    <row r="62" spans="1:12" s="9" customFormat="1" ht="18.75" customHeight="1">
      <c r="A62" s="259"/>
      <c r="B62" s="260"/>
      <c r="C62" s="260"/>
      <c r="D62" s="260"/>
      <c r="E62" s="249" t="s">
        <v>421</v>
      </c>
      <c r="F62" s="193"/>
      <c r="G62" s="193"/>
      <c r="H62" s="263"/>
      <c r="I62" s="199"/>
      <c r="J62" s="264"/>
      <c r="K62" s="264"/>
      <c r="L62" s="264"/>
    </row>
    <row r="63" spans="1:12" ht="39" customHeight="1">
      <c r="A63" s="259">
        <v>2161</v>
      </c>
      <c r="B63" s="260" t="s">
        <v>198</v>
      </c>
      <c r="C63" s="260">
        <v>6</v>
      </c>
      <c r="D63" s="260">
        <v>1</v>
      </c>
      <c r="E63" s="249" t="s">
        <v>437</v>
      </c>
      <c r="F63" s="193">
        <f aca="true" t="shared" si="7" ref="F63:L63">F64+F65+F66+F67+F68+F69+F70+F71+F72+F73+F74+F77+F78+F79+F80+F81+F82</f>
        <v>823561.3</v>
      </c>
      <c r="G63" s="193">
        <f t="shared" si="7"/>
        <v>185046.3</v>
      </c>
      <c r="H63" s="193">
        <f t="shared" si="7"/>
        <v>638515</v>
      </c>
      <c r="I63" s="193">
        <f t="shared" si="7"/>
        <v>441159.6</v>
      </c>
      <c r="J63" s="193">
        <f t="shared" si="7"/>
        <v>586674.8</v>
      </c>
      <c r="K63" s="193">
        <f t="shared" si="7"/>
        <v>729335.2</v>
      </c>
      <c r="L63" s="193">
        <f t="shared" si="7"/>
        <v>823561.3</v>
      </c>
    </row>
    <row r="64" spans="1:12" ht="54" customHeight="1">
      <c r="A64" s="259"/>
      <c r="B64" s="260"/>
      <c r="C64" s="260"/>
      <c r="D64" s="260"/>
      <c r="E64" s="271" t="s">
        <v>375</v>
      </c>
      <c r="F64" s="272">
        <f aca="true" t="shared" si="8" ref="F64:F82">SUM(G64:H64)</f>
        <v>15100</v>
      </c>
      <c r="G64" s="272">
        <v>15100</v>
      </c>
      <c r="H64" s="263"/>
      <c r="I64" s="199">
        <v>3850</v>
      </c>
      <c r="J64" s="199">
        <v>7500</v>
      </c>
      <c r="K64" s="199">
        <v>11250</v>
      </c>
      <c r="L64" s="199">
        <v>15100</v>
      </c>
    </row>
    <row r="65" spans="1:12" ht="34.5" customHeight="1">
      <c r="A65" s="259"/>
      <c r="B65" s="260"/>
      <c r="C65" s="260"/>
      <c r="D65" s="260"/>
      <c r="E65" s="267" t="s">
        <v>376</v>
      </c>
      <c r="F65" s="193">
        <f t="shared" si="8"/>
        <v>1500</v>
      </c>
      <c r="G65" s="193">
        <v>1500</v>
      </c>
      <c r="H65" s="263"/>
      <c r="I65" s="199">
        <v>250</v>
      </c>
      <c r="J65" s="199">
        <v>1000</v>
      </c>
      <c r="K65" s="199">
        <v>1250</v>
      </c>
      <c r="L65" s="199">
        <v>1500</v>
      </c>
    </row>
    <row r="66" spans="1:12" ht="35.25" customHeight="1">
      <c r="A66" s="259"/>
      <c r="B66" s="260"/>
      <c r="C66" s="260"/>
      <c r="D66" s="260"/>
      <c r="E66" s="267" t="s">
        <v>362</v>
      </c>
      <c r="F66" s="193">
        <f t="shared" si="8"/>
        <v>55000</v>
      </c>
      <c r="G66" s="193">
        <v>55000</v>
      </c>
      <c r="H66" s="263"/>
      <c r="I66" s="199">
        <v>12500</v>
      </c>
      <c r="J66" s="199">
        <v>25000</v>
      </c>
      <c r="K66" s="199">
        <v>37500</v>
      </c>
      <c r="L66" s="199">
        <v>55000</v>
      </c>
    </row>
    <row r="67" spans="1:12" ht="30" customHeight="1">
      <c r="A67" s="259"/>
      <c r="B67" s="260"/>
      <c r="C67" s="260"/>
      <c r="D67" s="260"/>
      <c r="E67" s="267" t="s">
        <v>363</v>
      </c>
      <c r="F67" s="193">
        <f t="shared" si="8"/>
        <v>14377</v>
      </c>
      <c r="G67" s="193">
        <v>14377</v>
      </c>
      <c r="H67" s="263"/>
      <c r="I67" s="199">
        <v>3877</v>
      </c>
      <c r="J67" s="199">
        <v>7377</v>
      </c>
      <c r="K67" s="199">
        <v>10877</v>
      </c>
      <c r="L67" s="199">
        <v>14377</v>
      </c>
    </row>
    <row r="68" spans="1:12" ht="28.5" customHeight="1">
      <c r="A68" s="259"/>
      <c r="B68" s="260"/>
      <c r="C68" s="260"/>
      <c r="D68" s="260"/>
      <c r="E68" s="267" t="s">
        <v>364</v>
      </c>
      <c r="F68" s="193">
        <f t="shared" si="8"/>
        <v>2000</v>
      </c>
      <c r="G68" s="193">
        <v>2000</v>
      </c>
      <c r="H68" s="263"/>
      <c r="I68" s="199">
        <v>500</v>
      </c>
      <c r="J68" s="199">
        <v>1000</v>
      </c>
      <c r="K68" s="199">
        <v>1500</v>
      </c>
      <c r="L68" s="199">
        <v>2000</v>
      </c>
    </row>
    <row r="69" spans="1:12" ht="34.5" customHeight="1">
      <c r="A69" s="259"/>
      <c r="B69" s="260"/>
      <c r="C69" s="260"/>
      <c r="D69" s="260"/>
      <c r="E69" s="266" t="s">
        <v>377</v>
      </c>
      <c r="F69" s="193">
        <f t="shared" si="8"/>
        <v>1500</v>
      </c>
      <c r="G69" s="193">
        <v>1500</v>
      </c>
      <c r="H69" s="263"/>
      <c r="I69" s="199">
        <v>500</v>
      </c>
      <c r="J69" s="199">
        <v>500</v>
      </c>
      <c r="K69" s="199">
        <v>1000</v>
      </c>
      <c r="L69" s="199">
        <v>1500</v>
      </c>
    </row>
    <row r="70" spans="1:12" ht="47.25" customHeight="1">
      <c r="A70" s="259"/>
      <c r="B70" s="260"/>
      <c r="C70" s="260"/>
      <c r="D70" s="260"/>
      <c r="E70" s="267" t="s">
        <v>368</v>
      </c>
      <c r="F70" s="193">
        <f t="shared" si="8"/>
        <v>2000</v>
      </c>
      <c r="G70" s="193">
        <v>2000</v>
      </c>
      <c r="H70" s="263"/>
      <c r="I70" s="199">
        <v>500</v>
      </c>
      <c r="J70" s="199">
        <v>1000</v>
      </c>
      <c r="K70" s="199">
        <v>1500</v>
      </c>
      <c r="L70" s="199">
        <v>2000</v>
      </c>
    </row>
    <row r="71" spans="1:12" ht="33" customHeight="1">
      <c r="A71" s="259"/>
      <c r="B71" s="260"/>
      <c r="C71" s="260"/>
      <c r="D71" s="260"/>
      <c r="E71" s="267" t="s">
        <v>378</v>
      </c>
      <c r="F71" s="193">
        <f t="shared" si="8"/>
        <v>3000</v>
      </c>
      <c r="G71" s="193">
        <v>3000</v>
      </c>
      <c r="H71" s="263"/>
      <c r="I71" s="199">
        <v>750</v>
      </c>
      <c r="J71" s="199">
        <v>1500</v>
      </c>
      <c r="K71" s="199">
        <v>2250</v>
      </c>
      <c r="L71" s="199">
        <v>3000</v>
      </c>
    </row>
    <row r="72" spans="1:12" ht="45.75" customHeight="1">
      <c r="A72" s="259"/>
      <c r="B72" s="260"/>
      <c r="C72" s="260"/>
      <c r="D72" s="260"/>
      <c r="E72" s="273" t="s">
        <v>379</v>
      </c>
      <c r="F72" s="193">
        <f t="shared" si="8"/>
        <v>50000</v>
      </c>
      <c r="G72" s="193">
        <v>50000</v>
      </c>
      <c r="H72" s="263"/>
      <c r="I72" s="199">
        <v>12500</v>
      </c>
      <c r="J72" s="199">
        <v>25000</v>
      </c>
      <c r="K72" s="199">
        <v>37500</v>
      </c>
      <c r="L72" s="199">
        <v>50000</v>
      </c>
    </row>
    <row r="73" spans="1:12" ht="30" customHeight="1">
      <c r="A73" s="259"/>
      <c r="B73" s="260"/>
      <c r="C73" s="260"/>
      <c r="D73" s="260"/>
      <c r="E73" s="274" t="s">
        <v>380</v>
      </c>
      <c r="F73" s="193">
        <f t="shared" si="8"/>
        <v>0</v>
      </c>
      <c r="G73" s="193">
        <v>0</v>
      </c>
      <c r="H73" s="263"/>
      <c r="I73" s="199">
        <v>0</v>
      </c>
      <c r="J73" s="270">
        <v>0</v>
      </c>
      <c r="K73" s="270">
        <v>0</v>
      </c>
      <c r="L73" s="270">
        <v>0</v>
      </c>
    </row>
    <row r="74" spans="1:12" ht="24.75" customHeight="1">
      <c r="A74" s="259"/>
      <c r="B74" s="260"/>
      <c r="C74" s="260"/>
      <c r="D74" s="260"/>
      <c r="E74" s="274" t="s">
        <v>381</v>
      </c>
      <c r="F74" s="193">
        <f t="shared" si="8"/>
        <v>37569.3</v>
      </c>
      <c r="G74" s="193">
        <v>37569.3</v>
      </c>
      <c r="H74" s="263"/>
      <c r="I74" s="199">
        <v>20326.6</v>
      </c>
      <c r="J74" s="199">
        <v>30441.8</v>
      </c>
      <c r="K74" s="199">
        <v>35602.2</v>
      </c>
      <c r="L74" s="199">
        <v>37569.3</v>
      </c>
    </row>
    <row r="75" spans="1:12" ht="30.75" customHeight="1">
      <c r="A75" s="259"/>
      <c r="B75" s="260"/>
      <c r="C75" s="260"/>
      <c r="D75" s="260"/>
      <c r="E75" s="267" t="s">
        <v>382</v>
      </c>
      <c r="F75" s="193">
        <f t="shared" si="8"/>
        <v>0</v>
      </c>
      <c r="G75" s="193"/>
      <c r="H75" s="263"/>
      <c r="I75" s="199">
        <v>0</v>
      </c>
      <c r="J75" s="270"/>
      <c r="K75" s="270"/>
      <c r="L75" s="270"/>
    </row>
    <row r="76" spans="1:12" ht="42.75" customHeight="1">
      <c r="A76" s="259"/>
      <c r="B76" s="260"/>
      <c r="C76" s="260"/>
      <c r="D76" s="260"/>
      <c r="E76" s="267" t="s">
        <v>383</v>
      </c>
      <c r="F76" s="193">
        <f t="shared" si="8"/>
        <v>0</v>
      </c>
      <c r="G76" s="193">
        <v>0</v>
      </c>
      <c r="H76" s="263"/>
      <c r="I76" s="199">
        <v>0</v>
      </c>
      <c r="J76" s="270"/>
      <c r="K76" s="270"/>
      <c r="L76" s="270"/>
    </row>
    <row r="77" spans="1:12" ht="46.5" customHeight="1">
      <c r="A77" s="259"/>
      <c r="B77" s="260"/>
      <c r="C77" s="260"/>
      <c r="D77" s="260"/>
      <c r="E77" s="267" t="s">
        <v>371</v>
      </c>
      <c r="F77" s="193">
        <f t="shared" si="8"/>
        <v>2000</v>
      </c>
      <c r="G77" s="193">
        <v>2000</v>
      </c>
      <c r="H77" s="263"/>
      <c r="I77" s="199">
        <v>500</v>
      </c>
      <c r="J77" s="199">
        <v>1000</v>
      </c>
      <c r="K77" s="199">
        <v>1500</v>
      </c>
      <c r="L77" s="199">
        <v>2000</v>
      </c>
    </row>
    <row r="78" spans="1:12" ht="46.5" customHeight="1">
      <c r="A78" s="259"/>
      <c r="B78" s="260"/>
      <c r="C78" s="260"/>
      <c r="D78" s="260"/>
      <c r="E78" s="275" t="s">
        <v>833</v>
      </c>
      <c r="F78" s="276">
        <f>G78</f>
        <v>1000</v>
      </c>
      <c r="G78" s="205">
        <v>1000</v>
      </c>
      <c r="H78" s="263"/>
      <c r="I78" s="199">
        <v>250</v>
      </c>
      <c r="J78" s="199">
        <v>500</v>
      </c>
      <c r="K78" s="199">
        <v>750</v>
      </c>
      <c r="L78" s="199">
        <v>1000</v>
      </c>
    </row>
    <row r="79" spans="1:12" ht="46.5" customHeight="1">
      <c r="A79" s="259"/>
      <c r="B79" s="260"/>
      <c r="C79" s="260"/>
      <c r="D79" s="260"/>
      <c r="E79" s="275" t="s">
        <v>58</v>
      </c>
      <c r="F79" s="193">
        <v>556</v>
      </c>
      <c r="G79" s="193"/>
      <c r="H79" s="263">
        <v>556</v>
      </c>
      <c r="I79" s="199">
        <v>556</v>
      </c>
      <c r="J79" s="199">
        <v>556</v>
      </c>
      <c r="K79" s="199">
        <v>556</v>
      </c>
      <c r="L79" s="199">
        <v>556</v>
      </c>
    </row>
    <row r="80" spans="1:12" ht="30.75" customHeight="1">
      <c r="A80" s="259"/>
      <c r="B80" s="260"/>
      <c r="C80" s="260"/>
      <c r="D80" s="260"/>
      <c r="E80" s="266" t="s">
        <v>859</v>
      </c>
      <c r="F80" s="193">
        <f t="shared" si="8"/>
        <v>603659</v>
      </c>
      <c r="G80" s="193">
        <v>0</v>
      </c>
      <c r="H80" s="263">
        <v>603659</v>
      </c>
      <c r="I80" s="199">
        <v>350000</v>
      </c>
      <c r="J80" s="193">
        <v>450000</v>
      </c>
      <c r="K80" s="193">
        <v>552000</v>
      </c>
      <c r="L80" s="193">
        <v>603659</v>
      </c>
    </row>
    <row r="81" spans="1:12" ht="30.75" customHeight="1">
      <c r="A81" s="259"/>
      <c r="B81" s="260"/>
      <c r="C81" s="260"/>
      <c r="D81" s="260"/>
      <c r="E81" s="266" t="s">
        <v>870</v>
      </c>
      <c r="F81" s="193">
        <v>2300</v>
      </c>
      <c r="G81" s="193"/>
      <c r="H81" s="263">
        <v>2300</v>
      </c>
      <c r="I81" s="199">
        <v>2300</v>
      </c>
      <c r="J81" s="193">
        <v>2300</v>
      </c>
      <c r="K81" s="193">
        <v>2300</v>
      </c>
      <c r="L81" s="193">
        <v>2300</v>
      </c>
    </row>
    <row r="82" spans="1:12" ht="33" customHeight="1">
      <c r="A82" s="259"/>
      <c r="B82" s="260"/>
      <c r="C82" s="260"/>
      <c r="D82" s="260"/>
      <c r="E82" s="267" t="s">
        <v>384</v>
      </c>
      <c r="F82" s="193">
        <f t="shared" si="8"/>
        <v>32000</v>
      </c>
      <c r="G82" s="193">
        <v>0</v>
      </c>
      <c r="H82" s="263">
        <v>32000</v>
      </c>
      <c r="I82" s="199">
        <v>32000</v>
      </c>
      <c r="J82" s="199">
        <v>32000</v>
      </c>
      <c r="K82" s="199">
        <v>32000</v>
      </c>
      <c r="L82" s="199">
        <v>32000</v>
      </c>
    </row>
    <row r="83" spans="1:12" ht="34.5" customHeight="1">
      <c r="A83" s="259">
        <v>2170</v>
      </c>
      <c r="B83" s="260" t="s">
        <v>198</v>
      </c>
      <c r="C83" s="260">
        <v>7</v>
      </c>
      <c r="D83" s="260">
        <v>0</v>
      </c>
      <c r="E83" s="249" t="s">
        <v>438</v>
      </c>
      <c r="F83" s="193">
        <f>SUM(F85)</f>
        <v>0</v>
      </c>
      <c r="G83" s="193">
        <f>SUM(G85)</f>
        <v>0</v>
      </c>
      <c r="H83" s="263">
        <f>SUM(H85)</f>
        <v>0</v>
      </c>
      <c r="I83" s="199">
        <v>0</v>
      </c>
      <c r="J83" s="270">
        <v>0</v>
      </c>
      <c r="K83" s="270">
        <v>0</v>
      </c>
      <c r="L83" s="270">
        <v>0</v>
      </c>
    </row>
    <row r="84" spans="1:12" ht="21" customHeight="1">
      <c r="A84" s="259"/>
      <c r="B84" s="260"/>
      <c r="C84" s="260"/>
      <c r="D84" s="260"/>
      <c r="E84" s="249" t="s">
        <v>421</v>
      </c>
      <c r="F84" s="193"/>
      <c r="G84" s="193"/>
      <c r="H84" s="263"/>
      <c r="I84" s="199"/>
      <c r="J84" s="270"/>
      <c r="K84" s="270"/>
      <c r="L84" s="270"/>
    </row>
    <row r="85" spans="1:12" ht="33" customHeight="1">
      <c r="A85" s="259">
        <v>2171</v>
      </c>
      <c r="B85" s="260" t="s">
        <v>198</v>
      </c>
      <c r="C85" s="260">
        <v>7</v>
      </c>
      <c r="D85" s="260">
        <v>1</v>
      </c>
      <c r="E85" s="249" t="s">
        <v>438</v>
      </c>
      <c r="F85" s="193">
        <f>SUM(G85:H85)</f>
        <v>0</v>
      </c>
      <c r="G85" s="193"/>
      <c r="H85" s="263"/>
      <c r="I85" s="199"/>
      <c r="J85" s="270"/>
      <c r="K85" s="270"/>
      <c r="L85" s="270"/>
    </row>
    <row r="86" spans="1:12" ht="41.25" customHeight="1">
      <c r="A86" s="259">
        <v>2180</v>
      </c>
      <c r="B86" s="260" t="s">
        <v>198</v>
      </c>
      <c r="C86" s="260">
        <v>8</v>
      </c>
      <c r="D86" s="260">
        <v>0</v>
      </c>
      <c r="E86" s="249" t="s">
        <v>439</v>
      </c>
      <c r="F86" s="193">
        <f>SUM(F88)</f>
        <v>0</v>
      </c>
      <c r="G86" s="193">
        <f>SUM(G88)</f>
        <v>0</v>
      </c>
      <c r="H86" s="263">
        <f>SUM(H88)</f>
        <v>0</v>
      </c>
      <c r="I86" s="199"/>
      <c r="J86" s="270"/>
      <c r="K86" s="270"/>
      <c r="L86" s="270"/>
    </row>
    <row r="87" spans="1:12" ht="17.25">
      <c r="A87" s="259"/>
      <c r="B87" s="260"/>
      <c r="C87" s="260"/>
      <c r="D87" s="260"/>
      <c r="E87" s="249" t="s">
        <v>421</v>
      </c>
      <c r="F87" s="193"/>
      <c r="G87" s="193"/>
      <c r="H87" s="263"/>
      <c r="I87" s="199"/>
      <c r="J87" s="270"/>
      <c r="K87" s="270"/>
      <c r="L87" s="270"/>
    </row>
    <row r="88" spans="1:12" s="9" customFormat="1" ht="48.75" customHeight="1">
      <c r="A88" s="259">
        <v>2181</v>
      </c>
      <c r="B88" s="260" t="s">
        <v>198</v>
      </c>
      <c r="C88" s="260">
        <v>8</v>
      </c>
      <c r="D88" s="260">
        <v>1</v>
      </c>
      <c r="E88" s="249" t="s">
        <v>439</v>
      </c>
      <c r="F88" s="193">
        <f>SUM(F89:F90)</f>
        <v>0</v>
      </c>
      <c r="G88" s="193">
        <f>SUM(G89:G90)</f>
        <v>0</v>
      </c>
      <c r="H88" s="263">
        <f>SUM(H89:H90)</f>
        <v>0</v>
      </c>
      <c r="I88" s="199"/>
      <c r="J88" s="264"/>
      <c r="K88" s="264"/>
      <c r="L88" s="264"/>
    </row>
    <row r="89" spans="1:12" ht="38.25" customHeight="1">
      <c r="A89" s="259">
        <v>2182</v>
      </c>
      <c r="B89" s="260"/>
      <c r="C89" s="260"/>
      <c r="D89" s="260"/>
      <c r="E89" s="249" t="s">
        <v>440</v>
      </c>
      <c r="F89" s="193">
        <f>SUM(G89:H89)</f>
        <v>0</v>
      </c>
      <c r="G89" s="193"/>
      <c r="H89" s="263"/>
      <c r="I89" s="199"/>
      <c r="J89" s="270"/>
      <c r="K89" s="270"/>
      <c r="L89" s="270"/>
    </row>
    <row r="90" spans="1:12" s="9" customFormat="1" ht="32.25" customHeight="1">
      <c r="A90" s="259">
        <v>2183</v>
      </c>
      <c r="B90" s="260"/>
      <c r="C90" s="260"/>
      <c r="D90" s="260"/>
      <c r="E90" s="249" t="s">
        <v>441</v>
      </c>
      <c r="F90" s="193">
        <f>SUM(G90:H90)</f>
        <v>0</v>
      </c>
      <c r="G90" s="193">
        <f>G91</f>
        <v>0</v>
      </c>
      <c r="H90" s="263">
        <f>H91</f>
        <v>0</v>
      </c>
      <c r="I90" s="199"/>
      <c r="J90" s="264"/>
      <c r="K90" s="264"/>
      <c r="L90" s="264"/>
    </row>
    <row r="91" spans="1:12" ht="34.5" customHeight="1">
      <c r="A91" s="259">
        <v>2184</v>
      </c>
      <c r="B91" s="260"/>
      <c r="C91" s="260"/>
      <c r="D91" s="260"/>
      <c r="E91" s="249" t="s">
        <v>442</v>
      </c>
      <c r="F91" s="193">
        <f>SUM(G91:H91)</f>
        <v>0</v>
      </c>
      <c r="G91" s="193"/>
      <c r="H91" s="263"/>
      <c r="I91" s="199"/>
      <c r="J91" s="270"/>
      <c r="K91" s="270"/>
      <c r="L91" s="270"/>
    </row>
    <row r="92" spans="1:12" s="14" customFormat="1" ht="38.25">
      <c r="A92" s="277">
        <v>2200</v>
      </c>
      <c r="B92" s="278" t="s">
        <v>199</v>
      </c>
      <c r="C92" s="278">
        <v>0</v>
      </c>
      <c r="D92" s="278">
        <v>0</v>
      </c>
      <c r="E92" s="279" t="s">
        <v>443</v>
      </c>
      <c r="F92" s="200">
        <f aca="true" t="shared" si="9" ref="F92:L92">SUM(F94,F97,F104,F107,F110)</f>
        <v>6500</v>
      </c>
      <c r="G92" s="200">
        <f t="shared" si="9"/>
        <v>5000</v>
      </c>
      <c r="H92" s="200">
        <f t="shared" si="9"/>
        <v>1500</v>
      </c>
      <c r="I92" s="200">
        <f t="shared" si="9"/>
        <v>2750</v>
      </c>
      <c r="J92" s="200">
        <f t="shared" si="9"/>
        <v>4000</v>
      </c>
      <c r="K92" s="200">
        <f t="shared" si="9"/>
        <v>5250</v>
      </c>
      <c r="L92" s="200">
        <f t="shared" si="9"/>
        <v>6500</v>
      </c>
    </row>
    <row r="93" spans="1:12" ht="17.25">
      <c r="A93" s="259"/>
      <c r="B93" s="260"/>
      <c r="C93" s="260"/>
      <c r="D93" s="260"/>
      <c r="E93" s="249" t="s">
        <v>341</v>
      </c>
      <c r="F93" s="193"/>
      <c r="G93" s="193"/>
      <c r="H93" s="263"/>
      <c r="I93" s="199"/>
      <c r="J93" s="270"/>
      <c r="K93" s="270"/>
      <c r="L93" s="270"/>
    </row>
    <row r="94" spans="1:12" ht="17.25">
      <c r="A94" s="259">
        <v>2210</v>
      </c>
      <c r="B94" s="260" t="s">
        <v>199</v>
      </c>
      <c r="C94" s="260">
        <v>1</v>
      </c>
      <c r="D94" s="260">
        <v>0</v>
      </c>
      <c r="E94" s="249" t="s">
        <v>444</v>
      </c>
      <c r="F94" s="193">
        <f>SUM(F96)</f>
        <v>0</v>
      </c>
      <c r="G94" s="193">
        <f>SUM(G96)</f>
        <v>0</v>
      </c>
      <c r="H94" s="263">
        <f>SUM(H96)</f>
        <v>0</v>
      </c>
      <c r="I94" s="199"/>
      <c r="J94" s="270"/>
      <c r="K94" s="270"/>
      <c r="L94" s="270"/>
    </row>
    <row r="95" spans="1:12" ht="17.25">
      <c r="A95" s="259"/>
      <c r="B95" s="260"/>
      <c r="C95" s="260"/>
      <c r="D95" s="260"/>
      <c r="E95" s="249" t="s">
        <v>421</v>
      </c>
      <c r="F95" s="193"/>
      <c r="G95" s="193"/>
      <c r="H95" s="263"/>
      <c r="I95" s="199"/>
      <c r="J95" s="270"/>
      <c r="K95" s="270"/>
      <c r="L95" s="270"/>
    </row>
    <row r="96" spans="1:12" s="8" customFormat="1" ht="40.5" customHeight="1">
      <c r="A96" s="259">
        <v>2211</v>
      </c>
      <c r="B96" s="260" t="s">
        <v>199</v>
      </c>
      <c r="C96" s="260">
        <v>1</v>
      </c>
      <c r="D96" s="260">
        <v>1</v>
      </c>
      <c r="E96" s="249" t="s">
        <v>445</v>
      </c>
      <c r="F96" s="193">
        <f>SUM(G96:H96)</f>
        <v>0</v>
      </c>
      <c r="G96" s="193"/>
      <c r="H96" s="263"/>
      <c r="I96" s="199"/>
      <c r="J96" s="193"/>
      <c r="K96" s="193"/>
      <c r="L96" s="193"/>
    </row>
    <row r="97" spans="1:12" ht="11.25" customHeight="1">
      <c r="A97" s="259">
        <v>2220</v>
      </c>
      <c r="B97" s="260" t="s">
        <v>199</v>
      </c>
      <c r="C97" s="260">
        <v>2</v>
      </c>
      <c r="D97" s="260">
        <v>0</v>
      </c>
      <c r="E97" s="249" t="s">
        <v>446</v>
      </c>
      <c r="F97" s="193">
        <f aca="true" t="shared" si="10" ref="F97:L97">SUM(F99)</f>
        <v>6500</v>
      </c>
      <c r="G97" s="193">
        <f t="shared" si="10"/>
        <v>5000</v>
      </c>
      <c r="H97" s="193">
        <f t="shared" si="10"/>
        <v>1500</v>
      </c>
      <c r="I97" s="193">
        <f t="shared" si="10"/>
        <v>2750</v>
      </c>
      <c r="J97" s="193">
        <f t="shared" si="10"/>
        <v>4000</v>
      </c>
      <c r="K97" s="193">
        <f t="shared" si="10"/>
        <v>5250</v>
      </c>
      <c r="L97" s="193">
        <f t="shared" si="10"/>
        <v>6500</v>
      </c>
    </row>
    <row r="98" spans="1:12" ht="21" customHeight="1">
      <c r="A98" s="259"/>
      <c r="B98" s="260"/>
      <c r="C98" s="260"/>
      <c r="D98" s="260"/>
      <c r="E98" s="249" t="s">
        <v>421</v>
      </c>
      <c r="F98" s="193"/>
      <c r="G98" s="193"/>
      <c r="H98" s="263"/>
      <c r="I98" s="199"/>
      <c r="J98" s="270"/>
      <c r="K98" s="270"/>
      <c r="L98" s="270"/>
    </row>
    <row r="99" spans="1:12" s="9" customFormat="1" ht="21" customHeight="1">
      <c r="A99" s="259">
        <v>2221</v>
      </c>
      <c r="B99" s="260" t="s">
        <v>199</v>
      </c>
      <c r="C99" s="260">
        <v>2</v>
      </c>
      <c r="D99" s="260">
        <v>1</v>
      </c>
      <c r="E99" s="249" t="s">
        <v>447</v>
      </c>
      <c r="F99" s="193">
        <f aca="true" t="shared" si="11" ref="F99:L99">F100+F101+F102+F103</f>
        <v>6500</v>
      </c>
      <c r="G99" s="193">
        <f t="shared" si="11"/>
        <v>5000</v>
      </c>
      <c r="H99" s="193">
        <f t="shared" si="11"/>
        <v>1500</v>
      </c>
      <c r="I99" s="193">
        <f t="shared" si="11"/>
        <v>2750</v>
      </c>
      <c r="J99" s="193">
        <f t="shared" si="11"/>
        <v>4000</v>
      </c>
      <c r="K99" s="193">
        <f t="shared" si="11"/>
        <v>5250</v>
      </c>
      <c r="L99" s="193">
        <f t="shared" si="11"/>
        <v>6500</v>
      </c>
    </row>
    <row r="100" spans="1:12" s="9" customFormat="1" ht="21" customHeight="1">
      <c r="A100" s="259"/>
      <c r="B100" s="260"/>
      <c r="C100" s="260"/>
      <c r="D100" s="260"/>
      <c r="E100" s="269" t="s">
        <v>832</v>
      </c>
      <c r="F100" s="193">
        <f>G100</f>
        <v>2000</v>
      </c>
      <c r="G100" s="193">
        <v>2000</v>
      </c>
      <c r="H100" s="263"/>
      <c r="I100" s="199">
        <v>500</v>
      </c>
      <c r="J100" s="199">
        <v>1000</v>
      </c>
      <c r="K100" s="199">
        <v>1500</v>
      </c>
      <c r="L100" s="199">
        <v>2000</v>
      </c>
    </row>
    <row r="101" spans="1:12" s="9" customFormat="1" ht="34.5" customHeight="1">
      <c r="A101" s="259"/>
      <c r="B101" s="260"/>
      <c r="C101" s="260"/>
      <c r="D101" s="260"/>
      <c r="E101" s="266" t="s">
        <v>377</v>
      </c>
      <c r="F101" s="193">
        <f>G101</f>
        <v>1000</v>
      </c>
      <c r="G101" s="193">
        <v>1000</v>
      </c>
      <c r="H101" s="263"/>
      <c r="I101" s="199">
        <v>250</v>
      </c>
      <c r="J101" s="199">
        <v>500</v>
      </c>
      <c r="K101" s="199">
        <v>750</v>
      </c>
      <c r="L101" s="199">
        <v>1000</v>
      </c>
    </row>
    <row r="102" spans="1:12" s="9" customFormat="1" ht="23.25" customHeight="1">
      <c r="A102" s="259"/>
      <c r="B102" s="260"/>
      <c r="C102" s="260"/>
      <c r="D102" s="260"/>
      <c r="E102" s="269" t="s">
        <v>831</v>
      </c>
      <c r="F102" s="193">
        <f>G102</f>
        <v>2000</v>
      </c>
      <c r="G102" s="193">
        <v>2000</v>
      </c>
      <c r="H102" s="263"/>
      <c r="I102" s="199">
        <v>500</v>
      </c>
      <c r="J102" s="199">
        <v>1000</v>
      </c>
      <c r="K102" s="199">
        <v>1500</v>
      </c>
      <c r="L102" s="199">
        <v>2000</v>
      </c>
    </row>
    <row r="103" spans="1:12" s="9" customFormat="1" ht="58.5" customHeight="1">
      <c r="A103" s="259"/>
      <c r="B103" s="260"/>
      <c r="C103" s="260"/>
      <c r="D103" s="260"/>
      <c r="E103" s="266" t="s">
        <v>417</v>
      </c>
      <c r="F103" s="193">
        <f>H103</f>
        <v>1500</v>
      </c>
      <c r="G103" s="193">
        <v>0</v>
      </c>
      <c r="H103" s="263">
        <v>1500</v>
      </c>
      <c r="I103" s="199">
        <v>1500</v>
      </c>
      <c r="J103" s="199">
        <v>1500</v>
      </c>
      <c r="K103" s="199">
        <v>1500</v>
      </c>
      <c r="L103" s="199">
        <v>1500</v>
      </c>
    </row>
    <row r="104" spans="1:12" ht="19.5" customHeight="1">
      <c r="A104" s="259">
        <v>2230</v>
      </c>
      <c r="B104" s="260" t="s">
        <v>199</v>
      </c>
      <c r="C104" s="260">
        <v>3</v>
      </c>
      <c r="D104" s="260">
        <v>0</v>
      </c>
      <c r="E104" s="249" t="s">
        <v>448</v>
      </c>
      <c r="F104" s="193">
        <f>SUM(F106)</f>
        <v>0</v>
      </c>
      <c r="G104" s="193">
        <f>SUM(G106)</f>
        <v>0</v>
      </c>
      <c r="H104" s="263">
        <f>SUM(H106)</f>
        <v>0</v>
      </c>
      <c r="I104" s="199"/>
      <c r="J104" s="270"/>
      <c r="K104" s="270"/>
      <c r="L104" s="270"/>
    </row>
    <row r="105" spans="1:12" ht="17.25" customHeight="1">
      <c r="A105" s="259"/>
      <c r="B105" s="260"/>
      <c r="C105" s="260"/>
      <c r="D105" s="260"/>
      <c r="E105" s="249" t="s">
        <v>421</v>
      </c>
      <c r="F105" s="193"/>
      <c r="G105" s="193"/>
      <c r="H105" s="263"/>
      <c r="I105" s="199"/>
      <c r="J105" s="270"/>
      <c r="K105" s="270"/>
      <c r="L105" s="270"/>
    </row>
    <row r="106" spans="1:12" s="9" customFormat="1" ht="26.25" customHeight="1">
      <c r="A106" s="259">
        <v>2231</v>
      </c>
      <c r="B106" s="260" t="s">
        <v>199</v>
      </c>
      <c r="C106" s="260">
        <v>3</v>
      </c>
      <c r="D106" s="260">
        <v>1</v>
      </c>
      <c r="E106" s="249" t="s">
        <v>449</v>
      </c>
      <c r="F106" s="193">
        <f>SUM(G106:H106)</f>
        <v>0</v>
      </c>
      <c r="G106" s="193"/>
      <c r="H106" s="263"/>
      <c r="I106" s="199"/>
      <c r="J106" s="264"/>
      <c r="K106" s="264"/>
      <c r="L106" s="264"/>
    </row>
    <row r="107" spans="1:12" ht="40.5" customHeight="1">
      <c r="A107" s="259">
        <v>2240</v>
      </c>
      <c r="B107" s="260" t="s">
        <v>199</v>
      </c>
      <c r="C107" s="260">
        <v>4</v>
      </c>
      <c r="D107" s="260">
        <v>0</v>
      </c>
      <c r="E107" s="249" t="s">
        <v>450</v>
      </c>
      <c r="F107" s="193">
        <f>SUM(F109)</f>
        <v>0</v>
      </c>
      <c r="G107" s="193">
        <f>SUM(G109)</f>
        <v>0</v>
      </c>
      <c r="H107" s="263">
        <f>SUM(H109)</f>
        <v>0</v>
      </c>
      <c r="I107" s="199"/>
      <c r="J107" s="270"/>
      <c r="K107" s="270"/>
      <c r="L107" s="270"/>
    </row>
    <row r="108" spans="1:12" ht="17.25" customHeight="1">
      <c r="A108" s="259"/>
      <c r="B108" s="260"/>
      <c r="C108" s="260"/>
      <c r="D108" s="260"/>
      <c r="E108" s="249" t="s">
        <v>421</v>
      </c>
      <c r="F108" s="193"/>
      <c r="G108" s="193"/>
      <c r="H108" s="263"/>
      <c r="I108" s="199"/>
      <c r="J108" s="270"/>
      <c r="K108" s="270"/>
      <c r="L108" s="270"/>
    </row>
    <row r="109" spans="1:12" s="9" customFormat="1" ht="33" customHeight="1">
      <c r="A109" s="259">
        <v>2241</v>
      </c>
      <c r="B109" s="260" t="s">
        <v>199</v>
      </c>
      <c r="C109" s="260">
        <v>4</v>
      </c>
      <c r="D109" s="260">
        <v>1</v>
      </c>
      <c r="E109" s="249" t="s">
        <v>450</v>
      </c>
      <c r="F109" s="193">
        <f>SUM(G109:H109)</f>
        <v>0</v>
      </c>
      <c r="G109" s="193"/>
      <c r="H109" s="263"/>
      <c r="I109" s="199"/>
      <c r="J109" s="264"/>
      <c r="K109" s="264"/>
      <c r="L109" s="264"/>
    </row>
    <row r="110" spans="1:12" ht="33" customHeight="1">
      <c r="A110" s="259">
        <v>2250</v>
      </c>
      <c r="B110" s="260" t="s">
        <v>199</v>
      </c>
      <c r="C110" s="260">
        <v>5</v>
      </c>
      <c r="D110" s="260">
        <v>0</v>
      </c>
      <c r="E110" s="249" t="s">
        <v>451</v>
      </c>
      <c r="F110" s="193">
        <f>SUM(F112)</f>
        <v>0</v>
      </c>
      <c r="G110" s="193">
        <f>SUM(G112)</f>
        <v>0</v>
      </c>
      <c r="H110" s="263">
        <f>SUM(H112)</f>
        <v>0</v>
      </c>
      <c r="I110" s="199"/>
      <c r="J110" s="270"/>
      <c r="K110" s="270"/>
      <c r="L110" s="270"/>
    </row>
    <row r="111" spans="1:12" ht="38.25" customHeight="1">
      <c r="A111" s="259"/>
      <c r="B111" s="260"/>
      <c r="C111" s="260"/>
      <c r="D111" s="260"/>
      <c r="E111" s="249" t="s">
        <v>421</v>
      </c>
      <c r="F111" s="193"/>
      <c r="G111" s="193"/>
      <c r="H111" s="263"/>
      <c r="I111" s="199"/>
      <c r="J111" s="270"/>
      <c r="K111" s="270"/>
      <c r="L111" s="270"/>
    </row>
    <row r="112" spans="1:12" s="9" customFormat="1" ht="29.25" customHeight="1">
      <c r="A112" s="259">
        <v>2251</v>
      </c>
      <c r="B112" s="260" t="s">
        <v>199</v>
      </c>
      <c r="C112" s="260">
        <v>5</v>
      </c>
      <c r="D112" s="260">
        <v>1</v>
      </c>
      <c r="E112" s="249" t="s">
        <v>451</v>
      </c>
      <c r="F112" s="193">
        <f>SUM(G112:H112)</f>
        <v>0</v>
      </c>
      <c r="G112" s="193"/>
      <c r="H112" s="263"/>
      <c r="I112" s="199"/>
      <c r="J112" s="264"/>
      <c r="K112" s="264"/>
      <c r="L112" s="264"/>
    </row>
    <row r="113" spans="1:12" s="14" customFormat="1" ht="81" customHeight="1">
      <c r="A113" s="277">
        <v>2300</v>
      </c>
      <c r="B113" s="278" t="s">
        <v>200</v>
      </c>
      <c r="C113" s="278">
        <v>0</v>
      </c>
      <c r="D113" s="278">
        <v>0</v>
      </c>
      <c r="E113" s="279" t="s">
        <v>452</v>
      </c>
      <c r="F113" s="200">
        <f>SUM(F115,F120,F123,F127,F130,F133,F136)</f>
        <v>0</v>
      </c>
      <c r="G113" s="200">
        <f>SUM(G115,G120,G123,G127,G130,G133,G136)</f>
        <v>0</v>
      </c>
      <c r="H113" s="280">
        <f>SUM(H115,H120,H123,H127,H130,H133,H136)</f>
        <v>0</v>
      </c>
      <c r="I113" s="202"/>
      <c r="J113" s="281"/>
      <c r="K113" s="281"/>
      <c r="L113" s="281"/>
    </row>
    <row r="114" spans="1:12" ht="27.75" customHeight="1">
      <c r="A114" s="259"/>
      <c r="B114" s="260"/>
      <c r="C114" s="260"/>
      <c r="D114" s="260"/>
      <c r="E114" s="249" t="s">
        <v>341</v>
      </c>
      <c r="F114" s="193"/>
      <c r="G114" s="193"/>
      <c r="H114" s="263"/>
      <c r="I114" s="199"/>
      <c r="J114" s="270"/>
      <c r="K114" s="270"/>
      <c r="L114" s="270"/>
    </row>
    <row r="115" spans="1:12" s="9" customFormat="1" ht="31.5" customHeight="1">
      <c r="A115" s="259">
        <v>2310</v>
      </c>
      <c r="B115" s="260" t="s">
        <v>200</v>
      </c>
      <c r="C115" s="260">
        <v>1</v>
      </c>
      <c r="D115" s="260">
        <v>0</v>
      </c>
      <c r="E115" s="249" t="s">
        <v>453</v>
      </c>
      <c r="F115" s="193">
        <f>SUM(F117:F119)</f>
        <v>0</v>
      </c>
      <c r="G115" s="193">
        <f>SUM(G117:G119)</f>
        <v>0</v>
      </c>
      <c r="H115" s="263">
        <f>SUM(H117:H119)</f>
        <v>0</v>
      </c>
      <c r="I115" s="199"/>
      <c r="J115" s="264"/>
      <c r="K115" s="264"/>
      <c r="L115" s="264"/>
    </row>
    <row r="116" spans="1:12" ht="25.5" customHeight="1">
      <c r="A116" s="259"/>
      <c r="B116" s="260"/>
      <c r="C116" s="260"/>
      <c r="D116" s="260"/>
      <c r="E116" s="249" t="s">
        <v>421</v>
      </c>
      <c r="F116" s="193"/>
      <c r="G116" s="193"/>
      <c r="H116" s="263"/>
      <c r="I116" s="199"/>
      <c r="J116" s="270"/>
      <c r="K116" s="270"/>
      <c r="L116" s="270"/>
    </row>
    <row r="117" spans="1:12" s="8" customFormat="1" ht="62.25" customHeight="1">
      <c r="A117" s="259">
        <v>2311</v>
      </c>
      <c r="B117" s="260" t="s">
        <v>200</v>
      </c>
      <c r="C117" s="260">
        <v>1</v>
      </c>
      <c r="D117" s="260">
        <v>1</v>
      </c>
      <c r="E117" s="249" t="s">
        <v>454</v>
      </c>
      <c r="F117" s="193">
        <f>SUM(G117:H117)</f>
        <v>0</v>
      </c>
      <c r="G117" s="193"/>
      <c r="H117" s="263"/>
      <c r="I117" s="199"/>
      <c r="J117" s="193"/>
      <c r="K117" s="193"/>
      <c r="L117" s="193"/>
    </row>
    <row r="118" spans="1:12" ht="13.5" customHeight="1">
      <c r="A118" s="259">
        <v>2312</v>
      </c>
      <c r="B118" s="260" t="s">
        <v>200</v>
      </c>
      <c r="C118" s="260">
        <v>1</v>
      </c>
      <c r="D118" s="260">
        <v>2</v>
      </c>
      <c r="E118" s="249" t="s">
        <v>455</v>
      </c>
      <c r="F118" s="193">
        <f>SUM(G118:H118)</f>
        <v>0</v>
      </c>
      <c r="G118" s="193"/>
      <c r="H118" s="263"/>
      <c r="I118" s="199"/>
      <c r="J118" s="270"/>
      <c r="K118" s="270"/>
      <c r="L118" s="270"/>
    </row>
    <row r="119" spans="1:12" ht="26.25" customHeight="1">
      <c r="A119" s="259">
        <v>2313</v>
      </c>
      <c r="B119" s="260" t="s">
        <v>200</v>
      </c>
      <c r="C119" s="260">
        <v>1</v>
      </c>
      <c r="D119" s="260">
        <v>3</v>
      </c>
      <c r="E119" s="249" t="s">
        <v>456</v>
      </c>
      <c r="F119" s="193">
        <f>SUM(G119:H119)</f>
        <v>0</v>
      </c>
      <c r="G119" s="193"/>
      <c r="H119" s="263"/>
      <c r="I119" s="199"/>
      <c r="J119" s="270"/>
      <c r="K119" s="270"/>
      <c r="L119" s="270"/>
    </row>
    <row r="120" spans="1:12" s="9" customFormat="1" ht="12.75" customHeight="1">
      <c r="A120" s="259">
        <v>2320</v>
      </c>
      <c r="B120" s="260" t="s">
        <v>200</v>
      </c>
      <c r="C120" s="260">
        <v>2</v>
      </c>
      <c r="D120" s="260">
        <v>0</v>
      </c>
      <c r="E120" s="249" t="s">
        <v>457</v>
      </c>
      <c r="F120" s="193">
        <f>SUM(F122)</f>
        <v>0</v>
      </c>
      <c r="G120" s="193">
        <f>SUM(G122)</f>
        <v>0</v>
      </c>
      <c r="H120" s="263">
        <f>SUM(H122)</f>
        <v>0</v>
      </c>
      <c r="I120" s="199"/>
      <c r="J120" s="264"/>
      <c r="K120" s="264"/>
      <c r="L120" s="264"/>
    </row>
    <row r="121" spans="1:12" ht="21.75" customHeight="1">
      <c r="A121" s="259"/>
      <c r="B121" s="260"/>
      <c r="C121" s="260"/>
      <c r="D121" s="260"/>
      <c r="E121" s="249" t="s">
        <v>421</v>
      </c>
      <c r="F121" s="193"/>
      <c r="G121" s="193"/>
      <c r="H121" s="263"/>
      <c r="I121" s="199"/>
      <c r="J121" s="270"/>
      <c r="K121" s="270"/>
      <c r="L121" s="270"/>
    </row>
    <row r="122" spans="1:12" ht="17.25">
      <c r="A122" s="259">
        <v>2321</v>
      </c>
      <c r="B122" s="260" t="s">
        <v>200</v>
      </c>
      <c r="C122" s="260">
        <v>2</v>
      </c>
      <c r="D122" s="260">
        <v>1</v>
      </c>
      <c r="E122" s="249" t="s">
        <v>458</v>
      </c>
      <c r="F122" s="193">
        <f>SUM(G122:H122)</f>
        <v>0</v>
      </c>
      <c r="G122" s="193"/>
      <c r="H122" s="263"/>
      <c r="I122" s="199"/>
      <c r="J122" s="270"/>
      <c r="K122" s="270"/>
      <c r="L122" s="270"/>
    </row>
    <row r="123" spans="1:12" ht="25.5">
      <c r="A123" s="259">
        <v>2330</v>
      </c>
      <c r="B123" s="260" t="s">
        <v>200</v>
      </c>
      <c r="C123" s="260">
        <v>3</v>
      </c>
      <c r="D123" s="260">
        <v>0</v>
      </c>
      <c r="E123" s="249" t="s">
        <v>459</v>
      </c>
      <c r="F123" s="193">
        <f>SUM(F125:F126)</f>
        <v>0</v>
      </c>
      <c r="G123" s="193">
        <f>SUM(G125:G126)</f>
        <v>0</v>
      </c>
      <c r="H123" s="263">
        <f>SUM(H125:H126)</f>
        <v>0</v>
      </c>
      <c r="I123" s="199"/>
      <c r="J123" s="270"/>
      <c r="K123" s="270"/>
      <c r="L123" s="270"/>
    </row>
    <row r="124" spans="1:12" ht="19.5" customHeight="1">
      <c r="A124" s="259"/>
      <c r="B124" s="260"/>
      <c r="C124" s="260"/>
      <c r="D124" s="260"/>
      <c r="E124" s="249" t="s">
        <v>421</v>
      </c>
      <c r="F124" s="193"/>
      <c r="G124" s="193"/>
      <c r="H124" s="263"/>
      <c r="I124" s="199"/>
      <c r="J124" s="270"/>
      <c r="K124" s="270"/>
      <c r="L124" s="270"/>
    </row>
    <row r="125" spans="1:12" s="9" customFormat="1" ht="14.25" customHeight="1">
      <c r="A125" s="259">
        <v>2331</v>
      </c>
      <c r="B125" s="260" t="s">
        <v>200</v>
      </c>
      <c r="C125" s="260">
        <v>3</v>
      </c>
      <c r="D125" s="260">
        <v>1</v>
      </c>
      <c r="E125" s="249" t="s">
        <v>460</v>
      </c>
      <c r="F125" s="193">
        <f>SUM(G125:H125)</f>
        <v>0</v>
      </c>
      <c r="G125" s="193"/>
      <c r="H125" s="263"/>
      <c r="I125" s="199"/>
      <c r="J125" s="264"/>
      <c r="K125" s="264"/>
      <c r="L125" s="264"/>
    </row>
    <row r="126" spans="1:12" ht="15.75" customHeight="1">
      <c r="A126" s="259">
        <v>2332</v>
      </c>
      <c r="B126" s="260" t="s">
        <v>200</v>
      </c>
      <c r="C126" s="260">
        <v>3</v>
      </c>
      <c r="D126" s="260">
        <v>2</v>
      </c>
      <c r="E126" s="249" t="s">
        <v>461</v>
      </c>
      <c r="F126" s="193">
        <f>SUM(G126:H126)</f>
        <v>0</v>
      </c>
      <c r="G126" s="193"/>
      <c r="H126" s="263"/>
      <c r="I126" s="199"/>
      <c r="J126" s="270"/>
      <c r="K126" s="270"/>
      <c r="L126" s="270"/>
    </row>
    <row r="127" spans="1:12" ht="26.25" customHeight="1">
      <c r="A127" s="259">
        <v>2340</v>
      </c>
      <c r="B127" s="260" t="s">
        <v>200</v>
      </c>
      <c r="C127" s="260">
        <v>4</v>
      </c>
      <c r="D127" s="260">
        <v>0</v>
      </c>
      <c r="E127" s="249" t="s">
        <v>462</v>
      </c>
      <c r="F127" s="193">
        <f>SUM(F129)</f>
        <v>0</v>
      </c>
      <c r="G127" s="193">
        <f>SUM(G129)</f>
        <v>0</v>
      </c>
      <c r="H127" s="263">
        <f>SUM(H129)</f>
        <v>0</v>
      </c>
      <c r="I127" s="199"/>
      <c r="J127" s="270"/>
      <c r="K127" s="270"/>
      <c r="L127" s="270"/>
    </row>
    <row r="128" spans="1:12" s="9" customFormat="1" ht="16.5" customHeight="1">
      <c r="A128" s="259"/>
      <c r="B128" s="260"/>
      <c r="C128" s="260"/>
      <c r="D128" s="260"/>
      <c r="E128" s="249" t="s">
        <v>421</v>
      </c>
      <c r="F128" s="193"/>
      <c r="G128" s="193"/>
      <c r="H128" s="263"/>
      <c r="I128" s="199"/>
      <c r="J128" s="264"/>
      <c r="K128" s="264"/>
      <c r="L128" s="264"/>
    </row>
    <row r="129" spans="1:12" ht="20.25" customHeight="1">
      <c r="A129" s="259">
        <v>2341</v>
      </c>
      <c r="B129" s="260" t="s">
        <v>200</v>
      </c>
      <c r="C129" s="260">
        <v>4</v>
      </c>
      <c r="D129" s="260">
        <v>1</v>
      </c>
      <c r="E129" s="249" t="s">
        <v>462</v>
      </c>
      <c r="F129" s="193">
        <f>SUM(G129:H129)</f>
        <v>0</v>
      </c>
      <c r="G129" s="193"/>
      <c r="H129" s="263"/>
      <c r="I129" s="199"/>
      <c r="J129" s="270"/>
      <c r="K129" s="270"/>
      <c r="L129" s="270"/>
    </row>
    <row r="130" spans="1:12" ht="17.25">
      <c r="A130" s="259">
        <v>2350</v>
      </c>
      <c r="B130" s="260" t="s">
        <v>200</v>
      </c>
      <c r="C130" s="260">
        <v>5</v>
      </c>
      <c r="D130" s="260">
        <v>0</v>
      </c>
      <c r="E130" s="249" t="s">
        <v>463</v>
      </c>
      <c r="F130" s="193">
        <f>SUM(F132)</f>
        <v>0</v>
      </c>
      <c r="G130" s="193">
        <f>SUM(G132)</f>
        <v>0</v>
      </c>
      <c r="H130" s="263">
        <f>SUM(H132)</f>
        <v>0</v>
      </c>
      <c r="I130" s="199"/>
      <c r="J130" s="270"/>
      <c r="K130" s="270"/>
      <c r="L130" s="270"/>
    </row>
    <row r="131" spans="1:12" ht="17.25">
      <c r="A131" s="259"/>
      <c r="B131" s="260"/>
      <c r="C131" s="260"/>
      <c r="D131" s="260"/>
      <c r="E131" s="249" t="s">
        <v>421</v>
      </c>
      <c r="F131" s="193"/>
      <c r="G131" s="193"/>
      <c r="H131" s="263"/>
      <c r="I131" s="199"/>
      <c r="J131" s="270"/>
      <c r="K131" s="270"/>
      <c r="L131" s="270"/>
    </row>
    <row r="132" spans="1:12" s="9" customFormat="1" ht="14.25" customHeight="1">
      <c r="A132" s="259">
        <v>2351</v>
      </c>
      <c r="B132" s="260" t="s">
        <v>200</v>
      </c>
      <c r="C132" s="260">
        <v>5</v>
      </c>
      <c r="D132" s="260">
        <v>1</v>
      </c>
      <c r="E132" s="249" t="s">
        <v>464</v>
      </c>
      <c r="F132" s="193">
        <f>SUM(G132:H132)</f>
        <v>0</v>
      </c>
      <c r="G132" s="193"/>
      <c r="H132" s="263"/>
      <c r="I132" s="199"/>
      <c r="J132" s="264"/>
      <c r="K132" s="264"/>
      <c r="L132" s="264"/>
    </row>
    <row r="133" spans="1:12" ht="38.25">
      <c r="A133" s="259">
        <v>2360</v>
      </c>
      <c r="B133" s="260" t="s">
        <v>200</v>
      </c>
      <c r="C133" s="260">
        <v>6</v>
      </c>
      <c r="D133" s="260">
        <v>0</v>
      </c>
      <c r="E133" s="249" t="s">
        <v>465</v>
      </c>
      <c r="F133" s="193">
        <f>SUM(F135)</f>
        <v>0</v>
      </c>
      <c r="G133" s="193">
        <f>SUM(G135)</f>
        <v>0</v>
      </c>
      <c r="H133" s="263">
        <f>SUM(H135)</f>
        <v>0</v>
      </c>
      <c r="I133" s="199"/>
      <c r="J133" s="270"/>
      <c r="K133" s="270"/>
      <c r="L133" s="270"/>
    </row>
    <row r="134" spans="1:12" ht="14.25" customHeight="1">
      <c r="A134" s="259"/>
      <c r="B134" s="260"/>
      <c r="C134" s="260"/>
      <c r="D134" s="260"/>
      <c r="E134" s="249" t="s">
        <v>421</v>
      </c>
      <c r="F134" s="193"/>
      <c r="G134" s="193"/>
      <c r="H134" s="263"/>
      <c r="I134" s="199"/>
      <c r="J134" s="270"/>
      <c r="K134" s="270"/>
      <c r="L134" s="270"/>
    </row>
    <row r="135" spans="1:12" s="9" customFormat="1" ht="41.25" customHeight="1">
      <c r="A135" s="259">
        <v>2361</v>
      </c>
      <c r="B135" s="260" t="s">
        <v>200</v>
      </c>
      <c r="C135" s="260">
        <v>6</v>
      </c>
      <c r="D135" s="260">
        <v>1</v>
      </c>
      <c r="E135" s="249" t="s">
        <v>465</v>
      </c>
      <c r="F135" s="193">
        <f>SUM(G135:H135)</f>
        <v>0</v>
      </c>
      <c r="G135" s="193"/>
      <c r="H135" s="263"/>
      <c r="I135" s="199"/>
      <c r="J135" s="264"/>
      <c r="K135" s="264"/>
      <c r="L135" s="264"/>
    </row>
    <row r="136" spans="1:12" ht="36" customHeight="1">
      <c r="A136" s="259">
        <v>2370</v>
      </c>
      <c r="B136" s="260" t="s">
        <v>200</v>
      </c>
      <c r="C136" s="260">
        <v>7</v>
      </c>
      <c r="D136" s="260">
        <v>0</v>
      </c>
      <c r="E136" s="249" t="s">
        <v>466</v>
      </c>
      <c r="F136" s="193">
        <f>SUM(F138)</f>
        <v>0</v>
      </c>
      <c r="G136" s="193">
        <f>SUM(G138)</f>
        <v>0</v>
      </c>
      <c r="H136" s="263">
        <f>SUM(H138)</f>
        <v>0</v>
      </c>
      <c r="I136" s="199"/>
      <c r="J136" s="270"/>
      <c r="K136" s="270"/>
      <c r="L136" s="270"/>
    </row>
    <row r="137" spans="1:12" ht="39" customHeight="1">
      <c r="A137" s="259"/>
      <c r="B137" s="260"/>
      <c r="C137" s="260"/>
      <c r="D137" s="260"/>
      <c r="E137" s="249" t="s">
        <v>421</v>
      </c>
      <c r="F137" s="193"/>
      <c r="G137" s="193"/>
      <c r="H137" s="263"/>
      <c r="I137" s="199"/>
      <c r="J137" s="270"/>
      <c r="K137" s="270"/>
      <c r="L137" s="270"/>
    </row>
    <row r="138" spans="1:12" s="9" customFormat="1" ht="45.75" customHeight="1">
      <c r="A138" s="259">
        <v>2371</v>
      </c>
      <c r="B138" s="260" t="s">
        <v>200</v>
      </c>
      <c r="C138" s="260">
        <v>7</v>
      </c>
      <c r="D138" s="260">
        <v>1</v>
      </c>
      <c r="E138" s="249" t="s">
        <v>467</v>
      </c>
      <c r="F138" s="193">
        <f>SUM(G138:H138)</f>
        <v>0</v>
      </c>
      <c r="G138" s="193"/>
      <c r="H138" s="263"/>
      <c r="I138" s="199"/>
      <c r="J138" s="264"/>
      <c r="K138" s="264"/>
      <c r="L138" s="264"/>
    </row>
    <row r="139" spans="1:12" s="14" customFormat="1" ht="69.75" customHeight="1">
      <c r="A139" s="277">
        <v>2400</v>
      </c>
      <c r="B139" s="278" t="s">
        <v>12</v>
      </c>
      <c r="C139" s="278">
        <v>0</v>
      </c>
      <c r="D139" s="278">
        <v>0</v>
      </c>
      <c r="E139" s="279" t="s">
        <v>468</v>
      </c>
      <c r="F139" s="200">
        <f>SUM(F141,F145,F159,F167,F172,F184,F187,F193,F202)</f>
        <v>734356.0000000001</v>
      </c>
      <c r="G139" s="200">
        <f aca="true" t="shared" si="12" ref="G139:L139">G141+G145+G159+G167+G172+G184+G193+G202</f>
        <v>90330</v>
      </c>
      <c r="H139" s="200">
        <f t="shared" si="12"/>
        <v>644026.0000000001</v>
      </c>
      <c r="I139" s="200">
        <f t="shared" si="12"/>
        <v>399804</v>
      </c>
      <c r="J139" s="200">
        <f t="shared" si="12"/>
        <v>500262</v>
      </c>
      <c r="K139" s="200">
        <f t="shared" si="12"/>
        <v>598204</v>
      </c>
      <c r="L139" s="200">
        <f t="shared" si="12"/>
        <v>734356</v>
      </c>
    </row>
    <row r="140" spans="1:12" ht="42" customHeight="1">
      <c r="A140" s="259"/>
      <c r="B140" s="260"/>
      <c r="C140" s="260"/>
      <c r="D140" s="260"/>
      <c r="E140" s="249" t="s">
        <v>341</v>
      </c>
      <c r="F140" s="193"/>
      <c r="G140" s="193"/>
      <c r="H140" s="263"/>
      <c r="I140" s="199"/>
      <c r="J140" s="270"/>
      <c r="K140" s="270"/>
      <c r="L140" s="270"/>
    </row>
    <row r="141" spans="1:12" s="9" customFormat="1" ht="12" customHeight="1">
      <c r="A141" s="259">
        <v>2410</v>
      </c>
      <c r="B141" s="260" t="s">
        <v>12</v>
      </c>
      <c r="C141" s="260">
        <v>1</v>
      </c>
      <c r="D141" s="260">
        <v>0</v>
      </c>
      <c r="E141" s="249" t="s">
        <v>469</v>
      </c>
      <c r="F141" s="193">
        <f>SUM(F143:F144)</f>
        <v>0</v>
      </c>
      <c r="G141" s="193">
        <f>SUM(G143:G144)</f>
        <v>0</v>
      </c>
      <c r="H141" s="263">
        <f>SUM(H143:H144)</f>
        <v>0</v>
      </c>
      <c r="I141" s="199"/>
      <c r="J141" s="264"/>
      <c r="K141" s="264"/>
      <c r="L141" s="264"/>
    </row>
    <row r="142" spans="1:12" ht="38.25" customHeight="1">
      <c r="A142" s="259"/>
      <c r="B142" s="260"/>
      <c r="C142" s="260"/>
      <c r="D142" s="260"/>
      <c r="E142" s="249" t="s">
        <v>421</v>
      </c>
      <c r="F142" s="193"/>
      <c r="G142" s="193"/>
      <c r="H142" s="263"/>
      <c r="I142" s="199"/>
      <c r="J142" s="270"/>
      <c r="K142" s="270"/>
      <c r="L142" s="270"/>
    </row>
    <row r="143" spans="1:12" s="8" customFormat="1" ht="57" customHeight="1">
      <c r="A143" s="259">
        <v>2411</v>
      </c>
      <c r="B143" s="260" t="s">
        <v>12</v>
      </c>
      <c r="C143" s="260">
        <v>1</v>
      </c>
      <c r="D143" s="260">
        <v>1</v>
      </c>
      <c r="E143" s="249" t="s">
        <v>470</v>
      </c>
      <c r="F143" s="193">
        <f>SUM(G143:H143)</f>
        <v>0</v>
      </c>
      <c r="G143" s="193"/>
      <c r="H143" s="263"/>
      <c r="I143" s="199"/>
      <c r="J143" s="193"/>
      <c r="K143" s="193"/>
      <c r="L143" s="193"/>
    </row>
    <row r="144" spans="1:12" ht="35.25" customHeight="1">
      <c r="A144" s="259">
        <v>2412</v>
      </c>
      <c r="B144" s="260" t="s">
        <v>12</v>
      </c>
      <c r="C144" s="260">
        <v>1</v>
      </c>
      <c r="D144" s="260">
        <v>2</v>
      </c>
      <c r="E144" s="249" t="s">
        <v>471</v>
      </c>
      <c r="F144" s="193">
        <f>SUM(G144:H144)</f>
        <v>0</v>
      </c>
      <c r="G144" s="193"/>
      <c r="H144" s="263"/>
      <c r="I144" s="199"/>
      <c r="J144" s="270"/>
      <c r="K144" s="270"/>
      <c r="L144" s="270"/>
    </row>
    <row r="145" spans="1:12" ht="36.75" customHeight="1">
      <c r="A145" s="259">
        <v>2420</v>
      </c>
      <c r="B145" s="260" t="s">
        <v>12</v>
      </c>
      <c r="C145" s="260">
        <v>2</v>
      </c>
      <c r="D145" s="260">
        <v>0</v>
      </c>
      <c r="E145" s="249" t="s">
        <v>472</v>
      </c>
      <c r="F145" s="193">
        <f>SUM(G145:H145)</f>
        <v>76492.3</v>
      </c>
      <c r="G145" s="193">
        <f aca="true" t="shared" si="13" ref="G145:L145">SUM(G147,G155,G156,G157)</f>
        <v>12580</v>
      </c>
      <c r="H145" s="193">
        <f t="shared" si="13"/>
        <v>63912.3</v>
      </c>
      <c r="I145" s="193">
        <f t="shared" si="13"/>
        <v>49544</v>
      </c>
      <c r="J145" s="193">
        <f t="shared" si="13"/>
        <v>56396.4</v>
      </c>
      <c r="K145" s="193">
        <f t="shared" si="13"/>
        <v>69471.4</v>
      </c>
      <c r="L145" s="193">
        <f t="shared" si="13"/>
        <v>76492.3</v>
      </c>
    </row>
    <row r="146" spans="1:12" s="9" customFormat="1" ht="13.5" customHeight="1">
      <c r="A146" s="259"/>
      <c r="B146" s="260"/>
      <c r="C146" s="260"/>
      <c r="D146" s="260"/>
      <c r="E146" s="249" t="s">
        <v>421</v>
      </c>
      <c r="F146" s="193"/>
      <c r="G146" s="193"/>
      <c r="H146" s="263"/>
      <c r="I146" s="199"/>
      <c r="J146" s="264"/>
      <c r="K146" s="264"/>
      <c r="L146" s="264"/>
    </row>
    <row r="147" spans="1:12" ht="29.25" customHeight="1">
      <c r="A147" s="259">
        <v>2421</v>
      </c>
      <c r="B147" s="260" t="s">
        <v>12</v>
      </c>
      <c r="C147" s="260">
        <v>2</v>
      </c>
      <c r="D147" s="260">
        <v>1</v>
      </c>
      <c r="E147" s="249" t="s">
        <v>473</v>
      </c>
      <c r="F147" s="193">
        <f aca="true" t="shared" si="14" ref="F147:F159">SUM(G147:H147)</f>
        <v>12580</v>
      </c>
      <c r="G147" s="193">
        <f aca="true" t="shared" si="15" ref="G147:L147">SUM(G148,G152)</f>
        <v>12580</v>
      </c>
      <c r="H147" s="193">
        <f t="shared" si="15"/>
        <v>0</v>
      </c>
      <c r="I147" s="193">
        <f t="shared" si="15"/>
        <v>3205</v>
      </c>
      <c r="J147" s="193">
        <f t="shared" si="15"/>
        <v>6330</v>
      </c>
      <c r="K147" s="193">
        <f t="shared" si="15"/>
        <v>9405</v>
      </c>
      <c r="L147" s="193">
        <f t="shared" si="15"/>
        <v>12580</v>
      </c>
    </row>
    <row r="148" spans="1:12" ht="36.75" customHeight="1">
      <c r="A148" s="259"/>
      <c r="B148" s="260" t="s">
        <v>12</v>
      </c>
      <c r="C148" s="260" t="s">
        <v>180</v>
      </c>
      <c r="D148" s="260" t="s">
        <v>179</v>
      </c>
      <c r="E148" s="267" t="s">
        <v>385</v>
      </c>
      <c r="F148" s="193">
        <f>SUM(G148:H148)</f>
        <v>12580</v>
      </c>
      <c r="G148" s="193">
        <f aca="true" t="shared" si="16" ref="G148:L148">SUM(G149,G150,G151)</f>
        <v>12580</v>
      </c>
      <c r="H148" s="193">
        <f t="shared" si="16"/>
        <v>0</v>
      </c>
      <c r="I148" s="193">
        <f t="shared" si="16"/>
        <v>3205</v>
      </c>
      <c r="J148" s="193">
        <f t="shared" si="16"/>
        <v>6330</v>
      </c>
      <c r="K148" s="193">
        <f t="shared" si="16"/>
        <v>9405</v>
      </c>
      <c r="L148" s="193">
        <f t="shared" si="16"/>
        <v>12580</v>
      </c>
    </row>
    <row r="149" spans="1:12" ht="40.5" customHeight="1">
      <c r="A149" s="259"/>
      <c r="B149" s="260"/>
      <c r="C149" s="260"/>
      <c r="D149" s="260"/>
      <c r="E149" s="267" t="s">
        <v>362</v>
      </c>
      <c r="F149" s="193">
        <f t="shared" si="14"/>
        <v>3580</v>
      </c>
      <c r="G149" s="193">
        <v>3580</v>
      </c>
      <c r="H149" s="263"/>
      <c r="I149" s="199">
        <v>955</v>
      </c>
      <c r="J149" s="199">
        <v>1830</v>
      </c>
      <c r="K149" s="199">
        <v>2655</v>
      </c>
      <c r="L149" s="199">
        <v>3580</v>
      </c>
    </row>
    <row r="150" spans="1:12" s="9" customFormat="1" ht="36.75" customHeight="1">
      <c r="A150" s="259"/>
      <c r="B150" s="260"/>
      <c r="C150" s="260"/>
      <c r="D150" s="260"/>
      <c r="E150" s="267" t="s">
        <v>365</v>
      </c>
      <c r="F150" s="193">
        <f t="shared" si="14"/>
        <v>1000</v>
      </c>
      <c r="G150" s="193">
        <v>1000</v>
      </c>
      <c r="H150" s="263"/>
      <c r="I150" s="199">
        <v>250</v>
      </c>
      <c r="J150" s="199">
        <v>500</v>
      </c>
      <c r="K150" s="199">
        <v>750</v>
      </c>
      <c r="L150" s="199">
        <v>1000</v>
      </c>
    </row>
    <row r="151" spans="1:12" ht="39.75" customHeight="1">
      <c r="A151" s="259"/>
      <c r="B151" s="260"/>
      <c r="C151" s="260"/>
      <c r="D151" s="260"/>
      <c r="E151" s="267" t="s">
        <v>386</v>
      </c>
      <c r="F151" s="193">
        <f t="shared" si="14"/>
        <v>8000</v>
      </c>
      <c r="G151" s="193">
        <v>8000</v>
      </c>
      <c r="H151" s="263"/>
      <c r="I151" s="199">
        <v>2000</v>
      </c>
      <c r="J151" s="199">
        <v>4000</v>
      </c>
      <c r="K151" s="199">
        <v>6000</v>
      </c>
      <c r="L151" s="199">
        <v>8000</v>
      </c>
    </row>
    <row r="152" spans="1:12" ht="39.75" customHeight="1">
      <c r="A152" s="259"/>
      <c r="B152" s="260"/>
      <c r="C152" s="260"/>
      <c r="D152" s="260"/>
      <c r="E152" s="267" t="s">
        <v>387</v>
      </c>
      <c r="F152" s="193">
        <f t="shared" si="14"/>
        <v>0</v>
      </c>
      <c r="G152" s="193">
        <f>SUM(G153)</f>
        <v>0</v>
      </c>
      <c r="H152" s="263"/>
      <c r="I152" s="199"/>
      <c r="J152" s="270"/>
      <c r="K152" s="270"/>
      <c r="L152" s="270"/>
    </row>
    <row r="153" spans="1:12" ht="39.75" customHeight="1">
      <c r="A153" s="259"/>
      <c r="B153" s="260"/>
      <c r="C153" s="260"/>
      <c r="D153" s="260"/>
      <c r="E153" s="267" t="s">
        <v>388</v>
      </c>
      <c r="F153" s="193">
        <f t="shared" si="14"/>
        <v>0</v>
      </c>
      <c r="G153" s="193">
        <v>0</v>
      </c>
      <c r="H153" s="263"/>
      <c r="I153" s="199"/>
      <c r="J153" s="270"/>
      <c r="K153" s="270"/>
      <c r="L153" s="270"/>
    </row>
    <row r="154" spans="1:12" ht="53.25" customHeight="1">
      <c r="A154" s="259"/>
      <c r="B154" s="260"/>
      <c r="C154" s="260"/>
      <c r="D154" s="260"/>
      <c r="E154" s="249" t="s">
        <v>389</v>
      </c>
      <c r="F154" s="193">
        <f t="shared" si="14"/>
        <v>0</v>
      </c>
      <c r="G154" s="193"/>
      <c r="H154" s="263"/>
      <c r="I154" s="199"/>
      <c r="J154" s="270"/>
      <c r="K154" s="270"/>
      <c r="L154" s="270"/>
    </row>
    <row r="155" spans="1:12" ht="38.25" customHeight="1">
      <c r="A155" s="259">
        <v>2422</v>
      </c>
      <c r="B155" s="260" t="s">
        <v>12</v>
      </c>
      <c r="C155" s="260">
        <v>2</v>
      </c>
      <c r="D155" s="260">
        <v>2</v>
      </c>
      <c r="E155" s="249" t="s">
        <v>476</v>
      </c>
      <c r="F155" s="193">
        <f t="shared" si="14"/>
        <v>0</v>
      </c>
      <c r="G155" s="193"/>
      <c r="H155" s="263"/>
      <c r="I155" s="199"/>
      <c r="J155" s="270"/>
      <c r="K155" s="270"/>
      <c r="L155" s="270"/>
    </row>
    <row r="156" spans="1:12" ht="23.25" customHeight="1">
      <c r="A156" s="259">
        <v>2423</v>
      </c>
      <c r="B156" s="260" t="s">
        <v>12</v>
      </c>
      <c r="C156" s="260">
        <v>2</v>
      </c>
      <c r="D156" s="260">
        <v>3</v>
      </c>
      <c r="E156" s="249" t="s">
        <v>477</v>
      </c>
      <c r="F156" s="193">
        <f t="shared" si="14"/>
        <v>0</v>
      </c>
      <c r="G156" s="193"/>
      <c r="H156" s="263"/>
      <c r="I156" s="199"/>
      <c r="J156" s="270"/>
      <c r="K156" s="270"/>
      <c r="L156" s="270"/>
    </row>
    <row r="157" spans="1:12" ht="39.75" customHeight="1">
      <c r="A157" s="259">
        <v>2424</v>
      </c>
      <c r="B157" s="260" t="s">
        <v>12</v>
      </c>
      <c r="C157" s="260">
        <v>2</v>
      </c>
      <c r="D157" s="260">
        <v>4</v>
      </c>
      <c r="E157" s="249" t="s">
        <v>478</v>
      </c>
      <c r="F157" s="193">
        <f>F158</f>
        <v>63912.3</v>
      </c>
      <c r="G157" s="193"/>
      <c r="H157" s="263">
        <f>H158</f>
        <v>63912.3</v>
      </c>
      <c r="I157" s="193">
        <f>I158</f>
        <v>46339</v>
      </c>
      <c r="J157" s="193">
        <f>J158</f>
        <v>50066.4</v>
      </c>
      <c r="K157" s="193">
        <f>K158</f>
        <v>60066.4</v>
      </c>
      <c r="L157" s="193">
        <f>L158</f>
        <v>63912.3</v>
      </c>
    </row>
    <row r="158" spans="1:12" ht="15" customHeight="1">
      <c r="A158" s="259"/>
      <c r="B158" s="260"/>
      <c r="C158" s="260"/>
      <c r="D158" s="260"/>
      <c r="E158" s="249" t="s">
        <v>863</v>
      </c>
      <c r="F158" s="193">
        <f>H158</f>
        <v>63912.3</v>
      </c>
      <c r="G158" s="193"/>
      <c r="H158" s="263">
        <v>63912.3</v>
      </c>
      <c r="I158" s="199">
        <v>46339</v>
      </c>
      <c r="J158" s="270">
        <v>50066.4</v>
      </c>
      <c r="K158" s="270">
        <v>60066.4</v>
      </c>
      <c r="L158" s="270">
        <v>63912.3</v>
      </c>
    </row>
    <row r="159" spans="1:12" ht="74.25" customHeight="1">
      <c r="A159" s="259">
        <v>2430</v>
      </c>
      <c r="B159" s="260" t="s">
        <v>12</v>
      </c>
      <c r="C159" s="260">
        <v>3</v>
      </c>
      <c r="D159" s="260">
        <v>0</v>
      </c>
      <c r="E159" s="249" t="s">
        <v>479</v>
      </c>
      <c r="F159" s="193">
        <f t="shared" si="14"/>
        <v>0</v>
      </c>
      <c r="G159" s="193">
        <f>SUM(G161:G162)</f>
        <v>0</v>
      </c>
      <c r="H159" s="263">
        <f>SUM(H161:H162)</f>
        <v>0</v>
      </c>
      <c r="I159" s="199"/>
      <c r="J159" s="270"/>
      <c r="K159" s="270"/>
      <c r="L159" s="270"/>
    </row>
    <row r="160" spans="1:12" ht="30" customHeight="1">
      <c r="A160" s="259"/>
      <c r="B160" s="260"/>
      <c r="C160" s="260"/>
      <c r="D160" s="260"/>
      <c r="E160" s="249" t="s">
        <v>421</v>
      </c>
      <c r="F160" s="193"/>
      <c r="G160" s="193"/>
      <c r="H160" s="263"/>
      <c r="I160" s="199"/>
      <c r="J160" s="270"/>
      <c r="K160" s="270"/>
      <c r="L160" s="270"/>
    </row>
    <row r="161" spans="1:12" ht="39.75" customHeight="1">
      <c r="A161" s="259">
        <v>2431</v>
      </c>
      <c r="B161" s="260" t="s">
        <v>12</v>
      </c>
      <c r="C161" s="260">
        <v>3</v>
      </c>
      <c r="D161" s="260">
        <v>1</v>
      </c>
      <c r="E161" s="249" t="s">
        <v>480</v>
      </c>
      <c r="F161" s="193">
        <f aca="true" t="shared" si="17" ref="F161:F166">SUM(G161:H161)</f>
        <v>0</v>
      </c>
      <c r="G161" s="193"/>
      <c r="H161" s="263"/>
      <c r="I161" s="199"/>
      <c r="J161" s="270"/>
      <c r="K161" s="270"/>
      <c r="L161" s="270"/>
    </row>
    <row r="162" spans="1:12" ht="39.75" customHeight="1">
      <c r="A162" s="259">
        <v>2432</v>
      </c>
      <c r="B162" s="260" t="s">
        <v>12</v>
      </c>
      <c r="C162" s="260">
        <v>3</v>
      </c>
      <c r="D162" s="260">
        <v>2</v>
      </c>
      <c r="E162" s="249" t="s">
        <v>481</v>
      </c>
      <c r="F162" s="193">
        <f>SUM(G162:H162)</f>
        <v>0</v>
      </c>
      <c r="G162" s="193"/>
      <c r="H162" s="263"/>
      <c r="I162" s="199"/>
      <c r="J162" s="270"/>
      <c r="K162" s="270"/>
      <c r="L162" s="270"/>
    </row>
    <row r="163" spans="1:12" ht="39.75" customHeight="1">
      <c r="A163" s="259">
        <v>2433</v>
      </c>
      <c r="B163" s="260" t="s">
        <v>12</v>
      </c>
      <c r="C163" s="260">
        <v>3</v>
      </c>
      <c r="D163" s="260">
        <v>3</v>
      </c>
      <c r="E163" s="249" t="s">
        <v>482</v>
      </c>
      <c r="F163" s="193">
        <f t="shared" si="17"/>
        <v>0</v>
      </c>
      <c r="G163" s="193"/>
      <c r="H163" s="263"/>
      <c r="I163" s="199"/>
      <c r="J163" s="270"/>
      <c r="K163" s="270"/>
      <c r="L163" s="270"/>
    </row>
    <row r="164" spans="1:12" ht="28.5" customHeight="1">
      <c r="A164" s="259">
        <v>2434</v>
      </c>
      <c r="B164" s="260" t="s">
        <v>12</v>
      </c>
      <c r="C164" s="260">
        <v>3</v>
      </c>
      <c r="D164" s="260">
        <v>4</v>
      </c>
      <c r="E164" s="249" t="s">
        <v>483</v>
      </c>
      <c r="F164" s="193">
        <f t="shared" si="17"/>
        <v>0</v>
      </c>
      <c r="G164" s="193"/>
      <c r="H164" s="263"/>
      <c r="I164" s="199"/>
      <c r="J164" s="270"/>
      <c r="K164" s="270"/>
      <c r="L164" s="270"/>
    </row>
    <row r="165" spans="1:12" ht="17.25" customHeight="1">
      <c r="A165" s="259">
        <v>2435</v>
      </c>
      <c r="B165" s="260" t="s">
        <v>12</v>
      </c>
      <c r="C165" s="260">
        <v>3</v>
      </c>
      <c r="D165" s="260">
        <v>5</v>
      </c>
      <c r="E165" s="249" t="s">
        <v>484</v>
      </c>
      <c r="F165" s="193">
        <f t="shared" si="17"/>
        <v>0</v>
      </c>
      <c r="G165" s="193"/>
      <c r="H165" s="263"/>
      <c r="I165" s="199"/>
      <c r="J165" s="270"/>
      <c r="K165" s="270"/>
      <c r="L165" s="270"/>
    </row>
    <row r="166" spans="1:12" ht="21" customHeight="1">
      <c r="A166" s="259">
        <v>2436</v>
      </c>
      <c r="B166" s="260" t="s">
        <v>12</v>
      </c>
      <c r="C166" s="260">
        <v>3</v>
      </c>
      <c r="D166" s="260">
        <v>6</v>
      </c>
      <c r="E166" s="249" t="s">
        <v>485</v>
      </c>
      <c r="F166" s="193">
        <f t="shared" si="17"/>
        <v>0</v>
      </c>
      <c r="G166" s="193"/>
      <c r="H166" s="263"/>
      <c r="I166" s="199"/>
      <c r="J166" s="270"/>
      <c r="K166" s="270"/>
      <c r="L166" s="270"/>
    </row>
    <row r="167" spans="1:12" ht="25.5">
      <c r="A167" s="259">
        <v>2440</v>
      </c>
      <c r="B167" s="260" t="s">
        <v>12</v>
      </c>
      <c r="C167" s="260">
        <v>4</v>
      </c>
      <c r="D167" s="260">
        <v>0</v>
      </c>
      <c r="E167" s="249" t="s">
        <v>486</v>
      </c>
      <c r="F167" s="193">
        <f>SUM(F169:F171)</f>
        <v>0</v>
      </c>
      <c r="G167" s="193">
        <f>SUM(G169:G171)</f>
        <v>0</v>
      </c>
      <c r="H167" s="263">
        <f>SUM(H169:H171)</f>
        <v>0</v>
      </c>
      <c r="I167" s="199"/>
      <c r="J167" s="270"/>
      <c r="K167" s="270"/>
      <c r="L167" s="270"/>
    </row>
    <row r="168" spans="1:12" ht="14.25" customHeight="1">
      <c r="A168" s="259"/>
      <c r="B168" s="260"/>
      <c r="C168" s="260"/>
      <c r="D168" s="260"/>
      <c r="E168" s="249" t="s">
        <v>421</v>
      </c>
      <c r="F168" s="193"/>
      <c r="G168" s="193"/>
      <c r="H168" s="263"/>
      <c r="I168" s="199"/>
      <c r="J168" s="270"/>
      <c r="K168" s="270"/>
      <c r="L168" s="270"/>
    </row>
    <row r="169" spans="1:12" s="9" customFormat="1" ht="25.5" customHeight="1">
      <c r="A169" s="259">
        <v>2441</v>
      </c>
      <c r="B169" s="260" t="s">
        <v>12</v>
      </c>
      <c r="C169" s="260">
        <v>4</v>
      </c>
      <c r="D169" s="260">
        <v>1</v>
      </c>
      <c r="E169" s="249" t="s">
        <v>487</v>
      </c>
      <c r="F169" s="193">
        <f>SUM(G169:H169)</f>
        <v>0</v>
      </c>
      <c r="G169" s="193"/>
      <c r="H169" s="263"/>
      <c r="I169" s="199"/>
      <c r="J169" s="264"/>
      <c r="K169" s="264"/>
      <c r="L169" s="264"/>
    </row>
    <row r="170" spans="1:12" ht="21.75" customHeight="1">
      <c r="A170" s="259">
        <v>2442</v>
      </c>
      <c r="B170" s="260" t="s">
        <v>12</v>
      </c>
      <c r="C170" s="260">
        <v>4</v>
      </c>
      <c r="D170" s="260">
        <v>2</v>
      </c>
      <c r="E170" s="249" t="s">
        <v>488</v>
      </c>
      <c r="F170" s="193">
        <f>SUM(G170:H170)</f>
        <v>0</v>
      </c>
      <c r="G170" s="193"/>
      <c r="H170" s="263"/>
      <c r="I170" s="199"/>
      <c r="J170" s="270"/>
      <c r="K170" s="270"/>
      <c r="L170" s="270"/>
    </row>
    <row r="171" spans="1:12" ht="15" customHeight="1">
      <c r="A171" s="259">
        <v>2443</v>
      </c>
      <c r="B171" s="260" t="s">
        <v>12</v>
      </c>
      <c r="C171" s="260">
        <v>4</v>
      </c>
      <c r="D171" s="260">
        <v>3</v>
      </c>
      <c r="E171" s="249" t="s">
        <v>489</v>
      </c>
      <c r="F171" s="193">
        <f>SUM(G171:H171)</f>
        <v>0</v>
      </c>
      <c r="G171" s="193"/>
      <c r="H171" s="263"/>
      <c r="I171" s="199"/>
      <c r="J171" s="270"/>
      <c r="K171" s="270"/>
      <c r="L171" s="270"/>
    </row>
    <row r="172" spans="1:12" ht="15" customHeight="1">
      <c r="A172" s="259">
        <v>2450</v>
      </c>
      <c r="B172" s="260" t="s">
        <v>12</v>
      </c>
      <c r="C172" s="260">
        <v>5</v>
      </c>
      <c r="D172" s="260">
        <v>0</v>
      </c>
      <c r="E172" s="249" t="s">
        <v>490</v>
      </c>
      <c r="F172" s="193">
        <f>SUM(F174)</f>
        <v>757863.7000000001</v>
      </c>
      <c r="G172" s="193">
        <f aca="true" t="shared" si="18" ref="G172:L172">SUM(G174+G180+G181+G182+G183)</f>
        <v>77750</v>
      </c>
      <c r="H172" s="193">
        <f t="shared" si="18"/>
        <v>680113.7000000001</v>
      </c>
      <c r="I172" s="193">
        <f t="shared" si="18"/>
        <v>375260</v>
      </c>
      <c r="J172" s="193">
        <f t="shared" si="18"/>
        <v>493865.6</v>
      </c>
      <c r="K172" s="193">
        <f t="shared" si="18"/>
        <v>603732.6</v>
      </c>
      <c r="L172" s="193">
        <f t="shared" si="18"/>
        <v>757863.7</v>
      </c>
    </row>
    <row r="173" spans="1:12" ht="21" customHeight="1">
      <c r="A173" s="259"/>
      <c r="B173" s="260"/>
      <c r="C173" s="260"/>
      <c r="D173" s="260"/>
      <c r="E173" s="249" t="s">
        <v>421</v>
      </c>
      <c r="F173" s="193"/>
      <c r="G173" s="193"/>
      <c r="H173" s="263"/>
      <c r="I173" s="199"/>
      <c r="J173" s="270"/>
      <c r="K173" s="270"/>
      <c r="L173" s="270"/>
    </row>
    <row r="174" spans="1:12" ht="15" customHeight="1">
      <c r="A174" s="259">
        <v>2451</v>
      </c>
      <c r="B174" s="260" t="s">
        <v>12</v>
      </c>
      <c r="C174" s="260">
        <v>5</v>
      </c>
      <c r="D174" s="260">
        <v>1</v>
      </c>
      <c r="E174" s="249" t="s">
        <v>491</v>
      </c>
      <c r="F174" s="193">
        <f>SUM(G174:H174)</f>
        <v>757863.7000000001</v>
      </c>
      <c r="G174" s="193">
        <f>G175+G176</f>
        <v>77750</v>
      </c>
      <c r="H174" s="193">
        <f>H177+H178+H179</f>
        <v>680113.7000000001</v>
      </c>
      <c r="I174" s="193">
        <f>I176+I177+I178+I179+I175</f>
        <v>375260</v>
      </c>
      <c r="J174" s="193">
        <f>J176+J177+J178+J179+J175</f>
        <v>493865.6</v>
      </c>
      <c r="K174" s="193">
        <f>K176+K177+K178+K179+K175</f>
        <v>603732.6</v>
      </c>
      <c r="L174" s="193">
        <f>L176+L177+L178+L179+L175</f>
        <v>757863.7</v>
      </c>
    </row>
    <row r="175" spans="1:12" ht="21.75" customHeight="1">
      <c r="A175" s="259"/>
      <c r="B175" s="260"/>
      <c r="C175" s="260"/>
      <c r="D175" s="260"/>
      <c r="E175" s="271" t="s">
        <v>367</v>
      </c>
      <c r="F175" s="193">
        <f>G175</f>
        <v>2750</v>
      </c>
      <c r="G175" s="193">
        <v>2750</v>
      </c>
      <c r="H175" s="263"/>
      <c r="I175" s="199">
        <v>2750</v>
      </c>
      <c r="J175" s="199">
        <v>2750</v>
      </c>
      <c r="K175" s="199">
        <v>2750</v>
      </c>
      <c r="L175" s="199">
        <v>2750</v>
      </c>
    </row>
    <row r="176" spans="1:12" ht="52.5" customHeight="1">
      <c r="A176" s="259"/>
      <c r="B176" s="260"/>
      <c r="C176" s="260"/>
      <c r="D176" s="260"/>
      <c r="E176" s="273" t="s">
        <v>379</v>
      </c>
      <c r="F176" s="193">
        <f aca="true" t="shared" si="19" ref="F176:F183">SUM(G176:H176)</f>
        <v>75000</v>
      </c>
      <c r="G176" s="193">
        <v>75000</v>
      </c>
      <c r="H176" s="263"/>
      <c r="I176" s="199">
        <v>18750</v>
      </c>
      <c r="J176" s="199">
        <v>37500</v>
      </c>
      <c r="K176" s="199">
        <v>56250</v>
      </c>
      <c r="L176" s="199">
        <v>75000</v>
      </c>
    </row>
    <row r="177" spans="1:12" s="9" customFormat="1" ht="32.25" customHeight="1">
      <c r="A177" s="259"/>
      <c r="B177" s="260"/>
      <c r="C177" s="260"/>
      <c r="D177" s="260"/>
      <c r="E177" s="273" t="s">
        <v>863</v>
      </c>
      <c r="F177" s="193">
        <f>H177</f>
        <v>86447.3</v>
      </c>
      <c r="G177" s="193"/>
      <c r="H177" s="263">
        <v>86447.3</v>
      </c>
      <c r="I177" s="199">
        <v>25000</v>
      </c>
      <c r="J177" s="199">
        <v>60000</v>
      </c>
      <c r="K177" s="199">
        <v>75000</v>
      </c>
      <c r="L177" s="199">
        <v>86447.3</v>
      </c>
    </row>
    <row r="178" spans="1:12" ht="27" customHeight="1">
      <c r="A178" s="259"/>
      <c r="B178" s="260"/>
      <c r="C178" s="260"/>
      <c r="D178" s="260"/>
      <c r="E178" s="266" t="s">
        <v>860</v>
      </c>
      <c r="F178" s="193">
        <f>H178</f>
        <v>561906.4</v>
      </c>
      <c r="G178" s="193"/>
      <c r="H178" s="263">
        <v>561906.4</v>
      </c>
      <c r="I178" s="199">
        <v>297000</v>
      </c>
      <c r="J178" s="193">
        <v>361855.6</v>
      </c>
      <c r="K178" s="193">
        <v>437972.6</v>
      </c>
      <c r="L178" s="193">
        <v>561906.4</v>
      </c>
    </row>
    <row r="179" spans="1:12" ht="27" customHeight="1">
      <c r="A179" s="259"/>
      <c r="B179" s="260"/>
      <c r="C179" s="260"/>
      <c r="D179" s="260"/>
      <c r="E179" s="266" t="s">
        <v>718</v>
      </c>
      <c r="F179" s="193">
        <f>H179</f>
        <v>31760</v>
      </c>
      <c r="G179" s="193"/>
      <c r="H179" s="263">
        <v>31760</v>
      </c>
      <c r="I179" s="199">
        <v>31760</v>
      </c>
      <c r="J179" s="193">
        <v>31760</v>
      </c>
      <c r="K179" s="193">
        <v>31760</v>
      </c>
      <c r="L179" s="193">
        <v>31760</v>
      </c>
    </row>
    <row r="180" spans="1:12" ht="27" customHeight="1">
      <c r="A180" s="259">
        <v>2452</v>
      </c>
      <c r="B180" s="260" t="s">
        <v>12</v>
      </c>
      <c r="C180" s="260">
        <v>5</v>
      </c>
      <c r="D180" s="260">
        <v>2</v>
      </c>
      <c r="E180" s="249" t="s">
        <v>492</v>
      </c>
      <c r="F180" s="193">
        <f t="shared" si="19"/>
        <v>0</v>
      </c>
      <c r="G180" s="193"/>
      <c r="H180" s="263"/>
      <c r="I180" s="199"/>
      <c r="J180" s="270"/>
      <c r="K180" s="270"/>
      <c r="L180" s="270"/>
    </row>
    <row r="181" spans="1:12" ht="29.25" customHeight="1">
      <c r="A181" s="259">
        <v>2453</v>
      </c>
      <c r="B181" s="260" t="s">
        <v>12</v>
      </c>
      <c r="C181" s="260">
        <v>5</v>
      </c>
      <c r="D181" s="260">
        <v>3</v>
      </c>
      <c r="E181" s="249" t="s">
        <v>493</v>
      </c>
      <c r="F181" s="193">
        <f t="shared" si="19"/>
        <v>0</v>
      </c>
      <c r="G181" s="193"/>
      <c r="H181" s="263"/>
      <c r="I181" s="199"/>
      <c r="J181" s="270"/>
      <c r="K181" s="270"/>
      <c r="L181" s="270"/>
    </row>
    <row r="182" spans="1:12" ht="21" customHeight="1">
      <c r="A182" s="259">
        <v>2454</v>
      </c>
      <c r="B182" s="260" t="s">
        <v>12</v>
      </c>
      <c r="C182" s="260">
        <v>5</v>
      </c>
      <c r="D182" s="260">
        <v>4</v>
      </c>
      <c r="E182" s="249" t="s">
        <v>494</v>
      </c>
      <c r="F182" s="193">
        <f t="shared" si="19"/>
        <v>0</v>
      </c>
      <c r="G182" s="193"/>
      <c r="H182" s="263"/>
      <c r="I182" s="199"/>
      <c r="J182" s="270"/>
      <c r="K182" s="270"/>
      <c r="L182" s="270"/>
    </row>
    <row r="183" spans="1:12" ht="27" customHeight="1">
      <c r="A183" s="259">
        <v>2455</v>
      </c>
      <c r="B183" s="260" t="s">
        <v>12</v>
      </c>
      <c r="C183" s="260">
        <v>5</v>
      </c>
      <c r="D183" s="260">
        <v>5</v>
      </c>
      <c r="E183" s="249" t="s">
        <v>495</v>
      </c>
      <c r="F183" s="193">
        <f t="shared" si="19"/>
        <v>0</v>
      </c>
      <c r="G183" s="193"/>
      <c r="H183" s="263"/>
      <c r="I183" s="199"/>
      <c r="J183" s="270"/>
      <c r="K183" s="270"/>
      <c r="L183" s="270"/>
    </row>
    <row r="184" spans="1:12" ht="25.5" customHeight="1">
      <c r="A184" s="259">
        <v>2460</v>
      </c>
      <c r="B184" s="260" t="s">
        <v>12</v>
      </c>
      <c r="C184" s="260">
        <v>6</v>
      </c>
      <c r="D184" s="260">
        <v>0</v>
      </c>
      <c r="E184" s="249" t="s">
        <v>496</v>
      </c>
      <c r="F184" s="193">
        <f>SUM(F186)</f>
        <v>0</v>
      </c>
      <c r="G184" s="193">
        <f>SUM(G186)</f>
        <v>0</v>
      </c>
      <c r="H184" s="263">
        <f>SUM(H186)</f>
        <v>0</v>
      </c>
      <c r="I184" s="199"/>
      <c r="J184" s="270"/>
      <c r="K184" s="270"/>
      <c r="L184" s="270"/>
    </row>
    <row r="185" spans="1:12" ht="27" customHeight="1">
      <c r="A185" s="259"/>
      <c r="B185" s="260"/>
      <c r="C185" s="260"/>
      <c r="D185" s="260"/>
      <c r="E185" s="249" t="s">
        <v>421</v>
      </c>
      <c r="F185" s="193"/>
      <c r="G185" s="193"/>
      <c r="H185" s="263"/>
      <c r="I185" s="199"/>
      <c r="J185" s="270"/>
      <c r="K185" s="270"/>
      <c r="L185" s="270"/>
    </row>
    <row r="186" spans="1:12" ht="24.75" customHeight="1">
      <c r="A186" s="259">
        <v>2461</v>
      </c>
      <c r="B186" s="260" t="s">
        <v>12</v>
      </c>
      <c r="C186" s="260">
        <v>6</v>
      </c>
      <c r="D186" s="260">
        <v>1</v>
      </c>
      <c r="E186" s="249" t="s">
        <v>497</v>
      </c>
      <c r="F186" s="193">
        <f>SUM(G186:H186)</f>
        <v>0</v>
      </c>
      <c r="G186" s="193"/>
      <c r="H186" s="263"/>
      <c r="I186" s="199"/>
      <c r="J186" s="270"/>
      <c r="K186" s="270"/>
      <c r="L186" s="270"/>
    </row>
    <row r="187" spans="1:12" ht="21" customHeight="1">
      <c r="A187" s="259">
        <v>2470</v>
      </c>
      <c r="B187" s="260" t="s">
        <v>12</v>
      </c>
      <c r="C187" s="260">
        <v>7</v>
      </c>
      <c r="D187" s="260">
        <v>0</v>
      </c>
      <c r="E187" s="249" t="s">
        <v>498</v>
      </c>
      <c r="F187" s="193">
        <f>SUM(F189:F192)</f>
        <v>0</v>
      </c>
      <c r="G187" s="193">
        <f>SUM(G189:G192)</f>
        <v>0</v>
      </c>
      <c r="H187" s="263">
        <f>SUM(H189:H192)</f>
        <v>0</v>
      </c>
      <c r="I187" s="199"/>
      <c r="J187" s="270"/>
      <c r="K187" s="270"/>
      <c r="L187" s="270"/>
    </row>
    <row r="188" spans="1:12" ht="23.25" customHeight="1">
      <c r="A188" s="259"/>
      <c r="B188" s="260"/>
      <c r="C188" s="260"/>
      <c r="D188" s="260"/>
      <c r="E188" s="249" t="s">
        <v>421</v>
      </c>
      <c r="F188" s="193"/>
      <c r="G188" s="193"/>
      <c r="H188" s="263"/>
      <c r="I188" s="199"/>
      <c r="J188" s="270"/>
      <c r="K188" s="270"/>
      <c r="L188" s="270"/>
    </row>
    <row r="189" spans="1:12" ht="39" customHeight="1">
      <c r="A189" s="259">
        <v>2471</v>
      </c>
      <c r="B189" s="260" t="s">
        <v>12</v>
      </c>
      <c r="C189" s="260">
        <v>7</v>
      </c>
      <c r="D189" s="260">
        <v>1</v>
      </c>
      <c r="E189" s="249" t="s">
        <v>499</v>
      </c>
      <c r="F189" s="193">
        <f>SUM(G189:H189)</f>
        <v>0</v>
      </c>
      <c r="G189" s="193"/>
      <c r="H189" s="263"/>
      <c r="I189" s="199"/>
      <c r="J189" s="270"/>
      <c r="K189" s="270"/>
      <c r="L189" s="270"/>
    </row>
    <row r="190" spans="1:12" ht="27.75" customHeight="1">
      <c r="A190" s="259">
        <v>2472</v>
      </c>
      <c r="B190" s="260" t="s">
        <v>12</v>
      </c>
      <c r="C190" s="260">
        <v>7</v>
      </c>
      <c r="D190" s="260">
        <v>2</v>
      </c>
      <c r="E190" s="249" t="s">
        <v>500</v>
      </c>
      <c r="F190" s="193">
        <f>SUM(G190:H190)</f>
        <v>0</v>
      </c>
      <c r="G190" s="193"/>
      <c r="H190" s="263"/>
      <c r="I190" s="199"/>
      <c r="J190" s="270"/>
      <c r="K190" s="270"/>
      <c r="L190" s="270"/>
    </row>
    <row r="191" spans="1:12" ht="15" customHeight="1">
      <c r="A191" s="259">
        <v>2473</v>
      </c>
      <c r="B191" s="260" t="s">
        <v>12</v>
      </c>
      <c r="C191" s="260">
        <v>7</v>
      </c>
      <c r="D191" s="260">
        <v>3</v>
      </c>
      <c r="E191" s="249" t="s">
        <v>501</v>
      </c>
      <c r="F191" s="193">
        <f>SUM(G191:H191)</f>
        <v>0</v>
      </c>
      <c r="G191" s="193"/>
      <c r="H191" s="263"/>
      <c r="I191" s="199"/>
      <c r="J191" s="270"/>
      <c r="K191" s="270"/>
      <c r="L191" s="270"/>
    </row>
    <row r="192" spans="1:12" ht="15" customHeight="1">
      <c r="A192" s="259">
        <v>2474</v>
      </c>
      <c r="B192" s="260" t="s">
        <v>12</v>
      </c>
      <c r="C192" s="260">
        <v>7</v>
      </c>
      <c r="D192" s="260">
        <v>4</v>
      </c>
      <c r="E192" s="249" t="s">
        <v>502</v>
      </c>
      <c r="F192" s="193">
        <f>SUM(G192:H192)</f>
        <v>0</v>
      </c>
      <c r="G192" s="193"/>
      <c r="H192" s="263"/>
      <c r="I192" s="199"/>
      <c r="J192" s="270"/>
      <c r="K192" s="270"/>
      <c r="L192" s="270"/>
    </row>
    <row r="193" spans="1:12" ht="23.25" customHeight="1">
      <c r="A193" s="259">
        <v>2480</v>
      </c>
      <c r="B193" s="260" t="s">
        <v>12</v>
      </c>
      <c r="C193" s="260">
        <v>8</v>
      </c>
      <c r="D193" s="260">
        <v>0</v>
      </c>
      <c r="E193" s="249" t="s">
        <v>503</v>
      </c>
      <c r="F193" s="193">
        <f>SUM(F195:F201)</f>
        <v>0</v>
      </c>
      <c r="G193" s="193">
        <f>SUM(G195:G201)</f>
        <v>0</v>
      </c>
      <c r="H193" s="263">
        <f>SUM(H195:H201)</f>
        <v>0</v>
      </c>
      <c r="I193" s="199"/>
      <c r="J193" s="270"/>
      <c r="K193" s="270"/>
      <c r="L193" s="270"/>
    </row>
    <row r="194" spans="1:12" ht="18" customHeight="1">
      <c r="A194" s="259"/>
      <c r="B194" s="260"/>
      <c r="C194" s="260"/>
      <c r="D194" s="260"/>
      <c r="E194" s="249" t="s">
        <v>421</v>
      </c>
      <c r="F194" s="193"/>
      <c r="G194" s="193"/>
      <c r="H194" s="263"/>
      <c r="I194" s="199"/>
      <c r="J194" s="270"/>
      <c r="K194" s="270"/>
      <c r="L194" s="270"/>
    </row>
    <row r="195" spans="1:12" s="9" customFormat="1" ht="25.5" customHeight="1">
      <c r="A195" s="259">
        <v>2481</v>
      </c>
      <c r="B195" s="260" t="s">
        <v>12</v>
      </c>
      <c r="C195" s="260">
        <v>8</v>
      </c>
      <c r="D195" s="260">
        <v>1</v>
      </c>
      <c r="E195" s="249" t="s">
        <v>504</v>
      </c>
      <c r="F195" s="193">
        <f aca="true" t="shared" si="20" ref="F195:F201">SUM(G195:H195)</f>
        <v>0</v>
      </c>
      <c r="G195" s="193"/>
      <c r="H195" s="263"/>
      <c r="I195" s="199"/>
      <c r="J195" s="264"/>
      <c r="K195" s="264"/>
      <c r="L195" s="264"/>
    </row>
    <row r="196" spans="1:12" ht="40.5" customHeight="1">
      <c r="A196" s="259">
        <v>2482</v>
      </c>
      <c r="B196" s="260" t="s">
        <v>12</v>
      </c>
      <c r="C196" s="260">
        <v>8</v>
      </c>
      <c r="D196" s="260">
        <v>2</v>
      </c>
      <c r="E196" s="249" t="s">
        <v>505</v>
      </c>
      <c r="F196" s="193">
        <f t="shared" si="20"/>
        <v>0</v>
      </c>
      <c r="G196" s="193"/>
      <c r="H196" s="263"/>
      <c r="I196" s="199"/>
      <c r="J196" s="270"/>
      <c r="K196" s="270"/>
      <c r="L196" s="270"/>
    </row>
    <row r="197" spans="1:12" ht="39.75" customHeight="1">
      <c r="A197" s="259">
        <v>2483</v>
      </c>
      <c r="B197" s="260" t="s">
        <v>12</v>
      </c>
      <c r="C197" s="260">
        <v>8</v>
      </c>
      <c r="D197" s="260">
        <v>3</v>
      </c>
      <c r="E197" s="249" t="s">
        <v>506</v>
      </c>
      <c r="F197" s="193">
        <f t="shared" si="20"/>
        <v>0</v>
      </c>
      <c r="G197" s="193"/>
      <c r="H197" s="263"/>
      <c r="I197" s="199"/>
      <c r="J197" s="270"/>
      <c r="K197" s="270"/>
      <c r="L197" s="270"/>
    </row>
    <row r="198" spans="1:12" s="9" customFormat="1" ht="55.5" customHeight="1">
      <c r="A198" s="259">
        <v>2484</v>
      </c>
      <c r="B198" s="260" t="s">
        <v>12</v>
      </c>
      <c r="C198" s="260">
        <v>8</v>
      </c>
      <c r="D198" s="260">
        <v>4</v>
      </c>
      <c r="E198" s="249" t="s">
        <v>507</v>
      </c>
      <c r="F198" s="193">
        <f t="shared" si="20"/>
        <v>0</v>
      </c>
      <c r="G198" s="193"/>
      <c r="H198" s="263"/>
      <c r="I198" s="199"/>
      <c r="J198" s="264"/>
      <c r="K198" s="264"/>
      <c r="L198" s="264"/>
    </row>
    <row r="199" spans="1:12" ht="31.5" customHeight="1">
      <c r="A199" s="259">
        <v>2485</v>
      </c>
      <c r="B199" s="260" t="s">
        <v>12</v>
      </c>
      <c r="C199" s="260">
        <v>8</v>
      </c>
      <c r="D199" s="260">
        <v>5</v>
      </c>
      <c r="E199" s="249" t="s">
        <v>508</v>
      </c>
      <c r="F199" s="193">
        <f t="shared" si="20"/>
        <v>0</v>
      </c>
      <c r="G199" s="193"/>
      <c r="H199" s="263"/>
      <c r="I199" s="199"/>
      <c r="J199" s="270"/>
      <c r="K199" s="270"/>
      <c r="L199" s="270"/>
    </row>
    <row r="200" spans="1:12" ht="27.75" customHeight="1">
      <c r="A200" s="259">
        <v>2486</v>
      </c>
      <c r="B200" s="260" t="s">
        <v>12</v>
      </c>
      <c r="C200" s="260">
        <v>8</v>
      </c>
      <c r="D200" s="260">
        <v>6</v>
      </c>
      <c r="E200" s="249" t="s">
        <v>509</v>
      </c>
      <c r="F200" s="193">
        <f t="shared" si="20"/>
        <v>0</v>
      </c>
      <c r="G200" s="193"/>
      <c r="H200" s="263"/>
      <c r="I200" s="199"/>
      <c r="J200" s="270"/>
      <c r="K200" s="270"/>
      <c r="L200" s="270"/>
    </row>
    <row r="201" spans="1:12" ht="35.25" customHeight="1">
      <c r="A201" s="259">
        <v>2487</v>
      </c>
      <c r="B201" s="260" t="s">
        <v>12</v>
      </c>
      <c r="C201" s="260">
        <v>8</v>
      </c>
      <c r="D201" s="260">
        <v>7</v>
      </c>
      <c r="E201" s="249" t="s">
        <v>510</v>
      </c>
      <c r="F201" s="193">
        <f t="shared" si="20"/>
        <v>0</v>
      </c>
      <c r="G201" s="193"/>
      <c r="H201" s="263"/>
      <c r="I201" s="199"/>
      <c r="J201" s="270"/>
      <c r="K201" s="270"/>
      <c r="L201" s="270"/>
    </row>
    <row r="202" spans="1:12" ht="38.25" customHeight="1">
      <c r="A202" s="259">
        <v>2490</v>
      </c>
      <c r="B202" s="260" t="s">
        <v>12</v>
      </c>
      <c r="C202" s="260">
        <v>9</v>
      </c>
      <c r="D202" s="260">
        <v>0</v>
      </c>
      <c r="E202" s="249" t="s">
        <v>511</v>
      </c>
      <c r="F202" s="193">
        <f>SUM(F204)</f>
        <v>-100000</v>
      </c>
      <c r="G202" s="193">
        <f>SUM(G204)</f>
        <v>0</v>
      </c>
      <c r="H202" s="263">
        <f>SUM(H204)</f>
        <v>-100000</v>
      </c>
      <c r="I202" s="199">
        <f>I204</f>
        <v>-25000</v>
      </c>
      <c r="J202" s="199">
        <f>J204</f>
        <v>-50000</v>
      </c>
      <c r="K202" s="199">
        <f>K204</f>
        <v>-75000</v>
      </c>
      <c r="L202" s="199">
        <f>L204</f>
        <v>-100000</v>
      </c>
    </row>
    <row r="203" spans="1:12" ht="39.75" customHeight="1">
      <c r="A203" s="259"/>
      <c r="B203" s="260"/>
      <c r="C203" s="260"/>
      <c r="D203" s="260"/>
      <c r="E203" s="249" t="s">
        <v>421</v>
      </c>
      <c r="F203" s="193"/>
      <c r="G203" s="193"/>
      <c r="H203" s="263"/>
      <c r="I203" s="199"/>
      <c r="J203" s="270"/>
      <c r="K203" s="270"/>
      <c r="L203" s="270"/>
    </row>
    <row r="204" spans="1:12" s="9" customFormat="1" ht="33.75" customHeight="1">
      <c r="A204" s="259">
        <v>2491</v>
      </c>
      <c r="B204" s="260" t="s">
        <v>12</v>
      </c>
      <c r="C204" s="260">
        <v>9</v>
      </c>
      <c r="D204" s="260">
        <v>1</v>
      </c>
      <c r="E204" s="249" t="s">
        <v>511</v>
      </c>
      <c r="F204" s="193">
        <f>SUM(G204:H204)</f>
        <v>-100000</v>
      </c>
      <c r="G204" s="193"/>
      <c r="H204" s="263">
        <v>-100000</v>
      </c>
      <c r="I204" s="199">
        <v>-25000</v>
      </c>
      <c r="J204" s="199">
        <v>-50000</v>
      </c>
      <c r="K204" s="199">
        <v>-75000</v>
      </c>
      <c r="L204" s="199">
        <v>-100000</v>
      </c>
    </row>
    <row r="205" spans="1:12" s="14" customFormat="1" ht="53.25" customHeight="1">
      <c r="A205" s="277">
        <v>2500</v>
      </c>
      <c r="B205" s="278" t="s">
        <v>13</v>
      </c>
      <c r="C205" s="278">
        <v>0</v>
      </c>
      <c r="D205" s="278">
        <v>0</v>
      </c>
      <c r="E205" s="279" t="s">
        <v>512</v>
      </c>
      <c r="F205" s="200">
        <f aca="true" t="shared" si="21" ref="F205:L205">SUM(F207,F214,F217,F220,F223,F226,)</f>
        <v>160322.5</v>
      </c>
      <c r="G205" s="200">
        <f t="shared" si="21"/>
        <v>122000</v>
      </c>
      <c r="H205" s="200">
        <f t="shared" si="21"/>
        <v>38322.5</v>
      </c>
      <c r="I205" s="200">
        <f t="shared" si="21"/>
        <v>69622.5</v>
      </c>
      <c r="J205" s="200">
        <f t="shared" si="21"/>
        <v>100322.5</v>
      </c>
      <c r="K205" s="200">
        <f t="shared" si="21"/>
        <v>130322.5</v>
      </c>
      <c r="L205" s="200">
        <f t="shared" si="21"/>
        <v>160322.5</v>
      </c>
    </row>
    <row r="206" spans="1:12" ht="51.75" customHeight="1">
      <c r="A206" s="259"/>
      <c r="B206" s="260"/>
      <c r="C206" s="260"/>
      <c r="D206" s="260"/>
      <c r="E206" s="249" t="s">
        <v>341</v>
      </c>
      <c r="F206" s="193"/>
      <c r="G206" s="193"/>
      <c r="H206" s="263"/>
      <c r="I206" s="199"/>
      <c r="J206" s="270"/>
      <c r="K206" s="270"/>
      <c r="L206" s="270"/>
    </row>
    <row r="207" spans="1:12" ht="40.5" customHeight="1">
      <c r="A207" s="259">
        <v>2510</v>
      </c>
      <c r="B207" s="260" t="s">
        <v>13</v>
      </c>
      <c r="C207" s="260">
        <v>1</v>
      </c>
      <c r="D207" s="260">
        <v>0</v>
      </c>
      <c r="E207" s="249" t="s">
        <v>513</v>
      </c>
      <c r="F207" s="193">
        <f aca="true" t="shared" si="22" ref="F207:L207">SUM(F209)</f>
        <v>140322.5</v>
      </c>
      <c r="G207" s="193">
        <f t="shared" si="22"/>
        <v>102000</v>
      </c>
      <c r="H207" s="193">
        <f t="shared" si="22"/>
        <v>38322.5</v>
      </c>
      <c r="I207" s="193">
        <f t="shared" si="22"/>
        <v>64622.5</v>
      </c>
      <c r="J207" s="193">
        <f t="shared" si="22"/>
        <v>90322.5</v>
      </c>
      <c r="K207" s="193">
        <f t="shared" si="22"/>
        <v>115322.5</v>
      </c>
      <c r="L207" s="193">
        <f t="shared" si="22"/>
        <v>140322.5</v>
      </c>
    </row>
    <row r="208" spans="1:12" ht="52.5" customHeight="1">
      <c r="A208" s="259"/>
      <c r="B208" s="260"/>
      <c r="C208" s="260"/>
      <c r="D208" s="260"/>
      <c r="E208" s="249" t="s">
        <v>421</v>
      </c>
      <c r="F208" s="193"/>
      <c r="G208" s="193"/>
      <c r="H208" s="263"/>
      <c r="I208" s="199"/>
      <c r="J208" s="270"/>
      <c r="K208" s="270"/>
      <c r="L208" s="270"/>
    </row>
    <row r="209" spans="1:12" ht="33.75" customHeight="1">
      <c r="A209" s="259">
        <v>2511</v>
      </c>
      <c r="B209" s="260" t="s">
        <v>13</v>
      </c>
      <c r="C209" s="260">
        <v>1</v>
      </c>
      <c r="D209" s="260">
        <v>1</v>
      </c>
      <c r="E209" s="249" t="s">
        <v>513</v>
      </c>
      <c r="F209" s="193">
        <f aca="true" t="shared" si="23" ref="F209:L209">F210+F211+F212+F213</f>
        <v>140322.5</v>
      </c>
      <c r="G209" s="193">
        <f t="shared" si="23"/>
        <v>102000</v>
      </c>
      <c r="H209" s="193">
        <f t="shared" si="23"/>
        <v>38322.5</v>
      </c>
      <c r="I209" s="193">
        <f t="shared" si="23"/>
        <v>64622.5</v>
      </c>
      <c r="J209" s="193">
        <f t="shared" si="23"/>
        <v>90322.5</v>
      </c>
      <c r="K209" s="193">
        <f t="shared" si="23"/>
        <v>115322.5</v>
      </c>
      <c r="L209" s="193">
        <f t="shared" si="23"/>
        <v>140322.5</v>
      </c>
    </row>
    <row r="210" spans="1:12" ht="27" customHeight="1">
      <c r="A210" s="259"/>
      <c r="B210" s="260"/>
      <c r="C210" s="260"/>
      <c r="D210" s="260"/>
      <c r="E210" s="267" t="s">
        <v>362</v>
      </c>
      <c r="F210" s="193">
        <f>SUM(G210:H210)</f>
        <v>2000</v>
      </c>
      <c r="G210" s="193">
        <v>2000</v>
      </c>
      <c r="H210" s="263"/>
      <c r="I210" s="199">
        <v>1300</v>
      </c>
      <c r="J210" s="199">
        <v>2000</v>
      </c>
      <c r="K210" s="199">
        <v>2000</v>
      </c>
      <c r="L210" s="199">
        <v>2000</v>
      </c>
    </row>
    <row r="211" spans="1:12" ht="38.25" customHeight="1">
      <c r="A211" s="259"/>
      <c r="B211" s="260"/>
      <c r="C211" s="260"/>
      <c r="D211" s="260"/>
      <c r="E211" s="267" t="s">
        <v>390</v>
      </c>
      <c r="F211" s="193">
        <f>SUM(G211:H211)</f>
        <v>0</v>
      </c>
      <c r="G211" s="193"/>
      <c r="H211" s="263"/>
      <c r="I211" s="199"/>
      <c r="J211" s="270"/>
      <c r="K211" s="270"/>
      <c r="L211" s="270"/>
    </row>
    <row r="212" spans="1:12" ht="57.75" customHeight="1">
      <c r="A212" s="259"/>
      <c r="B212" s="260"/>
      <c r="C212" s="260"/>
      <c r="D212" s="260"/>
      <c r="E212" s="273" t="s">
        <v>379</v>
      </c>
      <c r="F212" s="193">
        <f>SUM(G212:H212)</f>
        <v>100000</v>
      </c>
      <c r="G212" s="193">
        <v>100000</v>
      </c>
      <c r="H212" s="263"/>
      <c r="I212" s="199">
        <v>25000</v>
      </c>
      <c r="J212" s="199">
        <v>50000</v>
      </c>
      <c r="K212" s="199">
        <v>75000</v>
      </c>
      <c r="L212" s="199">
        <v>100000</v>
      </c>
    </row>
    <row r="213" spans="1:12" s="9" customFormat="1" ht="34.5" customHeight="1">
      <c r="A213" s="259"/>
      <c r="B213" s="260"/>
      <c r="C213" s="260"/>
      <c r="D213" s="260"/>
      <c r="E213" s="266" t="s">
        <v>226</v>
      </c>
      <c r="F213" s="193">
        <f>H213</f>
        <v>38322.5</v>
      </c>
      <c r="G213" s="193">
        <v>0</v>
      </c>
      <c r="H213" s="193">
        <v>38322.5</v>
      </c>
      <c r="I213" s="193">
        <v>38322.5</v>
      </c>
      <c r="J213" s="193">
        <v>38322.5</v>
      </c>
      <c r="K213" s="193">
        <v>38322.5</v>
      </c>
      <c r="L213" s="193">
        <v>38322.5</v>
      </c>
    </row>
    <row r="214" spans="1:12" ht="27.75" customHeight="1">
      <c r="A214" s="259">
        <v>2520</v>
      </c>
      <c r="B214" s="260" t="s">
        <v>13</v>
      </c>
      <c r="C214" s="260">
        <v>2</v>
      </c>
      <c r="D214" s="260">
        <v>0</v>
      </c>
      <c r="E214" s="249" t="s">
        <v>514</v>
      </c>
      <c r="F214" s="193">
        <f>SUM(F216)</f>
        <v>0</v>
      </c>
      <c r="G214" s="193">
        <f>SUM(G216)</f>
        <v>0</v>
      </c>
      <c r="H214" s="193">
        <f>SUM(H216)</f>
        <v>0</v>
      </c>
      <c r="I214" s="199"/>
      <c r="J214" s="270"/>
      <c r="K214" s="270"/>
      <c r="L214" s="270"/>
    </row>
    <row r="215" spans="1:12" s="8" customFormat="1" ht="40.5" customHeight="1">
      <c r="A215" s="259"/>
      <c r="B215" s="260"/>
      <c r="C215" s="260"/>
      <c r="D215" s="260"/>
      <c r="E215" s="249"/>
      <c r="F215" s="193"/>
      <c r="G215" s="193"/>
      <c r="H215" s="263"/>
      <c r="I215" s="199"/>
      <c r="J215" s="193"/>
      <c r="K215" s="193"/>
      <c r="L215" s="193"/>
    </row>
    <row r="216" spans="1:12" ht="18.75" customHeight="1">
      <c r="A216" s="259">
        <v>2521</v>
      </c>
      <c r="B216" s="260" t="s">
        <v>13</v>
      </c>
      <c r="C216" s="260">
        <v>2</v>
      </c>
      <c r="D216" s="260">
        <v>1</v>
      </c>
      <c r="E216" s="249" t="s">
        <v>515</v>
      </c>
      <c r="F216" s="193">
        <f>SUM(G216:H216)</f>
        <v>0</v>
      </c>
      <c r="G216" s="193"/>
      <c r="H216" s="263"/>
      <c r="I216" s="199"/>
      <c r="J216" s="270"/>
      <c r="K216" s="270"/>
      <c r="L216" s="270"/>
    </row>
    <row r="217" spans="1:12" ht="30" customHeight="1">
      <c r="A217" s="259">
        <v>2530</v>
      </c>
      <c r="B217" s="260" t="s">
        <v>13</v>
      </c>
      <c r="C217" s="260">
        <v>3</v>
      </c>
      <c r="D217" s="260">
        <v>0</v>
      </c>
      <c r="E217" s="249" t="s">
        <v>516</v>
      </c>
      <c r="F217" s="193">
        <f>SUM(F219)</f>
        <v>0</v>
      </c>
      <c r="G217" s="193">
        <f>SUM(G219)</f>
        <v>0</v>
      </c>
      <c r="H217" s="263">
        <f>SUM(H219)</f>
        <v>0</v>
      </c>
      <c r="I217" s="199"/>
      <c r="J217" s="270"/>
      <c r="K217" s="270"/>
      <c r="L217" s="270"/>
    </row>
    <row r="218" spans="1:12" s="9" customFormat="1" ht="10.5" customHeight="1">
      <c r="A218" s="259"/>
      <c r="B218" s="260"/>
      <c r="C218" s="260"/>
      <c r="D218" s="260"/>
      <c r="E218" s="249" t="s">
        <v>421</v>
      </c>
      <c r="F218" s="193"/>
      <c r="G218" s="193"/>
      <c r="H218" s="263"/>
      <c r="I218" s="199"/>
      <c r="J218" s="264"/>
      <c r="K218" s="264"/>
      <c r="L218" s="264"/>
    </row>
    <row r="219" spans="1:12" ht="33.75" customHeight="1">
      <c r="A219" s="259">
        <v>2531</v>
      </c>
      <c r="B219" s="260" t="s">
        <v>13</v>
      </c>
      <c r="C219" s="260">
        <v>3</v>
      </c>
      <c r="D219" s="260">
        <v>1</v>
      </c>
      <c r="E219" s="249" t="s">
        <v>516</v>
      </c>
      <c r="F219" s="193"/>
      <c r="G219" s="193"/>
      <c r="H219" s="263"/>
      <c r="I219" s="199"/>
      <c r="J219" s="270"/>
      <c r="K219" s="270"/>
      <c r="L219" s="270"/>
    </row>
    <row r="220" spans="1:12" ht="32.25" customHeight="1">
      <c r="A220" s="259">
        <v>2540</v>
      </c>
      <c r="B220" s="260" t="s">
        <v>13</v>
      </c>
      <c r="C220" s="260">
        <v>4</v>
      </c>
      <c r="D220" s="260">
        <v>0</v>
      </c>
      <c r="E220" s="249" t="s">
        <v>517</v>
      </c>
      <c r="F220" s="193">
        <f>SUM(F222)</f>
        <v>0</v>
      </c>
      <c r="G220" s="193">
        <f>SUM(G222)</f>
        <v>0</v>
      </c>
      <c r="H220" s="263">
        <f>SUM(H222)</f>
        <v>0</v>
      </c>
      <c r="I220" s="199"/>
      <c r="J220" s="270"/>
      <c r="K220" s="270"/>
      <c r="L220" s="270"/>
    </row>
    <row r="221" spans="1:12" ht="21.75" customHeight="1">
      <c r="A221" s="259"/>
      <c r="B221" s="260"/>
      <c r="C221" s="260"/>
      <c r="D221" s="260"/>
      <c r="E221" s="249" t="s">
        <v>421</v>
      </c>
      <c r="F221" s="193"/>
      <c r="G221" s="193"/>
      <c r="H221" s="263"/>
      <c r="I221" s="199"/>
      <c r="J221" s="270"/>
      <c r="K221" s="270"/>
      <c r="L221" s="270"/>
    </row>
    <row r="222" spans="1:12" ht="49.5" customHeight="1">
      <c r="A222" s="259">
        <v>2541</v>
      </c>
      <c r="B222" s="260" t="s">
        <v>13</v>
      </c>
      <c r="C222" s="260">
        <v>4</v>
      </c>
      <c r="D222" s="260">
        <v>1</v>
      </c>
      <c r="E222" s="249" t="s">
        <v>517</v>
      </c>
      <c r="F222" s="193">
        <f>SUM(G222:H222)</f>
        <v>0</v>
      </c>
      <c r="G222" s="193"/>
      <c r="H222" s="263"/>
      <c r="I222" s="199"/>
      <c r="J222" s="270"/>
      <c r="K222" s="270"/>
      <c r="L222" s="270"/>
    </row>
    <row r="223" spans="1:12" ht="49.5" customHeight="1">
      <c r="A223" s="259">
        <v>2550</v>
      </c>
      <c r="B223" s="260" t="s">
        <v>13</v>
      </c>
      <c r="C223" s="260">
        <v>5</v>
      </c>
      <c r="D223" s="260">
        <v>0</v>
      </c>
      <c r="E223" s="249" t="s">
        <v>518</v>
      </c>
      <c r="F223" s="193">
        <f>SUM(F225)</f>
        <v>0</v>
      </c>
      <c r="G223" s="193">
        <f>SUM(G225)</f>
        <v>0</v>
      </c>
      <c r="H223" s="263">
        <f>SUM(H225)</f>
        <v>0</v>
      </c>
      <c r="I223" s="199"/>
      <c r="J223" s="270"/>
      <c r="K223" s="270"/>
      <c r="L223" s="270"/>
    </row>
    <row r="224" spans="1:12" ht="18.75" customHeight="1">
      <c r="A224" s="259"/>
      <c r="B224" s="260"/>
      <c r="C224" s="260"/>
      <c r="D224" s="260"/>
      <c r="E224" s="249" t="s">
        <v>421</v>
      </c>
      <c r="F224" s="193"/>
      <c r="G224" s="193"/>
      <c r="H224" s="263"/>
      <c r="I224" s="199"/>
      <c r="J224" s="270"/>
      <c r="K224" s="270"/>
      <c r="L224" s="270"/>
    </row>
    <row r="225" spans="1:12" s="9" customFormat="1" ht="39" customHeight="1">
      <c r="A225" s="259">
        <v>2551</v>
      </c>
      <c r="B225" s="260" t="s">
        <v>13</v>
      </c>
      <c r="C225" s="260">
        <v>5</v>
      </c>
      <c r="D225" s="260">
        <v>1</v>
      </c>
      <c r="E225" s="249" t="s">
        <v>518</v>
      </c>
      <c r="F225" s="193">
        <f>SUM(G225:H225)</f>
        <v>0</v>
      </c>
      <c r="G225" s="193"/>
      <c r="H225" s="263"/>
      <c r="I225" s="199"/>
      <c r="J225" s="264"/>
      <c r="K225" s="264"/>
      <c r="L225" s="264"/>
    </row>
    <row r="226" spans="1:12" ht="44.25" customHeight="1">
      <c r="A226" s="259">
        <v>2560</v>
      </c>
      <c r="B226" s="260" t="s">
        <v>13</v>
      </c>
      <c r="C226" s="260">
        <v>6</v>
      </c>
      <c r="D226" s="260">
        <v>0</v>
      </c>
      <c r="E226" s="249" t="s">
        <v>519</v>
      </c>
      <c r="F226" s="193">
        <f aca="true" t="shared" si="24" ref="F226:L226">SUM(F228)</f>
        <v>20000</v>
      </c>
      <c r="G226" s="193">
        <f t="shared" si="24"/>
        <v>20000</v>
      </c>
      <c r="H226" s="193">
        <f t="shared" si="24"/>
        <v>0</v>
      </c>
      <c r="I226" s="193">
        <f t="shared" si="24"/>
        <v>5000</v>
      </c>
      <c r="J226" s="193">
        <f t="shared" si="24"/>
        <v>10000</v>
      </c>
      <c r="K226" s="193">
        <f t="shared" si="24"/>
        <v>15000</v>
      </c>
      <c r="L226" s="193">
        <f t="shared" si="24"/>
        <v>20000</v>
      </c>
    </row>
    <row r="227" spans="1:12" ht="24.75" customHeight="1">
      <c r="A227" s="259"/>
      <c r="B227" s="260"/>
      <c r="C227" s="260"/>
      <c r="D227" s="260"/>
      <c r="E227" s="249" t="s">
        <v>421</v>
      </c>
      <c r="F227" s="193"/>
      <c r="G227" s="193"/>
      <c r="H227" s="263"/>
      <c r="I227" s="199"/>
      <c r="J227" s="270"/>
      <c r="K227" s="270"/>
      <c r="L227" s="270"/>
    </row>
    <row r="228" spans="1:12" s="9" customFormat="1" ht="50.25" customHeight="1">
      <c r="A228" s="259">
        <v>2561</v>
      </c>
      <c r="B228" s="260" t="s">
        <v>13</v>
      </c>
      <c r="C228" s="260">
        <v>6</v>
      </c>
      <c r="D228" s="260">
        <v>1</v>
      </c>
      <c r="E228" s="249" t="s">
        <v>519</v>
      </c>
      <c r="F228" s="193">
        <f>SUM(G228:H228)</f>
        <v>20000</v>
      </c>
      <c r="G228" s="193">
        <f aca="true" t="shared" si="25" ref="G228:L228">G229</f>
        <v>20000</v>
      </c>
      <c r="H228" s="193">
        <f t="shared" si="25"/>
        <v>0</v>
      </c>
      <c r="I228" s="193">
        <f t="shared" si="25"/>
        <v>5000</v>
      </c>
      <c r="J228" s="193">
        <f t="shared" si="25"/>
        <v>10000</v>
      </c>
      <c r="K228" s="193">
        <f t="shared" si="25"/>
        <v>15000</v>
      </c>
      <c r="L228" s="193">
        <f t="shared" si="25"/>
        <v>20000</v>
      </c>
    </row>
    <row r="229" spans="1:12" ht="51.75" customHeight="1">
      <c r="A229" s="259"/>
      <c r="B229" s="260"/>
      <c r="C229" s="260"/>
      <c r="D229" s="260"/>
      <c r="E229" s="273" t="s">
        <v>379</v>
      </c>
      <c r="F229" s="193">
        <f>SUM(G229:H229)</f>
        <v>20000</v>
      </c>
      <c r="G229" s="193">
        <v>20000</v>
      </c>
      <c r="H229" s="263"/>
      <c r="I229" s="199">
        <v>5000</v>
      </c>
      <c r="J229" s="199">
        <v>10000</v>
      </c>
      <c r="K229" s="199">
        <v>15000</v>
      </c>
      <c r="L229" s="199">
        <v>20000</v>
      </c>
    </row>
    <row r="230" spans="1:12" s="9" customFormat="1" ht="16.5" customHeight="1">
      <c r="A230" s="259"/>
      <c r="B230" s="260"/>
      <c r="C230" s="260"/>
      <c r="D230" s="260"/>
      <c r="E230" s="267" t="s">
        <v>391</v>
      </c>
      <c r="F230" s="193">
        <f>SUM(G230:H230)</f>
        <v>0</v>
      </c>
      <c r="G230" s="193"/>
      <c r="H230" s="263"/>
      <c r="I230" s="199"/>
      <c r="J230" s="264"/>
      <c r="K230" s="264"/>
      <c r="L230" s="264"/>
    </row>
    <row r="231" spans="1:12" s="14" customFormat="1" ht="67.5" customHeight="1">
      <c r="A231" s="277">
        <v>2600</v>
      </c>
      <c r="B231" s="278" t="s">
        <v>14</v>
      </c>
      <c r="C231" s="278">
        <v>0</v>
      </c>
      <c r="D231" s="278">
        <v>0</v>
      </c>
      <c r="E231" s="279" t="s">
        <v>520</v>
      </c>
      <c r="F231" s="200">
        <f aca="true" t="shared" si="26" ref="F231:L231">SUM(F233,F236,F239,F247,F254,F257,)</f>
        <v>631434.4</v>
      </c>
      <c r="G231" s="200">
        <f t="shared" si="26"/>
        <v>135887.6</v>
      </c>
      <c r="H231" s="200">
        <f t="shared" si="26"/>
        <v>495546.8</v>
      </c>
      <c r="I231" s="200">
        <f t="shared" si="26"/>
        <v>303637.6</v>
      </c>
      <c r="J231" s="200">
        <f t="shared" si="26"/>
        <v>444754.6</v>
      </c>
      <c r="K231" s="200">
        <f t="shared" si="26"/>
        <v>545137.6</v>
      </c>
      <c r="L231" s="200">
        <f t="shared" si="26"/>
        <v>631434.4</v>
      </c>
    </row>
    <row r="232" spans="1:12" ht="21.75" customHeight="1">
      <c r="A232" s="259"/>
      <c r="B232" s="260"/>
      <c r="C232" s="260"/>
      <c r="D232" s="260"/>
      <c r="E232" s="249" t="s">
        <v>341</v>
      </c>
      <c r="F232" s="193"/>
      <c r="G232" s="193"/>
      <c r="H232" s="263"/>
      <c r="I232" s="199"/>
      <c r="J232" s="270"/>
      <c r="K232" s="270"/>
      <c r="L232" s="270"/>
    </row>
    <row r="233" spans="1:12" s="9" customFormat="1" ht="14.25" customHeight="1">
      <c r="A233" s="259">
        <v>2610</v>
      </c>
      <c r="B233" s="260" t="s">
        <v>14</v>
      </c>
      <c r="C233" s="260">
        <v>1</v>
      </c>
      <c r="D233" s="260">
        <v>0</v>
      </c>
      <c r="E233" s="249" t="s">
        <v>521</v>
      </c>
      <c r="F233" s="193">
        <f>SUM(F235)</f>
        <v>0</v>
      </c>
      <c r="G233" s="193">
        <f>SUM(G235)</f>
        <v>0</v>
      </c>
      <c r="H233" s="263">
        <f>SUM(H235)</f>
        <v>0</v>
      </c>
      <c r="I233" s="199"/>
      <c r="J233" s="264"/>
      <c r="K233" s="264"/>
      <c r="L233" s="264"/>
    </row>
    <row r="234" spans="1:12" ht="23.25" customHeight="1">
      <c r="A234" s="259"/>
      <c r="B234" s="260"/>
      <c r="C234" s="260"/>
      <c r="D234" s="260"/>
      <c r="E234" s="249" t="s">
        <v>421</v>
      </c>
      <c r="F234" s="193"/>
      <c r="G234" s="193"/>
      <c r="H234" s="263"/>
      <c r="I234" s="199"/>
      <c r="J234" s="270"/>
      <c r="K234" s="270"/>
      <c r="L234" s="270"/>
    </row>
    <row r="235" spans="1:12" ht="38.25" customHeight="1">
      <c r="A235" s="259">
        <v>2611</v>
      </c>
      <c r="B235" s="260" t="s">
        <v>14</v>
      </c>
      <c r="C235" s="260">
        <v>1</v>
      </c>
      <c r="D235" s="260">
        <v>1</v>
      </c>
      <c r="E235" s="249" t="s">
        <v>522</v>
      </c>
      <c r="F235" s="193">
        <f>SUM(G235:H235)</f>
        <v>0</v>
      </c>
      <c r="G235" s="193"/>
      <c r="H235" s="263"/>
      <c r="I235" s="199"/>
      <c r="J235" s="270"/>
      <c r="K235" s="270"/>
      <c r="L235" s="270"/>
    </row>
    <row r="236" spans="1:12" s="9" customFormat="1" ht="21" customHeight="1">
      <c r="A236" s="259">
        <v>2620</v>
      </c>
      <c r="B236" s="260" t="s">
        <v>14</v>
      </c>
      <c r="C236" s="260">
        <v>2</v>
      </c>
      <c r="D236" s="260">
        <v>0</v>
      </c>
      <c r="E236" s="249" t="s">
        <v>523</v>
      </c>
      <c r="F236" s="193">
        <f>SUM(F238)</f>
        <v>0</v>
      </c>
      <c r="G236" s="193">
        <f>SUM(G238)</f>
        <v>0</v>
      </c>
      <c r="H236" s="263">
        <f>SUM(H238)</f>
        <v>0</v>
      </c>
      <c r="I236" s="199"/>
      <c r="J236" s="264"/>
      <c r="K236" s="264"/>
      <c r="L236" s="264"/>
    </row>
    <row r="237" spans="1:12" ht="17.25" customHeight="1">
      <c r="A237" s="259"/>
      <c r="B237" s="260"/>
      <c r="C237" s="260"/>
      <c r="D237" s="260"/>
      <c r="E237" s="249" t="s">
        <v>421</v>
      </c>
      <c r="F237" s="193"/>
      <c r="G237" s="193"/>
      <c r="H237" s="263"/>
      <c r="I237" s="199"/>
      <c r="J237" s="270"/>
      <c r="K237" s="270"/>
      <c r="L237" s="270"/>
    </row>
    <row r="238" spans="1:12" ht="26.25" customHeight="1">
      <c r="A238" s="259">
        <v>2621</v>
      </c>
      <c r="B238" s="260" t="s">
        <v>14</v>
      </c>
      <c r="C238" s="260">
        <v>2</v>
      </c>
      <c r="D238" s="260">
        <v>1</v>
      </c>
      <c r="E238" s="249" t="s">
        <v>523</v>
      </c>
      <c r="F238" s="193">
        <f>SUM(G238:H238)</f>
        <v>0</v>
      </c>
      <c r="G238" s="193"/>
      <c r="H238" s="263"/>
      <c r="I238" s="199"/>
      <c r="J238" s="270"/>
      <c r="K238" s="270"/>
      <c r="L238" s="270"/>
    </row>
    <row r="239" spans="1:12" ht="19.5" customHeight="1">
      <c r="A239" s="259">
        <v>2630</v>
      </c>
      <c r="B239" s="260" t="s">
        <v>14</v>
      </c>
      <c r="C239" s="260">
        <v>3</v>
      </c>
      <c r="D239" s="260">
        <v>0</v>
      </c>
      <c r="E239" s="249" t="s">
        <v>524</v>
      </c>
      <c r="F239" s="193">
        <f aca="true" t="shared" si="27" ref="F239:L239">SUM(F241)</f>
        <v>483061.8</v>
      </c>
      <c r="G239" s="193">
        <f t="shared" si="27"/>
        <v>43000</v>
      </c>
      <c r="H239" s="193">
        <f t="shared" si="27"/>
        <v>440061.8</v>
      </c>
      <c r="I239" s="193">
        <f t="shared" si="27"/>
        <v>260750</v>
      </c>
      <c r="J239" s="193">
        <f t="shared" si="27"/>
        <v>361867</v>
      </c>
      <c r="K239" s="193">
        <f t="shared" si="27"/>
        <v>432250</v>
      </c>
      <c r="L239" s="193">
        <f t="shared" si="27"/>
        <v>483061.8</v>
      </c>
    </row>
    <row r="240" spans="1:12" ht="27.75" customHeight="1">
      <c r="A240" s="259"/>
      <c r="B240" s="260"/>
      <c r="C240" s="260"/>
      <c r="D240" s="260"/>
      <c r="E240" s="249" t="s">
        <v>421</v>
      </c>
      <c r="F240" s="193"/>
      <c r="G240" s="193"/>
      <c r="H240" s="263"/>
      <c r="I240" s="199"/>
      <c r="J240" s="270"/>
      <c r="K240" s="270"/>
      <c r="L240" s="270"/>
    </row>
    <row r="241" spans="1:12" s="8" customFormat="1" ht="30" customHeight="1">
      <c r="A241" s="259">
        <v>2631</v>
      </c>
      <c r="B241" s="260" t="s">
        <v>14</v>
      </c>
      <c r="C241" s="260">
        <v>3</v>
      </c>
      <c r="D241" s="260">
        <v>1</v>
      </c>
      <c r="E241" s="249" t="s">
        <v>525</v>
      </c>
      <c r="F241" s="193">
        <f>F242+F243+F244+F245+F246</f>
        <v>483061.8</v>
      </c>
      <c r="G241" s="193">
        <f>G242+G243+G244</f>
        <v>43000</v>
      </c>
      <c r="H241" s="193">
        <f>H245+H246</f>
        <v>440061.8</v>
      </c>
      <c r="I241" s="193">
        <f>I242+I243+I244+I245</f>
        <v>260750</v>
      </c>
      <c r="J241" s="193">
        <f>J242+J243+J244+J245</f>
        <v>361867</v>
      </c>
      <c r="K241" s="193">
        <f>K242+K243+K244+K245</f>
        <v>432250</v>
      </c>
      <c r="L241" s="193">
        <f>L242+L243+L244+L245</f>
        <v>483061.8</v>
      </c>
    </row>
    <row r="242" spans="1:12" ht="34.5" customHeight="1">
      <c r="A242" s="259"/>
      <c r="B242" s="260"/>
      <c r="C242" s="260"/>
      <c r="D242" s="260"/>
      <c r="E242" s="266" t="s">
        <v>377</v>
      </c>
      <c r="F242" s="193">
        <f>G242</f>
        <v>1000</v>
      </c>
      <c r="G242" s="193">
        <v>1000</v>
      </c>
      <c r="H242" s="263"/>
      <c r="I242" s="199">
        <v>250</v>
      </c>
      <c r="J242" s="199">
        <v>500</v>
      </c>
      <c r="K242" s="199">
        <v>750</v>
      </c>
      <c r="L242" s="199">
        <v>1000</v>
      </c>
    </row>
    <row r="243" spans="1:12" ht="27.75" customHeight="1">
      <c r="A243" s="259"/>
      <c r="B243" s="260"/>
      <c r="C243" s="260"/>
      <c r="D243" s="260"/>
      <c r="E243" s="249" t="s">
        <v>369</v>
      </c>
      <c r="F243" s="193">
        <f>G243</f>
        <v>2000</v>
      </c>
      <c r="G243" s="193">
        <v>2000</v>
      </c>
      <c r="H243" s="263"/>
      <c r="I243" s="199">
        <v>500</v>
      </c>
      <c r="J243" s="199">
        <v>1000</v>
      </c>
      <c r="K243" s="199">
        <v>1500</v>
      </c>
      <c r="L243" s="199">
        <v>2000</v>
      </c>
    </row>
    <row r="244" spans="1:12" s="9" customFormat="1" ht="45.75" customHeight="1">
      <c r="A244" s="259"/>
      <c r="B244" s="260"/>
      <c r="C244" s="260"/>
      <c r="D244" s="260"/>
      <c r="E244" s="273" t="s">
        <v>379</v>
      </c>
      <c r="F244" s="193">
        <f>SUM(G244:H244)</f>
        <v>40000</v>
      </c>
      <c r="G244" s="193">
        <v>40000</v>
      </c>
      <c r="H244" s="263"/>
      <c r="I244" s="199">
        <v>10000</v>
      </c>
      <c r="J244" s="199">
        <v>20000</v>
      </c>
      <c r="K244" s="199">
        <v>30000</v>
      </c>
      <c r="L244" s="199">
        <v>40000</v>
      </c>
    </row>
    <row r="245" spans="1:12" s="9" customFormat="1" ht="24.75" customHeight="1">
      <c r="A245" s="259"/>
      <c r="B245" s="260"/>
      <c r="C245" s="260"/>
      <c r="D245" s="260"/>
      <c r="E245" s="269" t="s">
        <v>861</v>
      </c>
      <c r="F245" s="193">
        <f>H245</f>
        <v>440061.8</v>
      </c>
      <c r="G245" s="193"/>
      <c r="H245" s="263">
        <v>440061.8</v>
      </c>
      <c r="I245" s="199">
        <v>250000</v>
      </c>
      <c r="J245" s="199">
        <v>340367</v>
      </c>
      <c r="K245" s="199">
        <v>400000</v>
      </c>
      <c r="L245" s="199">
        <v>440061.8</v>
      </c>
    </row>
    <row r="246" spans="1:12" s="9" customFormat="1" ht="30.75" customHeight="1">
      <c r="A246" s="259"/>
      <c r="B246" s="260"/>
      <c r="C246" s="260"/>
      <c r="D246" s="260"/>
      <c r="E246" s="269" t="s">
        <v>862</v>
      </c>
      <c r="F246" s="193"/>
      <c r="G246" s="193"/>
      <c r="H246" s="263"/>
      <c r="I246" s="199"/>
      <c r="J246" s="199"/>
      <c r="K246" s="199"/>
      <c r="L246" s="199"/>
    </row>
    <row r="247" spans="1:12" s="9" customFormat="1" ht="15.75" customHeight="1">
      <c r="A247" s="259">
        <v>2640</v>
      </c>
      <c r="B247" s="260" t="s">
        <v>14</v>
      </c>
      <c r="C247" s="260">
        <v>4</v>
      </c>
      <c r="D247" s="260">
        <v>0</v>
      </c>
      <c r="E247" s="249" t="s">
        <v>526</v>
      </c>
      <c r="F247" s="193">
        <f>F249</f>
        <v>118372.6</v>
      </c>
      <c r="G247" s="193">
        <f aca="true" t="shared" si="28" ref="G247:L247">G249</f>
        <v>62887.6</v>
      </c>
      <c r="H247" s="193">
        <f t="shared" si="28"/>
        <v>55485</v>
      </c>
      <c r="I247" s="193">
        <f t="shared" si="28"/>
        <v>32887.6</v>
      </c>
      <c r="J247" s="193">
        <f t="shared" si="28"/>
        <v>62887.6</v>
      </c>
      <c r="K247" s="193">
        <f t="shared" si="28"/>
        <v>82887.6</v>
      </c>
      <c r="L247" s="193">
        <f t="shared" si="28"/>
        <v>118372.6</v>
      </c>
    </row>
    <row r="248" spans="1:12" ht="15" customHeight="1">
      <c r="A248" s="259"/>
      <c r="B248" s="260"/>
      <c r="C248" s="260"/>
      <c r="D248" s="260"/>
      <c r="E248" s="249" t="s">
        <v>421</v>
      </c>
      <c r="F248" s="193"/>
      <c r="G248" s="193"/>
      <c r="H248" s="263"/>
      <c r="I248" s="199"/>
      <c r="J248" s="270"/>
      <c r="K248" s="270"/>
      <c r="L248" s="270"/>
    </row>
    <row r="249" spans="1:12" ht="21" customHeight="1">
      <c r="A249" s="259">
        <v>2641</v>
      </c>
      <c r="B249" s="260" t="s">
        <v>14</v>
      </c>
      <c r="C249" s="260">
        <v>4</v>
      </c>
      <c r="D249" s="260">
        <v>1</v>
      </c>
      <c r="E249" s="249" t="s">
        <v>527</v>
      </c>
      <c r="F249" s="193">
        <f>F250+F251+F252+F253</f>
        <v>118372.6</v>
      </c>
      <c r="G249" s="193">
        <f aca="true" t="shared" si="29" ref="G249:L249">G250+G251+G252+G253</f>
        <v>62887.6</v>
      </c>
      <c r="H249" s="193">
        <f t="shared" si="29"/>
        <v>55485</v>
      </c>
      <c r="I249" s="193">
        <f t="shared" si="29"/>
        <v>32887.6</v>
      </c>
      <c r="J249" s="193">
        <f t="shared" si="29"/>
        <v>62887.6</v>
      </c>
      <c r="K249" s="193">
        <f t="shared" si="29"/>
        <v>82887.6</v>
      </c>
      <c r="L249" s="193">
        <f t="shared" si="29"/>
        <v>118372.6</v>
      </c>
    </row>
    <row r="250" spans="1:12" ht="23.25" customHeight="1">
      <c r="A250" s="259"/>
      <c r="B250" s="260"/>
      <c r="C250" s="260"/>
      <c r="D250" s="260"/>
      <c r="E250" s="267" t="s">
        <v>353</v>
      </c>
      <c r="F250" s="193">
        <f>SUM(G250:H250)</f>
        <v>32887.6</v>
      </c>
      <c r="G250" s="193">
        <v>32887.6</v>
      </c>
      <c r="H250" s="263"/>
      <c r="I250" s="199">
        <v>10387.6</v>
      </c>
      <c r="J250" s="199">
        <v>17887.6</v>
      </c>
      <c r="K250" s="199">
        <v>25387.6</v>
      </c>
      <c r="L250" s="199">
        <v>32887.6</v>
      </c>
    </row>
    <row r="251" spans="1:12" ht="26.25" customHeight="1">
      <c r="A251" s="259"/>
      <c r="B251" s="260"/>
      <c r="C251" s="260"/>
      <c r="D251" s="260"/>
      <c r="E251" s="282" t="s">
        <v>378</v>
      </c>
      <c r="F251" s="193">
        <f>G251</f>
        <v>0</v>
      </c>
      <c r="G251" s="193">
        <v>0</v>
      </c>
      <c r="H251" s="263"/>
      <c r="I251" s="199"/>
      <c r="J251" s="353"/>
      <c r="K251" s="353"/>
      <c r="L251" s="353"/>
    </row>
    <row r="252" spans="1:12" ht="54.75" customHeight="1">
      <c r="A252" s="259"/>
      <c r="B252" s="260"/>
      <c r="C252" s="260"/>
      <c r="D252" s="260"/>
      <c r="E252" s="274" t="s">
        <v>379</v>
      </c>
      <c r="F252" s="193">
        <f>SUM(G252:H252)</f>
        <v>30000</v>
      </c>
      <c r="G252" s="193">
        <v>30000</v>
      </c>
      <c r="H252" s="193">
        <v>0</v>
      </c>
      <c r="I252" s="193">
        <v>7500</v>
      </c>
      <c r="J252" s="193">
        <v>15000</v>
      </c>
      <c r="K252" s="193">
        <v>22500</v>
      </c>
      <c r="L252" s="193">
        <v>30000</v>
      </c>
    </row>
    <row r="253" spans="1:12" ht="21.75" customHeight="1">
      <c r="A253" s="259"/>
      <c r="B253" s="260"/>
      <c r="C253" s="260"/>
      <c r="D253" s="260"/>
      <c r="E253" s="274" t="s">
        <v>863</v>
      </c>
      <c r="F253" s="193">
        <f>H253</f>
        <v>55485</v>
      </c>
      <c r="G253" s="193"/>
      <c r="H253" s="263">
        <v>55485</v>
      </c>
      <c r="I253" s="193">
        <v>15000</v>
      </c>
      <c r="J253" s="193">
        <v>30000</v>
      </c>
      <c r="K253" s="193">
        <v>35000</v>
      </c>
      <c r="L253" s="193">
        <v>55485</v>
      </c>
    </row>
    <row r="254" spans="1:12" ht="59.25" customHeight="1">
      <c r="A254" s="259">
        <v>2650</v>
      </c>
      <c r="B254" s="260" t="s">
        <v>14</v>
      </c>
      <c r="C254" s="260">
        <v>5</v>
      </c>
      <c r="D254" s="260">
        <v>0</v>
      </c>
      <c r="E254" s="249" t="s">
        <v>528</v>
      </c>
      <c r="F254" s="193">
        <f>SUM(F256)</f>
        <v>0</v>
      </c>
      <c r="G254" s="193">
        <f>SUM(G256)</f>
        <v>0</v>
      </c>
      <c r="H254" s="263">
        <f>SUM(H256)</f>
        <v>0</v>
      </c>
      <c r="I254" s="199"/>
      <c r="J254" s="270"/>
      <c r="K254" s="270"/>
      <c r="L254" s="270"/>
    </row>
    <row r="255" spans="1:12" s="9" customFormat="1" ht="14.25" customHeight="1">
      <c r="A255" s="259"/>
      <c r="B255" s="260"/>
      <c r="C255" s="260"/>
      <c r="D255" s="260"/>
      <c r="E255" s="249" t="s">
        <v>421</v>
      </c>
      <c r="F255" s="193"/>
      <c r="G255" s="193"/>
      <c r="H255" s="263"/>
      <c r="I255" s="199"/>
      <c r="J255" s="264"/>
      <c r="K255" s="264"/>
      <c r="L255" s="264"/>
    </row>
    <row r="256" spans="1:12" ht="56.25" customHeight="1">
      <c r="A256" s="259">
        <v>2651</v>
      </c>
      <c r="B256" s="260" t="s">
        <v>14</v>
      </c>
      <c r="C256" s="260">
        <v>5</v>
      </c>
      <c r="D256" s="260">
        <v>1</v>
      </c>
      <c r="E256" s="249" t="s">
        <v>528</v>
      </c>
      <c r="F256" s="193">
        <f>SUM(G256:H256)</f>
        <v>0</v>
      </c>
      <c r="G256" s="193"/>
      <c r="H256" s="263"/>
      <c r="I256" s="199"/>
      <c r="J256" s="270"/>
      <c r="K256" s="270"/>
      <c r="L256" s="270"/>
    </row>
    <row r="257" spans="1:12" ht="48.75" customHeight="1">
      <c r="A257" s="259">
        <v>2660</v>
      </c>
      <c r="B257" s="260" t="s">
        <v>14</v>
      </c>
      <c r="C257" s="260">
        <v>6</v>
      </c>
      <c r="D257" s="260">
        <v>0</v>
      </c>
      <c r="E257" s="249" t="s">
        <v>529</v>
      </c>
      <c r="F257" s="193">
        <f aca="true" t="shared" si="30" ref="F257:L257">SUM(F259)</f>
        <v>30000</v>
      </c>
      <c r="G257" s="193">
        <f t="shared" si="30"/>
        <v>30000</v>
      </c>
      <c r="H257" s="193">
        <f t="shared" si="30"/>
        <v>0</v>
      </c>
      <c r="I257" s="193">
        <f t="shared" si="30"/>
        <v>10000</v>
      </c>
      <c r="J257" s="193">
        <f t="shared" si="30"/>
        <v>20000</v>
      </c>
      <c r="K257" s="193">
        <f t="shared" si="30"/>
        <v>30000</v>
      </c>
      <c r="L257" s="193">
        <f t="shared" si="30"/>
        <v>30000</v>
      </c>
    </row>
    <row r="258" spans="1:12" ht="21.75" customHeight="1">
      <c r="A258" s="259"/>
      <c r="B258" s="260"/>
      <c r="C258" s="260"/>
      <c r="D258" s="260"/>
      <c r="E258" s="249" t="s">
        <v>421</v>
      </c>
      <c r="F258" s="193"/>
      <c r="G258" s="193"/>
      <c r="H258" s="263"/>
      <c r="I258" s="199"/>
      <c r="J258" s="270"/>
      <c r="K258" s="270"/>
      <c r="L258" s="270"/>
    </row>
    <row r="259" spans="1:12" ht="54.75" customHeight="1">
      <c r="A259" s="259">
        <v>2661</v>
      </c>
      <c r="B259" s="260" t="s">
        <v>14</v>
      </c>
      <c r="C259" s="260">
        <v>6</v>
      </c>
      <c r="D259" s="260">
        <v>1</v>
      </c>
      <c r="E259" s="249" t="s">
        <v>529</v>
      </c>
      <c r="F259" s="193">
        <f>SUM(G259:H259)</f>
        <v>30000</v>
      </c>
      <c r="G259" s="193">
        <f>G260</f>
        <v>30000</v>
      </c>
      <c r="H259" s="263">
        <f>H261</f>
        <v>0</v>
      </c>
      <c r="I259" s="199">
        <v>10000</v>
      </c>
      <c r="J259" s="199">
        <v>20000</v>
      </c>
      <c r="K259" s="199">
        <v>30000</v>
      </c>
      <c r="L259" s="199">
        <f>L260</f>
        <v>30000</v>
      </c>
    </row>
    <row r="260" spans="1:12" ht="47.25" customHeight="1">
      <c r="A260" s="259"/>
      <c r="B260" s="260"/>
      <c r="C260" s="260"/>
      <c r="D260" s="260"/>
      <c r="E260" s="273" t="s">
        <v>379</v>
      </c>
      <c r="F260" s="193">
        <f>SUM(G260:H260)</f>
        <v>30000</v>
      </c>
      <c r="G260" s="193">
        <v>30000</v>
      </c>
      <c r="H260" s="263">
        <v>0</v>
      </c>
      <c r="I260" s="199">
        <v>10000</v>
      </c>
      <c r="J260" s="199">
        <v>20000</v>
      </c>
      <c r="K260" s="199">
        <v>30000</v>
      </c>
      <c r="L260" s="199">
        <v>30000</v>
      </c>
    </row>
    <row r="261" spans="1:12" ht="42.75" customHeight="1">
      <c r="A261" s="259"/>
      <c r="B261" s="260"/>
      <c r="C261" s="260"/>
      <c r="D261" s="260"/>
      <c r="E261" s="266" t="s">
        <v>392</v>
      </c>
      <c r="F261" s="193">
        <f>SUM(G261:H261)</f>
        <v>0</v>
      </c>
      <c r="G261" s="193"/>
      <c r="H261" s="263">
        <v>0</v>
      </c>
      <c r="I261" s="199"/>
      <c r="J261" s="270"/>
      <c r="K261" s="270"/>
      <c r="L261" s="270"/>
    </row>
    <row r="262" spans="1:12" s="9" customFormat="1" ht="32.25" customHeight="1">
      <c r="A262" s="259"/>
      <c r="B262" s="260"/>
      <c r="C262" s="260"/>
      <c r="D262" s="260"/>
      <c r="E262" s="273" t="s">
        <v>393</v>
      </c>
      <c r="F262" s="193">
        <f>SUM(G262:H262)</f>
        <v>0</v>
      </c>
      <c r="G262" s="193"/>
      <c r="H262" s="263">
        <v>0</v>
      </c>
      <c r="I262" s="199"/>
      <c r="J262" s="264"/>
      <c r="K262" s="264"/>
      <c r="L262" s="264"/>
    </row>
    <row r="263" spans="1:12" s="14" customFormat="1" ht="45" customHeight="1">
      <c r="A263" s="277">
        <v>2700</v>
      </c>
      <c r="B263" s="278" t="s">
        <v>15</v>
      </c>
      <c r="C263" s="278">
        <v>0</v>
      </c>
      <c r="D263" s="278">
        <v>0</v>
      </c>
      <c r="E263" s="279" t="s">
        <v>530</v>
      </c>
      <c r="F263" s="200">
        <f>SUM(F265,F270,F276,F282,F285,F288)</f>
        <v>0</v>
      </c>
      <c r="G263" s="200">
        <f>SUM(G265,G270,G276,G282,G285,G288)</f>
        <v>0</v>
      </c>
      <c r="H263" s="280">
        <f>SUM(H265,H270,H276,H282,H285,H288)</f>
        <v>0</v>
      </c>
      <c r="I263" s="202"/>
      <c r="J263" s="281"/>
      <c r="K263" s="281"/>
      <c r="L263" s="281"/>
    </row>
    <row r="264" spans="1:12" s="9" customFormat="1" ht="14.25" customHeight="1">
      <c r="A264" s="259"/>
      <c r="B264" s="260"/>
      <c r="C264" s="260"/>
      <c r="D264" s="260"/>
      <c r="E264" s="249" t="s">
        <v>341</v>
      </c>
      <c r="F264" s="193"/>
      <c r="G264" s="193"/>
      <c r="H264" s="263"/>
      <c r="I264" s="199"/>
      <c r="J264" s="264"/>
      <c r="K264" s="264"/>
      <c r="L264" s="264"/>
    </row>
    <row r="265" spans="1:12" ht="47.25" customHeight="1">
      <c r="A265" s="259">
        <v>2710</v>
      </c>
      <c r="B265" s="260" t="s">
        <v>15</v>
      </c>
      <c r="C265" s="260">
        <v>1</v>
      </c>
      <c r="D265" s="260">
        <v>0</v>
      </c>
      <c r="E265" s="249" t="s">
        <v>531</v>
      </c>
      <c r="F265" s="193">
        <f>SUM(F267:F269)</f>
        <v>0</v>
      </c>
      <c r="G265" s="193">
        <f>SUM(G267:G269)</f>
        <v>0</v>
      </c>
      <c r="H265" s="263">
        <f>SUM(H267:H269)</f>
        <v>0</v>
      </c>
      <c r="I265" s="199"/>
      <c r="J265" s="270"/>
      <c r="K265" s="270"/>
      <c r="L265" s="270"/>
    </row>
    <row r="266" spans="1:12" ht="24.75" customHeight="1">
      <c r="A266" s="259"/>
      <c r="B266" s="260"/>
      <c r="C266" s="260"/>
      <c r="D266" s="260"/>
      <c r="E266" s="249" t="s">
        <v>421</v>
      </c>
      <c r="F266" s="193"/>
      <c r="G266" s="193"/>
      <c r="H266" s="263"/>
      <c r="I266" s="199"/>
      <c r="J266" s="270"/>
      <c r="K266" s="270"/>
      <c r="L266" s="270"/>
    </row>
    <row r="267" spans="1:12" ht="36.75" customHeight="1">
      <c r="A267" s="259">
        <v>2711</v>
      </c>
      <c r="B267" s="260" t="s">
        <v>15</v>
      </c>
      <c r="C267" s="260">
        <v>1</v>
      </c>
      <c r="D267" s="260">
        <v>1</v>
      </c>
      <c r="E267" s="249" t="s">
        <v>532</v>
      </c>
      <c r="F267" s="193">
        <f>SUM(G267:H267)</f>
        <v>0</v>
      </c>
      <c r="G267" s="193"/>
      <c r="H267" s="263"/>
      <c r="I267" s="199"/>
      <c r="J267" s="270"/>
      <c r="K267" s="270"/>
      <c r="L267" s="270"/>
    </row>
    <row r="268" spans="1:12" ht="36.75" customHeight="1">
      <c r="A268" s="259">
        <v>2712</v>
      </c>
      <c r="B268" s="260" t="s">
        <v>15</v>
      </c>
      <c r="C268" s="260">
        <v>1</v>
      </c>
      <c r="D268" s="260">
        <v>2</v>
      </c>
      <c r="E268" s="249" t="s">
        <v>533</v>
      </c>
      <c r="F268" s="193">
        <f>SUM(G268:H268)</f>
        <v>0</v>
      </c>
      <c r="G268" s="193"/>
      <c r="H268" s="263"/>
      <c r="I268" s="199"/>
      <c r="J268" s="270"/>
      <c r="K268" s="270"/>
      <c r="L268" s="270"/>
    </row>
    <row r="269" spans="1:12" ht="34.5" customHeight="1">
      <c r="A269" s="259">
        <v>2713</v>
      </c>
      <c r="B269" s="260" t="s">
        <v>15</v>
      </c>
      <c r="C269" s="260">
        <v>1</v>
      </c>
      <c r="D269" s="260">
        <v>3</v>
      </c>
      <c r="E269" s="249" t="s">
        <v>534</v>
      </c>
      <c r="F269" s="193">
        <f>SUM(G269:H269)</f>
        <v>0</v>
      </c>
      <c r="G269" s="193"/>
      <c r="H269" s="263"/>
      <c r="I269" s="199"/>
      <c r="J269" s="270"/>
      <c r="K269" s="270"/>
      <c r="L269" s="270"/>
    </row>
    <row r="270" spans="1:12" s="8" customFormat="1" ht="36" customHeight="1">
      <c r="A270" s="259">
        <v>2720</v>
      </c>
      <c r="B270" s="260" t="s">
        <v>15</v>
      </c>
      <c r="C270" s="260">
        <v>2</v>
      </c>
      <c r="D270" s="260">
        <v>0</v>
      </c>
      <c r="E270" s="249" t="s">
        <v>535</v>
      </c>
      <c r="F270" s="193">
        <f>SUM(F272:F275)</f>
        <v>0</v>
      </c>
      <c r="G270" s="193">
        <f>SUM(G272:G275)</f>
        <v>0</v>
      </c>
      <c r="H270" s="263">
        <f>SUM(H272:H275)</f>
        <v>0</v>
      </c>
      <c r="I270" s="199"/>
      <c r="J270" s="193"/>
      <c r="K270" s="193"/>
      <c r="L270" s="193"/>
    </row>
    <row r="271" spans="1:12" ht="11.25" customHeight="1">
      <c r="A271" s="259"/>
      <c r="B271" s="260"/>
      <c r="C271" s="260"/>
      <c r="D271" s="260"/>
      <c r="E271" s="249" t="s">
        <v>421</v>
      </c>
      <c r="F271" s="193"/>
      <c r="G271" s="193"/>
      <c r="H271" s="263"/>
      <c r="I271" s="199"/>
      <c r="J271" s="270"/>
      <c r="K271" s="270"/>
      <c r="L271" s="270"/>
    </row>
    <row r="272" spans="1:12" ht="30" customHeight="1">
      <c r="A272" s="259">
        <v>2721</v>
      </c>
      <c r="B272" s="260" t="s">
        <v>15</v>
      </c>
      <c r="C272" s="260">
        <v>2</v>
      </c>
      <c r="D272" s="260">
        <v>1</v>
      </c>
      <c r="E272" s="249" t="s">
        <v>536</v>
      </c>
      <c r="F272" s="193">
        <f>SUM(G272:H272)</f>
        <v>0</v>
      </c>
      <c r="G272" s="193"/>
      <c r="H272" s="263"/>
      <c r="I272" s="199"/>
      <c r="J272" s="270"/>
      <c r="K272" s="270"/>
      <c r="L272" s="270"/>
    </row>
    <row r="273" spans="1:12" s="9" customFormat="1" ht="33" customHeight="1">
      <c r="A273" s="259">
        <v>2722</v>
      </c>
      <c r="B273" s="260" t="s">
        <v>15</v>
      </c>
      <c r="C273" s="260">
        <v>2</v>
      </c>
      <c r="D273" s="260">
        <v>2</v>
      </c>
      <c r="E273" s="249" t="s">
        <v>537</v>
      </c>
      <c r="F273" s="193">
        <f>SUM(G273:H273)</f>
        <v>0</v>
      </c>
      <c r="G273" s="193"/>
      <c r="H273" s="263"/>
      <c r="I273" s="199"/>
      <c r="J273" s="264"/>
      <c r="K273" s="264"/>
      <c r="L273" s="264"/>
    </row>
    <row r="274" spans="1:12" ht="18" customHeight="1">
      <c r="A274" s="259">
        <v>2723</v>
      </c>
      <c r="B274" s="260" t="s">
        <v>15</v>
      </c>
      <c r="C274" s="260">
        <v>2</v>
      </c>
      <c r="D274" s="260">
        <v>3</v>
      </c>
      <c r="E274" s="249" t="s">
        <v>538</v>
      </c>
      <c r="F274" s="193">
        <f>SUM(G274:H274)</f>
        <v>0</v>
      </c>
      <c r="G274" s="193"/>
      <c r="H274" s="263"/>
      <c r="I274" s="199"/>
      <c r="J274" s="270"/>
      <c r="K274" s="270"/>
      <c r="L274" s="270"/>
    </row>
    <row r="275" spans="1:12" ht="21.75" customHeight="1">
      <c r="A275" s="259">
        <v>2724</v>
      </c>
      <c r="B275" s="260" t="s">
        <v>15</v>
      </c>
      <c r="C275" s="260">
        <v>2</v>
      </c>
      <c r="D275" s="260">
        <v>4</v>
      </c>
      <c r="E275" s="249" t="s">
        <v>539</v>
      </c>
      <c r="F275" s="193">
        <f>SUM(G275:H275)</f>
        <v>0</v>
      </c>
      <c r="G275" s="193"/>
      <c r="H275" s="263"/>
      <c r="I275" s="199"/>
      <c r="J275" s="270"/>
      <c r="K275" s="270"/>
      <c r="L275" s="270"/>
    </row>
    <row r="276" spans="1:12" ht="23.25" customHeight="1">
      <c r="A276" s="259">
        <v>2730</v>
      </c>
      <c r="B276" s="260" t="s">
        <v>15</v>
      </c>
      <c r="C276" s="260">
        <v>3</v>
      </c>
      <c r="D276" s="260">
        <v>0</v>
      </c>
      <c r="E276" s="249" t="s">
        <v>540</v>
      </c>
      <c r="F276" s="193">
        <f>SUM(F278:F281)</f>
        <v>0</v>
      </c>
      <c r="G276" s="193">
        <f>SUM(G278:G281)</f>
        <v>0</v>
      </c>
      <c r="H276" s="263">
        <f>SUM(H278:H281)</f>
        <v>0</v>
      </c>
      <c r="I276" s="199"/>
      <c r="J276" s="270"/>
      <c r="K276" s="270"/>
      <c r="L276" s="270"/>
    </row>
    <row r="277" spans="1:12" ht="24" customHeight="1">
      <c r="A277" s="259"/>
      <c r="B277" s="260"/>
      <c r="C277" s="260"/>
      <c r="D277" s="260"/>
      <c r="E277" s="249" t="s">
        <v>421</v>
      </c>
      <c r="F277" s="193"/>
      <c r="G277" s="193"/>
      <c r="H277" s="263"/>
      <c r="I277" s="199"/>
      <c r="J277" s="270"/>
      <c r="K277" s="270"/>
      <c r="L277" s="270"/>
    </row>
    <row r="278" spans="1:12" s="9" customFormat="1" ht="33" customHeight="1">
      <c r="A278" s="259">
        <v>2731</v>
      </c>
      <c r="B278" s="260" t="s">
        <v>15</v>
      </c>
      <c r="C278" s="260">
        <v>3</v>
      </c>
      <c r="D278" s="260">
        <v>1</v>
      </c>
      <c r="E278" s="249" t="s">
        <v>541</v>
      </c>
      <c r="F278" s="193">
        <f>SUM(G278:H278)</f>
        <v>0</v>
      </c>
      <c r="G278" s="193"/>
      <c r="H278" s="263"/>
      <c r="I278" s="199"/>
      <c r="J278" s="264"/>
      <c r="K278" s="264"/>
      <c r="L278" s="264"/>
    </row>
    <row r="279" spans="1:12" ht="24.75" customHeight="1">
      <c r="A279" s="259">
        <v>2732</v>
      </c>
      <c r="B279" s="260" t="s">
        <v>15</v>
      </c>
      <c r="C279" s="260">
        <v>3</v>
      </c>
      <c r="D279" s="260">
        <v>2</v>
      </c>
      <c r="E279" s="249" t="s">
        <v>542</v>
      </c>
      <c r="F279" s="193">
        <f>SUM(G279:H279)</f>
        <v>0</v>
      </c>
      <c r="G279" s="193"/>
      <c r="H279" s="263"/>
      <c r="I279" s="199"/>
      <c r="J279" s="270"/>
      <c r="K279" s="270"/>
      <c r="L279" s="270"/>
    </row>
    <row r="280" spans="1:12" ht="24.75" customHeight="1">
      <c r="A280" s="259">
        <v>2733</v>
      </c>
      <c r="B280" s="260" t="s">
        <v>15</v>
      </c>
      <c r="C280" s="260">
        <v>3</v>
      </c>
      <c r="D280" s="260">
        <v>3</v>
      </c>
      <c r="E280" s="249" t="s">
        <v>543</v>
      </c>
      <c r="F280" s="193">
        <f>SUM(G280:H280)</f>
        <v>0</v>
      </c>
      <c r="G280" s="193"/>
      <c r="H280" s="263"/>
      <c r="I280" s="199"/>
      <c r="J280" s="270"/>
      <c r="K280" s="270"/>
      <c r="L280" s="270"/>
    </row>
    <row r="281" spans="1:12" ht="33" customHeight="1">
      <c r="A281" s="259">
        <v>2734</v>
      </c>
      <c r="B281" s="260" t="s">
        <v>15</v>
      </c>
      <c r="C281" s="260">
        <v>3</v>
      </c>
      <c r="D281" s="260">
        <v>4</v>
      </c>
      <c r="E281" s="249" t="s">
        <v>544</v>
      </c>
      <c r="F281" s="193">
        <f>SUM(G281:H281)</f>
        <v>0</v>
      </c>
      <c r="G281" s="193"/>
      <c r="H281" s="263"/>
      <c r="I281" s="199"/>
      <c r="J281" s="270"/>
      <c r="K281" s="270"/>
      <c r="L281" s="270"/>
    </row>
    <row r="282" spans="1:12" ht="30.75" customHeight="1">
      <c r="A282" s="259">
        <v>2740</v>
      </c>
      <c r="B282" s="260" t="s">
        <v>15</v>
      </c>
      <c r="C282" s="260">
        <v>4</v>
      </c>
      <c r="D282" s="260">
        <v>0</v>
      </c>
      <c r="E282" s="249" t="s">
        <v>545</v>
      </c>
      <c r="F282" s="193">
        <f>SUM(F284)</f>
        <v>0</v>
      </c>
      <c r="G282" s="193">
        <f>SUM(G284)</f>
        <v>0</v>
      </c>
      <c r="H282" s="263">
        <f>SUM(H284)</f>
        <v>0</v>
      </c>
      <c r="I282" s="199"/>
      <c r="J282" s="270"/>
      <c r="K282" s="270"/>
      <c r="L282" s="270"/>
    </row>
    <row r="283" spans="1:12" ht="19.5" customHeight="1">
      <c r="A283" s="259"/>
      <c r="B283" s="260"/>
      <c r="C283" s="260"/>
      <c r="D283" s="260"/>
      <c r="E283" s="249" t="s">
        <v>421</v>
      </c>
      <c r="F283" s="193"/>
      <c r="G283" s="193"/>
      <c r="H283" s="263"/>
      <c r="I283" s="199"/>
      <c r="J283" s="270"/>
      <c r="K283" s="270"/>
      <c r="L283" s="270"/>
    </row>
    <row r="284" spans="1:12" s="9" customFormat="1" ht="37.5" customHeight="1">
      <c r="A284" s="259">
        <v>2741</v>
      </c>
      <c r="B284" s="260" t="s">
        <v>15</v>
      </c>
      <c r="C284" s="260">
        <v>4</v>
      </c>
      <c r="D284" s="260">
        <v>1</v>
      </c>
      <c r="E284" s="249" t="s">
        <v>545</v>
      </c>
      <c r="F284" s="193">
        <f>SUM(G284:H284)</f>
        <v>0</v>
      </c>
      <c r="G284" s="193"/>
      <c r="H284" s="263"/>
      <c r="I284" s="199"/>
      <c r="J284" s="264"/>
      <c r="K284" s="264"/>
      <c r="L284" s="264"/>
    </row>
    <row r="285" spans="1:12" ht="24.75" customHeight="1">
      <c r="A285" s="259">
        <v>2750</v>
      </c>
      <c r="B285" s="260" t="s">
        <v>15</v>
      </c>
      <c r="C285" s="260">
        <v>5</v>
      </c>
      <c r="D285" s="260">
        <v>0</v>
      </c>
      <c r="E285" s="249" t="s">
        <v>546</v>
      </c>
      <c r="F285" s="193">
        <f>SUM(F287)</f>
        <v>0</v>
      </c>
      <c r="G285" s="193">
        <f>SUM(G287)</f>
        <v>0</v>
      </c>
      <c r="H285" s="263">
        <f>SUM(H287)</f>
        <v>0</v>
      </c>
      <c r="I285" s="199"/>
      <c r="J285" s="270"/>
      <c r="K285" s="270"/>
      <c r="L285" s="270"/>
    </row>
    <row r="286" spans="1:12" ht="23.25" customHeight="1">
      <c r="A286" s="259"/>
      <c r="B286" s="260"/>
      <c r="C286" s="260"/>
      <c r="D286" s="260"/>
      <c r="E286" s="249" t="s">
        <v>421</v>
      </c>
      <c r="F286" s="193"/>
      <c r="G286" s="193"/>
      <c r="H286" s="263"/>
      <c r="I286" s="199"/>
      <c r="J286" s="270"/>
      <c r="K286" s="270"/>
      <c r="L286" s="270"/>
    </row>
    <row r="287" spans="1:12" ht="26.25" customHeight="1">
      <c r="A287" s="259">
        <v>2751</v>
      </c>
      <c r="B287" s="260" t="s">
        <v>15</v>
      </c>
      <c r="C287" s="260">
        <v>5</v>
      </c>
      <c r="D287" s="260">
        <v>1</v>
      </c>
      <c r="E287" s="249" t="s">
        <v>546</v>
      </c>
      <c r="F287" s="193">
        <f>SUM(G287:H287)</f>
        <v>0</v>
      </c>
      <c r="G287" s="193"/>
      <c r="H287" s="263"/>
      <c r="I287" s="199"/>
      <c r="J287" s="270"/>
      <c r="K287" s="270"/>
      <c r="L287" s="270"/>
    </row>
    <row r="288" spans="1:12" ht="39" customHeight="1">
      <c r="A288" s="259">
        <v>2760</v>
      </c>
      <c r="B288" s="260" t="s">
        <v>15</v>
      </c>
      <c r="C288" s="260">
        <v>6</v>
      </c>
      <c r="D288" s="260">
        <v>0</v>
      </c>
      <c r="E288" s="249" t="s">
        <v>547</v>
      </c>
      <c r="F288" s="193">
        <f>SUM(F290:F291)</f>
        <v>0</v>
      </c>
      <c r="G288" s="193">
        <f>SUM(G290:G291)</f>
        <v>0</v>
      </c>
      <c r="H288" s="263">
        <f>SUM(H290:H291)</f>
        <v>0</v>
      </c>
      <c r="I288" s="199"/>
      <c r="J288" s="270"/>
      <c r="K288" s="270"/>
      <c r="L288" s="270"/>
    </row>
    <row r="289" spans="1:12" ht="26.25" customHeight="1">
      <c r="A289" s="259"/>
      <c r="B289" s="260"/>
      <c r="C289" s="260"/>
      <c r="D289" s="260"/>
      <c r="E289" s="249" t="s">
        <v>421</v>
      </c>
      <c r="F289" s="193"/>
      <c r="G289" s="193"/>
      <c r="H289" s="263"/>
      <c r="I289" s="199"/>
      <c r="J289" s="270"/>
      <c r="K289" s="270"/>
      <c r="L289" s="270"/>
    </row>
    <row r="290" spans="1:12" s="9" customFormat="1" ht="30.75" customHeight="1">
      <c r="A290" s="259">
        <v>2761</v>
      </c>
      <c r="B290" s="260" t="s">
        <v>15</v>
      </c>
      <c r="C290" s="260">
        <v>6</v>
      </c>
      <c r="D290" s="260">
        <v>1</v>
      </c>
      <c r="E290" s="249" t="s">
        <v>548</v>
      </c>
      <c r="F290" s="193">
        <f>SUM(G290:H290)</f>
        <v>0</v>
      </c>
      <c r="G290" s="193"/>
      <c r="H290" s="263"/>
      <c r="I290" s="199"/>
      <c r="J290" s="264"/>
      <c r="K290" s="264"/>
      <c r="L290" s="264"/>
    </row>
    <row r="291" spans="1:12" ht="27.75" customHeight="1">
      <c r="A291" s="259">
        <v>2762</v>
      </c>
      <c r="B291" s="260" t="s">
        <v>15</v>
      </c>
      <c r="C291" s="260">
        <v>6</v>
      </c>
      <c r="D291" s="260">
        <v>2</v>
      </c>
      <c r="E291" s="249" t="s">
        <v>547</v>
      </c>
      <c r="F291" s="193">
        <f>SUM(G291:H291)</f>
        <v>0</v>
      </c>
      <c r="G291" s="193"/>
      <c r="H291" s="263"/>
      <c r="I291" s="199"/>
      <c r="J291" s="270"/>
      <c r="K291" s="270"/>
      <c r="L291" s="270"/>
    </row>
    <row r="292" spans="1:12" s="14" customFormat="1" ht="39.75" customHeight="1">
      <c r="A292" s="277">
        <v>2800</v>
      </c>
      <c r="B292" s="278" t="s">
        <v>16</v>
      </c>
      <c r="C292" s="278">
        <v>0</v>
      </c>
      <c r="D292" s="278">
        <v>0</v>
      </c>
      <c r="E292" s="279" t="s">
        <v>549</v>
      </c>
      <c r="F292" s="200">
        <f aca="true" t="shared" si="31" ref="F292:L292">SUM(F294,F297,F312,F318,F323,F326)</f>
        <v>8000</v>
      </c>
      <c r="G292" s="200">
        <f t="shared" si="31"/>
        <v>8000</v>
      </c>
      <c r="H292" s="200">
        <f t="shared" si="31"/>
        <v>0</v>
      </c>
      <c r="I292" s="200">
        <f t="shared" si="31"/>
        <v>2000</v>
      </c>
      <c r="J292" s="200">
        <f t="shared" si="31"/>
        <v>4000</v>
      </c>
      <c r="K292" s="200">
        <f t="shared" si="31"/>
        <v>6000</v>
      </c>
      <c r="L292" s="200">
        <f t="shared" si="31"/>
        <v>8000</v>
      </c>
    </row>
    <row r="293" spans="1:12" s="9" customFormat="1" ht="15.75" customHeight="1">
      <c r="A293" s="259"/>
      <c r="B293" s="260"/>
      <c r="C293" s="260"/>
      <c r="D293" s="260"/>
      <c r="E293" s="249" t="s">
        <v>341</v>
      </c>
      <c r="F293" s="193"/>
      <c r="G293" s="193"/>
      <c r="H293" s="263"/>
      <c r="I293" s="199"/>
      <c r="J293" s="264"/>
      <c r="K293" s="264"/>
      <c r="L293" s="264"/>
    </row>
    <row r="294" spans="1:12" ht="37.5" customHeight="1">
      <c r="A294" s="259">
        <v>2810</v>
      </c>
      <c r="B294" s="260" t="s">
        <v>16</v>
      </c>
      <c r="C294" s="260">
        <v>1</v>
      </c>
      <c r="D294" s="260">
        <v>0</v>
      </c>
      <c r="E294" s="249" t="s">
        <v>550</v>
      </c>
      <c r="F294" s="200">
        <f>SUM(F296)</f>
        <v>0</v>
      </c>
      <c r="G294" s="200">
        <f>SUM(G296)</f>
        <v>0</v>
      </c>
      <c r="H294" s="280">
        <f>SUM(H296)</f>
        <v>0</v>
      </c>
      <c r="I294" s="199"/>
      <c r="J294" s="270"/>
      <c r="K294" s="270"/>
      <c r="L294" s="270"/>
    </row>
    <row r="295" spans="1:12" ht="26.25" customHeight="1">
      <c r="A295" s="259"/>
      <c r="B295" s="260"/>
      <c r="C295" s="260"/>
      <c r="D295" s="260"/>
      <c r="E295" s="249" t="s">
        <v>421</v>
      </c>
      <c r="F295" s="193"/>
      <c r="G295" s="193"/>
      <c r="H295" s="263"/>
      <c r="I295" s="199"/>
      <c r="J295" s="270"/>
      <c r="K295" s="270"/>
      <c r="L295" s="270"/>
    </row>
    <row r="296" spans="1:12" s="9" customFormat="1" ht="16.5" customHeight="1">
      <c r="A296" s="259">
        <v>2811</v>
      </c>
      <c r="B296" s="260" t="s">
        <v>16</v>
      </c>
      <c r="C296" s="260">
        <v>1</v>
      </c>
      <c r="D296" s="260">
        <v>1</v>
      </c>
      <c r="E296" s="249" t="s">
        <v>550</v>
      </c>
      <c r="F296" s="193">
        <f>SUM(G296:H296)</f>
        <v>0</v>
      </c>
      <c r="G296" s="193"/>
      <c r="H296" s="263"/>
      <c r="I296" s="199"/>
      <c r="J296" s="264"/>
      <c r="K296" s="264"/>
      <c r="L296" s="264"/>
    </row>
    <row r="297" spans="1:12" ht="17.25">
      <c r="A297" s="259">
        <v>2820</v>
      </c>
      <c r="B297" s="260" t="s">
        <v>16</v>
      </c>
      <c r="C297" s="260">
        <v>2</v>
      </c>
      <c r="D297" s="260">
        <v>0</v>
      </c>
      <c r="E297" s="249" t="s">
        <v>551</v>
      </c>
      <c r="F297" s="200">
        <f>F299+F302+F303+F305</f>
        <v>8000</v>
      </c>
      <c r="G297" s="200">
        <f aca="true" t="shared" si="32" ref="G297:L297">SUM(G299,G302,G303,G305,G309,G310,G311)</f>
        <v>8000</v>
      </c>
      <c r="H297" s="200">
        <f t="shared" si="32"/>
        <v>0</v>
      </c>
      <c r="I297" s="200">
        <f t="shared" si="32"/>
        <v>2000</v>
      </c>
      <c r="J297" s="200">
        <f t="shared" si="32"/>
        <v>4000</v>
      </c>
      <c r="K297" s="200">
        <f t="shared" si="32"/>
        <v>6000</v>
      </c>
      <c r="L297" s="200">
        <f t="shared" si="32"/>
        <v>8000</v>
      </c>
    </row>
    <row r="298" spans="1:12" ht="23.25" customHeight="1">
      <c r="A298" s="259"/>
      <c r="B298" s="260"/>
      <c r="C298" s="260"/>
      <c r="D298" s="260"/>
      <c r="E298" s="249" t="s">
        <v>421</v>
      </c>
      <c r="F298" s="193"/>
      <c r="G298" s="193"/>
      <c r="H298" s="263"/>
      <c r="I298" s="199"/>
      <c r="J298" s="270"/>
      <c r="K298" s="270"/>
      <c r="L298" s="270"/>
    </row>
    <row r="299" spans="1:12" s="8" customFormat="1" ht="47.25" customHeight="1">
      <c r="A299" s="259">
        <v>2821</v>
      </c>
      <c r="B299" s="260" t="s">
        <v>16</v>
      </c>
      <c r="C299" s="260">
        <v>2</v>
      </c>
      <c r="D299" s="260">
        <v>1</v>
      </c>
      <c r="E299" s="249" t="s">
        <v>552</v>
      </c>
      <c r="F299" s="193">
        <f>F300+F301</f>
        <v>0</v>
      </c>
      <c r="G299" s="193">
        <f>G300</f>
        <v>0</v>
      </c>
      <c r="H299" s="263" t="s">
        <v>416</v>
      </c>
      <c r="I299" s="199"/>
      <c r="J299" s="193"/>
      <c r="K299" s="193"/>
      <c r="L299" s="193"/>
    </row>
    <row r="300" spans="1:12" ht="39" customHeight="1">
      <c r="A300" s="259"/>
      <c r="B300" s="260"/>
      <c r="C300" s="260"/>
      <c r="D300" s="260"/>
      <c r="E300" s="273" t="s">
        <v>379</v>
      </c>
      <c r="F300" s="193">
        <f>SUM(G300:H300)</f>
        <v>0</v>
      </c>
      <c r="G300" s="193">
        <v>0</v>
      </c>
      <c r="H300" s="263"/>
      <c r="I300" s="199"/>
      <c r="J300" s="270"/>
      <c r="K300" s="270"/>
      <c r="L300" s="270"/>
    </row>
    <row r="301" spans="1:12" ht="18.75" customHeight="1">
      <c r="A301" s="259"/>
      <c r="B301" s="260"/>
      <c r="C301" s="260"/>
      <c r="D301" s="260"/>
      <c r="E301" s="249"/>
      <c r="F301" s="193">
        <f>SUM(G301:H301)</f>
        <v>0</v>
      </c>
      <c r="G301" s="193"/>
      <c r="H301" s="263"/>
      <c r="I301" s="199"/>
      <c r="J301" s="270"/>
      <c r="K301" s="270"/>
      <c r="L301" s="270"/>
    </row>
    <row r="302" spans="1:12" s="9" customFormat="1" ht="12.75" customHeight="1">
      <c r="A302" s="259">
        <v>2822</v>
      </c>
      <c r="B302" s="260" t="s">
        <v>16</v>
      </c>
      <c r="C302" s="260">
        <v>2</v>
      </c>
      <c r="D302" s="260">
        <v>2</v>
      </c>
      <c r="E302" s="249" t="s">
        <v>553</v>
      </c>
      <c r="F302" s="193">
        <f>SUM(G302:H302)</f>
        <v>0</v>
      </c>
      <c r="G302" s="193"/>
      <c r="H302" s="263"/>
      <c r="I302" s="199"/>
      <c r="J302" s="264"/>
      <c r="K302" s="264"/>
      <c r="L302" s="264"/>
    </row>
    <row r="303" spans="1:12" ht="41.25" customHeight="1">
      <c r="A303" s="259">
        <v>2823</v>
      </c>
      <c r="B303" s="260" t="s">
        <v>16</v>
      </c>
      <c r="C303" s="260">
        <v>2</v>
      </c>
      <c r="D303" s="260">
        <v>3</v>
      </c>
      <c r="E303" s="249" t="s">
        <v>554</v>
      </c>
      <c r="F303" s="193">
        <f>SUM(G303:H303)</f>
        <v>0</v>
      </c>
      <c r="G303" s="193">
        <f>SUM(G304)</f>
        <v>0</v>
      </c>
      <c r="H303" s="263">
        <f>SUM(H304)</f>
        <v>0</v>
      </c>
      <c r="I303" s="199"/>
      <c r="J303" s="270"/>
      <c r="K303" s="270"/>
      <c r="L303" s="270"/>
    </row>
    <row r="304" spans="1:12" ht="17.25">
      <c r="A304" s="259"/>
      <c r="B304" s="260"/>
      <c r="C304" s="260"/>
      <c r="D304" s="260"/>
      <c r="E304" s="249" t="s">
        <v>394</v>
      </c>
      <c r="F304" s="193">
        <f>SUM(G304:H304)</f>
        <v>0</v>
      </c>
      <c r="G304" s="200"/>
      <c r="H304" s="280">
        <v>0</v>
      </c>
      <c r="I304" s="199"/>
      <c r="J304" s="270"/>
      <c r="K304" s="270"/>
      <c r="L304" s="270"/>
    </row>
    <row r="305" spans="1:12" ht="17.25">
      <c r="A305" s="259">
        <v>2824</v>
      </c>
      <c r="B305" s="260" t="s">
        <v>16</v>
      </c>
      <c r="C305" s="260">
        <v>2</v>
      </c>
      <c r="D305" s="260">
        <v>4</v>
      </c>
      <c r="E305" s="249" t="s">
        <v>555</v>
      </c>
      <c r="F305" s="200">
        <f aca="true" t="shared" si="33" ref="F305:F311">SUM(G305:H305)</f>
        <v>8000</v>
      </c>
      <c r="G305" s="200">
        <f aca="true" t="shared" si="34" ref="G305:L305">G306+G307+G308</f>
        <v>8000</v>
      </c>
      <c r="H305" s="200">
        <f t="shared" si="34"/>
        <v>0</v>
      </c>
      <c r="I305" s="200">
        <f t="shared" si="34"/>
        <v>2000</v>
      </c>
      <c r="J305" s="200">
        <f t="shared" si="34"/>
        <v>4000</v>
      </c>
      <c r="K305" s="200">
        <f t="shared" si="34"/>
        <v>6000</v>
      </c>
      <c r="L305" s="200">
        <f t="shared" si="34"/>
        <v>8000</v>
      </c>
    </row>
    <row r="306" spans="1:12" ht="25.5">
      <c r="A306" s="259"/>
      <c r="B306" s="260"/>
      <c r="C306" s="260"/>
      <c r="D306" s="260"/>
      <c r="E306" s="269" t="s">
        <v>830</v>
      </c>
      <c r="F306" s="193">
        <f>G306</f>
        <v>1000</v>
      </c>
      <c r="G306" s="193">
        <v>1000</v>
      </c>
      <c r="H306" s="280">
        <v>0</v>
      </c>
      <c r="I306" s="199">
        <v>250</v>
      </c>
      <c r="J306" s="199">
        <v>500</v>
      </c>
      <c r="K306" s="199">
        <v>750</v>
      </c>
      <c r="L306" s="199">
        <v>1000</v>
      </c>
    </row>
    <row r="307" spans="1:12" ht="25.5">
      <c r="A307" s="259"/>
      <c r="B307" s="260"/>
      <c r="C307" s="260"/>
      <c r="D307" s="260"/>
      <c r="E307" s="267" t="s">
        <v>395</v>
      </c>
      <c r="F307" s="193">
        <f t="shared" si="33"/>
        <v>4000</v>
      </c>
      <c r="G307" s="193">
        <v>4000</v>
      </c>
      <c r="H307" s="263">
        <v>0</v>
      </c>
      <c r="I307" s="199">
        <v>1000</v>
      </c>
      <c r="J307" s="199">
        <v>2000</v>
      </c>
      <c r="K307" s="199">
        <v>3000</v>
      </c>
      <c r="L307" s="199">
        <v>4000</v>
      </c>
    </row>
    <row r="308" spans="1:12" ht="17.25">
      <c r="A308" s="259"/>
      <c r="B308" s="260"/>
      <c r="C308" s="260"/>
      <c r="D308" s="260"/>
      <c r="E308" s="267" t="s">
        <v>378</v>
      </c>
      <c r="F308" s="193">
        <f t="shared" si="33"/>
        <v>3000</v>
      </c>
      <c r="G308" s="193">
        <v>3000</v>
      </c>
      <c r="H308" s="263">
        <v>0</v>
      </c>
      <c r="I308" s="199">
        <v>750</v>
      </c>
      <c r="J308" s="270">
        <v>1500</v>
      </c>
      <c r="K308" s="270">
        <v>2250</v>
      </c>
      <c r="L308" s="270">
        <v>3000</v>
      </c>
    </row>
    <row r="309" spans="1:12" ht="17.25">
      <c r="A309" s="259">
        <v>2825</v>
      </c>
      <c r="B309" s="260" t="s">
        <v>16</v>
      </c>
      <c r="C309" s="260">
        <v>2</v>
      </c>
      <c r="D309" s="260">
        <v>5</v>
      </c>
      <c r="E309" s="249" t="s">
        <v>556</v>
      </c>
      <c r="F309" s="200">
        <f t="shared" si="33"/>
        <v>0</v>
      </c>
      <c r="G309" s="200"/>
      <c r="H309" s="280"/>
      <c r="I309" s="199"/>
      <c r="J309" s="270"/>
      <c r="K309" s="270"/>
      <c r="L309" s="270"/>
    </row>
    <row r="310" spans="1:12" ht="17.25">
      <c r="A310" s="259">
        <v>2826</v>
      </c>
      <c r="B310" s="260" t="s">
        <v>16</v>
      </c>
      <c r="C310" s="260">
        <v>2</v>
      </c>
      <c r="D310" s="260">
        <v>6</v>
      </c>
      <c r="E310" s="249" t="s">
        <v>557</v>
      </c>
      <c r="F310" s="193">
        <f t="shared" si="33"/>
        <v>0</v>
      </c>
      <c r="G310" s="193"/>
      <c r="H310" s="263"/>
      <c r="I310" s="199"/>
      <c r="J310" s="270"/>
      <c r="K310" s="270"/>
      <c r="L310" s="270"/>
    </row>
    <row r="311" spans="1:12" ht="25.5">
      <c r="A311" s="259">
        <v>2827</v>
      </c>
      <c r="B311" s="260" t="s">
        <v>16</v>
      </c>
      <c r="C311" s="260">
        <v>2</v>
      </c>
      <c r="D311" s="260">
        <v>7</v>
      </c>
      <c r="E311" s="249" t="s">
        <v>558</v>
      </c>
      <c r="F311" s="193">
        <f t="shared" si="33"/>
        <v>0</v>
      </c>
      <c r="G311" s="193"/>
      <c r="H311" s="263"/>
      <c r="I311" s="199"/>
      <c r="J311" s="270"/>
      <c r="K311" s="270"/>
      <c r="L311" s="270"/>
    </row>
    <row r="312" spans="1:12" ht="38.25">
      <c r="A312" s="259">
        <v>2830</v>
      </c>
      <c r="B312" s="260" t="s">
        <v>16</v>
      </c>
      <c r="C312" s="260">
        <v>3</v>
      </c>
      <c r="D312" s="260">
        <v>0</v>
      </c>
      <c r="E312" s="249" t="s">
        <v>559</v>
      </c>
      <c r="F312" s="193">
        <f>SUM(F314:F315)</f>
        <v>0</v>
      </c>
      <c r="G312" s="193">
        <f>SUM(G314:G315)</f>
        <v>0</v>
      </c>
      <c r="H312" s="263">
        <f>SUM(H314:H315)</f>
        <v>0</v>
      </c>
      <c r="I312" s="199"/>
      <c r="J312" s="270"/>
      <c r="K312" s="270"/>
      <c r="L312" s="270"/>
    </row>
    <row r="313" spans="1:12" ht="17.25">
      <c r="A313" s="259"/>
      <c r="B313" s="260"/>
      <c r="C313" s="260"/>
      <c r="D313" s="260"/>
      <c r="E313" s="249" t="s">
        <v>421</v>
      </c>
      <c r="F313" s="193"/>
      <c r="G313" s="193"/>
      <c r="H313" s="263"/>
      <c r="I313" s="199"/>
      <c r="J313" s="270"/>
      <c r="K313" s="270"/>
      <c r="L313" s="270"/>
    </row>
    <row r="314" spans="1:12" ht="17.25">
      <c r="A314" s="259">
        <v>2831</v>
      </c>
      <c r="B314" s="260" t="s">
        <v>16</v>
      </c>
      <c r="C314" s="260">
        <v>3</v>
      </c>
      <c r="D314" s="260">
        <v>1</v>
      </c>
      <c r="E314" s="249" t="s">
        <v>560</v>
      </c>
      <c r="F314" s="193">
        <f>SUM(G314:H314)</f>
        <v>0</v>
      </c>
      <c r="G314" s="193"/>
      <c r="H314" s="263"/>
      <c r="I314" s="199"/>
      <c r="J314" s="270"/>
      <c r="K314" s="270"/>
      <c r="L314" s="270"/>
    </row>
    <row r="315" spans="1:12" ht="25.5">
      <c r="A315" s="259">
        <v>2832</v>
      </c>
      <c r="B315" s="260" t="s">
        <v>16</v>
      </c>
      <c r="C315" s="260">
        <v>3</v>
      </c>
      <c r="D315" s="260">
        <v>2</v>
      </c>
      <c r="E315" s="249" t="s">
        <v>561</v>
      </c>
      <c r="F315" s="193">
        <f>SUM(G315:H315)</f>
        <v>0</v>
      </c>
      <c r="G315" s="193">
        <f>G316</f>
        <v>0</v>
      </c>
      <c r="H315" s="263">
        <f>H316</f>
        <v>0</v>
      </c>
      <c r="I315" s="199"/>
      <c r="J315" s="270"/>
      <c r="K315" s="270"/>
      <c r="L315" s="270"/>
    </row>
    <row r="316" spans="1:12" ht="17.25">
      <c r="A316" s="259"/>
      <c r="B316" s="260"/>
      <c r="C316" s="260"/>
      <c r="D316" s="260"/>
      <c r="E316" s="249"/>
      <c r="F316" s="193">
        <f>SUM(G316:H316)</f>
        <v>0</v>
      </c>
      <c r="G316" s="193"/>
      <c r="H316" s="263">
        <v>0</v>
      </c>
      <c r="I316" s="199"/>
      <c r="J316" s="270"/>
      <c r="K316" s="270"/>
      <c r="L316" s="270"/>
    </row>
    <row r="317" spans="1:12" ht="17.25">
      <c r="A317" s="259">
        <v>2833</v>
      </c>
      <c r="B317" s="260" t="s">
        <v>16</v>
      </c>
      <c r="C317" s="260">
        <v>3</v>
      </c>
      <c r="D317" s="260">
        <v>3</v>
      </c>
      <c r="E317" s="249" t="s">
        <v>562</v>
      </c>
      <c r="F317" s="193">
        <f>SUM(G317:H317)</f>
        <v>0</v>
      </c>
      <c r="G317" s="193"/>
      <c r="H317" s="263"/>
      <c r="I317" s="199"/>
      <c r="J317" s="270"/>
      <c r="K317" s="270"/>
      <c r="L317" s="270"/>
    </row>
    <row r="318" spans="1:12" ht="25.5">
      <c r="A318" s="259">
        <v>2840</v>
      </c>
      <c r="B318" s="260" t="s">
        <v>16</v>
      </c>
      <c r="C318" s="260">
        <v>4</v>
      </c>
      <c r="D318" s="260">
        <v>0</v>
      </c>
      <c r="E318" s="249" t="s">
        <v>563</v>
      </c>
      <c r="F318" s="193">
        <f>SUM(F320:F322)</f>
        <v>0</v>
      </c>
      <c r="G318" s="193">
        <f>SUM(G320:G322)</f>
        <v>0</v>
      </c>
      <c r="H318" s="263">
        <f>SUM(H320:H322)</f>
        <v>0</v>
      </c>
      <c r="I318" s="199"/>
      <c r="J318" s="270"/>
      <c r="K318" s="270"/>
      <c r="L318" s="270"/>
    </row>
    <row r="319" spans="1:12" ht="17.25">
      <c r="A319" s="259"/>
      <c r="B319" s="260"/>
      <c r="C319" s="260"/>
      <c r="D319" s="260"/>
      <c r="E319" s="249" t="s">
        <v>421</v>
      </c>
      <c r="F319" s="193"/>
      <c r="G319" s="193"/>
      <c r="H319" s="263"/>
      <c r="I319" s="199"/>
      <c r="J319" s="270"/>
      <c r="K319" s="270"/>
      <c r="L319" s="270"/>
    </row>
    <row r="320" spans="1:12" ht="17.25">
      <c r="A320" s="259">
        <v>2841</v>
      </c>
      <c r="B320" s="260" t="s">
        <v>16</v>
      </c>
      <c r="C320" s="260">
        <v>4</v>
      </c>
      <c r="D320" s="260">
        <v>1</v>
      </c>
      <c r="E320" s="249" t="s">
        <v>564</v>
      </c>
      <c r="F320" s="193">
        <f>SUM(G320:H320)</f>
        <v>0</v>
      </c>
      <c r="G320" s="193"/>
      <c r="H320" s="263"/>
      <c r="I320" s="199"/>
      <c r="J320" s="270"/>
      <c r="K320" s="270"/>
      <c r="L320" s="270"/>
    </row>
    <row r="321" spans="1:12" ht="38.25">
      <c r="A321" s="259">
        <v>2842</v>
      </c>
      <c r="B321" s="260" t="s">
        <v>16</v>
      </c>
      <c r="C321" s="260">
        <v>4</v>
      </c>
      <c r="D321" s="260">
        <v>2</v>
      </c>
      <c r="E321" s="249" t="s">
        <v>565</v>
      </c>
      <c r="F321" s="193">
        <f>SUM(G321:H321)</f>
        <v>0</v>
      </c>
      <c r="G321" s="193"/>
      <c r="H321" s="263"/>
      <c r="I321" s="199"/>
      <c r="J321" s="270"/>
      <c r="K321" s="270"/>
      <c r="L321" s="270"/>
    </row>
    <row r="322" spans="1:12" ht="25.5">
      <c r="A322" s="259">
        <v>2843</v>
      </c>
      <c r="B322" s="260" t="s">
        <v>16</v>
      </c>
      <c r="C322" s="260">
        <v>4</v>
      </c>
      <c r="D322" s="260">
        <v>3</v>
      </c>
      <c r="E322" s="249" t="s">
        <v>563</v>
      </c>
      <c r="F322" s="193">
        <f>SUM(G322:H322)</f>
        <v>0</v>
      </c>
      <c r="G322" s="193"/>
      <c r="H322" s="263"/>
      <c r="I322" s="199"/>
      <c r="J322" s="270"/>
      <c r="K322" s="270"/>
      <c r="L322" s="270"/>
    </row>
    <row r="323" spans="1:12" ht="38.25">
      <c r="A323" s="259">
        <v>2850</v>
      </c>
      <c r="B323" s="260" t="s">
        <v>16</v>
      </c>
      <c r="C323" s="260">
        <v>5</v>
      </c>
      <c r="D323" s="260">
        <v>0</v>
      </c>
      <c r="E323" s="274" t="s">
        <v>566</v>
      </c>
      <c r="F323" s="193">
        <f>SUM(F325)</f>
        <v>0</v>
      </c>
      <c r="G323" s="193">
        <f>SUM(G325)</f>
        <v>0</v>
      </c>
      <c r="H323" s="263">
        <f>SUM(H325)</f>
        <v>0</v>
      </c>
      <c r="I323" s="199"/>
      <c r="J323" s="270"/>
      <c r="K323" s="270"/>
      <c r="L323" s="270"/>
    </row>
    <row r="324" spans="1:12" ht="17.25">
      <c r="A324" s="259"/>
      <c r="B324" s="260"/>
      <c r="C324" s="260"/>
      <c r="D324" s="260"/>
      <c r="E324" s="249" t="s">
        <v>421</v>
      </c>
      <c r="F324" s="193"/>
      <c r="G324" s="193"/>
      <c r="H324" s="263"/>
      <c r="I324" s="199"/>
      <c r="J324" s="270"/>
      <c r="K324" s="270"/>
      <c r="L324" s="270"/>
    </row>
    <row r="325" spans="1:12" ht="38.25">
      <c r="A325" s="259">
        <v>2851</v>
      </c>
      <c r="B325" s="260" t="s">
        <v>16</v>
      </c>
      <c r="C325" s="260">
        <v>5</v>
      </c>
      <c r="D325" s="260">
        <v>1</v>
      </c>
      <c r="E325" s="274" t="s">
        <v>566</v>
      </c>
      <c r="F325" s="193">
        <f>SUM(G325:H325)</f>
        <v>0</v>
      </c>
      <c r="G325" s="193"/>
      <c r="H325" s="263"/>
      <c r="I325" s="199"/>
      <c r="J325" s="270"/>
      <c r="K325" s="270"/>
      <c r="L325" s="270"/>
    </row>
    <row r="326" spans="1:12" ht="25.5">
      <c r="A326" s="259">
        <v>2860</v>
      </c>
      <c r="B326" s="260" t="s">
        <v>16</v>
      </c>
      <c r="C326" s="260">
        <v>6</v>
      </c>
      <c r="D326" s="260">
        <v>0</v>
      </c>
      <c r="E326" s="274" t="s">
        <v>567</v>
      </c>
      <c r="F326" s="193">
        <f>SUM(F328)</f>
        <v>0</v>
      </c>
      <c r="G326" s="193">
        <f>SUM(G328)</f>
        <v>0</v>
      </c>
      <c r="H326" s="263">
        <f>SUM(H328)</f>
        <v>0</v>
      </c>
      <c r="I326" s="199"/>
      <c r="J326" s="270"/>
      <c r="K326" s="270"/>
      <c r="L326" s="270"/>
    </row>
    <row r="327" spans="1:12" ht="17.25">
      <c r="A327" s="259"/>
      <c r="B327" s="260"/>
      <c r="C327" s="260"/>
      <c r="D327" s="260"/>
      <c r="E327" s="249" t="s">
        <v>421</v>
      </c>
      <c r="F327" s="193"/>
      <c r="G327" s="193"/>
      <c r="H327" s="263"/>
      <c r="I327" s="199"/>
      <c r="J327" s="270"/>
      <c r="K327" s="270"/>
      <c r="L327" s="270"/>
    </row>
    <row r="328" spans="1:12" ht="25.5">
      <c r="A328" s="259">
        <v>2861</v>
      </c>
      <c r="B328" s="260" t="s">
        <v>16</v>
      </c>
      <c r="C328" s="260">
        <v>6</v>
      </c>
      <c r="D328" s="260">
        <v>1</v>
      </c>
      <c r="E328" s="274" t="s">
        <v>567</v>
      </c>
      <c r="F328" s="193">
        <f>F329</f>
        <v>0</v>
      </c>
      <c r="G328" s="193">
        <f>G329</f>
        <v>0</v>
      </c>
      <c r="H328" s="263">
        <f>H329</f>
        <v>0</v>
      </c>
      <c r="I328" s="199"/>
      <c r="J328" s="270"/>
      <c r="K328" s="270"/>
      <c r="L328" s="270"/>
    </row>
    <row r="329" spans="1:12" ht="17.25">
      <c r="A329" s="259"/>
      <c r="B329" s="260"/>
      <c r="C329" s="260"/>
      <c r="D329" s="260"/>
      <c r="E329" s="274">
        <v>4269</v>
      </c>
      <c r="F329" s="193">
        <f>SUM(G329:H329)</f>
        <v>0</v>
      </c>
      <c r="G329" s="193"/>
      <c r="H329" s="263"/>
      <c r="I329" s="199"/>
      <c r="J329" s="270"/>
      <c r="K329" s="270"/>
      <c r="L329" s="270"/>
    </row>
    <row r="330" spans="1:12" s="14" customFormat="1" ht="51">
      <c r="A330" s="277">
        <v>2900</v>
      </c>
      <c r="B330" s="278" t="s">
        <v>17</v>
      </c>
      <c r="C330" s="278">
        <v>0</v>
      </c>
      <c r="D330" s="278">
        <v>0</v>
      </c>
      <c r="E330" s="279" t="s">
        <v>568</v>
      </c>
      <c r="F330" s="200">
        <f aca="true" t="shared" si="35" ref="F330:L330">F332+F359+F372+F391</f>
        <v>1097326.8</v>
      </c>
      <c r="G330" s="200">
        <f t="shared" si="35"/>
        <v>679485.5</v>
      </c>
      <c r="H330" s="200">
        <f t="shared" si="35"/>
        <v>417841.3</v>
      </c>
      <c r="I330" s="200">
        <f t="shared" si="35"/>
        <v>448706.80000000005</v>
      </c>
      <c r="J330" s="200">
        <f t="shared" si="35"/>
        <v>670430.3999999999</v>
      </c>
      <c r="K330" s="200">
        <f t="shared" si="35"/>
        <v>858722.7</v>
      </c>
      <c r="L330" s="200">
        <f t="shared" si="35"/>
        <v>1097326.8</v>
      </c>
    </row>
    <row r="331" spans="1:12" ht="17.25">
      <c r="A331" s="259"/>
      <c r="B331" s="260"/>
      <c r="C331" s="260"/>
      <c r="D331" s="260"/>
      <c r="E331" s="249" t="s">
        <v>341</v>
      </c>
      <c r="F331" s="193"/>
      <c r="G331" s="193"/>
      <c r="H331" s="263"/>
      <c r="I331" s="199"/>
      <c r="J331" s="270"/>
      <c r="K331" s="270"/>
      <c r="L331" s="270"/>
    </row>
    <row r="332" spans="1:12" ht="30.75" customHeight="1">
      <c r="A332" s="259">
        <v>2910</v>
      </c>
      <c r="B332" s="260" t="s">
        <v>17</v>
      </c>
      <c r="C332" s="260">
        <v>1</v>
      </c>
      <c r="D332" s="260">
        <v>0</v>
      </c>
      <c r="E332" s="249" t="s">
        <v>569</v>
      </c>
      <c r="F332" s="193">
        <f aca="true" t="shared" si="36" ref="F332:L332">F334</f>
        <v>879635.3</v>
      </c>
      <c r="G332" s="193">
        <f t="shared" si="36"/>
        <v>461794.00000000006</v>
      </c>
      <c r="H332" s="193">
        <f t="shared" si="36"/>
        <v>417841.3</v>
      </c>
      <c r="I332" s="193">
        <f t="shared" si="36"/>
        <v>394961.10000000003</v>
      </c>
      <c r="J332" s="193">
        <f t="shared" si="36"/>
        <v>559207.2</v>
      </c>
      <c r="K332" s="193">
        <f t="shared" si="36"/>
        <v>694412.2</v>
      </c>
      <c r="L332" s="193">
        <f t="shared" si="36"/>
        <v>879635.3</v>
      </c>
    </row>
    <row r="333" spans="1:12" ht="17.25">
      <c r="A333" s="259"/>
      <c r="B333" s="260"/>
      <c r="C333" s="260"/>
      <c r="D333" s="260"/>
      <c r="E333" s="249" t="s">
        <v>421</v>
      </c>
      <c r="F333" s="193"/>
      <c r="G333" s="193"/>
      <c r="H333" s="263"/>
      <c r="I333" s="199"/>
      <c r="J333" s="270"/>
      <c r="K333" s="270"/>
      <c r="L333" s="270"/>
    </row>
    <row r="334" spans="1:12" ht="17.25">
      <c r="A334" s="259">
        <v>2911</v>
      </c>
      <c r="B334" s="260" t="s">
        <v>17</v>
      </c>
      <c r="C334" s="260">
        <v>1</v>
      </c>
      <c r="D334" s="260">
        <v>1</v>
      </c>
      <c r="E334" s="249" t="s">
        <v>570</v>
      </c>
      <c r="F334" s="193">
        <f>G334+H334</f>
        <v>879635.3</v>
      </c>
      <c r="G334" s="193">
        <f>G335+G353+G354</f>
        <v>461794.00000000006</v>
      </c>
      <c r="H334" s="193">
        <f>H355+H356+H357</f>
        <v>417841.3</v>
      </c>
      <c r="I334" s="193">
        <f>I335+I353+I354+I355+I356+I357</f>
        <v>394961.10000000003</v>
      </c>
      <c r="J334" s="193">
        <f>J335+J353+J354+J355+J356+J357</f>
        <v>559207.2</v>
      </c>
      <c r="K334" s="193">
        <f>K335+K353+K354+K355+K356+K357</f>
        <v>694412.2</v>
      </c>
      <c r="L334" s="193">
        <f>L335+L353+L354+L355+L356+L357</f>
        <v>879635.3</v>
      </c>
    </row>
    <row r="335" spans="1:12" ht="38.25">
      <c r="A335" s="259"/>
      <c r="B335" s="260"/>
      <c r="C335" s="260"/>
      <c r="D335" s="260"/>
      <c r="E335" s="273" t="s">
        <v>379</v>
      </c>
      <c r="F335" s="193">
        <f>G335+H335</f>
        <v>459794.00000000006</v>
      </c>
      <c r="G335" s="193">
        <f aca="true" t="shared" si="37" ref="G335:L335">G337+G338+G339+G340+G341+G342+G343+G344+G345+G346+G347+G348+G349+G350+G351+G352</f>
        <v>459794.00000000006</v>
      </c>
      <c r="H335" s="193">
        <f t="shared" si="37"/>
        <v>0</v>
      </c>
      <c r="I335" s="193">
        <f t="shared" si="37"/>
        <v>102675.9</v>
      </c>
      <c r="J335" s="193">
        <f t="shared" si="37"/>
        <v>216422</v>
      </c>
      <c r="K335" s="193">
        <f t="shared" si="37"/>
        <v>326127</v>
      </c>
      <c r="L335" s="193">
        <f t="shared" si="37"/>
        <v>459794.00000000006</v>
      </c>
    </row>
    <row r="336" spans="1:12" ht="17.25">
      <c r="A336" s="259"/>
      <c r="B336" s="260"/>
      <c r="C336" s="260"/>
      <c r="D336" s="260"/>
      <c r="E336" s="249" t="s">
        <v>281</v>
      </c>
      <c r="F336" s="193"/>
      <c r="G336" s="193"/>
      <c r="H336" s="263">
        <v>0</v>
      </c>
      <c r="I336" s="199"/>
      <c r="J336" s="270"/>
      <c r="K336" s="270"/>
      <c r="L336" s="270"/>
    </row>
    <row r="337" spans="1:12" ht="17.25">
      <c r="A337" s="259"/>
      <c r="B337" s="260"/>
      <c r="C337" s="260"/>
      <c r="D337" s="260"/>
      <c r="E337" s="249" t="s">
        <v>396</v>
      </c>
      <c r="F337" s="193">
        <f aca="true" t="shared" si="38" ref="F337:F354">SUM(G337:H337)</f>
        <v>24405.4</v>
      </c>
      <c r="G337" s="193">
        <v>24405.4</v>
      </c>
      <c r="H337" s="263">
        <v>0</v>
      </c>
      <c r="I337" s="199">
        <v>6105</v>
      </c>
      <c r="J337" s="270">
        <v>12035</v>
      </c>
      <c r="K337" s="270">
        <v>17965</v>
      </c>
      <c r="L337" s="193">
        <v>24405.4</v>
      </c>
    </row>
    <row r="338" spans="1:12" ht="17.25">
      <c r="A338" s="259"/>
      <c r="B338" s="260"/>
      <c r="C338" s="260"/>
      <c r="D338" s="260"/>
      <c r="E338" s="249" t="s">
        <v>397</v>
      </c>
      <c r="F338" s="193">
        <f t="shared" si="38"/>
        <v>17249.8</v>
      </c>
      <c r="G338" s="193">
        <v>17249.8</v>
      </c>
      <c r="H338" s="263">
        <v>0</v>
      </c>
      <c r="I338" s="199">
        <v>4555</v>
      </c>
      <c r="J338" s="270">
        <v>8955</v>
      </c>
      <c r="K338" s="270">
        <v>13335</v>
      </c>
      <c r="L338" s="193">
        <v>17249.8</v>
      </c>
    </row>
    <row r="339" spans="1:12" ht="17.25">
      <c r="A339" s="259"/>
      <c r="B339" s="260"/>
      <c r="C339" s="260"/>
      <c r="D339" s="260"/>
      <c r="E339" s="249" t="s">
        <v>398</v>
      </c>
      <c r="F339" s="193">
        <f t="shared" si="38"/>
        <v>30972.5</v>
      </c>
      <c r="G339" s="193">
        <v>30972.5</v>
      </c>
      <c r="H339" s="263">
        <v>0</v>
      </c>
      <c r="I339" s="199">
        <v>7865</v>
      </c>
      <c r="J339" s="270">
        <v>15565</v>
      </c>
      <c r="K339" s="270">
        <v>23255</v>
      </c>
      <c r="L339" s="193">
        <v>30972.5</v>
      </c>
    </row>
    <row r="340" spans="1:12" ht="25.5">
      <c r="A340" s="259"/>
      <c r="B340" s="260"/>
      <c r="C340" s="260"/>
      <c r="D340" s="260"/>
      <c r="E340" s="249" t="s">
        <v>399</v>
      </c>
      <c r="F340" s="193">
        <f>SUM(G340:H340)</f>
        <v>25734.7</v>
      </c>
      <c r="G340" s="193">
        <v>25734.7</v>
      </c>
      <c r="H340" s="263">
        <v>0</v>
      </c>
      <c r="I340" s="199">
        <v>6563.9</v>
      </c>
      <c r="J340" s="270">
        <v>12935</v>
      </c>
      <c r="K340" s="270">
        <v>19315</v>
      </c>
      <c r="L340" s="193">
        <v>25734.7</v>
      </c>
    </row>
    <row r="341" spans="1:12" ht="25.5">
      <c r="A341" s="259"/>
      <c r="B341" s="260"/>
      <c r="C341" s="260"/>
      <c r="D341" s="260"/>
      <c r="E341" s="249" t="s">
        <v>400</v>
      </c>
      <c r="F341" s="193">
        <f t="shared" si="38"/>
        <v>38816.3</v>
      </c>
      <c r="G341" s="193">
        <v>38816.3</v>
      </c>
      <c r="H341" s="263">
        <v>0</v>
      </c>
      <c r="I341" s="199">
        <v>9825</v>
      </c>
      <c r="J341" s="199">
        <v>19375</v>
      </c>
      <c r="K341" s="199">
        <v>29025</v>
      </c>
      <c r="L341" s="193">
        <v>38816.3</v>
      </c>
    </row>
    <row r="342" spans="1:12" ht="25.5">
      <c r="A342" s="259"/>
      <c r="B342" s="260"/>
      <c r="C342" s="260"/>
      <c r="D342" s="260"/>
      <c r="E342" s="249" t="s">
        <v>401</v>
      </c>
      <c r="F342" s="193">
        <f>G342</f>
        <v>38779.4</v>
      </c>
      <c r="G342" s="193">
        <v>38779.4</v>
      </c>
      <c r="H342" s="263">
        <v>0</v>
      </c>
      <c r="I342" s="199">
        <v>9922</v>
      </c>
      <c r="J342" s="199">
        <v>19522</v>
      </c>
      <c r="K342" s="199">
        <v>29122</v>
      </c>
      <c r="L342" s="193">
        <v>38779.4</v>
      </c>
    </row>
    <row r="343" spans="1:12" ht="17.25">
      <c r="A343" s="259"/>
      <c r="B343" s="260"/>
      <c r="C343" s="260"/>
      <c r="D343" s="260"/>
      <c r="E343" s="249" t="s">
        <v>402</v>
      </c>
      <c r="F343" s="193">
        <f t="shared" si="38"/>
        <v>17239.9</v>
      </c>
      <c r="G343" s="193">
        <v>17239.9</v>
      </c>
      <c r="H343" s="263">
        <v>0</v>
      </c>
      <c r="I343" s="199">
        <v>4555</v>
      </c>
      <c r="J343" s="270">
        <v>8955</v>
      </c>
      <c r="K343" s="270">
        <v>13335</v>
      </c>
      <c r="L343" s="193">
        <v>17239.9</v>
      </c>
    </row>
    <row r="344" spans="1:12" ht="17.25">
      <c r="A344" s="259"/>
      <c r="B344" s="260"/>
      <c r="C344" s="260"/>
      <c r="D344" s="260"/>
      <c r="E344" s="249" t="s">
        <v>403</v>
      </c>
      <c r="F344" s="193">
        <f t="shared" si="38"/>
        <v>61305</v>
      </c>
      <c r="G344" s="193">
        <v>61305</v>
      </c>
      <c r="H344" s="263">
        <v>0</v>
      </c>
      <c r="I344" s="199">
        <v>15545</v>
      </c>
      <c r="J344" s="270">
        <v>30965</v>
      </c>
      <c r="K344" s="270">
        <v>46385</v>
      </c>
      <c r="L344" s="193">
        <v>61305</v>
      </c>
    </row>
    <row r="345" spans="1:12" ht="17.25">
      <c r="A345" s="259"/>
      <c r="B345" s="260"/>
      <c r="C345" s="260"/>
      <c r="D345" s="260"/>
      <c r="E345" s="249" t="s">
        <v>404</v>
      </c>
      <c r="F345" s="193">
        <f t="shared" si="38"/>
        <v>23604.3</v>
      </c>
      <c r="G345" s="193">
        <v>23604.3</v>
      </c>
      <c r="H345" s="263">
        <v>0</v>
      </c>
      <c r="I345" s="199">
        <v>6040</v>
      </c>
      <c r="J345" s="270">
        <v>11890</v>
      </c>
      <c r="K345" s="270">
        <v>17740</v>
      </c>
      <c r="L345" s="193">
        <v>23604.3</v>
      </c>
    </row>
    <row r="346" spans="1:12" ht="17.25">
      <c r="A346" s="259"/>
      <c r="B346" s="260"/>
      <c r="C346" s="260"/>
      <c r="D346" s="260"/>
      <c r="E346" s="249" t="s">
        <v>405</v>
      </c>
      <c r="F346" s="193">
        <f t="shared" si="38"/>
        <v>23843.9</v>
      </c>
      <c r="G346" s="193">
        <v>23843.9</v>
      </c>
      <c r="H346" s="263">
        <v>0</v>
      </c>
      <c r="I346" s="199">
        <v>6090</v>
      </c>
      <c r="J346" s="270">
        <v>12005</v>
      </c>
      <c r="K346" s="270">
        <v>17920</v>
      </c>
      <c r="L346" s="193">
        <v>23843.9</v>
      </c>
    </row>
    <row r="347" spans="1:12" ht="17.25">
      <c r="A347" s="259"/>
      <c r="B347" s="260"/>
      <c r="C347" s="260"/>
      <c r="D347" s="260"/>
      <c r="E347" s="249" t="s">
        <v>406</v>
      </c>
      <c r="F347" s="193">
        <f t="shared" si="38"/>
        <v>24151.8</v>
      </c>
      <c r="G347" s="193">
        <v>24151.8</v>
      </c>
      <c r="H347" s="263">
        <v>0</v>
      </c>
      <c r="I347" s="199">
        <v>6165</v>
      </c>
      <c r="J347" s="270">
        <v>12155</v>
      </c>
      <c r="K347" s="270">
        <v>18145</v>
      </c>
      <c r="L347" s="193">
        <v>24151.8</v>
      </c>
    </row>
    <row r="348" spans="1:12" ht="17.25">
      <c r="A348" s="259"/>
      <c r="B348" s="260"/>
      <c r="C348" s="260"/>
      <c r="D348" s="260"/>
      <c r="E348" s="249" t="s">
        <v>407</v>
      </c>
      <c r="F348" s="193">
        <f t="shared" si="38"/>
        <v>23311.9</v>
      </c>
      <c r="G348" s="193">
        <v>23311.9</v>
      </c>
      <c r="H348" s="263">
        <v>0</v>
      </c>
      <c r="I348" s="199">
        <v>5955</v>
      </c>
      <c r="J348" s="199">
        <v>11735</v>
      </c>
      <c r="K348" s="199">
        <v>17515</v>
      </c>
      <c r="L348" s="193">
        <v>23311.9</v>
      </c>
    </row>
    <row r="349" spans="1:12" ht="17.25">
      <c r="A349" s="259"/>
      <c r="B349" s="260"/>
      <c r="C349" s="260"/>
      <c r="D349" s="260"/>
      <c r="E349" s="249" t="s">
        <v>408</v>
      </c>
      <c r="F349" s="193">
        <f t="shared" si="38"/>
        <v>17318.9</v>
      </c>
      <c r="G349" s="193">
        <v>17318.9</v>
      </c>
      <c r="H349" s="263">
        <v>0</v>
      </c>
      <c r="I349" s="199">
        <v>4545</v>
      </c>
      <c r="J349" s="270">
        <v>8965</v>
      </c>
      <c r="K349" s="270">
        <v>13385</v>
      </c>
      <c r="L349" s="270">
        <v>17318.9</v>
      </c>
    </row>
    <row r="350" spans="1:12" ht="17.25">
      <c r="A350" s="259"/>
      <c r="B350" s="260"/>
      <c r="C350" s="260"/>
      <c r="D350" s="260"/>
      <c r="E350" s="249" t="s">
        <v>409</v>
      </c>
      <c r="F350" s="193">
        <f t="shared" si="38"/>
        <v>24820.2</v>
      </c>
      <c r="G350" s="193">
        <v>24820.2</v>
      </c>
      <c r="H350" s="263">
        <v>0</v>
      </c>
      <c r="I350" s="199">
        <v>6295</v>
      </c>
      <c r="J350" s="199">
        <v>12465</v>
      </c>
      <c r="K350" s="199">
        <v>18635</v>
      </c>
      <c r="L350" s="199">
        <v>24820.2</v>
      </c>
    </row>
    <row r="351" spans="1:12" ht="25.5">
      <c r="A351" s="259"/>
      <c r="B351" s="260"/>
      <c r="C351" s="260"/>
      <c r="D351" s="260"/>
      <c r="E351" s="282" t="s">
        <v>841</v>
      </c>
      <c r="F351" s="193">
        <f>SUM(G351:H351)</f>
        <v>62640</v>
      </c>
      <c r="G351" s="193">
        <v>62640</v>
      </c>
      <c r="H351" s="263">
        <v>0</v>
      </c>
      <c r="I351" s="199">
        <v>2650</v>
      </c>
      <c r="J351" s="199">
        <v>18300</v>
      </c>
      <c r="K351" s="199">
        <v>27950</v>
      </c>
      <c r="L351" s="199">
        <v>62640</v>
      </c>
    </row>
    <row r="352" spans="1:12" ht="38.25">
      <c r="A352" s="283"/>
      <c r="B352" s="260"/>
      <c r="C352" s="260"/>
      <c r="D352" s="260"/>
      <c r="E352" s="284" t="s">
        <v>379</v>
      </c>
      <c r="F352" s="193">
        <f t="shared" si="38"/>
        <v>5600</v>
      </c>
      <c r="G352" s="193">
        <v>5600</v>
      </c>
      <c r="H352" s="263">
        <v>0</v>
      </c>
      <c r="I352" s="199">
        <v>0</v>
      </c>
      <c r="J352" s="199">
        <v>600</v>
      </c>
      <c r="K352" s="199">
        <v>3100</v>
      </c>
      <c r="L352" s="199">
        <v>5600</v>
      </c>
    </row>
    <row r="353" spans="1:12" ht="27.75" customHeight="1">
      <c r="A353" s="283"/>
      <c r="B353" s="260"/>
      <c r="C353" s="260"/>
      <c r="D353" s="260"/>
      <c r="E353" s="285" t="s">
        <v>865</v>
      </c>
      <c r="F353" s="193">
        <f t="shared" si="38"/>
        <v>0</v>
      </c>
      <c r="G353" s="193">
        <v>0</v>
      </c>
      <c r="H353" s="263">
        <v>0</v>
      </c>
      <c r="I353" s="199">
        <v>0</v>
      </c>
      <c r="J353" s="199">
        <v>0</v>
      </c>
      <c r="K353" s="199">
        <v>0</v>
      </c>
      <c r="L353" s="199">
        <v>0</v>
      </c>
    </row>
    <row r="354" spans="1:12" ht="40.5" customHeight="1">
      <c r="A354" s="283"/>
      <c r="B354" s="260"/>
      <c r="C354" s="260"/>
      <c r="D354" s="260"/>
      <c r="E354" s="284" t="s">
        <v>842</v>
      </c>
      <c r="F354" s="193">
        <f t="shared" si="38"/>
        <v>2000</v>
      </c>
      <c r="G354" s="193">
        <v>2000</v>
      </c>
      <c r="H354" s="263">
        <v>0</v>
      </c>
      <c r="I354" s="199">
        <v>500</v>
      </c>
      <c r="J354" s="199">
        <v>1000</v>
      </c>
      <c r="K354" s="199">
        <v>1500</v>
      </c>
      <c r="L354" s="199">
        <v>2000</v>
      </c>
    </row>
    <row r="355" spans="1:12" ht="22.5" customHeight="1">
      <c r="A355" s="283"/>
      <c r="B355" s="260"/>
      <c r="C355" s="260"/>
      <c r="D355" s="260"/>
      <c r="E355" s="269" t="s">
        <v>863</v>
      </c>
      <c r="F355" s="193">
        <f>H355</f>
        <v>326056.1</v>
      </c>
      <c r="G355" s="193"/>
      <c r="H355" s="263">
        <v>326056.1</v>
      </c>
      <c r="I355" s="199">
        <v>200000</v>
      </c>
      <c r="J355" s="199">
        <v>250000</v>
      </c>
      <c r="K355" s="199">
        <v>275000</v>
      </c>
      <c r="L355" s="199">
        <v>326056.1</v>
      </c>
    </row>
    <row r="356" spans="1:12" ht="30.75" customHeight="1">
      <c r="A356" s="283"/>
      <c r="B356" s="260"/>
      <c r="C356" s="260"/>
      <c r="D356" s="260"/>
      <c r="E356" s="269" t="s">
        <v>864</v>
      </c>
      <c r="F356" s="193">
        <f>H356</f>
        <v>71515.2</v>
      </c>
      <c r="G356" s="193"/>
      <c r="H356" s="193">
        <v>71515.2</v>
      </c>
      <c r="I356" s="193">
        <v>71515.2</v>
      </c>
      <c r="J356" s="193">
        <v>71515.2</v>
      </c>
      <c r="K356" s="193">
        <v>71515.2</v>
      </c>
      <c r="L356" s="193">
        <v>71515.2</v>
      </c>
    </row>
    <row r="357" spans="1:12" ht="23.25" customHeight="1">
      <c r="A357" s="283"/>
      <c r="B357" s="260"/>
      <c r="C357" s="260"/>
      <c r="D357" s="260"/>
      <c r="E357" s="266" t="s">
        <v>372</v>
      </c>
      <c r="F357" s="193">
        <f>H357</f>
        <v>20270</v>
      </c>
      <c r="G357" s="193"/>
      <c r="H357" s="263">
        <v>20270</v>
      </c>
      <c r="I357" s="193">
        <v>20270</v>
      </c>
      <c r="J357" s="193">
        <v>20270</v>
      </c>
      <c r="K357" s="193">
        <v>20270</v>
      </c>
      <c r="L357" s="193">
        <v>20270</v>
      </c>
    </row>
    <row r="358" spans="1:12" ht="17.25">
      <c r="A358" s="286">
        <v>2912</v>
      </c>
      <c r="B358" s="260" t="s">
        <v>17</v>
      </c>
      <c r="C358" s="260">
        <v>1</v>
      </c>
      <c r="D358" s="260">
        <v>2</v>
      </c>
      <c r="E358" s="249" t="s">
        <v>571</v>
      </c>
      <c r="F358" s="193"/>
      <c r="G358" s="193"/>
      <c r="H358" s="263">
        <v>0</v>
      </c>
      <c r="I358" s="199"/>
      <c r="J358" s="270"/>
      <c r="K358" s="270"/>
      <c r="L358" s="270"/>
    </row>
    <row r="359" spans="1:12" ht="17.25">
      <c r="A359" s="286">
        <v>2920</v>
      </c>
      <c r="B359" s="260" t="s">
        <v>17</v>
      </c>
      <c r="C359" s="260">
        <v>2</v>
      </c>
      <c r="D359" s="260">
        <v>0</v>
      </c>
      <c r="E359" s="249" t="s">
        <v>572</v>
      </c>
      <c r="F359" s="193">
        <f>F361+F362</f>
        <v>4560</v>
      </c>
      <c r="G359" s="193">
        <f>G361+G362</f>
        <v>4560</v>
      </c>
      <c r="H359" s="263">
        <v>0</v>
      </c>
      <c r="I359" s="199">
        <f>I362</f>
        <v>60</v>
      </c>
      <c r="J359" s="199">
        <f>J362</f>
        <v>4560</v>
      </c>
      <c r="K359" s="199">
        <f>K362</f>
        <v>4560</v>
      </c>
      <c r="L359" s="199">
        <f>L362</f>
        <v>4560</v>
      </c>
    </row>
    <row r="360" spans="1:12" ht="17.25">
      <c r="A360" s="286"/>
      <c r="B360" s="260"/>
      <c r="C360" s="260"/>
      <c r="D360" s="260"/>
      <c r="E360" s="249" t="s">
        <v>421</v>
      </c>
      <c r="F360" s="193"/>
      <c r="G360" s="193"/>
      <c r="H360" s="263">
        <v>0</v>
      </c>
      <c r="I360" s="199"/>
      <c r="J360" s="270"/>
      <c r="K360" s="270"/>
      <c r="L360" s="270"/>
    </row>
    <row r="361" spans="1:12" ht="18" thickBot="1">
      <c r="A361" s="286">
        <v>2921</v>
      </c>
      <c r="B361" s="287" t="s">
        <v>17</v>
      </c>
      <c r="C361" s="260">
        <v>2</v>
      </c>
      <c r="D361" s="288">
        <v>1</v>
      </c>
      <c r="E361" s="289" t="s">
        <v>573</v>
      </c>
      <c r="F361" s="290">
        <f>SUM(G361:H361)</f>
        <v>0</v>
      </c>
      <c r="G361" s="291"/>
      <c r="H361" s="263">
        <v>0</v>
      </c>
      <c r="I361" s="199"/>
      <c r="J361" s="270"/>
      <c r="K361" s="270"/>
      <c r="L361" s="270"/>
    </row>
    <row r="362" spans="1:12" ht="18" thickBot="1">
      <c r="A362" s="286">
        <v>2922</v>
      </c>
      <c r="B362" s="287" t="s">
        <v>17</v>
      </c>
      <c r="C362" s="260">
        <v>2</v>
      </c>
      <c r="D362" s="288">
        <v>2</v>
      </c>
      <c r="E362" s="289" t="s">
        <v>574</v>
      </c>
      <c r="F362" s="290">
        <v>4560</v>
      </c>
      <c r="G362" s="206">
        <f>G363</f>
        <v>4560</v>
      </c>
      <c r="H362" s="263">
        <v>0</v>
      </c>
      <c r="I362" s="199">
        <f>I363</f>
        <v>60</v>
      </c>
      <c r="J362" s="199">
        <f>J363</f>
        <v>4560</v>
      </c>
      <c r="K362" s="199">
        <f>K363</f>
        <v>4560</v>
      </c>
      <c r="L362" s="199">
        <f>L363</f>
        <v>4560</v>
      </c>
    </row>
    <row r="363" spans="1:12" ht="38.25">
      <c r="A363" s="286"/>
      <c r="B363" s="287"/>
      <c r="C363" s="260"/>
      <c r="D363" s="288"/>
      <c r="E363" s="269" t="s">
        <v>866</v>
      </c>
      <c r="F363" s="276">
        <v>4560</v>
      </c>
      <c r="G363" s="206">
        <v>4560</v>
      </c>
      <c r="H363" s="263"/>
      <c r="I363" s="199">
        <v>60</v>
      </c>
      <c r="J363" s="199">
        <v>4560</v>
      </c>
      <c r="K363" s="199">
        <v>4560</v>
      </c>
      <c r="L363" s="199">
        <v>4560</v>
      </c>
    </row>
    <row r="364" spans="1:12" ht="38.25">
      <c r="A364" s="286">
        <v>2930</v>
      </c>
      <c r="B364" s="287" t="s">
        <v>17</v>
      </c>
      <c r="C364" s="260">
        <v>3</v>
      </c>
      <c r="D364" s="288">
        <v>0</v>
      </c>
      <c r="E364" s="289" t="s">
        <v>575</v>
      </c>
      <c r="F364" s="292">
        <f>SUM(F366:F367)</f>
        <v>0</v>
      </c>
      <c r="G364" s="205">
        <f>SUM(G366:G367)</f>
        <v>0</v>
      </c>
      <c r="H364" s="263">
        <v>0</v>
      </c>
      <c r="I364" s="199"/>
      <c r="J364" s="270"/>
      <c r="K364" s="270"/>
      <c r="L364" s="270"/>
    </row>
    <row r="365" spans="1:12" ht="17.25">
      <c r="A365" s="286"/>
      <c r="B365" s="293"/>
      <c r="C365" s="260"/>
      <c r="D365" s="288"/>
      <c r="E365" s="289" t="s">
        <v>421</v>
      </c>
      <c r="F365" s="292"/>
      <c r="G365" s="205"/>
      <c r="H365" s="263"/>
      <c r="I365" s="199"/>
      <c r="J365" s="270"/>
      <c r="K365" s="270"/>
      <c r="L365" s="270"/>
    </row>
    <row r="366" spans="1:12" ht="26.25" thickBot="1">
      <c r="A366" s="286">
        <v>2931</v>
      </c>
      <c r="B366" s="287" t="s">
        <v>17</v>
      </c>
      <c r="C366" s="260">
        <v>3</v>
      </c>
      <c r="D366" s="288">
        <v>1</v>
      </c>
      <c r="E366" s="289" t="s">
        <v>576</v>
      </c>
      <c r="F366" s="290">
        <f>SUM(G366:H366)</f>
        <v>0</v>
      </c>
      <c r="G366" s="291"/>
      <c r="H366" s="263"/>
      <c r="I366" s="199"/>
      <c r="J366" s="270"/>
      <c r="K366" s="270"/>
      <c r="L366" s="270"/>
    </row>
    <row r="367" spans="1:12" ht="18" thickBot="1">
      <c r="A367" s="286">
        <v>2932</v>
      </c>
      <c r="B367" s="287" t="s">
        <v>17</v>
      </c>
      <c r="C367" s="260">
        <v>3</v>
      </c>
      <c r="D367" s="288">
        <v>2</v>
      </c>
      <c r="E367" s="289" t="s">
        <v>577</v>
      </c>
      <c r="F367" s="290">
        <f>SUM(G367:H367)</f>
        <v>0</v>
      </c>
      <c r="G367" s="206"/>
      <c r="H367" s="263"/>
      <c r="I367" s="199"/>
      <c r="J367" s="270"/>
      <c r="K367" s="270"/>
      <c r="L367" s="270"/>
    </row>
    <row r="368" spans="1:12" ht="17.25">
      <c r="A368" s="286">
        <v>2940</v>
      </c>
      <c r="B368" s="287" t="s">
        <v>17</v>
      </c>
      <c r="C368" s="260">
        <v>4</v>
      </c>
      <c r="D368" s="288">
        <v>0</v>
      </c>
      <c r="E368" s="289" t="s">
        <v>578</v>
      </c>
      <c r="F368" s="292">
        <f aca="true" t="shared" si="39" ref="F368:L368">F370</f>
        <v>0</v>
      </c>
      <c r="G368" s="205">
        <f t="shared" si="39"/>
        <v>0</v>
      </c>
      <c r="H368" s="263">
        <f t="shared" si="39"/>
        <v>0</v>
      </c>
      <c r="I368" s="263">
        <f t="shared" si="39"/>
        <v>0</v>
      </c>
      <c r="J368" s="263">
        <f t="shared" si="39"/>
        <v>0</v>
      </c>
      <c r="K368" s="263">
        <f t="shared" si="39"/>
        <v>0</v>
      </c>
      <c r="L368" s="263">
        <f t="shared" si="39"/>
        <v>0</v>
      </c>
    </row>
    <row r="369" spans="1:12" ht="17.25">
      <c r="A369" s="286"/>
      <c r="B369" s="293"/>
      <c r="C369" s="260"/>
      <c r="D369" s="288"/>
      <c r="E369" s="289" t="s">
        <v>421</v>
      </c>
      <c r="F369" s="292"/>
      <c r="G369" s="205"/>
      <c r="H369" s="263"/>
      <c r="I369" s="199"/>
      <c r="J369" s="270"/>
      <c r="K369" s="270"/>
      <c r="L369" s="270"/>
    </row>
    <row r="370" spans="1:12" ht="26.25" thickBot="1">
      <c r="A370" s="286">
        <v>2941</v>
      </c>
      <c r="B370" s="287" t="s">
        <v>17</v>
      </c>
      <c r="C370" s="260">
        <v>4</v>
      </c>
      <c r="D370" s="288">
        <v>1</v>
      </c>
      <c r="E370" s="289" t="s">
        <v>579</v>
      </c>
      <c r="F370" s="290">
        <f>SUM(G370:H370)</f>
        <v>0</v>
      </c>
      <c r="G370" s="291"/>
      <c r="H370" s="263"/>
      <c r="I370" s="199"/>
      <c r="J370" s="270"/>
      <c r="K370" s="270"/>
      <c r="L370" s="270"/>
    </row>
    <row r="371" spans="1:12" ht="26.25" thickBot="1">
      <c r="A371" s="286">
        <v>2942</v>
      </c>
      <c r="B371" s="287" t="s">
        <v>17</v>
      </c>
      <c r="C371" s="260">
        <v>4</v>
      </c>
      <c r="D371" s="288">
        <v>2</v>
      </c>
      <c r="E371" s="289" t="s">
        <v>580</v>
      </c>
      <c r="F371" s="290">
        <f>SUM(G371:H371)</f>
        <v>0</v>
      </c>
      <c r="G371" s="291"/>
      <c r="H371" s="263"/>
      <c r="I371" s="199"/>
      <c r="J371" s="270"/>
      <c r="K371" s="270"/>
      <c r="L371" s="270"/>
    </row>
    <row r="372" spans="1:12" ht="25.5">
      <c r="A372" s="286">
        <v>2950</v>
      </c>
      <c r="B372" s="287" t="s">
        <v>17</v>
      </c>
      <c r="C372" s="260">
        <v>5</v>
      </c>
      <c r="D372" s="288">
        <v>0</v>
      </c>
      <c r="E372" s="289" t="s">
        <v>581</v>
      </c>
      <c r="F372" s="292">
        <f>SUM(F374,F384)</f>
        <v>213131.5</v>
      </c>
      <c r="G372" s="205">
        <f aca="true" t="shared" si="40" ref="G372:L372">G374</f>
        <v>213131.5</v>
      </c>
      <c r="H372" s="205">
        <f t="shared" si="40"/>
        <v>0</v>
      </c>
      <c r="I372" s="193">
        <f t="shared" si="40"/>
        <v>53685.7</v>
      </c>
      <c r="J372" s="193">
        <f t="shared" si="40"/>
        <v>106663.2</v>
      </c>
      <c r="K372" s="193">
        <f t="shared" si="40"/>
        <v>159750.5</v>
      </c>
      <c r="L372" s="193">
        <f t="shared" si="40"/>
        <v>213131.5</v>
      </c>
    </row>
    <row r="373" spans="1:12" ht="17.25">
      <c r="A373" s="286"/>
      <c r="B373" s="293"/>
      <c r="C373" s="260"/>
      <c r="D373" s="288"/>
      <c r="E373" s="289" t="s">
        <v>421</v>
      </c>
      <c r="F373" s="292"/>
      <c r="G373" s="205"/>
      <c r="H373" s="263"/>
      <c r="I373" s="199"/>
      <c r="J373" s="270"/>
      <c r="K373" s="270"/>
      <c r="L373" s="270"/>
    </row>
    <row r="374" spans="1:12" ht="18" thickBot="1">
      <c r="A374" s="286">
        <v>2951</v>
      </c>
      <c r="B374" s="287" t="s">
        <v>17</v>
      </c>
      <c r="C374" s="260">
        <v>5</v>
      </c>
      <c r="D374" s="288">
        <v>1</v>
      </c>
      <c r="E374" s="289" t="s">
        <v>582</v>
      </c>
      <c r="F374" s="290">
        <f aca="true" t="shared" si="41" ref="F374:L374">F375+F383</f>
        <v>213131.5</v>
      </c>
      <c r="G374" s="290">
        <f t="shared" si="41"/>
        <v>213131.5</v>
      </c>
      <c r="H374" s="291">
        <f t="shared" si="41"/>
        <v>0</v>
      </c>
      <c r="I374" s="193">
        <f t="shared" si="41"/>
        <v>53685.7</v>
      </c>
      <c r="J374" s="193">
        <f t="shared" si="41"/>
        <v>106663.2</v>
      </c>
      <c r="K374" s="193">
        <f t="shared" si="41"/>
        <v>159750.5</v>
      </c>
      <c r="L374" s="193">
        <f t="shared" si="41"/>
        <v>213131.5</v>
      </c>
    </row>
    <row r="375" spans="1:12" ht="39" thickBot="1">
      <c r="A375" s="286"/>
      <c r="B375" s="287"/>
      <c r="C375" s="260"/>
      <c r="D375" s="288"/>
      <c r="E375" s="273" t="s">
        <v>379</v>
      </c>
      <c r="F375" s="290">
        <f aca="true" t="shared" si="42" ref="F375:L375">F377+F378+F379+F380+F381+F382</f>
        <v>213131.5</v>
      </c>
      <c r="G375" s="290">
        <f t="shared" si="42"/>
        <v>213131.5</v>
      </c>
      <c r="H375" s="291">
        <f t="shared" si="42"/>
        <v>0</v>
      </c>
      <c r="I375" s="193">
        <f t="shared" si="42"/>
        <v>53685.7</v>
      </c>
      <c r="J375" s="193">
        <f t="shared" si="42"/>
        <v>106663.2</v>
      </c>
      <c r="K375" s="193">
        <f t="shared" si="42"/>
        <v>159750.5</v>
      </c>
      <c r="L375" s="193">
        <f t="shared" si="42"/>
        <v>213131.5</v>
      </c>
    </row>
    <row r="376" spans="1:12" ht="18" thickBot="1">
      <c r="A376" s="286"/>
      <c r="B376" s="287"/>
      <c r="C376" s="260"/>
      <c r="D376" s="288"/>
      <c r="E376" s="289" t="s">
        <v>281</v>
      </c>
      <c r="F376" s="290"/>
      <c r="G376" s="291"/>
      <c r="H376" s="263"/>
      <c r="I376" s="203"/>
      <c r="J376" s="294"/>
      <c r="K376" s="294"/>
      <c r="L376" s="294"/>
    </row>
    <row r="377" spans="1:12" ht="18" thickBot="1">
      <c r="A377" s="286"/>
      <c r="B377" s="287"/>
      <c r="C377" s="260"/>
      <c r="D377" s="288"/>
      <c r="E377" s="289" t="s">
        <v>410</v>
      </c>
      <c r="F377" s="290">
        <f aca="true" t="shared" si="43" ref="F377:F383">SUM(G377:H377)</f>
        <v>9747.1</v>
      </c>
      <c r="G377" s="291">
        <v>9747.1</v>
      </c>
      <c r="H377" s="263"/>
      <c r="I377" s="199">
        <v>2435</v>
      </c>
      <c r="J377" s="270">
        <v>4870</v>
      </c>
      <c r="K377" s="270">
        <v>7305</v>
      </c>
      <c r="L377" s="270">
        <v>9747.1</v>
      </c>
    </row>
    <row r="378" spans="1:12" ht="26.25" thickBot="1">
      <c r="A378" s="286"/>
      <c r="B378" s="287"/>
      <c r="C378" s="260"/>
      <c r="D378" s="288"/>
      <c r="E378" s="289" t="s">
        <v>828</v>
      </c>
      <c r="F378" s="290">
        <f t="shared" si="43"/>
        <v>78288.2</v>
      </c>
      <c r="G378" s="291">
        <v>78288.2</v>
      </c>
      <c r="H378" s="263"/>
      <c r="I378" s="199">
        <v>19610.2</v>
      </c>
      <c r="J378" s="199">
        <v>39160.2</v>
      </c>
      <c r="K378" s="199">
        <v>58710</v>
      </c>
      <c r="L378" s="199">
        <v>78288.2</v>
      </c>
    </row>
    <row r="379" spans="1:12" ht="26.25" thickBot="1">
      <c r="A379" s="286"/>
      <c r="B379" s="287"/>
      <c r="C379" s="260"/>
      <c r="D379" s="288"/>
      <c r="E379" s="289" t="s">
        <v>411</v>
      </c>
      <c r="F379" s="290">
        <f t="shared" si="43"/>
        <v>11659.3</v>
      </c>
      <c r="G379" s="291">
        <v>11659.3</v>
      </c>
      <c r="H379" s="263"/>
      <c r="I379" s="199">
        <v>2915</v>
      </c>
      <c r="J379" s="199">
        <v>5830</v>
      </c>
      <c r="K379" s="199">
        <v>8745</v>
      </c>
      <c r="L379" s="199">
        <v>11659.3</v>
      </c>
    </row>
    <row r="380" spans="1:12" ht="18" thickBot="1">
      <c r="A380" s="286"/>
      <c r="B380" s="287"/>
      <c r="C380" s="260"/>
      <c r="D380" s="288"/>
      <c r="E380" s="289" t="s">
        <v>412</v>
      </c>
      <c r="F380" s="290">
        <f t="shared" si="43"/>
        <v>14988.5</v>
      </c>
      <c r="G380" s="291">
        <v>14988.5</v>
      </c>
      <c r="H380" s="263"/>
      <c r="I380" s="199">
        <v>3700</v>
      </c>
      <c r="J380" s="270">
        <v>7400</v>
      </c>
      <c r="K380" s="270">
        <v>11200</v>
      </c>
      <c r="L380" s="270">
        <v>14988.5</v>
      </c>
    </row>
    <row r="381" spans="1:12" ht="26.25" thickBot="1">
      <c r="A381" s="286"/>
      <c r="B381" s="287"/>
      <c r="C381" s="260"/>
      <c r="D381" s="288"/>
      <c r="E381" s="289" t="s">
        <v>413</v>
      </c>
      <c r="F381" s="290">
        <f t="shared" si="43"/>
        <v>53466.5</v>
      </c>
      <c r="G381" s="291">
        <v>53466.5</v>
      </c>
      <c r="H381" s="263"/>
      <c r="I381" s="199">
        <v>13838</v>
      </c>
      <c r="J381" s="199">
        <v>27028</v>
      </c>
      <c r="K381" s="199">
        <v>40228</v>
      </c>
      <c r="L381" s="199">
        <v>53466.5</v>
      </c>
    </row>
    <row r="382" spans="1:12" ht="18" thickBot="1">
      <c r="A382" s="286"/>
      <c r="B382" s="287"/>
      <c r="C382" s="260"/>
      <c r="D382" s="288"/>
      <c r="E382" s="289" t="s">
        <v>414</v>
      </c>
      <c r="F382" s="290">
        <f t="shared" si="43"/>
        <v>44981.9</v>
      </c>
      <c r="G382" s="291">
        <v>44981.9</v>
      </c>
      <c r="H382" s="263"/>
      <c r="I382" s="199">
        <v>11187.5</v>
      </c>
      <c r="J382" s="270">
        <v>22375</v>
      </c>
      <c r="K382" s="270">
        <v>33562.5</v>
      </c>
      <c r="L382" s="270">
        <v>44981.9</v>
      </c>
    </row>
    <row r="383" spans="1:12" ht="29.25" customHeight="1" thickBot="1">
      <c r="A383" s="286"/>
      <c r="B383" s="287"/>
      <c r="C383" s="260"/>
      <c r="D383" s="288"/>
      <c r="E383" s="295"/>
      <c r="F383" s="290">
        <f t="shared" si="43"/>
        <v>0</v>
      </c>
      <c r="G383" s="291"/>
      <c r="H383" s="263">
        <v>0</v>
      </c>
      <c r="I383" s="199"/>
      <c r="J383" s="270"/>
      <c r="K383" s="270"/>
      <c r="L383" s="270"/>
    </row>
    <row r="384" spans="1:12" ht="18" thickBot="1">
      <c r="A384" s="286">
        <v>2952</v>
      </c>
      <c r="B384" s="287" t="s">
        <v>17</v>
      </c>
      <c r="C384" s="260">
        <v>5</v>
      </c>
      <c r="D384" s="288">
        <v>2</v>
      </c>
      <c r="E384" s="289" t="s">
        <v>717</v>
      </c>
      <c r="F384" s="290">
        <f>SUM(G384:H384)</f>
        <v>0</v>
      </c>
      <c r="G384" s="291"/>
      <c r="H384" s="263"/>
      <c r="I384" s="199"/>
      <c r="J384" s="270"/>
      <c r="K384" s="270"/>
      <c r="L384" s="270"/>
    </row>
    <row r="385" spans="1:12" ht="25.5">
      <c r="A385" s="286">
        <v>2960</v>
      </c>
      <c r="B385" s="287" t="s">
        <v>17</v>
      </c>
      <c r="C385" s="260">
        <v>6</v>
      </c>
      <c r="D385" s="288">
        <v>0</v>
      </c>
      <c r="E385" s="289" t="s">
        <v>584</v>
      </c>
      <c r="F385" s="292">
        <f aca="true" t="shared" si="44" ref="F385:L385">SUM(F387)</f>
        <v>0</v>
      </c>
      <c r="G385" s="205">
        <f t="shared" si="44"/>
        <v>0</v>
      </c>
      <c r="H385" s="263">
        <f t="shared" si="44"/>
        <v>0</v>
      </c>
      <c r="I385" s="263">
        <f t="shared" si="44"/>
        <v>0</v>
      </c>
      <c r="J385" s="263">
        <f t="shared" si="44"/>
        <v>0</v>
      </c>
      <c r="K385" s="263">
        <f t="shared" si="44"/>
        <v>0</v>
      </c>
      <c r="L385" s="263">
        <f t="shared" si="44"/>
        <v>0</v>
      </c>
    </row>
    <row r="386" spans="1:12" ht="17.25">
      <c r="A386" s="286"/>
      <c r="B386" s="293"/>
      <c r="C386" s="260"/>
      <c r="D386" s="288"/>
      <c r="E386" s="289" t="s">
        <v>421</v>
      </c>
      <c r="F386" s="292"/>
      <c r="G386" s="205"/>
      <c r="H386" s="263"/>
      <c r="I386" s="199"/>
      <c r="J386" s="270"/>
      <c r="K386" s="270"/>
      <c r="L386" s="270"/>
    </row>
    <row r="387" spans="1:12" ht="26.25" thickBot="1">
      <c r="A387" s="259">
        <v>2961</v>
      </c>
      <c r="B387" s="260" t="s">
        <v>17</v>
      </c>
      <c r="C387" s="260">
        <v>6</v>
      </c>
      <c r="D387" s="260">
        <v>1</v>
      </c>
      <c r="E387" s="296" t="s">
        <v>584</v>
      </c>
      <c r="F387" s="290">
        <f>SUM(G387:H387)</f>
        <v>0</v>
      </c>
      <c r="G387" s="291"/>
      <c r="H387" s="263"/>
      <c r="I387" s="199"/>
      <c r="J387" s="270"/>
      <c r="K387" s="270"/>
      <c r="L387" s="270"/>
    </row>
    <row r="388" spans="1:12" ht="25.5">
      <c r="A388" s="259">
        <v>2970</v>
      </c>
      <c r="B388" s="260" t="s">
        <v>17</v>
      </c>
      <c r="C388" s="260">
        <v>7</v>
      </c>
      <c r="D388" s="260">
        <v>0</v>
      </c>
      <c r="E388" s="296" t="s">
        <v>585</v>
      </c>
      <c r="F388" s="292">
        <f aca="true" t="shared" si="45" ref="F388:L388">SUM(F390)</f>
        <v>0</v>
      </c>
      <c r="G388" s="205">
        <f t="shared" si="45"/>
        <v>0</v>
      </c>
      <c r="H388" s="263">
        <f t="shared" si="45"/>
        <v>0</v>
      </c>
      <c r="I388" s="263">
        <f t="shared" si="45"/>
        <v>0</v>
      </c>
      <c r="J388" s="263">
        <f t="shared" si="45"/>
        <v>0</v>
      </c>
      <c r="K388" s="263">
        <f t="shared" si="45"/>
        <v>0</v>
      </c>
      <c r="L388" s="263">
        <f t="shared" si="45"/>
        <v>0</v>
      </c>
    </row>
    <row r="389" spans="1:12" ht="17.25">
      <c r="A389" s="259"/>
      <c r="B389" s="260"/>
      <c r="C389" s="260"/>
      <c r="D389" s="260"/>
      <c r="E389" s="296" t="s">
        <v>421</v>
      </c>
      <c r="F389" s="292"/>
      <c r="G389" s="205"/>
      <c r="H389" s="263"/>
      <c r="I389" s="199"/>
      <c r="J389" s="270"/>
      <c r="K389" s="270"/>
      <c r="L389" s="270"/>
    </row>
    <row r="390" spans="1:12" ht="26.25" thickBot="1">
      <c r="A390" s="259">
        <v>2971</v>
      </c>
      <c r="B390" s="260" t="s">
        <v>17</v>
      </c>
      <c r="C390" s="260">
        <v>7</v>
      </c>
      <c r="D390" s="260">
        <v>1</v>
      </c>
      <c r="E390" s="296" t="s">
        <v>585</v>
      </c>
      <c r="F390" s="290">
        <f>SUM(G390:H390)</f>
        <v>0</v>
      </c>
      <c r="G390" s="291"/>
      <c r="H390" s="263"/>
      <c r="I390" s="199"/>
      <c r="J390" s="270"/>
      <c r="K390" s="270"/>
      <c r="L390" s="270"/>
    </row>
    <row r="391" spans="1:12" ht="17.25">
      <c r="A391" s="259">
        <v>2980</v>
      </c>
      <c r="B391" s="260" t="s">
        <v>17</v>
      </c>
      <c r="C391" s="260">
        <v>8</v>
      </c>
      <c r="D391" s="260">
        <v>0</v>
      </c>
      <c r="E391" s="296" t="s">
        <v>586</v>
      </c>
      <c r="F391" s="292">
        <f aca="true" t="shared" si="46" ref="F391:L391">SUM(F393)</f>
        <v>0</v>
      </c>
      <c r="G391" s="205">
        <f t="shared" si="46"/>
        <v>0</v>
      </c>
      <c r="H391" s="263">
        <f t="shared" si="46"/>
        <v>0</v>
      </c>
      <c r="I391" s="263">
        <f t="shared" si="46"/>
        <v>0</v>
      </c>
      <c r="J391" s="263">
        <f t="shared" si="46"/>
        <v>0</v>
      </c>
      <c r="K391" s="263">
        <f t="shared" si="46"/>
        <v>0</v>
      </c>
      <c r="L391" s="263">
        <f t="shared" si="46"/>
        <v>0</v>
      </c>
    </row>
    <row r="392" spans="1:12" ht="17.25">
      <c r="A392" s="259"/>
      <c r="B392" s="260"/>
      <c r="C392" s="260"/>
      <c r="D392" s="260"/>
      <c r="E392" s="296" t="s">
        <v>421</v>
      </c>
      <c r="F392" s="292"/>
      <c r="G392" s="205"/>
      <c r="H392" s="263"/>
      <c r="I392" s="199"/>
      <c r="J392" s="270"/>
      <c r="K392" s="270"/>
      <c r="L392" s="270"/>
    </row>
    <row r="393" spans="1:12" ht="18" thickBot="1">
      <c r="A393" s="259">
        <v>2981</v>
      </c>
      <c r="B393" s="260" t="s">
        <v>17</v>
      </c>
      <c r="C393" s="260">
        <v>8</v>
      </c>
      <c r="D393" s="260">
        <v>1</v>
      </c>
      <c r="E393" s="296" t="s">
        <v>586</v>
      </c>
      <c r="F393" s="290">
        <f aca="true" t="shared" si="47" ref="F393:L393">F394</f>
        <v>0</v>
      </c>
      <c r="G393" s="291">
        <f t="shared" si="47"/>
        <v>0</v>
      </c>
      <c r="H393" s="263">
        <f t="shared" si="47"/>
        <v>0</v>
      </c>
      <c r="I393" s="263">
        <f t="shared" si="47"/>
        <v>0</v>
      </c>
      <c r="J393" s="263">
        <f t="shared" si="47"/>
        <v>0</v>
      </c>
      <c r="K393" s="263">
        <f t="shared" si="47"/>
        <v>0</v>
      </c>
      <c r="L393" s="263">
        <f t="shared" si="47"/>
        <v>0</v>
      </c>
    </row>
    <row r="394" spans="1:12" ht="18" thickBot="1">
      <c r="A394" s="259"/>
      <c r="B394" s="260"/>
      <c r="C394" s="260"/>
      <c r="D394" s="260"/>
      <c r="E394" s="296">
        <v>4637</v>
      </c>
      <c r="F394" s="290">
        <f>SUM(G394:H394)</f>
        <v>0</v>
      </c>
      <c r="G394" s="206">
        <v>0</v>
      </c>
      <c r="H394" s="263"/>
      <c r="I394" s="199"/>
      <c r="J394" s="270"/>
      <c r="K394" s="270"/>
      <c r="L394" s="270"/>
    </row>
    <row r="395" spans="1:12" s="14" customFormat="1" ht="51">
      <c r="A395" s="277">
        <v>3000</v>
      </c>
      <c r="B395" s="278" t="s">
        <v>18</v>
      </c>
      <c r="C395" s="278">
        <v>0</v>
      </c>
      <c r="D395" s="278">
        <v>0</v>
      </c>
      <c r="E395" s="297" t="s">
        <v>587</v>
      </c>
      <c r="F395" s="298">
        <f aca="true" t="shared" si="48" ref="F395:L395">SUM(F397,F401,F404,F409,F412,F415,F418,F423,F427)</f>
        <v>27250</v>
      </c>
      <c r="G395" s="299">
        <f t="shared" si="48"/>
        <v>27250</v>
      </c>
      <c r="H395" s="299">
        <f t="shared" si="48"/>
        <v>0</v>
      </c>
      <c r="I395" s="200">
        <f t="shared" si="48"/>
        <v>6950</v>
      </c>
      <c r="J395" s="200">
        <f t="shared" si="48"/>
        <v>13650</v>
      </c>
      <c r="K395" s="200">
        <f t="shared" si="48"/>
        <v>20350</v>
      </c>
      <c r="L395" s="200">
        <f t="shared" si="48"/>
        <v>27250</v>
      </c>
    </row>
    <row r="396" spans="1:12" ht="17.25">
      <c r="A396" s="259"/>
      <c r="B396" s="260"/>
      <c r="C396" s="260"/>
      <c r="D396" s="260"/>
      <c r="E396" s="296" t="s">
        <v>341</v>
      </c>
      <c r="F396" s="292"/>
      <c r="G396" s="205"/>
      <c r="H396" s="263"/>
      <c r="I396" s="199"/>
      <c r="J396" s="270"/>
      <c r="K396" s="270"/>
      <c r="L396" s="270"/>
    </row>
    <row r="397" spans="1:12" ht="25.5">
      <c r="A397" s="259">
        <v>3010</v>
      </c>
      <c r="B397" s="260" t="s">
        <v>18</v>
      </c>
      <c r="C397" s="260">
        <v>1</v>
      </c>
      <c r="D397" s="260">
        <v>0</v>
      </c>
      <c r="E397" s="296" t="s">
        <v>588</v>
      </c>
      <c r="F397" s="292">
        <f aca="true" t="shared" si="49" ref="F397:L397">SUM(F399:F400)</f>
        <v>0</v>
      </c>
      <c r="G397" s="205">
        <f t="shared" si="49"/>
        <v>0</v>
      </c>
      <c r="H397" s="263">
        <f t="shared" si="49"/>
        <v>0</v>
      </c>
      <c r="I397" s="263">
        <f t="shared" si="49"/>
        <v>0</v>
      </c>
      <c r="J397" s="263">
        <f t="shared" si="49"/>
        <v>0</v>
      </c>
      <c r="K397" s="263">
        <f t="shared" si="49"/>
        <v>0</v>
      </c>
      <c r="L397" s="263">
        <f t="shared" si="49"/>
        <v>0</v>
      </c>
    </row>
    <row r="398" spans="1:12" ht="17.25">
      <c r="A398" s="259"/>
      <c r="B398" s="260"/>
      <c r="C398" s="260"/>
      <c r="D398" s="260"/>
      <c r="E398" s="296" t="s">
        <v>421</v>
      </c>
      <c r="F398" s="292"/>
      <c r="G398" s="205"/>
      <c r="H398" s="263"/>
      <c r="I398" s="199"/>
      <c r="J398" s="270"/>
      <c r="K398" s="270"/>
      <c r="L398" s="270"/>
    </row>
    <row r="399" spans="1:12" ht="18" thickBot="1">
      <c r="A399" s="259">
        <v>3011</v>
      </c>
      <c r="B399" s="260" t="s">
        <v>18</v>
      </c>
      <c r="C399" s="260">
        <v>1</v>
      </c>
      <c r="D399" s="260">
        <v>1</v>
      </c>
      <c r="E399" s="296" t="s">
        <v>589</v>
      </c>
      <c r="F399" s="290">
        <f>SUM(G399:H399)</f>
        <v>0</v>
      </c>
      <c r="G399" s="291"/>
      <c r="H399" s="263"/>
      <c r="I399" s="199"/>
      <c r="J399" s="270"/>
      <c r="K399" s="270"/>
      <c r="L399" s="270"/>
    </row>
    <row r="400" spans="1:12" ht="18" thickBot="1">
      <c r="A400" s="259">
        <v>3012</v>
      </c>
      <c r="B400" s="260" t="s">
        <v>18</v>
      </c>
      <c r="C400" s="260">
        <v>1</v>
      </c>
      <c r="D400" s="260">
        <v>2</v>
      </c>
      <c r="E400" s="296" t="s">
        <v>590</v>
      </c>
      <c r="F400" s="290">
        <f>SUM(G400:H400)</f>
        <v>0</v>
      </c>
      <c r="G400" s="291"/>
      <c r="H400" s="263"/>
      <c r="I400" s="199"/>
      <c r="J400" s="270"/>
      <c r="K400" s="270"/>
      <c r="L400" s="270"/>
    </row>
    <row r="401" spans="1:12" ht="17.25">
      <c r="A401" s="259">
        <v>3020</v>
      </c>
      <c r="B401" s="260" t="s">
        <v>18</v>
      </c>
      <c r="C401" s="260">
        <v>2</v>
      </c>
      <c r="D401" s="260">
        <v>0</v>
      </c>
      <c r="E401" s="296" t="s">
        <v>591</v>
      </c>
      <c r="F401" s="292">
        <f aca="true" t="shared" si="50" ref="F401:L401">SUM(F403)</f>
        <v>0</v>
      </c>
      <c r="G401" s="205">
        <f t="shared" si="50"/>
        <v>0</v>
      </c>
      <c r="H401" s="263">
        <f t="shared" si="50"/>
        <v>0</v>
      </c>
      <c r="I401" s="263">
        <f t="shared" si="50"/>
        <v>0</v>
      </c>
      <c r="J401" s="263">
        <f t="shared" si="50"/>
        <v>0</v>
      </c>
      <c r="K401" s="263">
        <f t="shared" si="50"/>
        <v>0</v>
      </c>
      <c r="L401" s="263">
        <f t="shared" si="50"/>
        <v>0</v>
      </c>
    </row>
    <row r="402" spans="1:12" ht="17.25">
      <c r="A402" s="259"/>
      <c r="B402" s="260"/>
      <c r="C402" s="260"/>
      <c r="D402" s="260"/>
      <c r="E402" s="296" t="s">
        <v>421</v>
      </c>
      <c r="F402" s="292"/>
      <c r="G402" s="205"/>
      <c r="H402" s="263"/>
      <c r="I402" s="199"/>
      <c r="J402" s="270"/>
      <c r="K402" s="270"/>
      <c r="L402" s="270"/>
    </row>
    <row r="403" spans="1:12" ht="18" thickBot="1">
      <c r="A403" s="259">
        <v>3021</v>
      </c>
      <c r="B403" s="260" t="s">
        <v>18</v>
      </c>
      <c r="C403" s="260">
        <v>2</v>
      </c>
      <c r="D403" s="260">
        <v>1</v>
      </c>
      <c r="E403" s="296" t="s">
        <v>591</v>
      </c>
      <c r="F403" s="290">
        <f>SUM(G403:H403)</f>
        <v>0</v>
      </c>
      <c r="G403" s="291"/>
      <c r="H403" s="263"/>
      <c r="I403" s="199"/>
      <c r="J403" s="270"/>
      <c r="K403" s="270"/>
      <c r="L403" s="270"/>
    </row>
    <row r="404" spans="1:12" ht="17.25">
      <c r="A404" s="259">
        <v>3030</v>
      </c>
      <c r="B404" s="260" t="s">
        <v>18</v>
      </c>
      <c r="C404" s="260">
        <v>3</v>
      </c>
      <c r="D404" s="260">
        <v>0</v>
      </c>
      <c r="E404" s="296" t="s">
        <v>592</v>
      </c>
      <c r="F404" s="292">
        <f aca="true" t="shared" si="51" ref="F404:L404">SUM(F406)</f>
        <v>5000</v>
      </c>
      <c r="G404" s="205">
        <f t="shared" si="51"/>
        <v>5000</v>
      </c>
      <c r="H404" s="205">
        <f t="shared" si="51"/>
        <v>0</v>
      </c>
      <c r="I404" s="193">
        <f t="shared" si="51"/>
        <v>1250</v>
      </c>
      <c r="J404" s="193">
        <f t="shared" si="51"/>
        <v>2500</v>
      </c>
      <c r="K404" s="193">
        <f t="shared" si="51"/>
        <v>3750</v>
      </c>
      <c r="L404" s="193">
        <f t="shared" si="51"/>
        <v>5000</v>
      </c>
    </row>
    <row r="405" spans="1:12" ht="17.25">
      <c r="A405" s="259"/>
      <c r="B405" s="260"/>
      <c r="C405" s="260"/>
      <c r="D405" s="260"/>
      <c r="E405" s="296" t="s">
        <v>421</v>
      </c>
      <c r="F405" s="292"/>
      <c r="G405" s="205"/>
      <c r="H405" s="263"/>
      <c r="I405" s="199"/>
      <c r="J405" s="270"/>
      <c r="K405" s="270"/>
      <c r="L405" s="270"/>
    </row>
    <row r="406" spans="1:12" ht="18" thickBot="1">
      <c r="A406" s="259">
        <v>3031</v>
      </c>
      <c r="B406" s="260" t="s">
        <v>18</v>
      </c>
      <c r="C406" s="260">
        <v>3</v>
      </c>
      <c r="D406" s="260" t="s">
        <v>179</v>
      </c>
      <c r="E406" s="296" t="s">
        <v>592</v>
      </c>
      <c r="F406" s="290">
        <f>SUM(G406:H406)</f>
        <v>5000</v>
      </c>
      <c r="G406" s="206">
        <f aca="true" t="shared" si="52" ref="G406:L406">G407+G408</f>
        <v>5000</v>
      </c>
      <c r="H406" s="206">
        <f t="shared" si="52"/>
        <v>0</v>
      </c>
      <c r="I406" s="193">
        <f t="shared" si="52"/>
        <v>1250</v>
      </c>
      <c r="J406" s="193">
        <f t="shared" si="52"/>
        <v>2500</v>
      </c>
      <c r="K406" s="193">
        <f t="shared" si="52"/>
        <v>3750</v>
      </c>
      <c r="L406" s="193">
        <f t="shared" si="52"/>
        <v>5000</v>
      </c>
    </row>
    <row r="407" spans="1:12" ht="26.25" thickBot="1">
      <c r="A407" s="259"/>
      <c r="B407" s="260"/>
      <c r="C407" s="260"/>
      <c r="D407" s="260"/>
      <c r="E407" s="300" t="s">
        <v>415</v>
      </c>
      <c r="F407" s="290">
        <f>SUM(G407:H407)</f>
        <v>5000</v>
      </c>
      <c r="G407" s="205">
        <v>5000</v>
      </c>
      <c r="H407" s="263">
        <v>0</v>
      </c>
      <c r="I407" s="199">
        <v>1250</v>
      </c>
      <c r="J407" s="199">
        <v>2500</v>
      </c>
      <c r="K407" s="199">
        <v>3750</v>
      </c>
      <c r="L407" s="199">
        <v>5000</v>
      </c>
    </row>
    <row r="408" spans="1:12" ht="18" thickBot="1">
      <c r="A408" s="259"/>
      <c r="B408" s="260"/>
      <c r="C408" s="260"/>
      <c r="D408" s="260"/>
      <c r="E408" s="296"/>
      <c r="F408" s="290">
        <f>SUM(G408:H408)</f>
        <v>0</v>
      </c>
      <c r="G408" s="205"/>
      <c r="H408" s="263"/>
      <c r="I408" s="199"/>
      <c r="J408" s="270"/>
      <c r="K408" s="270"/>
      <c r="L408" s="270"/>
    </row>
    <row r="409" spans="1:12" ht="17.25">
      <c r="A409" s="259">
        <v>3040</v>
      </c>
      <c r="B409" s="260" t="s">
        <v>18</v>
      </c>
      <c r="C409" s="260">
        <v>4</v>
      </c>
      <c r="D409" s="260">
        <v>0</v>
      </c>
      <c r="E409" s="296" t="s">
        <v>593</v>
      </c>
      <c r="F409" s="292">
        <f aca="true" t="shared" si="53" ref="F409:L409">SUM(F411)</f>
        <v>0</v>
      </c>
      <c r="G409" s="205">
        <f t="shared" si="53"/>
        <v>0</v>
      </c>
      <c r="H409" s="263">
        <f t="shared" si="53"/>
        <v>0</v>
      </c>
      <c r="I409" s="263">
        <f t="shared" si="53"/>
        <v>0</v>
      </c>
      <c r="J409" s="263">
        <f t="shared" si="53"/>
        <v>0</v>
      </c>
      <c r="K409" s="263">
        <f t="shared" si="53"/>
        <v>0</v>
      </c>
      <c r="L409" s="263">
        <f t="shared" si="53"/>
        <v>0</v>
      </c>
    </row>
    <row r="410" spans="1:12" ht="17.25">
      <c r="A410" s="259"/>
      <c r="B410" s="260"/>
      <c r="C410" s="260"/>
      <c r="D410" s="260"/>
      <c r="E410" s="296" t="s">
        <v>421</v>
      </c>
      <c r="F410" s="292"/>
      <c r="G410" s="205"/>
      <c r="H410" s="263"/>
      <c r="I410" s="199"/>
      <c r="J410" s="270"/>
      <c r="K410" s="270"/>
      <c r="L410" s="270"/>
    </row>
    <row r="411" spans="1:12" ht="18" thickBot="1">
      <c r="A411" s="259">
        <v>3041</v>
      </c>
      <c r="B411" s="260" t="s">
        <v>18</v>
      </c>
      <c r="C411" s="260">
        <v>4</v>
      </c>
      <c r="D411" s="260">
        <v>1</v>
      </c>
      <c r="E411" s="296" t="s">
        <v>593</v>
      </c>
      <c r="F411" s="290">
        <f>SUM(G411:H411)</f>
        <v>0</v>
      </c>
      <c r="G411" s="206"/>
      <c r="H411" s="263"/>
      <c r="I411" s="199"/>
      <c r="J411" s="270"/>
      <c r="K411" s="270"/>
      <c r="L411" s="270"/>
    </row>
    <row r="412" spans="1:12" ht="17.25">
      <c r="A412" s="259">
        <v>3050</v>
      </c>
      <c r="B412" s="260" t="s">
        <v>18</v>
      </c>
      <c r="C412" s="260">
        <v>5</v>
      </c>
      <c r="D412" s="260">
        <v>0</v>
      </c>
      <c r="E412" s="296" t="s">
        <v>594</v>
      </c>
      <c r="F412" s="292">
        <f aca="true" t="shared" si="54" ref="F412:L412">SUM(F414)</f>
        <v>0</v>
      </c>
      <c r="G412" s="205">
        <f t="shared" si="54"/>
        <v>0</v>
      </c>
      <c r="H412" s="263">
        <f t="shared" si="54"/>
        <v>0</v>
      </c>
      <c r="I412" s="263">
        <f t="shared" si="54"/>
        <v>0</v>
      </c>
      <c r="J412" s="263">
        <f t="shared" si="54"/>
        <v>0</v>
      </c>
      <c r="K412" s="263">
        <f t="shared" si="54"/>
        <v>0</v>
      </c>
      <c r="L412" s="263">
        <f t="shared" si="54"/>
        <v>0</v>
      </c>
    </row>
    <row r="413" spans="1:12" ht="17.25">
      <c r="A413" s="259"/>
      <c r="B413" s="260"/>
      <c r="C413" s="260"/>
      <c r="D413" s="260"/>
      <c r="E413" s="296" t="s">
        <v>421</v>
      </c>
      <c r="F413" s="292"/>
      <c r="G413" s="205"/>
      <c r="H413" s="263"/>
      <c r="I413" s="199"/>
      <c r="J413" s="270"/>
      <c r="K413" s="270"/>
      <c r="L413" s="270"/>
    </row>
    <row r="414" spans="1:12" ht="18" thickBot="1">
      <c r="A414" s="259">
        <v>3051</v>
      </c>
      <c r="B414" s="260" t="s">
        <v>18</v>
      </c>
      <c r="C414" s="260">
        <v>5</v>
      </c>
      <c r="D414" s="260">
        <v>1</v>
      </c>
      <c r="E414" s="296" t="s">
        <v>594</v>
      </c>
      <c r="F414" s="290">
        <f>SUM(G414:H414)</f>
        <v>0</v>
      </c>
      <c r="G414" s="291"/>
      <c r="H414" s="263"/>
      <c r="I414" s="199"/>
      <c r="J414" s="270"/>
      <c r="K414" s="270"/>
      <c r="L414" s="270"/>
    </row>
    <row r="415" spans="1:12" ht="17.25">
      <c r="A415" s="259">
        <v>3060</v>
      </c>
      <c r="B415" s="260" t="s">
        <v>18</v>
      </c>
      <c r="C415" s="260">
        <v>6</v>
      </c>
      <c r="D415" s="260">
        <v>0</v>
      </c>
      <c r="E415" s="296" t="s">
        <v>595</v>
      </c>
      <c r="F415" s="292">
        <f aca="true" t="shared" si="55" ref="F415:L415">SUM(F417)</f>
        <v>0</v>
      </c>
      <c r="G415" s="205">
        <f t="shared" si="55"/>
        <v>0</v>
      </c>
      <c r="H415" s="263">
        <f t="shared" si="55"/>
        <v>0</v>
      </c>
      <c r="I415" s="263">
        <f t="shared" si="55"/>
        <v>0</v>
      </c>
      <c r="J415" s="263">
        <f t="shared" si="55"/>
        <v>0</v>
      </c>
      <c r="K415" s="263">
        <f t="shared" si="55"/>
        <v>0</v>
      </c>
      <c r="L415" s="263">
        <f t="shared" si="55"/>
        <v>0</v>
      </c>
    </row>
    <row r="416" spans="1:12" ht="17.25">
      <c r="A416" s="259"/>
      <c r="B416" s="260"/>
      <c r="C416" s="260"/>
      <c r="D416" s="260"/>
      <c r="E416" s="296" t="s">
        <v>421</v>
      </c>
      <c r="F416" s="292"/>
      <c r="G416" s="205"/>
      <c r="H416" s="263"/>
      <c r="I416" s="204"/>
      <c r="J416" s="270"/>
      <c r="K416" s="270"/>
      <c r="L416" s="270"/>
    </row>
    <row r="417" spans="1:12" ht="18" thickBot="1">
      <c r="A417" s="259">
        <v>3061</v>
      </c>
      <c r="B417" s="260" t="s">
        <v>18</v>
      </c>
      <c r="C417" s="260">
        <v>6</v>
      </c>
      <c r="D417" s="260">
        <v>1</v>
      </c>
      <c r="E417" s="296" t="s">
        <v>595</v>
      </c>
      <c r="F417" s="290">
        <f>SUM(G417:H417)</f>
        <v>0</v>
      </c>
      <c r="G417" s="291"/>
      <c r="H417" s="263"/>
      <c r="I417" s="204"/>
      <c r="J417" s="270"/>
      <c r="K417" s="270"/>
      <c r="L417" s="270"/>
    </row>
    <row r="418" spans="1:12" ht="25.5">
      <c r="A418" s="259">
        <v>3070</v>
      </c>
      <c r="B418" s="260" t="s">
        <v>18</v>
      </c>
      <c r="C418" s="260">
        <v>7</v>
      </c>
      <c r="D418" s="260">
        <v>0</v>
      </c>
      <c r="E418" s="296" t="s">
        <v>596</v>
      </c>
      <c r="F418" s="292">
        <f aca="true" t="shared" si="56" ref="F418:L418">SUM(F420)</f>
        <v>22250</v>
      </c>
      <c r="G418" s="205">
        <f t="shared" si="56"/>
        <v>22250</v>
      </c>
      <c r="H418" s="205">
        <f t="shared" si="56"/>
        <v>0</v>
      </c>
      <c r="I418" s="205">
        <f t="shared" si="56"/>
        <v>5700</v>
      </c>
      <c r="J418" s="193">
        <f t="shared" si="56"/>
        <v>11150</v>
      </c>
      <c r="K418" s="193">
        <f t="shared" si="56"/>
        <v>16600</v>
      </c>
      <c r="L418" s="193">
        <f t="shared" si="56"/>
        <v>22250</v>
      </c>
    </row>
    <row r="419" spans="1:12" ht="17.25">
      <c r="A419" s="259"/>
      <c r="B419" s="260"/>
      <c r="C419" s="260"/>
      <c r="D419" s="260"/>
      <c r="E419" s="296" t="s">
        <v>421</v>
      </c>
      <c r="F419" s="292"/>
      <c r="G419" s="205"/>
      <c r="H419" s="263"/>
      <c r="I419" s="204"/>
      <c r="J419" s="270"/>
      <c r="K419" s="270"/>
      <c r="L419" s="270"/>
    </row>
    <row r="420" spans="1:12" ht="26.25" thickBot="1">
      <c r="A420" s="259">
        <v>3071</v>
      </c>
      <c r="B420" s="260" t="s">
        <v>18</v>
      </c>
      <c r="C420" s="260">
        <v>7</v>
      </c>
      <c r="D420" s="260">
        <v>1</v>
      </c>
      <c r="E420" s="296" t="s">
        <v>596</v>
      </c>
      <c r="F420" s="290">
        <f>SUM(G420:H420)</f>
        <v>22250</v>
      </c>
      <c r="G420" s="206">
        <f aca="true" t="shared" si="57" ref="G420:L420">G421+G422</f>
        <v>22250</v>
      </c>
      <c r="H420" s="206">
        <f t="shared" si="57"/>
        <v>0</v>
      </c>
      <c r="I420" s="206">
        <f t="shared" si="57"/>
        <v>5700</v>
      </c>
      <c r="J420" s="193">
        <f t="shared" si="57"/>
        <v>11150</v>
      </c>
      <c r="K420" s="193">
        <f t="shared" si="57"/>
        <v>16600</v>
      </c>
      <c r="L420" s="193">
        <f t="shared" si="57"/>
        <v>22250</v>
      </c>
    </row>
    <row r="421" spans="1:12" ht="26.25" thickBot="1">
      <c r="A421" s="259"/>
      <c r="B421" s="260"/>
      <c r="C421" s="260"/>
      <c r="D421" s="260"/>
      <c r="E421" s="300" t="s">
        <v>418</v>
      </c>
      <c r="F421" s="290">
        <f>SUM(G421:H421)</f>
        <v>10250</v>
      </c>
      <c r="G421" s="205">
        <v>10250</v>
      </c>
      <c r="H421" s="263">
        <v>0</v>
      </c>
      <c r="I421" s="204">
        <v>2700</v>
      </c>
      <c r="J421" s="193">
        <v>5150</v>
      </c>
      <c r="K421" s="193">
        <v>7600</v>
      </c>
      <c r="L421" s="193">
        <v>10250</v>
      </c>
    </row>
    <row r="422" spans="1:12" ht="18" thickBot="1">
      <c r="A422" s="259"/>
      <c r="B422" s="260"/>
      <c r="C422" s="260"/>
      <c r="D422" s="260"/>
      <c r="E422" s="301" t="s">
        <v>419</v>
      </c>
      <c r="F422" s="290">
        <f>SUM(G422:H422)</f>
        <v>12000</v>
      </c>
      <c r="G422" s="205">
        <v>12000</v>
      </c>
      <c r="H422" s="263"/>
      <c r="I422" s="204">
        <v>3000</v>
      </c>
      <c r="J422" s="193">
        <v>6000</v>
      </c>
      <c r="K422" s="193">
        <v>9000</v>
      </c>
      <c r="L422" s="193">
        <v>12000</v>
      </c>
    </row>
    <row r="423" spans="1:12" ht="38.25">
      <c r="A423" s="259">
        <v>3080</v>
      </c>
      <c r="B423" s="260" t="s">
        <v>18</v>
      </c>
      <c r="C423" s="260">
        <v>8</v>
      </c>
      <c r="D423" s="260">
        <v>0</v>
      </c>
      <c r="E423" s="296" t="s">
        <v>597</v>
      </c>
      <c r="F423" s="292">
        <f>SUM(F425)</f>
        <v>0</v>
      </c>
      <c r="G423" s="205">
        <f>SUM(G425)</f>
        <v>0</v>
      </c>
      <c r="H423" s="263">
        <f>SUM(H425)</f>
        <v>0</v>
      </c>
      <c r="I423" s="204"/>
      <c r="J423" s="270"/>
      <c r="K423" s="270"/>
      <c r="L423" s="270"/>
    </row>
    <row r="424" spans="1:12" ht="17.25">
      <c r="A424" s="259"/>
      <c r="B424" s="260"/>
      <c r="C424" s="260"/>
      <c r="D424" s="260"/>
      <c r="E424" s="296" t="s">
        <v>421</v>
      </c>
      <c r="F424" s="292"/>
      <c r="G424" s="205"/>
      <c r="H424" s="263"/>
      <c r="I424" s="199"/>
      <c r="J424" s="270"/>
      <c r="K424" s="270"/>
      <c r="L424" s="270"/>
    </row>
    <row r="425" spans="1:12" ht="39" thickBot="1">
      <c r="A425" s="259">
        <v>3081</v>
      </c>
      <c r="B425" s="260" t="s">
        <v>18</v>
      </c>
      <c r="C425" s="260">
        <v>8</v>
      </c>
      <c r="D425" s="260">
        <v>1</v>
      </c>
      <c r="E425" s="296" t="s">
        <v>597</v>
      </c>
      <c r="F425" s="290">
        <f>SUM(G425:H425)</f>
        <v>0</v>
      </c>
      <c r="G425" s="291"/>
      <c r="H425" s="263"/>
      <c r="I425" s="199"/>
      <c r="J425" s="270"/>
      <c r="K425" s="270"/>
      <c r="L425" s="270"/>
    </row>
    <row r="426" spans="1:12" ht="17.25">
      <c r="A426" s="259"/>
      <c r="B426" s="260"/>
      <c r="C426" s="260"/>
      <c r="D426" s="260"/>
      <c r="E426" s="296" t="s">
        <v>421</v>
      </c>
      <c r="F426" s="292"/>
      <c r="G426" s="205"/>
      <c r="H426" s="263"/>
      <c r="I426" s="199"/>
      <c r="J426" s="270"/>
      <c r="K426" s="270"/>
      <c r="L426" s="270"/>
    </row>
    <row r="427" spans="1:12" ht="25.5">
      <c r="A427" s="259">
        <v>3090</v>
      </c>
      <c r="B427" s="260" t="s">
        <v>18</v>
      </c>
      <c r="C427" s="260">
        <v>9</v>
      </c>
      <c r="D427" s="260">
        <v>0</v>
      </c>
      <c r="E427" s="296" t="s">
        <v>598</v>
      </c>
      <c r="F427" s="292">
        <f>SUM(F429:F430)</f>
        <v>0</v>
      </c>
      <c r="G427" s="205">
        <f>SUM(G429:G430)</f>
        <v>0</v>
      </c>
      <c r="H427" s="263">
        <f>SUM(H429:H430)</f>
        <v>0</v>
      </c>
      <c r="I427" s="199"/>
      <c r="J427" s="270"/>
      <c r="K427" s="270"/>
      <c r="L427" s="270"/>
    </row>
    <row r="428" spans="1:12" ht="17.25">
      <c r="A428" s="259"/>
      <c r="B428" s="260"/>
      <c r="C428" s="260"/>
      <c r="D428" s="260"/>
      <c r="E428" s="296" t="s">
        <v>421</v>
      </c>
      <c r="F428" s="292"/>
      <c r="G428" s="205"/>
      <c r="H428" s="263"/>
      <c r="I428" s="199"/>
      <c r="J428" s="270"/>
      <c r="K428" s="270"/>
      <c r="L428" s="270"/>
    </row>
    <row r="429" spans="1:12" ht="26.25" thickBot="1">
      <c r="A429" s="259">
        <v>3091</v>
      </c>
      <c r="B429" s="260" t="s">
        <v>18</v>
      </c>
      <c r="C429" s="260">
        <v>9</v>
      </c>
      <c r="D429" s="260">
        <v>1</v>
      </c>
      <c r="E429" s="296" t="s">
        <v>598</v>
      </c>
      <c r="F429" s="290">
        <f>SUM(G429:H429)</f>
        <v>0</v>
      </c>
      <c r="G429" s="205"/>
      <c r="H429" s="263"/>
      <c r="I429" s="199"/>
      <c r="J429" s="270"/>
      <c r="K429" s="270"/>
      <c r="L429" s="270"/>
    </row>
    <row r="430" spans="1:12" ht="39" thickBot="1">
      <c r="A430" s="259">
        <v>3092</v>
      </c>
      <c r="B430" s="260" t="s">
        <v>18</v>
      </c>
      <c r="C430" s="260">
        <v>9</v>
      </c>
      <c r="D430" s="260">
        <v>2</v>
      </c>
      <c r="E430" s="296" t="s">
        <v>599</v>
      </c>
      <c r="F430" s="290">
        <f>SUM(G430:H430)</f>
        <v>0</v>
      </c>
      <c r="G430" s="205"/>
      <c r="H430" s="263"/>
      <c r="I430" s="199"/>
      <c r="J430" s="270"/>
      <c r="K430" s="270"/>
      <c r="L430" s="270"/>
    </row>
    <row r="431" spans="1:12" s="14" customFormat="1" ht="25.5">
      <c r="A431" s="302">
        <v>3100</v>
      </c>
      <c r="B431" s="278" t="s">
        <v>19</v>
      </c>
      <c r="C431" s="278">
        <v>0</v>
      </c>
      <c r="D431" s="303">
        <v>0</v>
      </c>
      <c r="E431" s="304" t="s">
        <v>600</v>
      </c>
      <c r="F431" s="298">
        <f aca="true" t="shared" si="58" ref="F431:L431">SUM(F433)</f>
        <v>22440</v>
      </c>
      <c r="G431" s="299">
        <f t="shared" si="58"/>
        <v>775440</v>
      </c>
      <c r="H431" s="299">
        <f t="shared" si="58"/>
        <v>0</v>
      </c>
      <c r="I431" s="200">
        <f t="shared" si="58"/>
        <v>8940</v>
      </c>
      <c r="J431" s="200">
        <f t="shared" si="58"/>
        <v>8940</v>
      </c>
      <c r="K431" s="200">
        <f t="shared" si="58"/>
        <v>15690</v>
      </c>
      <c r="L431" s="200">
        <f t="shared" si="58"/>
        <v>22440</v>
      </c>
    </row>
    <row r="432" spans="1:12" ht="17.25">
      <c r="A432" s="305"/>
      <c r="B432" s="293"/>
      <c r="C432" s="306"/>
      <c r="D432" s="307"/>
      <c r="E432" s="289" t="s">
        <v>341</v>
      </c>
      <c r="F432" s="308"/>
      <c r="G432" s="309"/>
      <c r="H432" s="263"/>
      <c r="I432" s="199"/>
      <c r="J432" s="270"/>
      <c r="K432" s="270"/>
      <c r="L432" s="270"/>
    </row>
    <row r="433" spans="1:12" ht="25.5">
      <c r="A433" s="305">
        <v>3110</v>
      </c>
      <c r="B433" s="260" t="s">
        <v>19</v>
      </c>
      <c r="C433" s="260">
        <v>1</v>
      </c>
      <c r="D433" s="288">
        <v>0</v>
      </c>
      <c r="E433" s="310" t="s">
        <v>601</v>
      </c>
      <c r="F433" s="292">
        <f aca="true" t="shared" si="59" ref="F433:L433">SUM(F434)</f>
        <v>22440</v>
      </c>
      <c r="G433" s="205">
        <f t="shared" si="59"/>
        <v>775440</v>
      </c>
      <c r="H433" s="205">
        <f t="shared" si="59"/>
        <v>0</v>
      </c>
      <c r="I433" s="193">
        <f t="shared" si="59"/>
        <v>8940</v>
      </c>
      <c r="J433" s="193">
        <f t="shared" si="59"/>
        <v>8940</v>
      </c>
      <c r="K433" s="193">
        <f t="shared" si="59"/>
        <v>15690</v>
      </c>
      <c r="L433" s="193">
        <f t="shared" si="59"/>
        <v>22440</v>
      </c>
    </row>
    <row r="434" spans="1:12" ht="17.25">
      <c r="A434" s="259">
        <v>3112</v>
      </c>
      <c r="B434" s="260" t="s">
        <v>19</v>
      </c>
      <c r="C434" s="260">
        <v>1</v>
      </c>
      <c r="D434" s="260">
        <v>2</v>
      </c>
      <c r="E434" s="274" t="s">
        <v>602</v>
      </c>
      <c r="F434" s="193">
        <v>22440</v>
      </c>
      <c r="G434" s="193">
        <v>775440</v>
      </c>
      <c r="H434" s="263">
        <v>0</v>
      </c>
      <c r="I434" s="199">
        <v>8940</v>
      </c>
      <c r="J434" s="199">
        <v>8940</v>
      </c>
      <c r="K434" s="270">
        <v>15690</v>
      </c>
      <c r="L434" s="270">
        <v>22440</v>
      </c>
    </row>
    <row r="436" spans="6:12" ht="17.25">
      <c r="F436" s="207"/>
      <c r="G436" s="207"/>
      <c r="H436" s="207"/>
      <c r="I436" s="207"/>
      <c r="J436" s="207"/>
      <c r="K436" s="207"/>
      <c r="L436" s="207"/>
    </row>
  </sheetData>
  <sheetProtection/>
  <protectedRanges>
    <protectedRange sqref="J41:IV41" name="Range2"/>
    <protectedRange sqref="H4" name="Range25_1"/>
    <protectedRange sqref="G429:H430 F428:H428 F432:H432 H434" name="Range24"/>
    <protectedRange sqref="G413:H414 G407:H408 G411:H411 F410:H410 F405:H405 G406:L406" name="Range22"/>
    <protectedRange sqref="G366:H367 F373:H373 F386:H386 G387:H387 F369:H369 G370:H371 G376:H384" name="Range20"/>
    <protectedRange sqref="F327:H327 G320:H322 G325:H325 F324:H324 F319:H319 G329:H329" name="Range18"/>
    <protectedRange sqref="G290:H291 F295:H295 F289:H289 F293:H293" name="Range16"/>
    <protectedRange sqref="G272:H275 F271:H271 G266:H269 F264:H264" name="Range14"/>
    <protectedRange sqref="G225:H225 F227:H227 G238:H238 F234:H234 F237:H237 F232:H232 F224:H224 G240:H240 G235:H235 G229:H230 F209:L209 G228:L228" name="Range12"/>
    <protectedRange sqref="G204:H204 F203:H203 F206:H206 G196:H201" name="Range10"/>
    <protectedRange sqref="G169:H171 F168:H168 F173:H173 G175 G176:H183" name="Range8"/>
    <protectedRange sqref="G105:H106 G96:H96 G100:H103 G109 F108:H108 F98:H98 F95:H95 F93:H93 G90:H91 F99:F100 G99:L99" name="Range4"/>
    <protectedRange sqref="G46:H47 F49:H49 F45:H45 A41:D41 F13:H13 F15:H15 D17:D40 G50:H51 G17:H43 G53:H54 G16:L16 G52:L52" name="Range2_2"/>
    <protectedRange sqref="G57:H57 G60:H60 F87:H87 G85:H85 G80:G81 F84:H84 F59:H59 F56:H56 G89:H90 G82:H82 F62:H62 H64:H81 G64:G77 F63:L63" name="Range3"/>
    <protectedRange sqref="G112:H112 G117:H119 G122:H122 G109:H109 G125:H126 F124:H124 F121:H121 F116:H116 F111:H111 F114:H114 F128:H128" name="Range5"/>
    <protectedRange sqref="G186:H186 G189:H192 G195:H195 F194:H194 F188:H188 F185:H185" name="Range9"/>
    <protectedRange sqref="F208:H208 G222:H222 F221:H221 G219:H219 G216:H216 G212:H213 F218:H218 F215:H215 I213:L213" name="Range11"/>
    <protectedRange sqref="G256:H256 F240:H240 F255:H255 F258:H258 G250:H251 G261 F248:H248 G242:H246 G262:H262 G259:H260 G252:L253" name="Range13"/>
    <protectedRange sqref="G278:H281 G284:H284 G287:H287 F286:H286 F283:H283 F277:H277" name="Range15"/>
    <protectedRange sqref="F313:H313 G314:H317 G306:H311 G300:H302 G298:H298 G305:L305" name="Range17"/>
    <protectedRange sqref="F365:H365 F360:G360 F333:H333 G361:G363 G358 F331:H331 G336 H336:H364 G335:L335 I356:L357" name="Range19"/>
    <protectedRange sqref="G390:H390 G399:H400 F396:H396 G403:H403 F402:H402 F398:H398 F389:H389 F392:H392 G394:H394 F405:H405" name="Range21"/>
    <protectedRange sqref="G417:H417 G425:H425 F426:H426 F424:H424 F416:H416 F419:H419 G78:G79 G421:H422 G420:L420" name="Range23"/>
    <protectedRange sqref="G337:G357 L337:L348" name="Range19_1"/>
    <protectedRange sqref="F434:G434" name="Range24_1"/>
    <protectedRange sqref="I53" name="Range3_3"/>
  </protectedRanges>
  <mergeCells count="14">
    <mergeCell ref="J251:L251"/>
    <mergeCell ref="A7:A9"/>
    <mergeCell ref="F7:H7"/>
    <mergeCell ref="B7:B9"/>
    <mergeCell ref="C7:C9"/>
    <mergeCell ref="D7:D9"/>
    <mergeCell ref="E7:E8"/>
    <mergeCell ref="A3:L3"/>
    <mergeCell ref="J2:L2"/>
    <mergeCell ref="I7:L7"/>
    <mergeCell ref="I8:L8"/>
    <mergeCell ref="G6:L6"/>
    <mergeCell ref="A4:L4"/>
    <mergeCell ref="A5:L5"/>
  </mergeCells>
  <printOptions/>
  <pageMargins left="0" right="0" top="0" bottom="0" header="0" footer="0"/>
  <pageSetup firstPageNumber="7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2024-02-12T05:38:36Z</cp:lastPrinted>
  <dcterms:created xsi:type="dcterms:W3CDTF">1996-10-14T23:33:28Z</dcterms:created>
  <dcterms:modified xsi:type="dcterms:W3CDTF">2024-04-15T13:30:51Z</dcterms:modified>
  <cp:category/>
  <cp:version/>
  <cp:contentType/>
  <cp:contentStatus/>
</cp:coreProperties>
</file>