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activeTab="1"/>
  </bookViews>
  <sheets>
    <sheet name="Ekamutner" sheetId="1" r:id="rId1"/>
    <sheet name="Gorcarnakan caxs" sheetId="2" r:id="rId2"/>
    <sheet name="Tntesagitakan " sheetId="3" r:id="rId3"/>
    <sheet name="Gorcarnakan caxs.Tntesagitakan" sheetId="4" r:id="rId4"/>
    <sheet name="Dificit" sheetId="5" r:id="rId5"/>
    <sheet name="Dificiti caxs" sheetId="6" r:id="rId6"/>
  </sheets>
  <definedNames>
    <definedName name="_xlnm.Print_Area" localSheetId="4">'Dificit'!$A$2:$L$24</definedName>
    <definedName name="_xlnm.Print_Area" localSheetId="5">'Dificiti caxs'!$A$1:$J$90</definedName>
    <definedName name="_xlnm.Print_Area" localSheetId="1">'Gorcarnakan caxs'!$A$3:$L$323</definedName>
    <definedName name="_xlnm.Print_Area" localSheetId="3">'Gorcarnakan caxs.Tntesagitakan'!$A$2:$L$449</definedName>
  </definedNames>
  <calcPr fullCalcOnLoad="1"/>
</workbook>
</file>

<file path=xl/sharedStrings.xml><?xml version="1.0" encoding="utf-8"?>
<sst xmlns="http://schemas.openxmlformats.org/spreadsheetml/2006/main" count="2267" uniqueCount="879">
  <si>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</si>
  <si>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</si>
  <si>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</si>
  <si>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</si>
  <si>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</si>
  <si>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</si>
  <si>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</si>
  <si>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</si>
  <si>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</si>
  <si>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</si>
  <si>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</si>
  <si>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</si>
  <si>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</si>
  <si>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</si>
  <si>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</si>
  <si>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</si>
  <si>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</si>
  <si>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</si>
  <si>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</si>
  <si>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</si>
  <si>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</si>
  <si>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</si>
  <si>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</si>
  <si>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</si>
  <si>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</si>
  <si>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</si>
  <si>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</si>
  <si>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</si>
  <si>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</si>
  <si>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</si>
  <si>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</si>
  <si>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</si>
  <si>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</si>
  <si>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</si>
  <si>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</si>
  <si>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</si>
  <si>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</si>
  <si>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</si>
  <si>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</si>
  <si>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</si>
  <si>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</si>
  <si>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</si>
  <si>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</si>
  <si>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</si>
  <si>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</si>
  <si>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</si>
  <si>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</si>
  <si>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</si>
  <si>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</si>
  <si>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</si>
  <si>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</si>
  <si>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</si>
  <si>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</si>
  <si>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</si>
  <si>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</si>
  <si>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</si>
  <si>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</si>
  <si>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</si>
  <si>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</si>
  <si>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</si>
  <si>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</si>
  <si>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</si>
  <si>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</si>
  <si>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</si>
  <si>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</si>
  <si>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</si>
  <si>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</si>
  <si>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</si>
  <si>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</si>
  <si>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</si>
  <si>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</si>
  <si>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</si>
  <si>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</si>
  <si>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</si>
  <si>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</si>
  <si>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</si>
  <si>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</si>
  <si>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</si>
  <si>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</si>
  <si>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</si>
  <si>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</si>
  <si>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</si>
  <si>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</si>
  <si>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</si>
  <si>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</si>
  <si>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</si>
  <si>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</si>
  <si>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</si>
  <si>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</si>
  <si>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</si>
  <si>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</si>
  <si>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</si>
  <si>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</si>
  <si>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</si>
  <si>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</si>
  <si>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</si>
  <si>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</si>
  <si>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</si>
  <si>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</si>
  <si>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</si>
  <si>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</si>
  <si>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</si>
  <si>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</si>
  <si>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</si>
  <si>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</si>
  <si>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</si>
  <si>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</si>
  <si>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</si>
  <si>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</si>
  <si>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</si>
  <si>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</si>
  <si>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</si>
  <si>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</si>
  <si>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</si>
  <si>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</si>
  <si>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</si>
  <si>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</si>
  <si>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</si>
  <si>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</si>
  <si>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</si>
  <si>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</si>
  <si>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</si>
  <si>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</si>
  <si>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</si>
  <si>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</si>
  <si>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</si>
  <si>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</si>
  <si>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</si>
  <si>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</si>
  <si>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</si>
  <si>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</si>
  <si>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</si>
  <si>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</si>
  <si>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</si>
  <si>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</si>
  <si>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</si>
  <si>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</si>
  <si>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</si>
  <si>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</si>
  <si>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</si>
  <si>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</si>
  <si>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</si>
  <si>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</si>
  <si>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</si>
  <si>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</si>
  <si>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</si>
  <si>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</si>
  <si>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</si>
  <si>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</si>
  <si>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</si>
  <si>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(Ñ³½³ñ ¹ñ³Ùáí)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</si>
  <si>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</si>
  <si>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</si>
  <si>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</si>
  <si>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</si>
  <si>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</si>
  <si>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</si>
  <si>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</si>
  <si>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>¶áõÛù³Ñ³ñÏ Ñ³Ù³ÛÝùÝ»ñÇ í³ñã³Ï³Ý ï³ñ³ÍùÝ»ñáõÙ ·ïÝíáÕ ß»Ýù»ñÇ ¨ ßÇÝáõÃÛáõÝÝ»ñÇ Ñ³Ù³ñ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</si>
  <si>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</si>
  <si>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</si>
  <si>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</si>
  <si>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</si>
  <si>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</si>
  <si>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</si>
  <si>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</si>
  <si>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</si>
  <si>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</si>
  <si>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</si>
  <si>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</si>
  <si>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</si>
  <si>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</si>
  <si>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</si>
  <si>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</si>
  <si>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</si>
  <si>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</si>
  <si>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</si>
  <si>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</si>
  <si>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</si>
  <si>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</si>
  <si>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</si>
  <si>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</si>
  <si>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</si>
  <si>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</si>
  <si>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</si>
  <si>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</si>
  <si>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</si>
  <si>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</si>
  <si>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</si>
  <si>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</si>
  <si>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</si>
  <si>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</si>
  <si>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</si>
  <si>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</si>
  <si>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</si>
  <si>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</si>
  <si>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</si>
  <si>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</si>
  <si>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</si>
  <si>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</si>
  <si>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</si>
  <si>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</si>
  <si>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</si>
  <si>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</si>
  <si>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</si>
  <si>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</si>
  <si>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</si>
  <si>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</si>
  <si>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</si>
  <si>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</si>
  <si>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</si>
  <si>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</si>
  <si>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</si>
  <si>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</si>
  <si>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</si>
  <si>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</si>
  <si>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</si>
  <si>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</si>
  <si>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</si>
  <si>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</si>
  <si>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</si>
  <si>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</si>
  <si>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</si>
  <si>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</si>
  <si>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</si>
  <si>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</si>
  <si>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</si>
  <si>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</si>
  <si>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</si>
  <si>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</si>
  <si>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</si>
  <si>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</si>
  <si>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</si>
  <si>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</si>
  <si>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</si>
  <si>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</si>
  <si>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</si>
  <si>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</si>
  <si>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</si>
  <si>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</si>
  <si>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</si>
  <si>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</si>
  <si>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</si>
  <si>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</si>
  <si>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</si>
  <si>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</si>
  <si>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</si>
  <si>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</si>
  <si>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</si>
  <si>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</si>
  <si>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</si>
  <si>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</si>
  <si>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</si>
  <si>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</si>
  <si>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</si>
  <si>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</si>
  <si>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</si>
  <si>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</si>
  <si>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</si>
  <si>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</si>
  <si>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</si>
  <si>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</si>
  <si>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</si>
  <si>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</si>
  <si>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</si>
  <si>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</si>
  <si>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</si>
  <si>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</si>
  <si>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</si>
  <si>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</si>
  <si>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</si>
  <si>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</si>
  <si>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</si>
  <si>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</si>
  <si>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</si>
  <si>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</si>
  <si>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</si>
  <si>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</si>
  <si>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</si>
  <si>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</si>
  <si>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</si>
  <si>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</si>
  <si>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</si>
  <si>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</si>
  <si>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</si>
  <si>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</si>
  <si>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</si>
  <si>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</si>
  <si>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</si>
  <si>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</si>
  <si>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</si>
  <si>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</si>
  <si>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</si>
  <si>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</si>
  <si>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</si>
  <si>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</si>
  <si>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</si>
  <si>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</si>
  <si>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</si>
  <si>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</si>
  <si>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</si>
  <si>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</si>
  <si>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</si>
  <si>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</si>
  <si>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</si>
  <si>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</si>
  <si>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</si>
  <si>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</si>
  <si>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</si>
  <si>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</si>
  <si>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</si>
  <si>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</si>
  <si>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</si>
  <si>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</si>
  <si>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</si>
  <si>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</si>
  <si>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</si>
  <si>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</si>
  <si>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</si>
  <si>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</si>
  <si>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</si>
  <si>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</si>
  <si>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 xml:space="preserve"> -Ø»ù»Ý³Ý»ñÇ ¨ ë³ñù³íáñáõÙÝ»ñÇ ÁÝÃ³óÇÏ Ýáñá·áõÙ ¨ å³Ñå³ÝáõÙ 4252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</si>
  <si>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</si>
  <si>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</si>
  <si>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</si>
  <si>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</si>
  <si>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</si>
  <si>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</si>
  <si>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</si>
  <si>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</si>
  <si>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</si>
  <si>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</si>
  <si>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</si>
  <si>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</si>
  <si>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</si>
  <si>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</si>
  <si>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</si>
  <si>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</si>
  <si>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</si>
  <si>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</si>
  <si>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</si>
  <si>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</si>
  <si>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</si>
  <si>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</si>
  <si>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</si>
  <si>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</si>
  <si>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</si>
  <si>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</si>
  <si>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</si>
  <si>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</si>
  <si>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</si>
  <si>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</si>
  <si>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</si>
  <si>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</si>
  <si>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</si>
  <si>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</si>
  <si>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</si>
  <si>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</si>
  <si>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</si>
  <si>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</si>
  <si>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</si>
  <si>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</si>
  <si>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</si>
  <si>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</si>
  <si>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</si>
  <si>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</si>
  <si>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</si>
  <si>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</si>
  <si>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</si>
  <si>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</si>
  <si>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</si>
  <si>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</si>
  <si>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</si>
  <si>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</si>
  <si>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</si>
  <si>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</si>
  <si>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</si>
  <si>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</si>
  <si>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</si>
  <si>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</si>
  <si>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</si>
  <si>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</si>
  <si>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</si>
  <si>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</si>
  <si>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</si>
  <si>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</si>
  <si>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</si>
  <si>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</si>
  <si>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</si>
  <si>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</si>
  <si>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</si>
  <si>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</si>
  <si>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</si>
  <si>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</si>
  <si>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</si>
  <si>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</si>
  <si>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</si>
  <si>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</si>
  <si>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Tntesagitakan - Gorc.Tntes.</t>
  </si>
  <si>
    <t>ՀԱՏՎԱԾ  6</t>
  </si>
  <si>
    <t>ԾԱԽՍԵՐԻ ԳՈՐԾԱՌՆԱԿԱՆ  ԵՎ ՏՆՏԵՍԱԳԻՏԱԿԱՆ  ԴԱՍԱԿԱՐԳՄԱՆ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</si>
  <si>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</si>
  <si>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</si>
  <si>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</si>
  <si>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</si>
  <si>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</si>
  <si>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</si>
  <si>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</si>
  <si>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</si>
  <si>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</si>
  <si>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</si>
  <si>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</si>
  <si>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</si>
  <si>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</si>
  <si>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</si>
  <si>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</si>
  <si>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</si>
  <si>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</si>
  <si>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</si>
  <si>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</si>
  <si>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</si>
  <si>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</si>
  <si>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</si>
  <si>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</si>
  <si>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</si>
  <si>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</si>
  <si>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</si>
  <si>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</si>
  <si>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</si>
  <si>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</si>
  <si>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</si>
  <si>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</si>
  <si>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</si>
  <si>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</si>
  <si>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</si>
  <si>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</si>
  <si>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</si>
  <si>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</si>
  <si>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</si>
  <si>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</si>
  <si>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</si>
  <si>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</si>
  <si>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Ð³Ï³Ï³ñÏï³ÛÇÝ Ï³Û³ÝÝ»ñÇ å³Ñå³ÝáõÙ,ëå³ë³ñÏáõÙ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</si>
  <si>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</si>
  <si>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</si>
  <si>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</si>
  <si>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</si>
  <si>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</si>
  <si>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</si>
  <si>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</si>
  <si>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</si>
  <si>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</si>
  <si>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</si>
  <si>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</si>
  <si>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</si>
  <si>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</si>
  <si>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</si>
  <si>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</si>
  <si>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</si>
  <si>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</si>
  <si>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>Հակակարկտային կայանների ձեռք բերում տեղակայում</t>
  </si>
  <si>
    <t xml:space="preserve"> ì³ñã³Ï³Ý ë³ñù³íáñáõÙÝ»ñ       5122</t>
  </si>
  <si>
    <t>աԽՈՒՐՅԱՆ Ð²Ø²ÚÜøÆ 2021ԹՎԱԿԱՆԻ  ´ÚàôæºÆ Ð²ìºÈàôð¸Æ ú¶î²¶àðÌØ²Ü àôÔÔàôÂÚàôÜÜºðÀ  Î²Ø ¸ºüÆòÆîÆ (ä²Î²êàôð¸Æ)</t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</si>
  <si>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</si>
  <si>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</si>
  <si>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</si>
  <si>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</si>
  <si>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</si>
  <si>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</si>
  <si>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</si>
  <si>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</si>
  <si>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</si>
  <si>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</si>
  <si>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</si>
  <si>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</si>
  <si>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</si>
  <si>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</si>
  <si>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</si>
  <si>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</si>
  <si>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</si>
  <si>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</si>
  <si>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</si>
  <si>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</si>
  <si>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</si>
  <si>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</si>
  <si>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</si>
  <si>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</si>
  <si>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</si>
  <si>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</si>
  <si>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</si>
  <si>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</si>
  <si>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</si>
  <si>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</si>
  <si>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</si>
  <si>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</si>
  <si>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</si>
  <si>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</si>
  <si>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</si>
  <si>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</si>
  <si>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</si>
  <si>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</si>
  <si>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</si>
  <si>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</si>
  <si>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</si>
  <si>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</si>
  <si>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</si>
  <si>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</si>
  <si>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</si>
  <si>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</si>
  <si>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</si>
  <si>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</si>
  <si>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</si>
  <si>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</si>
  <si>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</si>
  <si>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</si>
  <si>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</si>
  <si>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t>Þ»Ýù»ñÇ ¨ ßÇÝáõÃÛáõÝÝ»ñÇ Ó»éù µ»ñáõÙ 5111</t>
  </si>
  <si>
    <t xml:space="preserve"> -ÎñÃ³Ï³Ý, Ùß³ÏáõÃ³ÛÇÝ ¨ ëåáñï³ÛÇÝ Ýå³ëïÝ»ñ µÛáõç»Çó  4727</t>
  </si>
  <si>
    <t>Համայնքի բյուջե մուտքագրվող անշարժ գույքի հարկ</t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</si>
  <si>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</si>
  <si>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</si>
  <si>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</si>
  <si>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</si>
  <si>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</si>
  <si>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</si>
  <si>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</si>
  <si>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</si>
  <si>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</si>
  <si>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 xml:space="preserve">Ախուրյան համայնքի Ախուրյան բնակավայրի կենտրոնական ճան.հիմնանորոգում </t>
  </si>
  <si>
    <t>ԱԽՈՒՐՅԱՆ Ð²Ø²ÚÜøÆ 2022ԹՎԱԿԱՆԻ  ´ÚàôæºÆ  ºÎ²ØàôîÜºðÀ</t>
  </si>
  <si>
    <t>Այլ հարկեր  4822</t>
  </si>
  <si>
    <t>Ազատանի Արփի Ù³ÝÏ³å³ñï»½ Ðà²Î</t>
  </si>
  <si>
    <t>ՄայիսյանÇ  Ù³ÝÏ³å³ñï»½ Ðà²Î</t>
  </si>
  <si>
    <t>Ոսկեհասկի  Ù³ÝÏ³å³ñï»½ Ðà²Î</t>
  </si>
  <si>
    <t>Հայկավանի   Ù³ÝÏ³å³ñï»½ Ðà²Î</t>
  </si>
  <si>
    <t>Քեթիի  Ù³ÝÏ³å³ñï»½ Ðà²Î</t>
  </si>
  <si>
    <t>Ջաջուռւի  Ù³ÝÏ³å³ñï»½ Ðà²Î</t>
  </si>
  <si>
    <t>Մարմաշենի Ù³ÝÏ³å³ñï»½ Ðà²Î</t>
  </si>
  <si>
    <t>Վահրամաբերդի երաժշտական դպրոց  ՀՈԱԿ</t>
  </si>
  <si>
    <t>Մարմաշենի արվեստի դպրոց ՀՈԱԿ</t>
  </si>
  <si>
    <t>Ազատանի մարզամշակույթային կենտրոն ՀՈԱԿ</t>
  </si>
  <si>
    <t xml:space="preserve"> Ü»ñùÇÝ ·áñÍáõÕáõÙÝ»ñ 4221</t>
  </si>
  <si>
    <t>Շիրակ բնակավայրոմ մանկապարտեզի կառուցում 5112</t>
  </si>
  <si>
    <t>Հացիկ բնակավայրում  մանկապարտեզի շենքի վերակառուցում 5113</t>
  </si>
  <si>
    <t>Վահրամաբերդ  բնակավայրոմ մանկապարտեզի կառուցում 5112</t>
  </si>
  <si>
    <t>Ախուրյան համայնքի  Ախուրյան գյուղի Ջրաշինարարների բանավանի ճանապարհի կառուցում</t>
  </si>
  <si>
    <t xml:space="preserve"> Þ»Ýù»ñÇ ¨ ßÇÝáõÃÛáõÝÝ»ñÇ Ï³åÇï³É í»ñ³Ýáñá·áõÙ  5112                                           այդ  թվում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</si>
  <si>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</si>
  <si>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</si>
  <si>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</si>
  <si>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</si>
  <si>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</si>
  <si>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</si>
  <si>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</si>
  <si>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</si>
  <si>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</si>
  <si>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</si>
  <si>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</si>
  <si>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rPr>
        <b/>
        <sz val="9"/>
        <rFont val="Arial Armenian"/>
        <family val="2"/>
      </rPr>
      <t xml:space="preserve">²ÛÉ Ýå³ëïÝ»ñ µÛáõç»ÛÇó </t>
    </r>
    <r>
      <rPr>
        <sz val="9"/>
        <rFont val="Arial Armenian"/>
        <family val="2"/>
      </rPr>
      <t xml:space="preserve">       4729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</si>
  <si>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</si>
  <si>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</si>
  <si>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</si>
  <si>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</si>
  <si>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</si>
  <si>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</si>
  <si>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</si>
  <si>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</si>
  <si>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</si>
  <si>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</si>
  <si>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</si>
  <si>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</si>
  <si>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</si>
  <si>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</si>
  <si>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</si>
  <si>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</si>
  <si>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</si>
  <si>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</si>
  <si>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</si>
  <si>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</si>
  <si>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</si>
  <si>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</si>
  <si>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</si>
  <si>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</si>
  <si>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</si>
  <si>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</si>
  <si>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</si>
  <si>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r>
      <t xml:space="preserve">ÀÜ¸²ØºÜÀ   ºÎ²ØàôîÜºð                       </t>
    </r>
    <r>
      <rPr>
        <sz val="10"/>
        <rFont val="Arial Armenian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</si>
  <si>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Armenian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</si>
  <si>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Armenian"/>
        <family val="2"/>
      </rPr>
      <t xml:space="preserve">(ïáÕ 1391 + ïáÕ 1392 + ïáÕ 1393) ³Û¹ ÃíáõÙ` </t>
    </r>
  </si>
  <si>
    <t xml:space="preserve"> -¶áñÍ³éÝ³Ï³Ý ¨ µ³ÝÏ³ÛÇÝ Í³é³ÛáõÃÛáõÝÝ»ñÇ Í³Ëë»ñ 4211</t>
  </si>
  <si>
    <t xml:space="preserve"> - îñ³Ýëåáñï³ÛÇÝ ë³ñù³íáñáõÙÝ»ñ  5121</t>
  </si>
  <si>
    <t>Անասնաբուժական ծառայություներ</t>
  </si>
  <si>
    <t xml:space="preserve">Ախուրյան համայնքի Ազատան   գյուղի  ճանապարհի նորոգում </t>
  </si>
  <si>
    <t xml:space="preserve"> -îñ³Ýëåáñï³ÛÇÝ ÝÛáõÃ»ñ 4264</t>
  </si>
  <si>
    <t>Փողոցների լուսավորության ցանցի կառուցում Ազատան</t>
  </si>
  <si>
    <t>Մշակույթի տան կտուրի նորոգում</t>
  </si>
  <si>
    <t>Բայանդուրի եկեղեցու ցանկապատի կառուցում 5112</t>
  </si>
  <si>
    <t>Þ»Ýù»ñÇ ¨ ßÇÝáõÃÛáõÝÝ»ñÇ հիմնանորոգում  5113                  այդ թվում</t>
  </si>
  <si>
    <t>Ազատանի մարզադահլիճի կտուրի հիմնանորոգում</t>
  </si>
  <si>
    <t>Ախուրյանի Հեքիաթ մանկապարտեզի կապիտալ վերանորոգում</t>
  </si>
  <si>
    <t>Սուբվեցիոն ծրագրերին մասնակցության համայնքի մասնաբաժնի ֆոնդ 5112</t>
  </si>
  <si>
    <t xml:space="preserve"> - ²ÛÉ Ù»ù»Ý³Ý»ñ ¨ ë³ñù³íáñáõÙÝ»ñ 5129</t>
  </si>
  <si>
    <t>ԱԽՈՒՐՅԱՆ Ð²Ø²ÚÜøÆ 2022ԹՎԱԿԱՆԻ ´ÚàôæºÆ  Ð²ìºÈàôð¸Æ Î²Ø ä²Î²êàôð¸Æ (¸ºüÆòÆîÆ)   Î²î²ðØ²Ü ìºð²´ºðÚ²È</t>
  </si>
  <si>
    <t xml:space="preserve">ԱԽՈՒՐՅԱՆ ՀԱՄԱՅՆՔԻ 2022ԹՎԱԿԱՆԻ ԲՅՈՒՋԵԻ ԾԱԽՍԵՐԸ` ԸՍՏ ԲՅՈՒՋԵՏԱՅԻՆ </t>
  </si>
  <si>
    <t>ԱԽՈՒՐՅԱՆ Ð²Ø²ÚÜøÆ 2022ԹՎԱԿԱՆԻ  ´ÚàôæºÆ Ð²ìºÈàôð¸Æ ú¶î²¶àðÌØ²Ü àôÔÔàôÂÚàôÜÜºðÀ  Î²Ø ¸ºüÆòÆîÆ (ä²Î²êàôð¸Æ)</t>
  </si>
  <si>
    <t>ԱԽՈՒՐՅԱՆ Ð²Ø²ÚÜøÆ  2022ԹՎԱԿԱՆԻ  ´ÚàôæºÆ Ì²ÊêºðÀ  Àêî  ´Úàôæºî²ÚÆÜ Ì²ÊêºðÆ  îÜîºê²¶Æî²Î²Ü  ¸²ê²Î²ð¶Ø²Ü</t>
  </si>
  <si>
    <t>ԱԽՈՒՐՅԱՆ Ð²Ø²ÚÜøÆ 2022ԹՎԱԿԱՆԻ ´ÚàôæºÆ Ì²ÊêºðÀ  Àêî  ´Úàôæºî²ÚÆÜ Ì²ÊêºðÆ  ¶àðÌ²èÜ²Î²Ü ¸²ê²Î²ð¶Ø²Ü</t>
  </si>
  <si>
    <t>Լեռնուտ  բնակավայրում  մանկապարտեզի շենքի վերակառուցում  5112</t>
  </si>
  <si>
    <t>ՆԱԽԱԳԻԾ</t>
  </si>
  <si>
    <t>²ñï³ë³ÑÙ³ÝÛ³Ý ·áñÍáõÕáõÙÝ»ñÇ ·Íáí Í³Ëë»ñ4222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</si>
  <si>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</si>
  <si>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</si>
  <si>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</si>
  <si>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</si>
  <si>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</si>
  <si>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</si>
  <si>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</si>
  <si>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</si>
  <si>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</si>
  <si>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</si>
  <si>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</si>
  <si>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</si>
  <si>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</si>
  <si>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</si>
  <si>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</si>
  <si>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</si>
  <si>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</si>
  <si>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</si>
  <si>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</si>
  <si>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</si>
  <si>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</si>
  <si>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</si>
  <si>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</si>
  <si>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</si>
  <si>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</si>
  <si>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</si>
  <si>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</si>
  <si>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</si>
  <si>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</si>
  <si>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</si>
  <si>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</si>
  <si>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</si>
  <si>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</si>
  <si>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</si>
  <si>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</si>
  <si>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</si>
  <si>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</si>
  <si>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</si>
  <si>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</si>
  <si>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</si>
  <si>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</si>
  <si>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</si>
  <si>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</si>
  <si>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</si>
  <si>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</si>
  <si>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</si>
  <si>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</si>
  <si>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</si>
  <si>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</si>
  <si>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</si>
  <si>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</si>
  <si>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</si>
  <si>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</si>
  <si>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</si>
  <si>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</si>
  <si>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</si>
  <si>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</si>
  <si>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</si>
  <si>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</si>
  <si>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</si>
  <si>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</si>
  <si>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</si>
  <si>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</si>
  <si>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</si>
  <si>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</si>
  <si>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</si>
  <si>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</si>
  <si>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</si>
  <si>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</si>
  <si>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</si>
  <si>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</si>
  <si>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</si>
  <si>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</si>
  <si>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</si>
  <si>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</si>
  <si>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</si>
  <si>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</si>
  <si>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</si>
  <si>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</si>
  <si>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</si>
  <si>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</si>
  <si>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</si>
  <si>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</si>
  <si>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</si>
  <si>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</si>
  <si>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</si>
  <si>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</si>
  <si>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</si>
  <si>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</si>
  <si>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</si>
  <si>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</si>
  <si>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</si>
  <si>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</si>
  <si>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</si>
  <si>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</si>
  <si>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</si>
  <si>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</si>
  <si>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</si>
  <si>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</si>
  <si>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</si>
  <si>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</si>
  <si>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</si>
  <si>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</si>
  <si>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</si>
  <si>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</si>
  <si>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</si>
  <si>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</si>
  <si>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</si>
  <si>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</si>
  <si>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</si>
  <si>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</si>
  <si>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</si>
  <si>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</si>
  <si>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</si>
  <si>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</si>
  <si>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</si>
  <si>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</si>
  <si>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</si>
  <si>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</si>
  <si>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</si>
  <si>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</si>
  <si>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</si>
  <si>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</si>
  <si>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</si>
  <si>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</si>
  <si>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</si>
  <si>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</si>
  <si>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</si>
  <si>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</si>
  <si>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</si>
  <si>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</si>
  <si>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</si>
  <si>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</si>
  <si>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</si>
  <si>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</si>
  <si>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</si>
  <si>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</si>
  <si>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</si>
  <si>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</si>
  <si>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</si>
  <si>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</si>
  <si>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</si>
  <si>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</si>
  <si>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</si>
  <si>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</si>
  <si>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</si>
  <si>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</si>
  <si>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</si>
  <si>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</si>
  <si>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</si>
  <si>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</si>
  <si>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</si>
  <si>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</si>
  <si>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</si>
  <si>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</si>
  <si>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</si>
  <si>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</si>
  <si>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</si>
  <si>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</si>
  <si>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</si>
  <si>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</si>
  <si>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</si>
  <si>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</si>
  <si>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</si>
  <si>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</si>
  <si>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</si>
  <si>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</si>
  <si>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</si>
  <si>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</si>
  <si>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</si>
  <si>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</si>
  <si>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</si>
  <si>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</si>
  <si>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</si>
  <si>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</si>
  <si>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</si>
  <si>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</si>
  <si>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</si>
  <si>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</si>
  <si>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</si>
  <si>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</si>
  <si>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</si>
  <si>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</si>
  <si>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</si>
  <si>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</si>
  <si>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</si>
  <si>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</si>
  <si>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</si>
  <si>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</si>
  <si>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</si>
  <si>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</si>
  <si>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</si>
  <si>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</si>
  <si>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</si>
  <si>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</si>
  <si>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</si>
  <si>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</si>
  <si>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</si>
  <si>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</si>
  <si>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</si>
  <si>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</si>
  <si>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</si>
  <si>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</si>
  <si>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</si>
  <si>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</si>
  <si>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</si>
  <si>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</si>
  <si>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</si>
  <si>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</si>
  <si>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</si>
  <si>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</si>
  <si>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</si>
  <si>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</si>
  <si>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</si>
  <si>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</si>
  <si>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</si>
  <si>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</si>
  <si>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</si>
  <si>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</si>
  <si>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</si>
  <si>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</si>
  <si>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</si>
  <si>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</si>
  <si>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</si>
  <si>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</si>
  <si>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</si>
  <si>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</si>
  <si>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</si>
  <si>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</si>
  <si>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</si>
  <si>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</si>
  <si>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</si>
  <si>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</si>
  <si>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</si>
  <si>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</si>
  <si>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</si>
  <si>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</si>
  <si>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</si>
  <si>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</si>
  <si>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</si>
  <si>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</si>
  <si>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</si>
  <si>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</si>
  <si>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</si>
  <si>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</si>
  <si>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</si>
  <si>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</si>
  <si>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</si>
  <si>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</si>
  <si>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</si>
  <si>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</si>
  <si>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</si>
  <si>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</si>
  <si>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</si>
  <si>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</si>
  <si>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</si>
  <si>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</si>
  <si>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</si>
  <si>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 xml:space="preserve">                                       Հավելված                                     Հայաստաի Հանրապետություն Շիրակի մարզի Ախուրյան համայնքի ավագանու 2022 թվականի հունվարի  27-ի թիվ 16-Ն որոշման</t>
  </si>
  <si>
    <t xml:space="preserve">                                   Հավելված                                Հայաստանի Հանրապետություն   Շիրակի  մարզի Ախուրյան համայնքի ավագանու   2022 թվականի սեպտեմբեր  15-ի  թիվ       -Ն   որոշման</t>
  </si>
  <si>
    <t xml:space="preserve">                               Հավելված                                  Հայաստաի Հանրապետություն Շիրակի մարզի Ախուրյան համայնքի ավագանու 2022 թվականի հունվարի  27-ի թիվ 16-Ն որոշման</t>
  </si>
  <si>
    <t xml:space="preserve">                                  Հավելված                                Հայաստանի Հանրապետություն Շիրակի  մարզի Ախուրյան համայնքի ավագանու   2022 թվականի սեպտեմբերի 15-ի  թիվ      -Ն  որոշման</t>
  </si>
  <si>
    <t>Ð²îì²Ì 2</t>
  </si>
  <si>
    <t xml:space="preserve">                           Հավելված                                    Հայաստանի Հանրապետություն   Շիրակի  մարզի Ախուրյան համայնքի ավագանու           2022 թվականի սեպտեմբեր  15-ի                                   թիվ        -Ն    որոշման</t>
  </si>
  <si>
    <r>
      <t xml:space="preserve"> -</t>
    </r>
    <r>
      <rPr>
        <b/>
        <sz val="9"/>
        <color indexed="8"/>
        <rFont val="Arial LatArm"/>
        <family val="2"/>
      </rPr>
      <t>¾Ý»ñ·»ïÇÏ  Í³é³ÛáõÃÛáõÝÝ»ñ</t>
    </r>
  </si>
  <si>
    <r>
      <t xml:space="preserve"> -²ÛÉ Ï³åÇï³É ¹ñ³Ù³ßÝáñÑÝ»ñ                                              </t>
    </r>
    <r>
      <rPr>
        <sz val="9"/>
        <color indexed="8"/>
        <rFont val="Arial LatArm"/>
        <family val="2"/>
      </rPr>
      <t xml:space="preserve"> (ïáÕ 4544+ïáÕ 4547 +ïáÕ 4548)</t>
    </r>
  </si>
  <si>
    <t xml:space="preserve">                                                 Ð²îì²Ì  3</t>
  </si>
  <si>
    <t xml:space="preserve">                                Հավելված                                              Հայաստաի Հանրապետություն Շիրակի մարզի Ախուրյան համայնքի ավագանու 2022 թվականի հունվարի  27-ի թիվ 16-Ն որոշման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</si>
</sst>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10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i/>
      <sz val="10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b/>
      <sz val="7"/>
      <name val="Arial LatArm"/>
      <family val="2"/>
    </font>
    <font>
      <b/>
      <sz val="11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sz val="12"/>
      <name val="Arial Armenian"/>
      <family val="2"/>
    </font>
    <font>
      <b/>
      <sz val="9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b/>
      <sz val="14"/>
      <name val="Arial Armenian"/>
      <family val="2"/>
    </font>
    <font>
      <sz val="14"/>
      <name val="Arial Armenian"/>
      <family val="2"/>
    </font>
    <font>
      <b/>
      <sz val="10.5"/>
      <name val="Arial Armenian"/>
      <family val="2"/>
    </font>
    <font>
      <sz val="11"/>
      <name val="Arial"/>
      <family val="2"/>
    </font>
    <font>
      <sz val="10.5"/>
      <color indexed="63"/>
      <name val="GHEA Grapalat"/>
      <family val="3"/>
    </font>
    <font>
      <sz val="10.5"/>
      <color indexed="63"/>
      <name val="Courier New"/>
      <family val="3"/>
    </font>
    <font>
      <b/>
      <sz val="11"/>
      <color indexed="8"/>
      <name val="GHEA Grapalat"/>
      <family val="3"/>
    </font>
    <font>
      <sz val="8"/>
      <color indexed="10"/>
      <name val="Arial Armenian"/>
      <family val="2"/>
    </font>
    <font>
      <sz val="12"/>
      <color indexed="10"/>
      <name val="Arial Armenian"/>
      <family val="2"/>
    </font>
    <font>
      <sz val="9"/>
      <color indexed="8"/>
      <name val="Arial Armenian"/>
      <family val="2"/>
    </font>
    <font>
      <sz val="11"/>
      <color indexed="8"/>
      <name val="Arial Armenian"/>
      <family val="2"/>
    </font>
    <font>
      <b/>
      <sz val="10"/>
      <color indexed="8"/>
      <name val="Arial Armenian"/>
      <family val="2"/>
    </font>
    <font>
      <sz val="11"/>
      <color indexed="10"/>
      <name val="Arial Armenian"/>
      <family val="2"/>
    </font>
    <font>
      <sz val="10"/>
      <color indexed="10"/>
      <name val="Arial LatArm"/>
      <family val="2"/>
    </font>
    <font>
      <b/>
      <sz val="9"/>
      <color indexed="8"/>
      <name val="Arial LatArm"/>
      <family val="2"/>
    </font>
    <font>
      <sz val="9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LatArm"/>
      <family val="2"/>
    </font>
    <font>
      <sz val="10"/>
      <color indexed="8"/>
      <name val="Arial LatArm"/>
      <family val="2"/>
    </font>
    <font>
      <b/>
      <sz val="10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Armenian"/>
      <family val="2"/>
    </font>
    <font>
      <sz val="11"/>
      <color theme="1"/>
      <name val="Arial Armenian"/>
      <family val="2"/>
    </font>
    <font>
      <b/>
      <sz val="9"/>
      <color theme="1"/>
      <name val="Arial LatArm"/>
      <family val="2"/>
    </font>
    <font>
      <b/>
      <sz val="10"/>
      <color theme="1"/>
      <name val="Arial Armenian"/>
      <family val="2"/>
    </font>
    <font>
      <b/>
      <i/>
      <sz val="9"/>
      <color theme="1"/>
      <name val="Arial LatArm"/>
      <family val="2"/>
    </font>
    <font>
      <sz val="10"/>
      <color theme="1"/>
      <name val="Arial LatArm"/>
      <family val="2"/>
    </font>
    <font>
      <b/>
      <sz val="10"/>
      <color theme="1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4" fontId="11" fillId="0" borderId="1" applyFill="0" applyProtection="0">
      <alignment horizontal="right" vertical="center"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2" applyNumberFormat="0" applyAlignment="0" applyProtection="0"/>
    <xf numFmtId="0" fontId="79" fillId="27" borderId="3" applyNumberFormat="0" applyAlignment="0" applyProtection="0"/>
    <xf numFmtId="0" fontId="80" fillId="27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85" fillId="28" borderId="8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90" fillId="0" borderId="10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11" fillId="0" borderId="0" xfId="0" applyNumberFormat="1" applyFont="1" applyFill="1" applyAlignment="1">
      <alignment horizontal="centerContinuous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Continuous" wrapText="1"/>
    </xf>
    <xf numFmtId="0" fontId="11" fillId="0" borderId="16" xfId="0" applyFont="1" applyFill="1" applyBorder="1" applyAlignment="1">
      <alignment horizontal="centerContinuous" wrapText="1"/>
    </xf>
    <xf numFmtId="0" fontId="11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/>
    </xf>
    <xf numFmtId="0" fontId="12" fillId="0" borderId="21" xfId="0" applyFont="1" applyFill="1" applyBorder="1" applyAlignment="1">
      <alignment horizontal="center" wrapText="1"/>
    </xf>
    <xf numFmtId="217" fontId="12" fillId="0" borderId="18" xfId="0" applyNumberFormat="1" applyFont="1" applyFill="1" applyBorder="1" applyAlignment="1">
      <alignment horizontal="center" vertical="center" wrapText="1"/>
    </xf>
    <xf numFmtId="217" fontId="17" fillId="0" borderId="19" xfId="0" applyNumberFormat="1" applyFont="1" applyFill="1" applyBorder="1" applyAlignment="1">
      <alignment horizontal="right" wrapText="1"/>
    </xf>
    <xf numFmtId="219" fontId="17" fillId="0" borderId="19" xfId="0" applyNumberFormat="1" applyFont="1" applyFill="1" applyBorder="1" applyAlignment="1">
      <alignment horizontal="center" vertical="center" wrapText="1"/>
    </xf>
    <xf numFmtId="217" fontId="17" fillId="0" borderId="19" xfId="0" applyNumberFormat="1" applyFont="1" applyFill="1" applyBorder="1" applyAlignment="1">
      <alignment wrapText="1"/>
    </xf>
    <xf numFmtId="219" fontId="17" fillId="0" borderId="19" xfId="0" applyNumberFormat="1" applyFont="1" applyFill="1" applyBorder="1" applyAlignment="1">
      <alignment wrapText="1"/>
    </xf>
    <xf numFmtId="217" fontId="11" fillId="33" borderId="0" xfId="0" applyNumberFormat="1" applyFont="1" applyFill="1" applyAlignment="1">
      <alignment wrapText="1"/>
    </xf>
    <xf numFmtId="0" fontId="16" fillId="0" borderId="0" xfId="0" applyFont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217" fontId="11" fillId="0" borderId="22" xfId="0" applyNumberFormat="1" applyFont="1" applyFill="1" applyBorder="1" applyAlignment="1">
      <alignment horizontal="center" vertical="center"/>
    </xf>
    <xf numFmtId="217" fontId="11" fillId="0" borderId="23" xfId="0" applyNumberFormat="1" applyFont="1" applyFill="1" applyBorder="1" applyAlignment="1">
      <alignment horizontal="center" vertical="center"/>
    </xf>
    <xf numFmtId="217" fontId="11" fillId="0" borderId="13" xfId="0" applyNumberFormat="1" applyFont="1" applyFill="1" applyBorder="1" applyAlignment="1">
      <alignment horizontal="center" vertical="center"/>
    </xf>
    <xf numFmtId="217" fontId="12" fillId="0" borderId="19" xfId="0" applyNumberFormat="1" applyFont="1" applyFill="1" applyBorder="1" applyAlignment="1">
      <alignment horizontal="center" vertical="center"/>
    </xf>
    <xf numFmtId="217" fontId="11" fillId="0" borderId="24" xfId="0" applyNumberFormat="1" applyFont="1" applyFill="1" applyBorder="1" applyAlignment="1">
      <alignment horizontal="center" vertical="center"/>
    </xf>
    <xf numFmtId="217" fontId="11" fillId="0" borderId="2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217" fontId="12" fillId="0" borderId="22" xfId="0" applyNumberFormat="1" applyFont="1" applyFill="1" applyBorder="1" applyAlignment="1">
      <alignment horizontal="center" vertical="center"/>
    </xf>
    <xf numFmtId="217" fontId="11" fillId="0" borderId="26" xfId="0" applyNumberFormat="1" applyFont="1" applyFill="1" applyBorder="1" applyAlignment="1">
      <alignment horizontal="center" vertical="center"/>
    </xf>
    <xf numFmtId="217" fontId="11" fillId="0" borderId="27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217" fontId="11" fillId="0" borderId="19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Continuous" vertical="center" wrapText="1"/>
    </xf>
    <xf numFmtId="0" fontId="11" fillId="0" borderId="12" xfId="0" applyFont="1" applyFill="1" applyBorder="1" applyAlignment="1">
      <alignment horizontal="centerContinuous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top" wrapText="1"/>
    </xf>
    <xf numFmtId="49" fontId="18" fillId="0" borderId="30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left" vertical="top" wrapText="1"/>
    </xf>
    <xf numFmtId="217" fontId="11" fillId="0" borderId="31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217" fontId="12" fillId="0" borderId="31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vertical="top"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vertical="top" wrapText="1"/>
    </xf>
    <xf numFmtId="49" fontId="23" fillId="0" borderId="19" xfId="0" applyNumberFormat="1" applyFont="1" applyFill="1" applyBorder="1" applyAlignment="1">
      <alignment vertical="top" wrapText="1"/>
    </xf>
    <xf numFmtId="0" fontId="18" fillId="0" borderId="19" xfId="0" applyFont="1" applyFill="1" applyBorder="1" applyAlignment="1">
      <alignment vertical="top" wrapText="1"/>
    </xf>
    <xf numFmtId="0" fontId="18" fillId="0" borderId="30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wrapText="1"/>
    </xf>
    <xf numFmtId="217" fontId="11" fillId="0" borderId="3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top" wrapText="1"/>
    </xf>
    <xf numFmtId="49" fontId="12" fillId="0" borderId="19" xfId="0" applyNumberFormat="1" applyFont="1" applyFill="1" applyBorder="1" applyAlignment="1">
      <alignment vertical="top" wrapText="1"/>
    </xf>
    <xf numFmtId="49" fontId="20" fillId="0" borderId="19" xfId="0" applyNumberFormat="1" applyFont="1" applyFill="1" applyBorder="1" applyAlignment="1">
      <alignment vertical="top" wrapText="1"/>
    </xf>
    <xf numFmtId="217" fontId="12" fillId="0" borderId="23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top" wrapText="1"/>
    </xf>
    <xf numFmtId="49" fontId="17" fillId="0" borderId="19" xfId="0" applyNumberFormat="1" applyFont="1" applyFill="1" applyBorder="1" applyAlignment="1">
      <alignment wrapText="1"/>
    </xf>
    <xf numFmtId="217" fontId="11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>
      <alignment horizontal="left" vertical="top" wrapText="1"/>
    </xf>
    <xf numFmtId="49" fontId="11" fillId="0" borderId="19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wrapText="1"/>
    </xf>
    <xf numFmtId="49" fontId="11" fillId="0" borderId="19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vertical="top" wrapText="1"/>
    </xf>
    <xf numFmtId="217" fontId="21" fillId="0" borderId="31" xfId="0" applyNumberFormat="1" applyFont="1" applyFill="1" applyBorder="1" applyAlignment="1">
      <alignment horizontal="center" vertical="center"/>
    </xf>
    <xf numFmtId="217" fontId="21" fillId="0" borderId="23" xfId="0" applyNumberFormat="1" applyFont="1" applyFill="1" applyBorder="1" applyAlignment="1">
      <alignment horizontal="center" vertical="center"/>
    </xf>
    <xf numFmtId="217" fontId="21" fillId="0" borderId="1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wrapText="1"/>
    </xf>
    <xf numFmtId="217" fontId="12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3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219" fontId="11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49" fontId="2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Continuous" wrapText="1"/>
    </xf>
    <xf numFmtId="0" fontId="1" fillId="0" borderId="34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0" fontId="31" fillId="0" borderId="44" xfId="0" applyNumberFormat="1" applyFont="1" applyFill="1" applyBorder="1" applyAlignment="1">
      <alignment horizontal="center"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 readingOrder="1"/>
    </xf>
    <xf numFmtId="217" fontId="28" fillId="0" borderId="18" xfId="0" applyNumberFormat="1" applyFont="1" applyFill="1" applyBorder="1" applyAlignment="1">
      <alignment horizontal="center" vertical="center"/>
    </xf>
    <xf numFmtId="217" fontId="28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/>
    </xf>
    <xf numFmtId="49" fontId="31" fillId="0" borderId="46" xfId="0" applyNumberFormat="1" applyFont="1" applyFill="1" applyBorder="1" applyAlignment="1">
      <alignment horizontal="center" vertical="center"/>
    </xf>
    <xf numFmtId="49" fontId="31" fillId="0" borderId="33" xfId="0" applyNumberFormat="1" applyFont="1" applyFill="1" applyBorder="1" applyAlignment="1">
      <alignment horizontal="center" vertical="center"/>
    </xf>
    <xf numFmtId="49" fontId="31" fillId="0" borderId="34" xfId="0" applyNumberFormat="1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>
      <alignment horizontal="center" vertical="center" wrapText="1" readingOrder="1"/>
    </xf>
    <xf numFmtId="217" fontId="28" fillId="0" borderId="48" xfId="0" applyNumberFormat="1" applyFont="1" applyFill="1" applyBorder="1" applyAlignment="1">
      <alignment horizontal="center" vertical="center"/>
    </xf>
    <xf numFmtId="217" fontId="28" fillId="0" borderId="4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26" xfId="0" applyNumberFormat="1" applyFont="1" applyFill="1" applyBorder="1" applyAlignment="1">
      <alignment horizontal="center" vertical="center" wrapText="1" readingOrder="1"/>
    </xf>
    <xf numFmtId="217" fontId="29" fillId="0" borderId="22" xfId="0" applyNumberFormat="1" applyFont="1" applyFill="1" applyBorder="1" applyAlignment="1">
      <alignment horizontal="center" vertical="center"/>
    </xf>
    <xf numFmtId="217" fontId="29" fillId="0" borderId="24" xfId="0" applyNumberFormat="1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49" fontId="31" fillId="0" borderId="3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1" fillId="0" borderId="51" xfId="0" applyFont="1" applyFill="1" applyBorder="1" applyAlignment="1">
      <alignment horizontal="center" vertical="center"/>
    </xf>
    <xf numFmtId="49" fontId="31" fillId="0" borderId="52" xfId="0" applyNumberFormat="1" applyFont="1" applyFill="1" applyBorder="1" applyAlignment="1">
      <alignment horizontal="center" vertical="center"/>
    </xf>
    <xf numFmtId="49" fontId="31" fillId="0" borderId="53" xfId="0" applyNumberFormat="1" applyFont="1" applyFill="1" applyBorder="1" applyAlignment="1">
      <alignment horizontal="center" vertical="center"/>
    </xf>
    <xf numFmtId="49" fontId="31" fillId="0" borderId="54" xfId="0" applyNumberFormat="1" applyFont="1" applyFill="1" applyBorder="1" applyAlignment="1">
      <alignment horizontal="center" vertical="center"/>
    </xf>
    <xf numFmtId="0" fontId="34" fillId="0" borderId="55" xfId="0" applyNumberFormat="1" applyFont="1" applyFill="1" applyBorder="1" applyAlignment="1">
      <alignment horizontal="center" vertical="center" wrapText="1" readingOrder="1"/>
    </xf>
    <xf numFmtId="217" fontId="29" fillId="0" borderId="25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217" fontId="1" fillId="0" borderId="19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vertical="top" wrapText="1"/>
    </xf>
    <xf numFmtId="49" fontId="34" fillId="0" borderId="19" xfId="0" applyNumberFormat="1" applyFont="1" applyFill="1" applyBorder="1" applyAlignment="1">
      <alignment vertical="center" wrapText="1"/>
    </xf>
    <xf numFmtId="217" fontId="1" fillId="0" borderId="0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 wrapText="1" readingOrder="1"/>
    </xf>
    <xf numFmtId="0" fontId="32" fillId="0" borderId="47" xfId="0" applyNumberFormat="1" applyFont="1" applyFill="1" applyBorder="1" applyAlignment="1">
      <alignment horizontal="center" vertical="center" wrapText="1" readingOrder="1"/>
    </xf>
    <xf numFmtId="217" fontId="29" fillId="0" borderId="20" xfId="0" applyNumberFormat="1" applyFont="1" applyFill="1" applyBorder="1" applyAlignment="1">
      <alignment horizontal="center" vertical="center"/>
    </xf>
    <xf numFmtId="217" fontId="29" fillId="0" borderId="21" xfId="0" applyNumberFormat="1" applyFont="1" applyFill="1" applyBorder="1" applyAlignment="1">
      <alignment horizontal="center" vertical="center"/>
    </xf>
    <xf numFmtId="217" fontId="29" fillId="0" borderId="56" xfId="0" applyNumberFormat="1" applyFont="1" applyFill="1" applyBorder="1" applyAlignment="1">
      <alignment horizontal="center" vertical="center"/>
    </xf>
    <xf numFmtId="217" fontId="29" fillId="0" borderId="57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center" vertical="center" wrapText="1" readingOrder="1"/>
    </xf>
    <xf numFmtId="217" fontId="28" fillId="0" borderId="22" xfId="0" applyNumberFormat="1" applyFont="1" applyFill="1" applyBorder="1" applyAlignment="1">
      <alignment horizontal="center" vertical="center"/>
    </xf>
    <xf numFmtId="217" fontId="29" fillId="0" borderId="56" xfId="0" applyNumberFormat="1" applyFont="1" applyFill="1" applyBorder="1" applyAlignment="1" applyProtection="1">
      <alignment horizontal="center" vertical="center"/>
      <protection/>
    </xf>
    <xf numFmtId="217" fontId="29" fillId="0" borderId="27" xfId="0" applyNumberFormat="1" applyFont="1" applyFill="1" applyBorder="1" applyAlignment="1">
      <alignment horizontal="center" vertical="center"/>
    </xf>
    <xf numFmtId="217" fontId="29" fillId="0" borderId="25" xfId="0" applyNumberFormat="1" applyFont="1" applyFill="1" applyBorder="1" applyAlignment="1" applyProtection="1">
      <alignment horizontal="center" vertical="center"/>
      <protection/>
    </xf>
    <xf numFmtId="217" fontId="29" fillId="0" borderId="18" xfId="0" applyNumberFormat="1" applyFont="1" applyFill="1" applyBorder="1" applyAlignment="1">
      <alignment horizontal="center" vertical="center"/>
    </xf>
    <xf numFmtId="217" fontId="29" fillId="0" borderId="58" xfId="0" applyNumberFormat="1" applyFont="1" applyFill="1" applyBorder="1" applyAlignment="1">
      <alignment horizontal="center" vertical="center"/>
    </xf>
    <xf numFmtId="217" fontId="29" fillId="0" borderId="55" xfId="0" applyNumberFormat="1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left" vertical="center" wrapText="1"/>
    </xf>
    <xf numFmtId="217" fontId="29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 wrapText="1"/>
    </xf>
    <xf numFmtId="217" fontId="29" fillId="0" borderId="4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center" wrapText="1"/>
    </xf>
    <xf numFmtId="217" fontId="29" fillId="0" borderId="29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top" wrapText="1"/>
    </xf>
    <xf numFmtId="217" fontId="29" fillId="0" borderId="49" xfId="0" applyNumberFormat="1" applyFont="1" applyFill="1" applyBorder="1" applyAlignment="1">
      <alignment horizontal="center" vertical="center"/>
    </xf>
    <xf numFmtId="217" fontId="28" fillId="0" borderId="24" xfId="0" applyNumberFormat="1" applyFont="1" applyFill="1" applyBorder="1" applyAlignment="1">
      <alignment horizontal="center" vertical="center"/>
    </xf>
    <xf numFmtId="49" fontId="31" fillId="0" borderId="2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/>
    </xf>
    <xf numFmtId="217" fontId="29" fillId="0" borderId="60" xfId="0" applyNumberFormat="1" applyFont="1" applyFill="1" applyBorder="1" applyAlignment="1">
      <alignment horizontal="center" vertical="center"/>
    </xf>
    <xf numFmtId="49" fontId="34" fillId="0" borderId="53" xfId="0" applyNumberFormat="1" applyFont="1" applyFill="1" applyBorder="1" applyAlignment="1">
      <alignment vertical="center" wrapText="1"/>
    </xf>
    <xf numFmtId="0" fontId="34" fillId="0" borderId="19" xfId="0" applyFont="1" applyFill="1" applyBorder="1" applyAlignment="1">
      <alignment vertical="top" wrapText="1"/>
    </xf>
    <xf numFmtId="217" fontId="29" fillId="0" borderId="61" xfId="0" applyNumberFormat="1" applyFont="1" applyFill="1" applyBorder="1" applyAlignment="1">
      <alignment horizontal="center" vertical="center"/>
    </xf>
    <xf numFmtId="217" fontId="29" fillId="0" borderId="16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vertical="center" wrapText="1"/>
    </xf>
    <xf numFmtId="0" fontId="34" fillId="0" borderId="19" xfId="0" applyNumberFormat="1" applyFont="1" applyFill="1" applyBorder="1" applyAlignment="1">
      <alignment horizontal="center" vertical="center" wrapText="1" readingOrder="1"/>
    </xf>
    <xf numFmtId="0" fontId="34" fillId="0" borderId="58" xfId="0" applyFont="1" applyFill="1" applyBorder="1" applyAlignment="1">
      <alignment vertical="top" wrapText="1"/>
    </xf>
    <xf numFmtId="0" fontId="34" fillId="0" borderId="56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4" fillId="0" borderId="47" xfId="0" applyNumberFormat="1" applyFont="1" applyFill="1" applyBorder="1" applyAlignment="1">
      <alignment horizontal="center" vertical="center" wrapText="1" readingOrder="1"/>
    </xf>
    <xf numFmtId="219" fontId="29" fillId="0" borderId="15" xfId="0" applyNumberFormat="1" applyFont="1" applyFill="1" applyBorder="1" applyAlignment="1">
      <alignment horizontal="center" vertical="center"/>
    </xf>
    <xf numFmtId="219" fontId="29" fillId="0" borderId="18" xfId="0" applyNumberFormat="1" applyFont="1" applyFill="1" applyBorder="1" applyAlignment="1">
      <alignment horizontal="center" vertical="center"/>
    </xf>
    <xf numFmtId="219" fontId="29" fillId="0" borderId="62" xfId="0" applyNumberFormat="1" applyFont="1" applyFill="1" applyBorder="1" applyAlignment="1">
      <alignment horizontal="center" vertical="center"/>
    </xf>
    <xf numFmtId="217" fontId="28" fillId="0" borderId="56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/>
    </xf>
    <xf numFmtId="49" fontId="30" fillId="0" borderId="23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left" vertical="center" wrapText="1" readingOrder="1"/>
    </xf>
    <xf numFmtId="0" fontId="30" fillId="0" borderId="19" xfId="0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 wrapText="1" readingOrder="1"/>
    </xf>
    <xf numFmtId="0" fontId="34" fillId="0" borderId="30" xfId="0" applyNumberFormat="1" applyFont="1" applyFill="1" applyBorder="1" applyAlignment="1">
      <alignment horizontal="left" vertical="center" wrapText="1" readingOrder="1"/>
    </xf>
    <xf numFmtId="49" fontId="34" fillId="0" borderId="19" xfId="0" applyNumberFormat="1" applyFont="1" applyFill="1" applyBorder="1" applyAlignment="1">
      <alignment horizontal="left" vertical="top" wrapText="1"/>
    </xf>
    <xf numFmtId="0" fontId="32" fillId="0" borderId="30" xfId="0" applyNumberFormat="1" applyFont="1" applyFill="1" applyBorder="1" applyAlignment="1">
      <alignment horizontal="right" vertical="center" wrapText="1" readingOrder="1"/>
    </xf>
    <xf numFmtId="0" fontId="30" fillId="0" borderId="51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top"/>
    </xf>
    <xf numFmtId="211" fontId="35" fillId="0" borderId="0" xfId="0" applyNumberFormat="1" applyFont="1" applyFill="1" applyBorder="1" applyAlignment="1">
      <alignment horizontal="center" vertical="top"/>
    </xf>
    <xf numFmtId="211" fontId="31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217" fontId="2" fillId="0" borderId="0" xfId="0" applyNumberFormat="1" applyFont="1" applyFill="1" applyAlignment="1">
      <alignment/>
    </xf>
    <xf numFmtId="217" fontId="1" fillId="0" borderId="0" xfId="0" applyNumberFormat="1" applyFont="1" applyFill="1" applyAlignment="1">
      <alignment horizontal="left"/>
    </xf>
    <xf numFmtId="217" fontId="29" fillId="0" borderId="0" xfId="0" applyNumberFormat="1" applyFont="1" applyFill="1" applyAlignment="1">
      <alignment/>
    </xf>
    <xf numFmtId="217" fontId="29" fillId="0" borderId="27" xfId="0" applyNumberFormat="1" applyFont="1" applyFill="1" applyBorder="1" applyAlignment="1">
      <alignment vertical="center"/>
    </xf>
    <xf numFmtId="210" fontId="32" fillId="0" borderId="0" xfId="0" applyNumberFormat="1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219" fontId="29" fillId="0" borderId="0" xfId="0" applyNumberFormat="1" applyFont="1" applyFill="1" applyBorder="1" applyAlignment="1">
      <alignment horizontal="center"/>
    </xf>
    <xf numFmtId="219" fontId="2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Continuous" wrapText="1"/>
    </xf>
    <xf numFmtId="0" fontId="1" fillId="0" borderId="21" xfId="0" applyFont="1" applyFill="1" applyBorder="1" applyAlignment="1">
      <alignment wrapText="1"/>
    </xf>
    <xf numFmtId="0" fontId="2" fillId="0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/>
    </xf>
    <xf numFmtId="0" fontId="34" fillId="0" borderId="58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/>
    </xf>
    <xf numFmtId="217" fontId="2" fillId="0" borderId="5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1" fillId="0" borderId="47" xfId="0" applyFont="1" applyFill="1" applyBorder="1" applyAlignment="1">
      <alignment/>
    </xf>
    <xf numFmtId="0" fontId="3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/>
    </xf>
    <xf numFmtId="217" fontId="2" fillId="0" borderId="48" xfId="0" applyNumberFormat="1" applyFont="1" applyFill="1" applyBorder="1" applyAlignment="1">
      <alignment horizontal="center" vertical="center"/>
    </xf>
    <xf numFmtId="217" fontId="2" fillId="0" borderId="46" xfId="0" applyNumberFormat="1" applyFont="1" applyFill="1" applyBorder="1" applyAlignment="1">
      <alignment horizontal="center" vertical="center"/>
    </xf>
    <xf numFmtId="217" fontId="2" fillId="0" borderId="67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/>
    </xf>
    <xf numFmtId="0" fontId="34" fillId="0" borderId="22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/>
    </xf>
    <xf numFmtId="217" fontId="1" fillId="0" borderId="22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/>
    </xf>
    <xf numFmtId="0" fontId="31" fillId="0" borderId="26" xfId="0" applyFont="1" applyFill="1" applyBorder="1" applyAlignment="1">
      <alignment vertical="center"/>
    </xf>
    <xf numFmtId="0" fontId="36" fillId="0" borderId="22" xfId="0" applyFont="1" applyFill="1" applyBorder="1" applyAlignment="1">
      <alignment wrapText="1"/>
    </xf>
    <xf numFmtId="0" fontId="32" fillId="0" borderId="48" xfId="0" applyFont="1" applyFill="1" applyBorder="1" applyAlignment="1">
      <alignment horizontal="left" wrapText="1"/>
    </xf>
    <xf numFmtId="217" fontId="1" fillId="0" borderId="22" xfId="0" applyNumberFormat="1" applyFont="1" applyFill="1" applyBorder="1" applyAlignment="1">
      <alignment horizontal="center" vertical="center" wrapText="1"/>
    </xf>
    <xf numFmtId="217" fontId="1" fillId="0" borderId="23" xfId="0" applyNumberFormat="1" applyFont="1" applyFill="1" applyBorder="1" applyAlignment="1">
      <alignment horizontal="center" vertical="center"/>
    </xf>
    <xf numFmtId="217" fontId="1" fillId="0" borderId="68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wrapText="1"/>
    </xf>
    <xf numFmtId="217" fontId="1" fillId="0" borderId="23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wrapText="1"/>
    </xf>
    <xf numFmtId="217" fontId="1" fillId="0" borderId="68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/>
    </xf>
    <xf numFmtId="49" fontId="32" fillId="0" borderId="24" xfId="0" applyNumberFormat="1" applyFont="1" applyFill="1" applyBorder="1" applyAlignment="1">
      <alignment horizontal="center" vertical="center" wrapText="1"/>
    </xf>
    <xf numFmtId="217" fontId="1" fillId="0" borderId="56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wrapText="1"/>
    </xf>
    <xf numFmtId="0" fontId="38" fillId="0" borderId="0" xfId="0" applyFont="1" applyAlignment="1">
      <alignment/>
    </xf>
    <xf numFmtId="217" fontId="1" fillId="0" borderId="58" xfId="0" applyNumberFormat="1" applyFont="1" applyFill="1" applyBorder="1" applyAlignment="1">
      <alignment horizontal="center" vertical="center"/>
    </xf>
    <xf numFmtId="49" fontId="34" fillId="0" borderId="24" xfId="0" applyNumberFormat="1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wrapText="1"/>
    </xf>
    <xf numFmtId="49" fontId="34" fillId="0" borderId="66" xfId="0" applyNumberFormat="1" applyFont="1" applyFill="1" applyBorder="1" applyAlignment="1">
      <alignment horizontal="center" vertical="center" wrapText="1"/>
    </xf>
    <xf numFmtId="0" fontId="31" fillId="0" borderId="69" xfId="0" applyFont="1" applyFill="1" applyBorder="1" applyAlignment="1">
      <alignment/>
    </xf>
    <xf numFmtId="0" fontId="37" fillId="0" borderId="56" xfId="0" applyFont="1" applyFill="1" applyBorder="1" applyAlignment="1">
      <alignment wrapText="1"/>
    </xf>
    <xf numFmtId="49" fontId="34" fillId="0" borderId="57" xfId="0" applyNumberFormat="1" applyFont="1" applyFill="1" applyBorder="1" applyAlignment="1">
      <alignment horizontal="center" vertical="center" wrapText="1"/>
    </xf>
    <xf numFmtId="217" fontId="1" fillId="0" borderId="59" xfId="0" applyNumberFormat="1" applyFont="1" applyFill="1" applyBorder="1" applyAlignment="1">
      <alignment horizontal="center" vertical="center" wrapText="1"/>
    </xf>
    <xf numFmtId="217" fontId="1" fillId="0" borderId="70" xfId="0" applyNumberFormat="1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wrapText="1"/>
    </xf>
    <xf numFmtId="49" fontId="31" fillId="0" borderId="66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/>
    </xf>
    <xf numFmtId="0" fontId="37" fillId="0" borderId="25" xfId="0" applyFont="1" applyFill="1" applyBorder="1" applyAlignment="1">
      <alignment wrapText="1"/>
    </xf>
    <xf numFmtId="49" fontId="31" fillId="0" borderId="27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/>
    </xf>
    <xf numFmtId="0" fontId="36" fillId="0" borderId="18" xfId="0" applyFont="1" applyFill="1" applyBorder="1" applyAlignment="1">
      <alignment wrapText="1"/>
    </xf>
    <xf numFmtId="49" fontId="31" fillId="0" borderId="16" xfId="0" applyNumberFormat="1" applyFont="1" applyFill="1" applyBorder="1" applyAlignment="1">
      <alignment horizontal="center" vertical="center" wrapText="1"/>
    </xf>
    <xf numFmtId="217" fontId="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/>
    </xf>
    <xf numFmtId="0" fontId="32" fillId="0" borderId="13" xfId="0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center" vertical="center" wrapText="1"/>
    </xf>
    <xf numFmtId="217" fontId="1" fillId="0" borderId="13" xfId="0" applyNumberFormat="1" applyFont="1" applyFill="1" applyBorder="1" applyAlignment="1">
      <alignment horizontal="center" vertical="center"/>
    </xf>
    <xf numFmtId="217" fontId="1" fillId="0" borderId="52" xfId="0" applyNumberFormat="1" applyFont="1" applyFill="1" applyBorder="1" applyAlignment="1">
      <alignment horizontal="center" vertical="center" wrapText="1"/>
    </xf>
    <xf numFmtId="217" fontId="1" fillId="0" borderId="71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wrapText="1"/>
    </xf>
    <xf numFmtId="217" fontId="2" fillId="0" borderId="18" xfId="0" applyNumberFormat="1" applyFont="1" applyFill="1" applyBorder="1" applyAlignment="1">
      <alignment horizontal="center" vertical="center"/>
    </xf>
    <xf numFmtId="217" fontId="2" fillId="0" borderId="72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wrapText="1"/>
    </xf>
    <xf numFmtId="49" fontId="31" fillId="0" borderId="49" xfId="0" applyNumberFormat="1" applyFont="1" applyFill="1" applyBorder="1" applyAlignment="1">
      <alignment horizontal="center" vertical="center" wrapText="1"/>
    </xf>
    <xf numFmtId="217" fontId="2" fillId="0" borderId="46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217" fontId="2" fillId="0" borderId="73" xfId="0" applyNumberFormat="1" applyFont="1" applyFill="1" applyBorder="1" applyAlignment="1">
      <alignment horizontal="center" vertical="center"/>
    </xf>
    <xf numFmtId="217" fontId="2" fillId="0" borderId="18" xfId="0" applyNumberFormat="1" applyFont="1" applyFill="1" applyBorder="1" applyAlignment="1">
      <alignment horizontal="center" vertical="center" wrapText="1"/>
    </xf>
    <xf numFmtId="217" fontId="2" fillId="0" borderId="48" xfId="0" applyNumberFormat="1" applyFont="1" applyFill="1" applyBorder="1" applyAlignment="1">
      <alignment horizontal="center" vertical="center" wrapText="1"/>
    </xf>
    <xf numFmtId="217" fontId="2" fillId="0" borderId="67" xfId="0" applyNumberFormat="1" applyFont="1" applyFill="1" applyBorder="1" applyAlignment="1">
      <alignment horizontal="center" vertical="center" wrapText="1"/>
    </xf>
    <xf numFmtId="217" fontId="1" fillId="0" borderId="64" xfId="0" applyNumberFormat="1" applyFont="1" applyFill="1" applyBorder="1" applyAlignment="1">
      <alignment horizontal="center" vertical="center" wrapText="1"/>
    </xf>
    <xf numFmtId="217" fontId="1" fillId="0" borderId="38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4" fillId="0" borderId="18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/>
    </xf>
    <xf numFmtId="217" fontId="2" fillId="0" borderId="19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/>
    </xf>
    <xf numFmtId="217" fontId="2" fillId="0" borderId="13" xfId="0" applyNumberFormat="1" applyFont="1" applyFill="1" applyBorder="1" applyAlignment="1">
      <alignment horizontal="center" vertical="center"/>
    </xf>
    <xf numFmtId="217" fontId="2" fillId="0" borderId="52" xfId="0" applyNumberFormat="1" applyFont="1" applyFill="1" applyBorder="1" applyAlignment="1">
      <alignment horizontal="center" vertical="center"/>
    </xf>
    <xf numFmtId="217" fontId="2" fillId="0" borderId="71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/>
    </xf>
    <xf numFmtId="217" fontId="1" fillId="0" borderId="48" xfId="0" applyNumberFormat="1" applyFont="1" applyFill="1" applyBorder="1" applyAlignment="1">
      <alignment horizontal="center" vertical="center"/>
    </xf>
    <xf numFmtId="217" fontId="1" fillId="0" borderId="46" xfId="0" applyNumberFormat="1" applyFont="1" applyFill="1" applyBorder="1" applyAlignment="1">
      <alignment horizontal="center" vertical="center"/>
    </xf>
    <xf numFmtId="217" fontId="1" fillId="0" borderId="67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/>
    </xf>
    <xf numFmtId="0" fontId="32" fillId="0" borderId="13" xfId="0" applyFont="1" applyFill="1" applyBorder="1" applyAlignment="1">
      <alignment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217" fontId="1" fillId="0" borderId="50" xfId="0" applyNumberFormat="1" applyFont="1" applyFill="1" applyBorder="1" applyAlignment="1">
      <alignment horizontal="center" vertical="center" wrapText="1"/>
    </xf>
    <xf numFmtId="217" fontId="1" fillId="0" borderId="31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vertical="center" wrapText="1"/>
    </xf>
    <xf numFmtId="0" fontId="34" fillId="0" borderId="48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vertical="center" wrapText="1"/>
    </xf>
    <xf numFmtId="49" fontId="31" fillId="0" borderId="57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36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217" fontId="2" fillId="0" borderId="49" xfId="0" applyNumberFormat="1" applyFont="1" applyFill="1" applyBorder="1" applyAlignment="1">
      <alignment horizontal="center" vertical="center"/>
    </xf>
    <xf numFmtId="217" fontId="1" fillId="0" borderId="24" xfId="0" applyNumberFormat="1" applyFont="1" applyFill="1" applyBorder="1" applyAlignment="1">
      <alignment horizontal="center" vertical="center"/>
    </xf>
    <xf numFmtId="0" fontId="32" fillId="0" borderId="55" xfId="0" applyNumberFormat="1" applyFont="1" applyFill="1" applyBorder="1" applyAlignment="1">
      <alignment horizontal="center" vertical="center" wrapText="1" readingOrder="1"/>
    </xf>
    <xf numFmtId="0" fontId="29" fillId="0" borderId="19" xfId="0" applyFont="1" applyFill="1" applyBorder="1" applyAlignment="1">
      <alignment horizontal="center" vertical="center"/>
    </xf>
    <xf numFmtId="219" fontId="29" fillId="0" borderId="19" xfId="0" applyNumberFormat="1" applyFont="1" applyFill="1" applyBorder="1" applyAlignment="1">
      <alignment horizontal="center" vertical="center"/>
    </xf>
    <xf numFmtId="217" fontId="1" fillId="0" borderId="20" xfId="0" applyNumberFormat="1" applyFont="1" applyFill="1" applyBorder="1" applyAlignment="1">
      <alignment horizontal="center" vertical="center"/>
    </xf>
    <xf numFmtId="217" fontId="1" fillId="0" borderId="21" xfId="0" applyNumberFormat="1" applyFont="1" applyFill="1" applyBorder="1" applyAlignment="1">
      <alignment horizontal="center" vertical="center"/>
    </xf>
    <xf numFmtId="217" fontId="1" fillId="0" borderId="57" xfId="0" applyNumberFormat="1" applyFont="1" applyFill="1" applyBorder="1" applyAlignment="1">
      <alignment horizontal="center" vertical="center"/>
    </xf>
    <xf numFmtId="217" fontId="2" fillId="0" borderId="22" xfId="0" applyNumberFormat="1" applyFont="1" applyFill="1" applyBorder="1" applyAlignment="1">
      <alignment horizontal="center" vertical="center"/>
    </xf>
    <xf numFmtId="217" fontId="2" fillId="0" borderId="25" xfId="0" applyNumberFormat="1" applyFont="1" applyFill="1" applyBorder="1" applyAlignment="1">
      <alignment horizontal="center" vertical="center"/>
    </xf>
    <xf numFmtId="217" fontId="1" fillId="0" borderId="26" xfId="0" applyNumberFormat="1" applyFont="1" applyFill="1" applyBorder="1" applyAlignment="1">
      <alignment horizontal="center" vertical="center"/>
    </xf>
    <xf numFmtId="217" fontId="1" fillId="0" borderId="56" xfId="0" applyNumberFormat="1" applyFont="1" applyFill="1" applyBorder="1" applyAlignment="1" applyProtection="1">
      <alignment horizontal="center" vertical="center"/>
      <protection/>
    </xf>
    <xf numFmtId="217" fontId="1" fillId="0" borderId="69" xfId="0" applyNumberFormat="1" applyFont="1" applyFill="1" applyBorder="1" applyAlignment="1" applyProtection="1">
      <alignment horizontal="center" vertical="center"/>
      <protection/>
    </xf>
    <xf numFmtId="217" fontId="1" fillId="0" borderId="69" xfId="0" applyNumberFormat="1" applyFont="1" applyFill="1" applyBorder="1" applyAlignment="1">
      <alignment horizontal="center" vertical="center"/>
    </xf>
    <xf numFmtId="217" fontId="1" fillId="0" borderId="25" xfId="0" applyNumberFormat="1" applyFont="1" applyFill="1" applyBorder="1" applyAlignment="1">
      <alignment horizontal="center" vertical="center"/>
    </xf>
    <xf numFmtId="217" fontId="1" fillId="0" borderId="55" xfId="0" applyNumberFormat="1" applyFont="1" applyFill="1" applyBorder="1" applyAlignment="1">
      <alignment horizontal="center" vertical="center"/>
    </xf>
    <xf numFmtId="217" fontId="1" fillId="0" borderId="27" xfId="0" applyNumberFormat="1" applyFont="1" applyFill="1" applyBorder="1" applyAlignment="1">
      <alignment horizontal="center" vertical="center"/>
    </xf>
    <xf numFmtId="217" fontId="1" fillId="0" borderId="49" xfId="0" applyNumberFormat="1" applyFont="1" applyFill="1" applyBorder="1" applyAlignment="1">
      <alignment horizontal="center" vertical="center"/>
    </xf>
    <xf numFmtId="217" fontId="2" fillId="0" borderId="24" xfId="0" applyNumberFormat="1" applyFont="1" applyFill="1" applyBorder="1" applyAlignment="1">
      <alignment horizontal="center" vertical="center"/>
    </xf>
    <xf numFmtId="219" fontId="1" fillId="0" borderId="13" xfId="0" applyNumberFormat="1" applyFont="1" applyFill="1" applyBorder="1" applyAlignment="1">
      <alignment horizontal="center" vertical="center"/>
    </xf>
    <xf numFmtId="219" fontId="1" fillId="0" borderId="0" xfId="0" applyNumberFormat="1" applyFont="1" applyFill="1" applyBorder="1" applyAlignment="1">
      <alignment horizontal="center" vertical="center"/>
    </xf>
    <xf numFmtId="219" fontId="1" fillId="0" borderId="18" xfId="0" applyNumberFormat="1" applyFont="1" applyFill="1" applyBorder="1" applyAlignment="1">
      <alignment/>
    </xf>
    <xf numFmtId="219" fontId="29" fillId="0" borderId="16" xfId="0" applyNumberFormat="1" applyFont="1" applyFill="1" applyBorder="1" applyAlignment="1">
      <alignment horizontal="center" vertical="center"/>
    </xf>
    <xf numFmtId="217" fontId="2" fillId="0" borderId="56" xfId="0" applyNumberFormat="1" applyFont="1" applyFill="1" applyBorder="1" applyAlignment="1">
      <alignment horizontal="center" vertical="center"/>
    </xf>
    <xf numFmtId="217" fontId="1" fillId="0" borderId="16" xfId="0" applyNumberFormat="1" applyFont="1" applyFill="1" applyBorder="1" applyAlignment="1">
      <alignment horizontal="center" vertical="center"/>
    </xf>
    <xf numFmtId="217" fontId="1" fillId="0" borderId="0" xfId="0" applyNumberFormat="1" applyFont="1" applyFill="1" applyAlignment="1">
      <alignment wrapText="1"/>
    </xf>
    <xf numFmtId="21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3" fontId="1" fillId="0" borderId="59" xfId="0" applyNumberFormat="1" applyFont="1" applyFill="1" applyBorder="1" applyAlignment="1">
      <alignment horizontal="center" vertical="center" wrapText="1"/>
    </xf>
    <xf numFmtId="0" fontId="41" fillId="0" borderId="53" xfId="0" applyFont="1" applyFill="1" applyBorder="1" applyAlignment="1" quotePrefix="1">
      <alignment horizontal="center" vertical="center"/>
    </xf>
    <xf numFmtId="49" fontId="3" fillId="0" borderId="74" xfId="0" applyNumberFormat="1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center" vertical="center" wrapText="1"/>
    </xf>
    <xf numFmtId="217" fontId="2" fillId="0" borderId="59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217" fontId="2" fillId="0" borderId="53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217" fontId="2" fillId="0" borderId="5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9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 quotePrefix="1">
      <alignment horizontal="center" vertical="center"/>
    </xf>
    <xf numFmtId="0" fontId="2" fillId="0" borderId="53" xfId="0" applyNumberFormat="1" applyFont="1" applyFill="1" applyBorder="1" applyAlignment="1">
      <alignment vertical="center" wrapText="1"/>
    </xf>
    <xf numFmtId="0" fontId="2" fillId="0" borderId="53" xfId="0" applyNumberFormat="1" applyFont="1" applyFill="1" applyBorder="1" applyAlignment="1" quotePrefix="1">
      <alignment horizontal="center" vertical="center"/>
    </xf>
    <xf numFmtId="0" fontId="2" fillId="0" borderId="19" xfId="0" applyNumberFormat="1" applyFont="1" applyFill="1" applyBorder="1" applyAlignment="1">
      <alignment vertical="center" wrapText="1"/>
    </xf>
    <xf numFmtId="49" fontId="2" fillId="0" borderId="53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vertical="center" wrapText="1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/>
    </xf>
    <xf numFmtId="217" fontId="1" fillId="0" borderId="5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53" xfId="0" applyNumberFormat="1" applyFont="1" applyFill="1" applyBorder="1" applyAlignment="1">
      <alignment horizontal="center" vertical="center"/>
    </xf>
    <xf numFmtId="217" fontId="1" fillId="0" borderId="19" xfId="0" applyNumberFormat="1" applyFont="1" applyFill="1" applyBorder="1" applyAlignment="1">
      <alignment horizontal="center" vertical="center" wrapText="1"/>
    </xf>
    <xf numFmtId="217" fontId="1" fillId="0" borderId="3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217" fontId="1" fillId="0" borderId="5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Continuous" vertical="center"/>
    </xf>
    <xf numFmtId="217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vertical="top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quotePrefix="1">
      <alignment horizontal="center"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217" fontId="29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 quotePrefix="1">
      <alignment horizontal="center" vertical="center"/>
    </xf>
    <xf numFmtId="0" fontId="1" fillId="0" borderId="75" xfId="0" applyFont="1" applyFill="1" applyBorder="1" applyAlignment="1">
      <alignment vertical="center" wrapText="1"/>
    </xf>
    <xf numFmtId="0" fontId="1" fillId="0" borderId="19" xfId="0" applyFont="1" applyFill="1" applyBorder="1" applyAlignment="1" quotePrefix="1">
      <alignment horizontal="center" vertical="center"/>
    </xf>
    <xf numFmtId="49" fontId="1" fillId="0" borderId="75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 wrapText="1"/>
    </xf>
    <xf numFmtId="217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 quotePrefix="1">
      <alignment vertical="center"/>
    </xf>
    <xf numFmtId="217" fontId="2" fillId="0" borderId="19" xfId="45" applyNumberFormat="1" applyFont="1" applyFill="1" applyBorder="1" applyAlignment="1">
      <alignment horizontal="center" vertical="center"/>
    </xf>
    <xf numFmtId="217" fontId="29" fillId="0" borderId="26" xfId="0" applyNumberFormat="1" applyFont="1" applyFill="1" applyBorder="1" applyAlignment="1">
      <alignment horizontal="center" vertical="center"/>
    </xf>
    <xf numFmtId="217" fontId="29" fillId="0" borderId="69" xfId="0" applyNumberFormat="1" applyFont="1" applyFill="1" applyBorder="1" applyAlignment="1">
      <alignment horizontal="center" vertical="center"/>
    </xf>
    <xf numFmtId="219" fontId="29" fillId="0" borderId="19" xfId="0" applyNumberFormat="1" applyFont="1" applyFill="1" applyBorder="1" applyAlignment="1">
      <alignment horizontal="center"/>
    </xf>
    <xf numFmtId="217" fontId="28" fillId="0" borderId="2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19" fontId="0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219" fontId="6" fillId="0" borderId="19" xfId="0" applyNumberFormat="1" applyFont="1" applyFill="1" applyBorder="1" applyAlignment="1">
      <alignment horizontal="center" vertical="center"/>
    </xf>
    <xf numFmtId="217" fontId="29" fillId="0" borderId="12" xfId="0" applyNumberFormat="1" applyFont="1" applyFill="1" applyBorder="1" applyAlignment="1">
      <alignment horizontal="center" vertical="center"/>
    </xf>
    <xf numFmtId="217" fontId="29" fillId="0" borderId="30" xfId="0" applyNumberFormat="1" applyFont="1" applyFill="1" applyBorder="1" applyAlignment="1">
      <alignment horizontal="center" vertical="center"/>
    </xf>
    <xf numFmtId="217" fontId="29" fillId="0" borderId="76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vertical="center" wrapText="1"/>
    </xf>
    <xf numFmtId="49" fontId="2" fillId="0" borderId="30" xfId="0" applyNumberFormat="1" applyFont="1" applyFill="1" applyBorder="1" applyAlignment="1">
      <alignment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34" fillId="0" borderId="30" xfId="0" applyNumberFormat="1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/>
    </xf>
    <xf numFmtId="219" fontId="1" fillId="0" borderId="19" xfId="0" applyNumberFormat="1" applyFont="1" applyFill="1" applyBorder="1" applyAlignment="1">
      <alignment horizontal="center" vertical="center"/>
    </xf>
    <xf numFmtId="217" fontId="1" fillId="0" borderId="0" xfId="0" applyNumberFormat="1" applyFont="1" applyFill="1" applyAlignment="1">
      <alignment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217" fontId="11" fillId="0" borderId="29" xfId="0" applyNumberFormat="1" applyFont="1" applyFill="1" applyBorder="1" applyAlignment="1">
      <alignment horizontal="center" vertical="center"/>
    </xf>
    <xf numFmtId="217" fontId="11" fillId="0" borderId="77" xfId="0" applyNumberFormat="1" applyFont="1" applyFill="1" applyBorder="1" applyAlignment="1">
      <alignment horizontal="center" vertical="center"/>
    </xf>
    <xf numFmtId="217" fontId="11" fillId="0" borderId="18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46" fillId="0" borderId="23" xfId="0" applyFont="1" applyFill="1" applyBorder="1" applyAlignment="1">
      <alignment horizontal="center" vertical="center"/>
    </xf>
    <xf numFmtId="49" fontId="46" fillId="0" borderId="46" xfId="0" applyNumberFormat="1" applyFont="1" applyFill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32" fillId="0" borderId="26" xfId="0" applyNumberFormat="1" applyFont="1" applyFill="1" applyBorder="1" applyAlignment="1">
      <alignment horizontal="left" vertical="center" wrapText="1" readingOrder="1"/>
    </xf>
    <xf numFmtId="217" fontId="29" fillId="0" borderId="13" xfId="0" applyNumberFormat="1" applyFont="1" applyFill="1" applyBorder="1" applyAlignment="1">
      <alignment horizontal="center" vertical="center"/>
    </xf>
    <xf numFmtId="0" fontId="48" fillId="0" borderId="26" xfId="0" applyNumberFormat="1" applyFont="1" applyFill="1" applyBorder="1" applyAlignment="1">
      <alignment horizontal="left" vertical="center" wrapText="1" readingOrder="1"/>
    </xf>
    <xf numFmtId="217" fontId="49" fillId="0" borderId="56" xfId="0" applyNumberFormat="1" applyFont="1" applyFill="1" applyBorder="1" applyAlignment="1">
      <alignment horizontal="center" vertical="center"/>
    </xf>
    <xf numFmtId="49" fontId="50" fillId="0" borderId="30" xfId="0" applyNumberFormat="1" applyFont="1" applyFill="1" applyBorder="1" applyAlignment="1">
      <alignment vertical="top" wrapText="1"/>
    </xf>
    <xf numFmtId="217" fontId="49" fillId="0" borderId="30" xfId="0" applyNumberFormat="1" applyFont="1" applyFill="1" applyBorder="1" applyAlignment="1">
      <alignment horizontal="center" vertical="center"/>
    </xf>
    <xf numFmtId="217" fontId="49" fillId="0" borderId="26" xfId="0" applyNumberFormat="1" applyFont="1" applyFill="1" applyBorder="1" applyAlignment="1">
      <alignment horizontal="center" vertical="center"/>
    </xf>
    <xf numFmtId="217" fontId="29" fillId="0" borderId="47" xfId="0" applyNumberFormat="1" applyFont="1" applyFill="1" applyBorder="1" applyAlignment="1">
      <alignment horizontal="center" vertical="center"/>
    </xf>
    <xf numFmtId="217" fontId="49" fillId="0" borderId="19" xfId="0" applyNumberFormat="1" applyFont="1" applyFill="1" applyBorder="1" applyAlignment="1">
      <alignment horizontal="center" vertical="center"/>
    </xf>
    <xf numFmtId="217" fontId="1" fillId="33" borderId="19" xfId="0" applyNumberFormat="1" applyFont="1" applyFill="1" applyBorder="1" applyAlignment="1">
      <alignment horizontal="center" vertical="center"/>
    </xf>
    <xf numFmtId="217" fontId="1" fillId="33" borderId="22" xfId="0" applyNumberFormat="1" applyFont="1" applyFill="1" applyBorder="1" applyAlignment="1">
      <alignment horizontal="center" vertical="center"/>
    </xf>
    <xf numFmtId="217" fontId="29" fillId="33" borderId="18" xfId="0" applyNumberFormat="1" applyFont="1" applyFill="1" applyBorder="1" applyAlignment="1">
      <alignment horizontal="center" vertical="center"/>
    </xf>
    <xf numFmtId="217" fontId="1" fillId="33" borderId="27" xfId="0" applyNumberFormat="1" applyFont="1" applyFill="1" applyBorder="1" applyAlignment="1">
      <alignment horizontal="center" vertical="center"/>
    </xf>
    <xf numFmtId="219" fontId="29" fillId="33" borderId="19" xfId="0" applyNumberFormat="1" applyFont="1" applyFill="1" applyBorder="1" applyAlignment="1">
      <alignment horizontal="center"/>
    </xf>
    <xf numFmtId="0" fontId="1" fillId="33" borderId="53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right" wrapText="1"/>
    </xf>
    <xf numFmtId="217" fontId="38" fillId="0" borderId="19" xfId="0" applyNumberFormat="1" applyFont="1" applyFill="1" applyBorder="1" applyAlignment="1">
      <alignment horizontal="center" vertical="center"/>
    </xf>
    <xf numFmtId="217" fontId="5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2" fillId="0" borderId="0" xfId="0" applyFont="1" applyFill="1" applyAlignment="1">
      <alignment vertical="top" wrapText="1"/>
    </xf>
    <xf numFmtId="0" fontId="29" fillId="0" borderId="0" xfId="0" applyFont="1" applyFill="1" applyBorder="1" applyAlignment="1">
      <alignment horizontal="center" vertical="top" wrapText="1"/>
    </xf>
    <xf numFmtId="49" fontId="93" fillId="0" borderId="19" xfId="0" applyNumberFormat="1" applyFont="1" applyFill="1" applyBorder="1" applyAlignment="1">
      <alignment vertical="center" wrapText="1"/>
    </xf>
    <xf numFmtId="217" fontId="94" fillId="0" borderId="22" xfId="0" applyNumberFormat="1" applyFont="1" applyFill="1" applyBorder="1" applyAlignment="1">
      <alignment horizontal="center" vertical="center"/>
    </xf>
    <xf numFmtId="217" fontId="94" fillId="0" borderId="24" xfId="0" applyNumberFormat="1" applyFont="1" applyFill="1" applyBorder="1" applyAlignment="1">
      <alignment horizontal="center" vertical="center"/>
    </xf>
    <xf numFmtId="49" fontId="95" fillId="0" borderId="19" xfId="0" applyNumberFormat="1" applyFont="1" applyFill="1" applyBorder="1" applyAlignment="1">
      <alignment vertical="top" wrapText="1"/>
    </xf>
    <xf numFmtId="217" fontId="94" fillId="0" borderId="25" xfId="0" applyNumberFormat="1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vertical="center" wrapText="1"/>
    </xf>
    <xf numFmtId="49" fontId="97" fillId="0" borderId="19" xfId="0" applyNumberFormat="1" applyFont="1" applyFill="1" applyBorder="1" applyAlignment="1">
      <alignment vertical="top" wrapText="1"/>
    </xf>
    <xf numFmtId="49" fontId="95" fillId="0" borderId="30" xfId="0" applyNumberFormat="1" applyFont="1" applyFill="1" applyBorder="1" applyAlignment="1">
      <alignment horizontal="center" vertical="center" wrapText="1"/>
    </xf>
    <xf numFmtId="217" fontId="98" fillId="0" borderId="26" xfId="0" applyNumberFormat="1" applyFont="1" applyFill="1" applyBorder="1" applyAlignment="1">
      <alignment horizontal="center" vertical="center"/>
    </xf>
    <xf numFmtId="217" fontId="98" fillId="0" borderId="22" xfId="0" applyNumberFormat="1" applyFont="1" applyFill="1" applyBorder="1" applyAlignment="1">
      <alignment horizontal="center" vertical="center"/>
    </xf>
    <xf numFmtId="217" fontId="99" fillId="0" borderId="31" xfId="0" applyNumberFormat="1" applyFont="1" applyFill="1" applyBorder="1" applyAlignment="1">
      <alignment horizontal="center" vertical="center"/>
    </xf>
    <xf numFmtId="217" fontId="98" fillId="0" borderId="23" xfId="0" applyNumberFormat="1" applyFont="1" applyFill="1" applyBorder="1" applyAlignment="1">
      <alignment horizontal="center" vertical="center"/>
    </xf>
    <xf numFmtId="217" fontId="98" fillId="0" borderId="19" xfId="0" applyNumberFormat="1" applyFont="1" applyFill="1" applyBorder="1" applyAlignment="1">
      <alignment horizontal="center" vertical="center"/>
    </xf>
    <xf numFmtId="0" fontId="95" fillId="0" borderId="19" xfId="0" applyFont="1" applyFill="1" applyBorder="1" applyAlignment="1">
      <alignment vertical="top" wrapText="1"/>
    </xf>
    <xf numFmtId="217" fontId="98" fillId="0" borderId="24" xfId="0" applyNumberFormat="1" applyFont="1" applyFill="1" applyBorder="1" applyAlignment="1">
      <alignment horizontal="center" vertical="center"/>
    </xf>
    <xf numFmtId="217" fontId="94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17" fontId="11" fillId="0" borderId="0" xfId="0" applyNumberFormat="1" applyFont="1" applyFill="1" applyBorder="1" applyAlignment="1">
      <alignment horizontal="center" vertical="center"/>
    </xf>
    <xf numFmtId="217" fontId="51" fillId="0" borderId="0" xfId="0" applyNumberFormat="1" applyFont="1" applyFill="1" applyBorder="1" applyAlignment="1">
      <alignment horizontal="center" vertical="center"/>
    </xf>
    <xf numFmtId="217" fontId="94" fillId="0" borderId="1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40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right" vertical="top" wrapText="1"/>
    </xf>
    <xf numFmtId="217" fontId="1" fillId="0" borderId="0" xfId="0" applyNumberFormat="1" applyFont="1" applyFill="1" applyAlignment="1">
      <alignment horizontal="left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211" fontId="5" fillId="0" borderId="79" xfId="0" applyNumberFormat="1" applyFont="1" applyFill="1" applyBorder="1" applyAlignment="1">
      <alignment horizontal="center" vertical="center" wrapText="1"/>
    </xf>
    <xf numFmtId="211" fontId="5" fillId="0" borderId="19" xfId="0" applyNumberFormat="1" applyFont="1" applyFill="1" applyBorder="1" applyAlignment="1">
      <alignment horizontal="center" vertical="center" wrapText="1"/>
    </xf>
    <xf numFmtId="211" fontId="5" fillId="0" borderId="3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center" wrapText="1" readingOrder="1"/>
    </xf>
    <xf numFmtId="0" fontId="2" fillId="0" borderId="36" xfId="0" applyNumberFormat="1" applyFont="1" applyFill="1" applyBorder="1" applyAlignment="1">
      <alignment horizontal="center" vertical="center" wrapText="1" readingOrder="1"/>
    </xf>
    <xf numFmtId="49" fontId="2" fillId="0" borderId="0" xfId="0" applyNumberFormat="1" applyFont="1" applyFill="1" applyAlignment="1">
      <alignment horizont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29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 horizontal="center" vertical="top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42" fillId="0" borderId="0" xfId="0" applyFont="1" applyFill="1" applyAlignment="1">
      <alignment vertical="top" wrapText="1"/>
    </xf>
    <xf numFmtId="0" fontId="2" fillId="0" borderId="82" xfId="0" applyFont="1" applyFill="1" applyBorder="1" applyAlignment="1">
      <alignment horizontal="center" vertical="center" textRotation="90" wrapText="1"/>
    </xf>
    <xf numFmtId="0" fontId="2" fillId="0" borderId="83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5" fillId="0" borderId="84" xfId="0" applyFont="1" applyFill="1" applyBorder="1" applyAlignment="1">
      <alignment horizontal="center" vertical="center" textRotation="90" wrapText="1"/>
    </xf>
    <xf numFmtId="0" fontId="5" fillId="0" borderId="75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 wrapText="1"/>
    </xf>
    <xf numFmtId="211" fontId="5" fillId="0" borderId="84" xfId="0" applyNumberFormat="1" applyFont="1" applyFill="1" applyBorder="1" applyAlignment="1">
      <alignment horizontal="center" vertical="center" textRotation="90" wrapText="1"/>
    </xf>
    <xf numFmtId="211" fontId="5" fillId="0" borderId="75" xfId="0" applyNumberFormat="1" applyFont="1" applyFill="1" applyBorder="1" applyAlignment="1">
      <alignment horizontal="center" vertical="center" textRotation="90" wrapText="1"/>
    </xf>
    <xf numFmtId="211" fontId="5" fillId="0" borderId="40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217" fontId="11" fillId="0" borderId="0" xfId="0" applyNumberFormat="1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wrapText="1"/>
    </xf>
    <xf numFmtId="49" fontId="30" fillId="0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left" vertical="center" wrapText="1"/>
    </xf>
    <xf numFmtId="0" fontId="2" fillId="0" borderId="62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rgt_arm14_Money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73">
      <selection activeCell="J46" sqref="J46"/>
    </sheetView>
  </sheetViews>
  <sheetFormatPr defaultColWidth="9.140625" defaultRowHeight="12.75"/>
  <cols>
    <col min="1" max="1" width="6.7109375" style="414" customWidth="1"/>
    <col min="2" max="2" width="42.421875" style="415" customWidth="1"/>
    <col min="3" max="3" width="7.57421875" style="414" customWidth="1"/>
    <col min="4" max="4" width="13.8515625" style="143" customWidth="1"/>
    <col min="5" max="5" width="14.140625" style="414" customWidth="1"/>
    <col min="6" max="6" width="10.28125" style="414" customWidth="1"/>
    <col min="7" max="7" width="11.00390625" style="143" customWidth="1"/>
    <col min="8" max="8" width="11.00390625" style="414" customWidth="1"/>
    <col min="9" max="9" width="13.140625" style="414" customWidth="1"/>
    <col min="10" max="10" width="14.8515625" style="143" customWidth="1"/>
    <col min="11" max="16384" width="9.140625" style="143" customWidth="1"/>
  </cols>
  <sheetData>
    <row r="1" spans="8:10" ht="17.25" customHeight="1">
      <c r="H1" s="561"/>
      <c r="I1" s="561"/>
      <c r="J1" s="561"/>
    </row>
    <row r="2" spans="8:10" ht="17.25" customHeight="1">
      <c r="H2" s="565"/>
      <c r="I2" s="565"/>
      <c r="J2" s="565"/>
    </row>
    <row r="3" spans="1:10" ht="36" customHeight="1">
      <c r="A3" s="143"/>
      <c r="B3" s="143"/>
      <c r="C3" s="562" t="s">
        <v>149</v>
      </c>
      <c r="D3" s="562"/>
      <c r="E3" s="562"/>
      <c r="F3" s="562"/>
      <c r="G3" s="562"/>
      <c r="H3" s="560"/>
      <c r="I3" s="560"/>
      <c r="J3" s="560"/>
    </row>
    <row r="4" spans="1:10" ht="24.75" customHeight="1">
      <c r="A4" s="143"/>
      <c r="B4" s="562" t="s">
        <v>530</v>
      </c>
      <c r="C4" s="562"/>
      <c r="D4" s="562"/>
      <c r="E4" s="562"/>
      <c r="F4" s="562"/>
      <c r="G4" s="562"/>
      <c r="H4" s="562"/>
      <c r="I4" s="562"/>
      <c r="J4" s="562"/>
    </row>
    <row r="5" spans="1:10" ht="13.5" thickBot="1">
      <c r="A5" s="143"/>
      <c r="B5" s="143"/>
      <c r="C5" s="143"/>
      <c r="E5" s="143"/>
      <c r="F5" s="143"/>
      <c r="H5" s="143"/>
      <c r="I5" s="563" t="s">
        <v>150</v>
      </c>
      <c r="J5" s="563"/>
    </row>
    <row r="6" spans="1:10" ht="13.5" customHeight="1" thickBot="1">
      <c r="A6" s="417"/>
      <c r="B6" s="417"/>
      <c r="C6" s="417"/>
      <c r="D6" s="564" t="s">
        <v>867</v>
      </c>
      <c r="E6" s="564"/>
      <c r="F6" s="564"/>
      <c r="G6" s="554" t="s">
        <v>19</v>
      </c>
      <c r="H6" s="555"/>
      <c r="I6" s="555"/>
      <c r="J6" s="556"/>
    </row>
    <row r="7" spans="1:10" ht="12.75" customHeight="1">
      <c r="A7" s="550" t="s">
        <v>249</v>
      </c>
      <c r="B7" s="550" t="s">
        <v>25</v>
      </c>
      <c r="C7" s="550" t="s">
        <v>248</v>
      </c>
      <c r="D7" s="552" t="s">
        <v>255</v>
      </c>
      <c r="E7" s="276" t="s">
        <v>181</v>
      </c>
      <c r="F7" s="276"/>
      <c r="G7" s="557" t="s">
        <v>20</v>
      </c>
      <c r="H7" s="558"/>
      <c r="I7" s="558"/>
      <c r="J7" s="559"/>
    </row>
    <row r="8" spans="1:10" ht="26.25" thickBot="1">
      <c r="A8" s="551"/>
      <c r="B8" s="551"/>
      <c r="C8" s="551"/>
      <c r="D8" s="553"/>
      <c r="E8" s="278" t="s">
        <v>250</v>
      </c>
      <c r="F8" s="279" t="s">
        <v>251</v>
      </c>
      <c r="G8" s="280">
        <v>1</v>
      </c>
      <c r="H8" s="280">
        <v>2</v>
      </c>
      <c r="I8" s="280">
        <v>3</v>
      </c>
      <c r="J8" s="280">
        <v>4</v>
      </c>
    </row>
    <row r="9" spans="1:10" s="414" customFormat="1" ht="12.75">
      <c r="A9" s="418">
        <v>1</v>
      </c>
      <c r="B9" s="419">
        <v>2</v>
      </c>
      <c r="C9" s="420">
        <v>3</v>
      </c>
      <c r="D9" s="420">
        <v>4</v>
      </c>
      <c r="E9" s="420">
        <v>5</v>
      </c>
      <c r="F9" s="419">
        <v>6</v>
      </c>
      <c r="G9" s="420">
        <v>7</v>
      </c>
      <c r="H9" s="420">
        <v>8</v>
      </c>
      <c r="I9" s="419">
        <v>9</v>
      </c>
      <c r="J9" s="421">
        <v>10</v>
      </c>
    </row>
    <row r="10" spans="1:11" ht="36" customHeight="1">
      <c r="A10" s="422" t="s">
        <v>770</v>
      </c>
      <c r="B10" s="423" t="s">
        <v>587</v>
      </c>
      <c r="C10" s="424"/>
      <c r="D10" s="425">
        <f aca="true" t="shared" si="0" ref="D10:J10">SUM(D11,D47,D66)</f>
        <v>2152082.2</v>
      </c>
      <c r="E10" s="425">
        <f t="shared" si="0"/>
        <v>1795595.2</v>
      </c>
      <c r="F10" s="425">
        <f t="shared" si="0"/>
        <v>507987</v>
      </c>
      <c r="G10" s="425">
        <f t="shared" si="0"/>
        <v>431255.8</v>
      </c>
      <c r="H10" s="425">
        <f t="shared" si="0"/>
        <v>969694.6</v>
      </c>
      <c r="I10" s="425">
        <f t="shared" si="0"/>
        <v>1372484.2999999998</v>
      </c>
      <c r="J10" s="425">
        <f t="shared" si="0"/>
        <v>2152082.2</v>
      </c>
      <c r="K10" s="494"/>
    </row>
    <row r="11" spans="1:10" s="384" customFormat="1" ht="42" customHeight="1">
      <c r="A11" s="426" t="s">
        <v>771</v>
      </c>
      <c r="B11" s="427" t="s">
        <v>588</v>
      </c>
      <c r="C11" s="428">
        <v>7100</v>
      </c>
      <c r="D11" s="425">
        <f>SUM(D12,D16,D18,D38,D41)</f>
        <v>393371.7</v>
      </c>
      <c r="E11" s="425">
        <f>SUM(E12,E16,E18,E38,E41)</f>
        <v>393371.7</v>
      </c>
      <c r="F11" s="429" t="s">
        <v>776</v>
      </c>
      <c r="G11" s="425">
        <f>SUM(G12,G16,G18,G38,G41)</f>
        <v>104985.9</v>
      </c>
      <c r="H11" s="425">
        <f>SUM(H12,H16,H18,H38,H41)</f>
        <v>175982</v>
      </c>
      <c r="I11" s="425">
        <f>SUM(I12,I16,I18,I38,I41)</f>
        <v>200684.4</v>
      </c>
      <c r="J11" s="425">
        <f>SUM(J12,J16,J18,J38,J41)</f>
        <v>393371.7</v>
      </c>
    </row>
    <row r="12" spans="1:10" s="384" customFormat="1" ht="41.25" customHeight="1">
      <c r="A12" s="426" t="s">
        <v>274</v>
      </c>
      <c r="B12" s="430" t="s">
        <v>311</v>
      </c>
      <c r="C12" s="236">
        <v>7131</v>
      </c>
      <c r="D12" s="194">
        <f>SUM(E12:F12)</f>
        <v>165927</v>
      </c>
      <c r="E12" s="431">
        <f>SUM(E13:E14:E15)</f>
        <v>165927</v>
      </c>
      <c r="F12" s="429" t="s">
        <v>776</v>
      </c>
      <c r="G12" s="431">
        <f>SUM(G13:G14:G15)</f>
        <v>55725.7</v>
      </c>
      <c r="H12" s="431">
        <f>SUM(H13:H14:H15)</f>
        <v>80000</v>
      </c>
      <c r="I12" s="431">
        <f>SUM(I13:I14:I15)</f>
        <v>90000</v>
      </c>
      <c r="J12" s="431">
        <f>SUM(J13:J14:J15)</f>
        <v>165927</v>
      </c>
    </row>
    <row r="13" spans="1:10" ht="40.5" customHeight="1">
      <c r="A13" s="432" t="s">
        <v>31</v>
      </c>
      <c r="B13" s="433" t="s">
        <v>158</v>
      </c>
      <c r="C13" s="434"/>
      <c r="D13" s="194">
        <f>SUM(E13:F13)</f>
        <v>0</v>
      </c>
      <c r="E13" s="194"/>
      <c r="F13" s="194" t="s">
        <v>776</v>
      </c>
      <c r="G13" s="435"/>
      <c r="H13" s="434"/>
      <c r="I13" s="434"/>
      <c r="J13" s="194"/>
    </row>
    <row r="14" spans="1:10" ht="32.25" customHeight="1">
      <c r="A14" s="436">
        <v>1112</v>
      </c>
      <c r="B14" s="433" t="s">
        <v>26</v>
      </c>
      <c r="C14" s="434"/>
      <c r="D14" s="194">
        <f>SUM(E14:F14)</f>
        <v>0</v>
      </c>
      <c r="E14" s="194"/>
      <c r="F14" s="194" t="s">
        <v>776</v>
      </c>
      <c r="G14" s="194"/>
      <c r="H14" s="20"/>
      <c r="I14" s="194"/>
      <c r="J14" s="194"/>
    </row>
    <row r="15" spans="1:10" ht="32.25" customHeight="1">
      <c r="A15" s="437">
        <v>1113</v>
      </c>
      <c r="B15" s="438" t="s">
        <v>519</v>
      </c>
      <c r="C15" s="434"/>
      <c r="D15" s="356">
        <f>SUM(E15:F15)</f>
        <v>165927</v>
      </c>
      <c r="E15" s="429">
        <v>165927</v>
      </c>
      <c r="F15" s="429"/>
      <c r="G15" s="429">
        <v>55725.7</v>
      </c>
      <c r="H15" s="429">
        <v>80000</v>
      </c>
      <c r="I15" s="429">
        <v>90000</v>
      </c>
      <c r="J15" s="429">
        <v>165927</v>
      </c>
    </row>
    <row r="16" spans="1:10" s="384" customFormat="1" ht="29.25" customHeight="1">
      <c r="A16" s="439">
        <v>1120</v>
      </c>
      <c r="B16" s="430" t="s">
        <v>312</v>
      </c>
      <c r="C16" s="236">
        <v>7136</v>
      </c>
      <c r="D16" s="431">
        <f>SUM(D17)</f>
        <v>213914.5</v>
      </c>
      <c r="E16" s="431">
        <f>SUM(E17)</f>
        <v>213914.5</v>
      </c>
      <c r="F16" s="429" t="s">
        <v>776</v>
      </c>
      <c r="G16" s="431">
        <f>SUM(G17)</f>
        <v>45915.2</v>
      </c>
      <c r="H16" s="431">
        <f>SUM(H17)</f>
        <v>89216.9</v>
      </c>
      <c r="I16" s="431">
        <f>SUM(I17)</f>
        <v>100499.3</v>
      </c>
      <c r="J16" s="431">
        <f>SUM(J17)</f>
        <v>213914.5</v>
      </c>
    </row>
    <row r="17" spans="1:10" ht="36.75" customHeight="1">
      <c r="A17" s="432" t="s">
        <v>32</v>
      </c>
      <c r="B17" s="440" t="s">
        <v>313</v>
      </c>
      <c r="C17" s="434"/>
      <c r="D17" s="356">
        <f>SUM(E17:F17)</f>
        <v>213914.5</v>
      </c>
      <c r="E17" s="356">
        <v>213914.5</v>
      </c>
      <c r="F17" s="356" t="s">
        <v>776</v>
      </c>
      <c r="G17" s="356">
        <v>45915.2</v>
      </c>
      <c r="H17" s="356">
        <v>89216.9</v>
      </c>
      <c r="I17" s="356">
        <v>100499.3</v>
      </c>
      <c r="J17" s="356">
        <v>213914.5</v>
      </c>
    </row>
    <row r="18" spans="1:10" ht="87.75" customHeight="1">
      <c r="A18" s="441" t="s">
        <v>277</v>
      </c>
      <c r="B18" s="442" t="s">
        <v>520</v>
      </c>
      <c r="C18" s="236">
        <v>7145</v>
      </c>
      <c r="D18" s="429">
        <f aca="true" t="shared" si="1" ref="D18:D23">E18</f>
        <v>11530.199999999999</v>
      </c>
      <c r="E18" s="429">
        <f>SUM(E19,E20,E21,E22,E23,E24,E25,E26,E27,E28,E29,E30,E31,E32,E33,E34,E35,E36,E37)</f>
        <v>11530.199999999999</v>
      </c>
      <c r="F18" s="429" t="s">
        <v>776</v>
      </c>
      <c r="G18" s="429">
        <f>SUM(G19,G20,G21,G22,G23,G24,G25,G26,G27,G28,G29,G30,G31,G32,G33,G34,G35,G36,G37)</f>
        <v>2845</v>
      </c>
      <c r="H18" s="429">
        <f>SUM(H19,H20,H21,H22,H23,H24,H25,H26,H27,H28,H29,H30,H31,H32,H33,H34,H35,H36,H37)</f>
        <v>5765.099999999999</v>
      </c>
      <c r="I18" s="429">
        <f>SUM(I19,I20,I21,I22,I23,I24,I25,I26,I27,I28,I29,I30,I31,I32,I33,I34,I35,I36,I37)</f>
        <v>8685.1</v>
      </c>
      <c r="J18" s="429">
        <f>SUM(J19,J20,J21,J22,J23,J24,J25,J26,J27,J28,J29,J30,J31,J32,J33,J34,J35,J36,J37)</f>
        <v>11530.199999999999</v>
      </c>
    </row>
    <row r="19" spans="1:10" ht="53.25" customHeight="1">
      <c r="A19" s="443" t="s">
        <v>314</v>
      </c>
      <c r="B19" s="444" t="s">
        <v>315</v>
      </c>
      <c r="C19" s="445"/>
      <c r="D19" s="446">
        <f t="shared" si="1"/>
        <v>50</v>
      </c>
      <c r="E19" s="446">
        <v>50</v>
      </c>
      <c r="F19" s="446" t="s">
        <v>776</v>
      </c>
      <c r="G19" s="446"/>
      <c r="H19" s="446">
        <v>25</v>
      </c>
      <c r="I19" s="446">
        <v>50</v>
      </c>
      <c r="J19" s="446">
        <v>50</v>
      </c>
    </row>
    <row r="20" spans="1:10" ht="42" customHeight="1">
      <c r="A20" s="447" t="s">
        <v>316</v>
      </c>
      <c r="B20" s="448" t="s">
        <v>317</v>
      </c>
      <c r="C20" s="434"/>
      <c r="D20" s="194">
        <f t="shared" si="1"/>
        <v>50</v>
      </c>
      <c r="E20" s="194">
        <v>50</v>
      </c>
      <c r="F20" s="194" t="s">
        <v>776</v>
      </c>
      <c r="G20" s="446"/>
      <c r="H20" s="446">
        <v>25</v>
      </c>
      <c r="I20" s="446">
        <v>50</v>
      </c>
      <c r="J20" s="446">
        <v>50</v>
      </c>
    </row>
    <row r="21" spans="1:10" ht="29.25" customHeight="1">
      <c r="A21" s="447" t="s">
        <v>318</v>
      </c>
      <c r="B21" s="448" t="s">
        <v>319</v>
      </c>
      <c r="C21" s="434"/>
      <c r="D21" s="194">
        <f t="shared" si="1"/>
        <v>50</v>
      </c>
      <c r="E21" s="194">
        <v>50</v>
      </c>
      <c r="F21" s="194" t="s">
        <v>776</v>
      </c>
      <c r="G21" s="446"/>
      <c r="H21" s="446">
        <v>25</v>
      </c>
      <c r="I21" s="446">
        <v>50</v>
      </c>
      <c r="J21" s="446">
        <v>50</v>
      </c>
    </row>
    <row r="22" spans="1:10" ht="118.5" customHeight="1">
      <c r="A22" s="447" t="s">
        <v>320</v>
      </c>
      <c r="B22" s="448" t="s">
        <v>321</v>
      </c>
      <c r="C22" s="434"/>
      <c r="D22" s="194">
        <f t="shared" si="1"/>
        <v>3844</v>
      </c>
      <c r="E22" s="194">
        <v>3844</v>
      </c>
      <c r="F22" s="194" t="s">
        <v>776</v>
      </c>
      <c r="G22" s="446">
        <v>961</v>
      </c>
      <c r="H22" s="446">
        <v>1922</v>
      </c>
      <c r="I22" s="446">
        <v>2883</v>
      </c>
      <c r="J22" s="446">
        <v>3844</v>
      </c>
    </row>
    <row r="23" spans="1:10" ht="93" customHeight="1">
      <c r="A23" s="436">
        <v>11305</v>
      </c>
      <c r="B23" s="448" t="s">
        <v>323</v>
      </c>
      <c r="C23" s="434"/>
      <c r="D23" s="194">
        <f t="shared" si="1"/>
        <v>0</v>
      </c>
      <c r="E23" s="194"/>
      <c r="F23" s="194" t="s">
        <v>776</v>
      </c>
      <c r="G23" s="446"/>
      <c r="H23" s="446"/>
      <c r="I23" s="446"/>
      <c r="J23" s="446"/>
    </row>
    <row r="24" spans="1:10" ht="57.75" customHeight="1">
      <c r="A24" s="436">
        <v>11306</v>
      </c>
      <c r="B24" s="448" t="s">
        <v>294</v>
      </c>
      <c r="C24" s="434"/>
      <c r="D24" s="194">
        <f aca="true" t="shared" si="2" ref="D24:D37">E24</f>
        <v>0</v>
      </c>
      <c r="E24" s="194"/>
      <c r="F24" s="194" t="s">
        <v>776</v>
      </c>
      <c r="G24" s="446"/>
      <c r="H24" s="446"/>
      <c r="I24" s="446"/>
      <c r="J24" s="446"/>
    </row>
    <row r="25" spans="1:10" ht="105" customHeight="1">
      <c r="A25" s="436">
        <v>11307</v>
      </c>
      <c r="B25" s="448" t="s">
        <v>324</v>
      </c>
      <c r="C25" s="434"/>
      <c r="D25" s="194">
        <f t="shared" si="2"/>
        <v>4724.4</v>
      </c>
      <c r="E25" s="194">
        <v>4724.4</v>
      </c>
      <c r="F25" s="194" t="s">
        <v>776</v>
      </c>
      <c r="G25" s="446">
        <v>1181.1</v>
      </c>
      <c r="H25" s="446">
        <v>2362.2</v>
      </c>
      <c r="I25" s="446">
        <v>3543.3</v>
      </c>
      <c r="J25" s="446">
        <v>4724.4</v>
      </c>
    </row>
    <row r="26" spans="1:10" ht="81" customHeight="1">
      <c r="A26" s="437">
        <v>11308</v>
      </c>
      <c r="B26" s="448" t="s">
        <v>334</v>
      </c>
      <c r="C26" s="434"/>
      <c r="D26" s="194">
        <f t="shared" si="2"/>
        <v>0</v>
      </c>
      <c r="E26" s="194"/>
      <c r="F26" s="194" t="s">
        <v>776</v>
      </c>
      <c r="G26" s="446"/>
      <c r="H26" s="446"/>
      <c r="I26" s="446"/>
      <c r="J26" s="446"/>
    </row>
    <row r="27" spans="1:10" ht="80.25" customHeight="1">
      <c r="A27" s="437">
        <v>11309</v>
      </c>
      <c r="B27" s="448" t="s">
        <v>325</v>
      </c>
      <c r="C27" s="434"/>
      <c r="D27" s="194">
        <f t="shared" si="2"/>
        <v>0</v>
      </c>
      <c r="E27" s="194"/>
      <c r="F27" s="194" t="s">
        <v>776</v>
      </c>
      <c r="G27" s="446"/>
      <c r="H27" s="446"/>
      <c r="I27" s="446"/>
      <c r="J27" s="446"/>
    </row>
    <row r="28" spans="1:10" ht="55.5" customHeight="1">
      <c r="A28" s="437">
        <v>11310</v>
      </c>
      <c r="B28" s="444" t="s">
        <v>326</v>
      </c>
      <c r="C28" s="434"/>
      <c r="D28" s="194">
        <f t="shared" si="2"/>
        <v>765.8</v>
      </c>
      <c r="E28" s="194">
        <v>765.8</v>
      </c>
      <c r="F28" s="194" t="s">
        <v>776</v>
      </c>
      <c r="G28" s="446">
        <v>191.4</v>
      </c>
      <c r="H28" s="446">
        <v>382.9</v>
      </c>
      <c r="I28" s="446">
        <v>574.3</v>
      </c>
      <c r="J28" s="446">
        <v>765.8</v>
      </c>
    </row>
    <row r="29" spans="1:10" ht="58.5" customHeight="1">
      <c r="A29" s="437">
        <v>11311</v>
      </c>
      <c r="B29" s="448" t="s">
        <v>327</v>
      </c>
      <c r="C29" s="434"/>
      <c r="D29" s="194">
        <f t="shared" si="2"/>
        <v>0</v>
      </c>
      <c r="E29" s="194"/>
      <c r="F29" s="194" t="s">
        <v>776</v>
      </c>
      <c r="G29" s="446"/>
      <c r="H29" s="446"/>
      <c r="I29" s="446"/>
      <c r="J29" s="446"/>
    </row>
    <row r="30" spans="1:10" ht="130.5" customHeight="1">
      <c r="A30" s="437">
        <v>11312</v>
      </c>
      <c r="B30" s="448" t="s">
        <v>328</v>
      </c>
      <c r="C30" s="434"/>
      <c r="D30" s="194">
        <f t="shared" si="2"/>
        <v>1296</v>
      </c>
      <c r="E30" s="194">
        <v>1296</v>
      </c>
      <c r="F30" s="194" t="s">
        <v>776</v>
      </c>
      <c r="G30" s="446">
        <v>324</v>
      </c>
      <c r="H30" s="446">
        <v>648</v>
      </c>
      <c r="I30" s="446">
        <v>972</v>
      </c>
      <c r="J30" s="446">
        <v>1296</v>
      </c>
    </row>
    <row r="31" spans="1:10" ht="102" customHeight="1">
      <c r="A31" s="437">
        <v>11313</v>
      </c>
      <c r="B31" s="444" t="s">
        <v>329</v>
      </c>
      <c r="C31" s="434"/>
      <c r="D31" s="194">
        <f t="shared" si="2"/>
        <v>0</v>
      </c>
      <c r="E31" s="194"/>
      <c r="F31" s="194" t="s">
        <v>776</v>
      </c>
      <c r="G31" s="446"/>
      <c r="H31" s="446"/>
      <c r="I31" s="446"/>
      <c r="J31" s="446"/>
    </row>
    <row r="32" spans="1:10" ht="40.5" customHeight="1">
      <c r="A32" s="437">
        <v>11314</v>
      </c>
      <c r="B32" s="444" t="s">
        <v>330</v>
      </c>
      <c r="C32" s="434"/>
      <c r="D32" s="194">
        <f t="shared" si="2"/>
        <v>0</v>
      </c>
      <c r="E32" s="194"/>
      <c r="F32" s="194" t="s">
        <v>776</v>
      </c>
      <c r="G32" s="446"/>
      <c r="H32" s="446"/>
      <c r="I32" s="446"/>
      <c r="J32" s="446"/>
    </row>
    <row r="33" spans="1:10" ht="63.75">
      <c r="A33" s="437">
        <v>11315</v>
      </c>
      <c r="B33" s="444" t="s">
        <v>331</v>
      </c>
      <c r="C33" s="434"/>
      <c r="D33" s="194">
        <f t="shared" si="2"/>
        <v>0</v>
      </c>
      <c r="E33" s="194"/>
      <c r="F33" s="194" t="s">
        <v>776</v>
      </c>
      <c r="G33" s="446"/>
      <c r="H33" s="446"/>
      <c r="I33" s="446"/>
      <c r="J33" s="446"/>
    </row>
    <row r="34" spans="1:10" ht="41.25" customHeight="1">
      <c r="A34" s="449">
        <v>11316</v>
      </c>
      <c r="B34" s="444" t="s">
        <v>295</v>
      </c>
      <c r="C34" s="434"/>
      <c r="D34" s="194">
        <f t="shared" si="2"/>
        <v>750</v>
      </c>
      <c r="E34" s="194">
        <v>750</v>
      </c>
      <c r="F34" s="194" t="s">
        <v>776</v>
      </c>
      <c r="G34" s="446">
        <v>187.5</v>
      </c>
      <c r="H34" s="446">
        <v>375</v>
      </c>
      <c r="I34" s="446">
        <v>562.5</v>
      </c>
      <c r="J34" s="446">
        <v>750</v>
      </c>
    </row>
    <row r="35" spans="1:10" ht="51.75" customHeight="1">
      <c r="A35" s="449">
        <v>11317</v>
      </c>
      <c r="B35" s="444" t="s">
        <v>310</v>
      </c>
      <c r="C35" s="434"/>
      <c r="D35" s="194">
        <f t="shared" si="2"/>
        <v>0</v>
      </c>
      <c r="E35" s="194"/>
      <c r="F35" s="194" t="s">
        <v>776</v>
      </c>
      <c r="G35" s="446"/>
      <c r="H35" s="446"/>
      <c r="I35" s="446"/>
      <c r="J35" s="446"/>
    </row>
    <row r="36" spans="1:10" ht="42.75" customHeight="1">
      <c r="A36" s="449">
        <v>11318</v>
      </c>
      <c r="B36" s="444" t="s">
        <v>332</v>
      </c>
      <c r="C36" s="434"/>
      <c r="D36" s="194">
        <f t="shared" si="2"/>
        <v>0</v>
      </c>
      <c r="E36" s="194"/>
      <c r="F36" s="194" t="s">
        <v>776</v>
      </c>
      <c r="G36" s="446"/>
      <c r="H36" s="446"/>
      <c r="I36" s="446"/>
      <c r="J36" s="446"/>
    </row>
    <row r="37" spans="1:10" ht="27" customHeight="1">
      <c r="A37" s="437">
        <v>11319</v>
      </c>
      <c r="B37" s="444" t="s">
        <v>333</v>
      </c>
      <c r="C37" s="434"/>
      <c r="D37" s="194">
        <f t="shared" si="2"/>
        <v>0</v>
      </c>
      <c r="E37" s="194"/>
      <c r="F37" s="194"/>
      <c r="G37" s="446"/>
      <c r="H37" s="446"/>
      <c r="I37" s="446"/>
      <c r="J37" s="446"/>
    </row>
    <row r="38" spans="1:10" s="384" customFormat="1" ht="37.5" customHeight="1">
      <c r="A38" s="436">
        <v>1140</v>
      </c>
      <c r="B38" s="448" t="s">
        <v>335</v>
      </c>
      <c r="C38" s="434">
        <v>7146</v>
      </c>
      <c r="D38" s="450">
        <f>E38</f>
        <v>2000</v>
      </c>
      <c r="E38" s="450">
        <f>SUM(E39,E40)</f>
        <v>2000</v>
      </c>
      <c r="F38" s="194" t="s">
        <v>776</v>
      </c>
      <c r="G38" s="450">
        <f>SUM(G39,G40)</f>
        <v>500</v>
      </c>
      <c r="H38" s="450">
        <f>SUM(H39,H40)</f>
        <v>1000</v>
      </c>
      <c r="I38" s="450">
        <f>SUM(I39,I40)</f>
        <v>1500</v>
      </c>
      <c r="J38" s="450">
        <f>SUM(J39,J40)</f>
        <v>2000</v>
      </c>
    </row>
    <row r="39" spans="1:10" ht="93.75" customHeight="1">
      <c r="A39" s="436">
        <v>1141</v>
      </c>
      <c r="B39" s="448" t="s">
        <v>336</v>
      </c>
      <c r="C39" s="420"/>
      <c r="D39" s="451">
        <f>SUM(E39:F39)</f>
        <v>2000</v>
      </c>
      <c r="E39" s="451">
        <v>2000</v>
      </c>
      <c r="F39" s="451" t="s">
        <v>776</v>
      </c>
      <c r="G39" s="451">
        <v>500</v>
      </c>
      <c r="H39" s="451">
        <v>1000</v>
      </c>
      <c r="I39" s="451">
        <v>1500</v>
      </c>
      <c r="J39" s="451">
        <v>2000</v>
      </c>
    </row>
    <row r="40" spans="1:10" ht="104.25" customHeight="1">
      <c r="A40" s="452">
        <v>1142</v>
      </c>
      <c r="B40" s="448" t="s">
        <v>337</v>
      </c>
      <c r="C40" s="434"/>
      <c r="D40" s="194">
        <f>SUM(E40:F40)</f>
        <v>0</v>
      </c>
      <c r="E40" s="194"/>
      <c r="F40" s="194" t="s">
        <v>776</v>
      </c>
      <c r="G40" s="451"/>
      <c r="H40" s="451"/>
      <c r="I40" s="451"/>
      <c r="J40" s="451"/>
    </row>
    <row r="41" spans="1:10" s="384" customFormat="1" ht="29.25" customHeight="1">
      <c r="A41" s="437">
        <v>1150</v>
      </c>
      <c r="B41" s="444" t="s">
        <v>338</v>
      </c>
      <c r="C41" s="434">
        <v>7161</v>
      </c>
      <c r="D41" s="453">
        <f>SUM(D42,D46)</f>
        <v>0</v>
      </c>
      <c r="E41" s="453">
        <f>SUM(E42,E46)</f>
        <v>0</v>
      </c>
      <c r="F41" s="446" t="s">
        <v>776</v>
      </c>
      <c r="G41" s="453">
        <f>SUM(G42,G46)</f>
        <v>0</v>
      </c>
      <c r="H41" s="453">
        <f>SUM(H42,H46)</f>
        <v>0</v>
      </c>
      <c r="I41" s="453">
        <f>SUM(I42,I46)</f>
        <v>0</v>
      </c>
      <c r="J41" s="453">
        <f>SUM(J42,J46)</f>
        <v>0</v>
      </c>
    </row>
    <row r="42" spans="1:10" ht="67.5" customHeight="1">
      <c r="A42" s="437">
        <v>1151</v>
      </c>
      <c r="B42" s="442" t="s">
        <v>339</v>
      </c>
      <c r="C42" s="454"/>
      <c r="D42" s="446">
        <f>SUM(D43:D45)</f>
        <v>0</v>
      </c>
      <c r="E42" s="446">
        <f>SUM(E43:E45)</f>
        <v>0</v>
      </c>
      <c r="F42" s="446" t="s">
        <v>776</v>
      </c>
      <c r="G42" s="446">
        <f>SUM(G43:G45)</f>
        <v>0</v>
      </c>
      <c r="H42" s="446">
        <f>SUM(H43:H45)</f>
        <v>0</v>
      </c>
      <c r="I42" s="446">
        <f>SUM(I43:I45)</f>
        <v>0</v>
      </c>
      <c r="J42" s="446">
        <f>SUM(J43:J45)</f>
        <v>0</v>
      </c>
    </row>
    <row r="43" spans="1:10" ht="16.5" customHeight="1">
      <c r="A43" s="455">
        <v>1152</v>
      </c>
      <c r="B43" s="448" t="s">
        <v>340</v>
      </c>
      <c r="C43" s="434"/>
      <c r="D43" s="194">
        <f>SUM(E43:F43)</f>
        <v>0</v>
      </c>
      <c r="E43" s="194"/>
      <c r="F43" s="194" t="s">
        <v>776</v>
      </c>
      <c r="G43" s="456"/>
      <c r="H43" s="456"/>
      <c r="I43" s="456"/>
      <c r="J43" s="456"/>
    </row>
    <row r="44" spans="1:10" ht="16.5" customHeight="1">
      <c r="A44" s="455">
        <v>1153</v>
      </c>
      <c r="B44" s="457" t="s">
        <v>341</v>
      </c>
      <c r="C44" s="434"/>
      <c r="D44" s="194">
        <f>SUM(E44:F44)</f>
        <v>0</v>
      </c>
      <c r="E44" s="456"/>
      <c r="F44" s="194" t="s">
        <v>776</v>
      </c>
      <c r="G44" s="456"/>
      <c r="H44" s="456"/>
      <c r="I44" s="456"/>
      <c r="J44" s="456"/>
    </row>
    <row r="45" spans="1:10" ht="25.5">
      <c r="A45" s="455">
        <v>1154</v>
      </c>
      <c r="B45" s="448" t="s">
        <v>342</v>
      </c>
      <c r="C45" s="434"/>
      <c r="D45" s="194">
        <f>SUM(E45:F45)</f>
        <v>0</v>
      </c>
      <c r="E45" s="456"/>
      <c r="F45" s="194" t="s">
        <v>776</v>
      </c>
      <c r="G45" s="456"/>
      <c r="H45" s="456"/>
      <c r="I45" s="456"/>
      <c r="J45" s="456"/>
    </row>
    <row r="46" spans="1:10" ht="89.25">
      <c r="A46" s="455">
        <v>1155</v>
      </c>
      <c r="B46" s="442" t="s">
        <v>343</v>
      </c>
      <c r="C46" s="434"/>
      <c r="D46" s="194">
        <f>SUM(E46:F46)</f>
        <v>0</v>
      </c>
      <c r="E46" s="456"/>
      <c r="F46" s="194" t="s">
        <v>776</v>
      </c>
      <c r="G46" s="456"/>
      <c r="H46" s="456"/>
      <c r="I46" s="456"/>
      <c r="J46" s="456"/>
    </row>
    <row r="47" spans="1:10" s="384" customFormat="1" ht="45" customHeight="1">
      <c r="A47" s="437">
        <v>1200</v>
      </c>
      <c r="B47" s="522" t="s">
        <v>521</v>
      </c>
      <c r="C47" s="434">
        <v>7300</v>
      </c>
      <c r="D47" s="453">
        <f aca="true" t="shared" si="3" ref="D47:J47">SUM(D48,D50,D52,D54,D56,D63)</f>
        <v>1512698</v>
      </c>
      <c r="E47" s="453">
        <f t="shared" si="3"/>
        <v>1156211</v>
      </c>
      <c r="F47" s="453">
        <f t="shared" si="3"/>
        <v>356487</v>
      </c>
      <c r="G47" s="453">
        <f t="shared" si="3"/>
        <v>289052.7</v>
      </c>
      <c r="H47" s="453">
        <f t="shared" si="3"/>
        <v>678105.5</v>
      </c>
      <c r="I47" s="453">
        <f t="shared" si="3"/>
        <v>1017158.2</v>
      </c>
      <c r="J47" s="453">
        <f t="shared" si="3"/>
        <v>1512698</v>
      </c>
    </row>
    <row r="48" spans="1:10" s="384" customFormat="1" ht="50.25" customHeight="1">
      <c r="A48" s="439">
        <v>1210</v>
      </c>
      <c r="B48" s="444" t="s">
        <v>344</v>
      </c>
      <c r="C48" s="236">
        <v>7311</v>
      </c>
      <c r="D48" s="356">
        <f>SUM(D49)</f>
        <v>0</v>
      </c>
      <c r="E48" s="356">
        <f>SUM(E49)</f>
        <v>0</v>
      </c>
      <c r="F48" s="429" t="s">
        <v>776</v>
      </c>
      <c r="G48" s="356">
        <f>SUM(G49)</f>
        <v>0</v>
      </c>
      <c r="H48" s="356">
        <f>SUM(H49)</f>
        <v>0</v>
      </c>
      <c r="I48" s="356">
        <f>SUM(I49)</f>
        <v>0</v>
      </c>
      <c r="J48" s="356">
        <f>SUM(J49)</f>
        <v>0</v>
      </c>
    </row>
    <row r="49" spans="1:10" ht="65.25" customHeight="1">
      <c r="A49" s="436">
        <v>1211</v>
      </c>
      <c r="B49" s="442" t="s">
        <v>345</v>
      </c>
      <c r="C49" s="458"/>
      <c r="D49" s="194">
        <f>SUM(E49:F49)</f>
        <v>0</v>
      </c>
      <c r="E49" s="456"/>
      <c r="F49" s="194" t="s">
        <v>776</v>
      </c>
      <c r="G49" s="456"/>
      <c r="H49" s="456"/>
      <c r="I49" s="456"/>
      <c r="J49" s="456"/>
    </row>
    <row r="50" spans="1:10" s="384" customFormat="1" ht="38.25">
      <c r="A50" s="439">
        <v>1220</v>
      </c>
      <c r="B50" s="444" t="s">
        <v>346</v>
      </c>
      <c r="C50" s="459">
        <v>7312</v>
      </c>
      <c r="D50" s="356">
        <f>SUM(D51)</f>
        <v>0</v>
      </c>
      <c r="E50" s="429" t="s">
        <v>776</v>
      </c>
      <c r="F50" s="356">
        <f>SUM(F51)</f>
        <v>0</v>
      </c>
      <c r="G50" s="356">
        <f>SUM(G51)</f>
        <v>0</v>
      </c>
      <c r="H50" s="356">
        <f>SUM(H51)</f>
        <v>0</v>
      </c>
      <c r="I50" s="356">
        <f>SUM(I51)</f>
        <v>0</v>
      </c>
      <c r="J50" s="356">
        <f>SUM(J51)</f>
        <v>0</v>
      </c>
    </row>
    <row r="51" spans="1:10" ht="66.75" customHeight="1">
      <c r="A51" s="452">
        <v>1221</v>
      </c>
      <c r="B51" s="442" t="s">
        <v>347</v>
      </c>
      <c r="C51" s="458"/>
      <c r="D51" s="194">
        <f>SUM(E51:F51)</f>
        <v>0</v>
      </c>
      <c r="E51" s="194" t="s">
        <v>776</v>
      </c>
      <c r="F51" s="194">
        <v>0</v>
      </c>
      <c r="G51" s="194"/>
      <c r="H51" s="194"/>
      <c r="I51" s="194"/>
      <c r="J51" s="194"/>
    </row>
    <row r="52" spans="1:10" s="384" customFormat="1" ht="45.75" customHeight="1">
      <c r="A52" s="439">
        <v>1230</v>
      </c>
      <c r="B52" s="430" t="s">
        <v>348</v>
      </c>
      <c r="C52" s="459">
        <v>7321</v>
      </c>
      <c r="D52" s="356">
        <f>SUM(D53)</f>
        <v>0</v>
      </c>
      <c r="E52" s="356">
        <f>SUM(E53)</f>
        <v>0</v>
      </c>
      <c r="F52" s="429" t="s">
        <v>776</v>
      </c>
      <c r="G52" s="356">
        <f>SUM(G53)</f>
        <v>0</v>
      </c>
      <c r="H52" s="356">
        <f>SUM(H53)</f>
        <v>0</v>
      </c>
      <c r="I52" s="356">
        <f>SUM(I53)</f>
        <v>0</v>
      </c>
      <c r="J52" s="356">
        <f>SUM(J53)</f>
        <v>0</v>
      </c>
    </row>
    <row r="53" spans="1:10" ht="56.25" customHeight="1">
      <c r="A53" s="436">
        <v>1231</v>
      </c>
      <c r="B53" s="433" t="s">
        <v>349</v>
      </c>
      <c r="C53" s="458"/>
      <c r="D53" s="194">
        <f>SUM(E53:F53)</f>
        <v>0</v>
      </c>
      <c r="E53" s="456"/>
      <c r="F53" s="194" t="s">
        <v>776</v>
      </c>
      <c r="G53" s="456"/>
      <c r="H53" s="456"/>
      <c r="I53" s="456"/>
      <c r="J53" s="456"/>
    </row>
    <row r="54" spans="1:10" s="384" customFormat="1" ht="39" customHeight="1">
      <c r="A54" s="460">
        <v>1240</v>
      </c>
      <c r="B54" s="448" t="s">
        <v>350</v>
      </c>
      <c r="C54" s="461">
        <v>7322</v>
      </c>
      <c r="D54" s="356">
        <f>SUM(D55)</f>
        <v>0</v>
      </c>
      <c r="E54" s="356" t="s">
        <v>776</v>
      </c>
      <c r="F54" s="356">
        <f>SUM(F55)</f>
        <v>0</v>
      </c>
      <c r="G54" s="356">
        <f>SUM(G55)</f>
        <v>0</v>
      </c>
      <c r="H54" s="356">
        <f>SUM(H55)</f>
        <v>0</v>
      </c>
      <c r="I54" s="356">
        <f>SUM(I55)</f>
        <v>0</v>
      </c>
      <c r="J54" s="356">
        <f>SUM(J55)</f>
        <v>0</v>
      </c>
    </row>
    <row r="55" spans="1:10" ht="63" customHeight="1">
      <c r="A55" s="436">
        <v>1241</v>
      </c>
      <c r="B55" s="433" t="s">
        <v>351</v>
      </c>
      <c r="C55" s="458"/>
      <c r="D55" s="194">
        <f>SUM(E55:F55)</f>
        <v>0</v>
      </c>
      <c r="E55" s="194" t="s">
        <v>776</v>
      </c>
      <c r="F55" s="456">
        <v>0</v>
      </c>
      <c r="G55" s="194"/>
      <c r="H55" s="194"/>
      <c r="I55" s="194"/>
      <c r="J55" s="194"/>
    </row>
    <row r="56" spans="1:10" s="384" customFormat="1" ht="69" customHeight="1">
      <c r="A56" s="460">
        <v>1250</v>
      </c>
      <c r="B56" s="448" t="s">
        <v>522</v>
      </c>
      <c r="C56" s="434">
        <v>7331</v>
      </c>
      <c r="D56" s="462">
        <f>SUM(D57,D58,D61,D62)</f>
        <v>1156211</v>
      </c>
      <c r="E56" s="462">
        <f>SUM(E57,E58,E61,E62)</f>
        <v>1156211</v>
      </c>
      <c r="F56" s="194" t="s">
        <v>776</v>
      </c>
      <c r="G56" s="462">
        <f>SUM(G57,G58,G61,G62)</f>
        <v>289052.7</v>
      </c>
      <c r="H56" s="462">
        <f>SUM(H57,H58,H61,H62)</f>
        <v>578105.5</v>
      </c>
      <c r="I56" s="462">
        <f>SUM(I57,I58,I61,I62)</f>
        <v>867158.2</v>
      </c>
      <c r="J56" s="462">
        <f>SUM(J57,J58,J61,J62)</f>
        <v>1156211</v>
      </c>
    </row>
    <row r="57" spans="1:10" ht="38.25">
      <c r="A57" s="436">
        <v>1251</v>
      </c>
      <c r="B57" s="433" t="s">
        <v>352</v>
      </c>
      <c r="C57" s="434"/>
      <c r="D57" s="214">
        <f>SUM(E57:F57)</f>
        <v>1156211</v>
      </c>
      <c r="E57" s="214">
        <v>1156211</v>
      </c>
      <c r="F57" s="194" t="s">
        <v>776</v>
      </c>
      <c r="G57" s="214">
        <v>289052.7</v>
      </c>
      <c r="H57" s="214">
        <v>578105.5</v>
      </c>
      <c r="I57" s="214">
        <v>867158.2</v>
      </c>
      <c r="J57" s="214">
        <v>1156211</v>
      </c>
    </row>
    <row r="58" spans="1:10" ht="38.25">
      <c r="A58" s="436">
        <v>1252</v>
      </c>
      <c r="B58" s="433" t="s">
        <v>353</v>
      </c>
      <c r="C58" s="458"/>
      <c r="D58" s="194">
        <f>SUM(D59:D60)</f>
        <v>0</v>
      </c>
      <c r="E58" s="194">
        <f>SUM(E59:E60)</f>
        <v>0</v>
      </c>
      <c r="F58" s="194" t="s">
        <v>776</v>
      </c>
      <c r="G58" s="194">
        <f>SUM(G59:G60)</f>
        <v>0</v>
      </c>
      <c r="H58" s="194">
        <f>SUM(H59:H60)</f>
        <v>0</v>
      </c>
      <c r="I58" s="194">
        <f>SUM(I59:I60)</f>
        <v>0</v>
      </c>
      <c r="J58" s="194">
        <f>SUM(J59:J60)</f>
        <v>0</v>
      </c>
    </row>
    <row r="59" spans="1:10" ht="63.75">
      <c r="A59" s="436">
        <v>1253</v>
      </c>
      <c r="B59" s="448" t="s">
        <v>354</v>
      </c>
      <c r="C59" s="434"/>
      <c r="D59" s="194">
        <f>SUM(E59:F59)</f>
        <v>0</v>
      </c>
      <c r="E59" s="194"/>
      <c r="F59" s="194" t="s">
        <v>776</v>
      </c>
      <c r="G59" s="456"/>
      <c r="H59" s="456"/>
      <c r="I59" s="456"/>
      <c r="J59" s="456"/>
    </row>
    <row r="60" spans="1:10" ht="28.5" customHeight="1">
      <c r="A60" s="436">
        <v>1254</v>
      </c>
      <c r="B60" s="448" t="s">
        <v>355</v>
      </c>
      <c r="C60" s="434"/>
      <c r="D60" s="194">
        <f>SUM(E60:F60)</f>
        <v>0</v>
      </c>
      <c r="E60" s="456"/>
      <c r="F60" s="194" t="s">
        <v>776</v>
      </c>
      <c r="G60" s="456"/>
      <c r="H60" s="456"/>
      <c r="I60" s="456"/>
      <c r="J60" s="456"/>
    </row>
    <row r="61" spans="1:10" ht="36.75" customHeight="1">
      <c r="A61" s="436">
        <v>1255</v>
      </c>
      <c r="B61" s="433" t="s">
        <v>686</v>
      </c>
      <c r="C61" s="458"/>
      <c r="D61" s="194">
        <f>SUM(E61:F61)</f>
        <v>0</v>
      </c>
      <c r="E61" s="456"/>
      <c r="F61" s="194" t="s">
        <v>776</v>
      </c>
      <c r="G61" s="456"/>
      <c r="H61" s="456"/>
      <c r="I61" s="456"/>
      <c r="J61" s="456"/>
    </row>
    <row r="62" spans="1:10" ht="38.25">
      <c r="A62" s="436">
        <v>1256</v>
      </c>
      <c r="B62" s="433" t="s">
        <v>860</v>
      </c>
      <c r="C62" s="458"/>
      <c r="D62" s="194">
        <f>SUM(E62:F62)</f>
        <v>0</v>
      </c>
      <c r="E62" s="456"/>
      <c r="F62" s="194" t="s">
        <v>776</v>
      </c>
      <c r="G62" s="456"/>
      <c r="H62" s="456"/>
      <c r="I62" s="456"/>
      <c r="J62" s="456"/>
    </row>
    <row r="63" spans="1:10" s="384" customFormat="1" ht="51">
      <c r="A63" s="460">
        <v>1260</v>
      </c>
      <c r="B63" s="448" t="s">
        <v>356</v>
      </c>
      <c r="C63" s="428">
        <v>7332</v>
      </c>
      <c r="D63" s="431">
        <f>SUM(D64:D65)</f>
        <v>356487</v>
      </c>
      <c r="E63" s="356" t="s">
        <v>776</v>
      </c>
      <c r="F63" s="431">
        <f>SUM(F64:F65)</f>
        <v>356487</v>
      </c>
      <c r="G63" s="431">
        <f>SUM(G64:G65)</f>
        <v>0</v>
      </c>
      <c r="H63" s="431">
        <f>SUM(H64:H65)</f>
        <v>100000</v>
      </c>
      <c r="I63" s="431">
        <f>SUM(I64:I65)</f>
        <v>150000</v>
      </c>
      <c r="J63" s="431">
        <f>SUM(J64:J65)</f>
        <v>356487</v>
      </c>
    </row>
    <row r="64" spans="1:10" ht="41.25" customHeight="1">
      <c r="A64" s="436">
        <v>1261</v>
      </c>
      <c r="B64" s="433" t="s">
        <v>357</v>
      </c>
      <c r="C64" s="458"/>
      <c r="D64" s="194">
        <f>SUM(E64:F64)</f>
        <v>356487</v>
      </c>
      <c r="E64" s="194" t="s">
        <v>776</v>
      </c>
      <c r="F64" s="194">
        <v>356487</v>
      </c>
      <c r="G64" s="194"/>
      <c r="H64" s="456">
        <v>100000</v>
      </c>
      <c r="I64" s="456">
        <v>150000</v>
      </c>
      <c r="J64" s="456">
        <v>356487</v>
      </c>
    </row>
    <row r="65" spans="1:10" ht="40.5" customHeight="1">
      <c r="A65" s="436">
        <v>1262</v>
      </c>
      <c r="B65" s="433" t="s">
        <v>861</v>
      </c>
      <c r="C65" s="458"/>
      <c r="D65" s="194">
        <f>SUM(E65:F65)</f>
        <v>0</v>
      </c>
      <c r="E65" s="194" t="s">
        <v>776</v>
      </c>
      <c r="F65" s="194">
        <v>0</v>
      </c>
      <c r="G65" s="194"/>
      <c r="H65" s="194"/>
      <c r="I65" s="194"/>
      <c r="J65" s="194"/>
    </row>
    <row r="66" spans="1:10" s="384" customFormat="1" ht="51.75" customHeight="1">
      <c r="A66" s="463" t="s">
        <v>772</v>
      </c>
      <c r="B66" s="448" t="s">
        <v>523</v>
      </c>
      <c r="C66" s="434">
        <v>7400</v>
      </c>
      <c r="D66" s="453">
        <f>SUM(D67,D69,D71,D76,D80,D104,D107,D110,D113)</f>
        <v>246012.5</v>
      </c>
      <c r="E66" s="453">
        <f>SUM(E67,E69,E71,E76,E80,E104,E107,E110,E116)</f>
        <v>246012.5</v>
      </c>
      <c r="F66" s="453">
        <f>SUM(F67,F69,F71,F76,F80,F104,F107,F110,F113)</f>
        <v>151500</v>
      </c>
      <c r="G66" s="453">
        <f>SUM(G67,G69,G71,G76,G80,G104,G107,G110,G116)</f>
        <v>37217.2</v>
      </c>
      <c r="H66" s="453">
        <f>SUM(H67,H69,H71,H76,H80,H104,H107,H110,H116)</f>
        <v>115607.1</v>
      </c>
      <c r="I66" s="453">
        <f>SUM(I67,I69,I71,I76,I80,I104,I107,I110,I116)</f>
        <v>154641.7</v>
      </c>
      <c r="J66" s="453">
        <f>SUM(J67,J69,J71,J76,J80,J104,J107,J110,J116)</f>
        <v>246012.5</v>
      </c>
    </row>
    <row r="67" spans="1:10" s="384" customFormat="1" ht="24.75" customHeight="1">
      <c r="A67" s="463" t="s">
        <v>283</v>
      </c>
      <c r="B67" s="448" t="s">
        <v>358</v>
      </c>
      <c r="C67" s="428">
        <v>7411</v>
      </c>
      <c r="D67" s="431">
        <f>SUM(D68)</f>
        <v>0</v>
      </c>
      <c r="E67" s="356" t="s">
        <v>776</v>
      </c>
      <c r="F67" s="431">
        <f>SUM(F68)</f>
        <v>0</v>
      </c>
      <c r="G67" s="431">
        <f>SUM(G68)</f>
        <v>0</v>
      </c>
      <c r="H67" s="431">
        <f>SUM(H68)</f>
        <v>0</v>
      </c>
      <c r="I67" s="431">
        <f>SUM(I68)</f>
        <v>0</v>
      </c>
      <c r="J67" s="431">
        <f>SUM(J68)</f>
        <v>0</v>
      </c>
    </row>
    <row r="68" spans="1:10" ht="51.75" customHeight="1">
      <c r="A68" s="432" t="s">
        <v>33</v>
      </c>
      <c r="B68" s="433" t="s">
        <v>359</v>
      </c>
      <c r="C68" s="458"/>
      <c r="D68" s="194">
        <f aca="true" t="shared" si="4" ref="D68:D75">SUM(E68:F68)</f>
        <v>0</v>
      </c>
      <c r="E68" s="194" t="s">
        <v>776</v>
      </c>
      <c r="F68" s="194">
        <v>0</v>
      </c>
      <c r="G68" s="194"/>
      <c r="H68" s="194"/>
      <c r="I68" s="194"/>
      <c r="J68" s="194"/>
    </row>
    <row r="69" spans="1:10" s="384" customFormat="1" ht="12.75">
      <c r="A69" s="463" t="s">
        <v>34</v>
      </c>
      <c r="B69" s="448" t="s">
        <v>360</v>
      </c>
      <c r="C69" s="428">
        <v>7412</v>
      </c>
      <c r="D69" s="431">
        <f>SUM(D70)</f>
        <v>0</v>
      </c>
      <c r="E69" s="431">
        <f>SUM(E70)</f>
        <v>0</v>
      </c>
      <c r="F69" s="356" t="s">
        <v>776</v>
      </c>
      <c r="G69" s="431">
        <f>SUM(G70)</f>
        <v>0</v>
      </c>
      <c r="H69" s="431">
        <f>SUM(H70)</f>
        <v>0</v>
      </c>
      <c r="I69" s="431">
        <f>SUM(I70)</f>
        <v>0</v>
      </c>
      <c r="J69" s="431">
        <f>SUM(J70)</f>
        <v>0</v>
      </c>
    </row>
    <row r="70" spans="1:10" ht="42" customHeight="1">
      <c r="A70" s="432" t="s">
        <v>35</v>
      </c>
      <c r="B70" s="433" t="s">
        <v>361</v>
      </c>
      <c r="C70" s="458"/>
      <c r="D70" s="194">
        <f t="shared" si="4"/>
        <v>0</v>
      </c>
      <c r="E70" s="194"/>
      <c r="F70" s="194" t="s">
        <v>776</v>
      </c>
      <c r="G70" s="456"/>
      <c r="H70" s="456"/>
      <c r="I70" s="456"/>
      <c r="J70" s="456"/>
    </row>
    <row r="71" spans="1:10" s="384" customFormat="1" ht="38.25">
      <c r="A71" s="463" t="s">
        <v>36</v>
      </c>
      <c r="B71" s="448" t="s">
        <v>524</v>
      </c>
      <c r="C71" s="434">
        <v>7415</v>
      </c>
      <c r="D71" s="453">
        <f>SUM(D72:D75)</f>
        <v>119885</v>
      </c>
      <c r="E71" s="453">
        <f>SUM(E72:E75)</f>
        <v>119885</v>
      </c>
      <c r="F71" s="194" t="s">
        <v>776</v>
      </c>
      <c r="G71" s="453">
        <f>SUM(G72:G75)</f>
        <v>18503.5</v>
      </c>
      <c r="H71" s="453">
        <f>SUM(H72:H75)</f>
        <v>57007</v>
      </c>
      <c r="I71" s="453">
        <f>SUM(I72:I75)</f>
        <v>65730.09999999999</v>
      </c>
      <c r="J71" s="453">
        <f>SUM(J72:J75)</f>
        <v>119885</v>
      </c>
    </row>
    <row r="72" spans="1:10" ht="39.75" customHeight="1">
      <c r="A72" s="432" t="s">
        <v>37</v>
      </c>
      <c r="B72" s="433" t="s">
        <v>362</v>
      </c>
      <c r="C72" s="458"/>
      <c r="D72" s="194">
        <f t="shared" si="4"/>
        <v>111549.3</v>
      </c>
      <c r="E72" s="194">
        <v>111549.3</v>
      </c>
      <c r="F72" s="194" t="s">
        <v>776</v>
      </c>
      <c r="G72" s="194">
        <v>16395.8</v>
      </c>
      <c r="H72" s="194">
        <v>52791.6</v>
      </c>
      <c r="I72" s="194">
        <v>59407</v>
      </c>
      <c r="J72" s="194">
        <v>111549.3</v>
      </c>
    </row>
    <row r="73" spans="1:10" ht="42" customHeight="1">
      <c r="A73" s="432" t="s">
        <v>38</v>
      </c>
      <c r="B73" s="433" t="s">
        <v>175</v>
      </c>
      <c r="C73" s="458"/>
      <c r="D73" s="194">
        <f t="shared" si="4"/>
        <v>3883.7</v>
      </c>
      <c r="E73" s="194">
        <v>3883.7</v>
      </c>
      <c r="F73" s="194" t="s">
        <v>776</v>
      </c>
      <c r="G73" s="194">
        <v>970.9</v>
      </c>
      <c r="H73" s="194">
        <v>1941.8</v>
      </c>
      <c r="I73" s="194">
        <v>2912.7</v>
      </c>
      <c r="J73" s="194">
        <v>3883.7</v>
      </c>
    </row>
    <row r="74" spans="1:10" ht="55.5" customHeight="1">
      <c r="A74" s="432" t="s">
        <v>39</v>
      </c>
      <c r="B74" s="433" t="s">
        <v>27</v>
      </c>
      <c r="C74" s="458"/>
      <c r="D74" s="194">
        <f t="shared" si="4"/>
        <v>0</v>
      </c>
      <c r="E74" s="194"/>
      <c r="F74" s="194" t="s">
        <v>776</v>
      </c>
      <c r="G74" s="194"/>
      <c r="H74" s="194"/>
      <c r="I74" s="194"/>
      <c r="J74" s="194"/>
    </row>
    <row r="75" spans="1:10" ht="18" customHeight="1">
      <c r="A75" s="447" t="s">
        <v>863</v>
      </c>
      <c r="B75" s="433" t="s">
        <v>28</v>
      </c>
      <c r="C75" s="458"/>
      <c r="D75" s="194">
        <f t="shared" si="4"/>
        <v>4452</v>
      </c>
      <c r="E75" s="194">
        <v>4452</v>
      </c>
      <c r="F75" s="194" t="s">
        <v>776</v>
      </c>
      <c r="G75" s="194">
        <v>1136.8</v>
      </c>
      <c r="H75" s="194">
        <v>2273.6</v>
      </c>
      <c r="I75" s="194">
        <v>3410.4</v>
      </c>
      <c r="J75" s="194">
        <v>4452</v>
      </c>
    </row>
    <row r="76" spans="1:10" s="384" customFormat="1" ht="55.5" customHeight="1">
      <c r="A76" s="463" t="s">
        <v>864</v>
      </c>
      <c r="B76" s="448" t="s">
        <v>525</v>
      </c>
      <c r="C76" s="434">
        <v>7421</v>
      </c>
      <c r="D76" s="453">
        <f>SUM(D77:D79)</f>
        <v>1999</v>
      </c>
      <c r="E76" s="453">
        <f>SUM(E77:E79)</f>
        <v>1999</v>
      </c>
      <c r="F76" s="194" t="s">
        <v>776</v>
      </c>
      <c r="G76" s="453">
        <f>SUM(G77:G79)</f>
        <v>500</v>
      </c>
      <c r="H76" s="453">
        <f>SUM(H77:H79)</f>
        <v>1000</v>
      </c>
      <c r="I76" s="453">
        <f>SUM(I77:I79)</f>
        <v>1499</v>
      </c>
      <c r="J76" s="453">
        <f>SUM(J77:J79)</f>
        <v>1999</v>
      </c>
    </row>
    <row r="77" spans="1:10" ht="102" customHeight="1">
      <c r="A77" s="432" t="s">
        <v>865</v>
      </c>
      <c r="B77" s="433" t="s">
        <v>363</v>
      </c>
      <c r="C77" s="458"/>
      <c r="D77" s="194">
        <f>SUM(E77:F77)</f>
        <v>0</v>
      </c>
      <c r="E77" s="194"/>
      <c r="F77" s="194" t="s">
        <v>776</v>
      </c>
      <c r="G77" s="456"/>
      <c r="H77" s="456"/>
      <c r="I77" s="456"/>
      <c r="J77" s="456"/>
    </row>
    <row r="78" spans="1:10" s="384" customFormat="1" ht="69.75" customHeight="1">
      <c r="A78" s="432" t="s">
        <v>687</v>
      </c>
      <c r="B78" s="433" t="s">
        <v>176</v>
      </c>
      <c r="C78" s="434"/>
      <c r="D78" s="194">
        <f>SUM(E78:F78)</f>
        <v>1999</v>
      </c>
      <c r="E78" s="192">
        <v>1999</v>
      </c>
      <c r="F78" s="194" t="s">
        <v>776</v>
      </c>
      <c r="G78" s="456">
        <v>500</v>
      </c>
      <c r="H78" s="456">
        <v>1000</v>
      </c>
      <c r="I78" s="456">
        <v>1499</v>
      </c>
      <c r="J78" s="456">
        <v>1999</v>
      </c>
    </row>
    <row r="79" spans="1:10" s="384" customFormat="1" ht="76.5">
      <c r="A79" s="447" t="s">
        <v>153</v>
      </c>
      <c r="B79" s="464" t="s">
        <v>154</v>
      </c>
      <c r="C79" s="434"/>
      <c r="D79" s="194">
        <f>SUM(E79:F79)</f>
        <v>0</v>
      </c>
      <c r="E79" s="456"/>
      <c r="F79" s="194" t="s">
        <v>776</v>
      </c>
      <c r="G79" s="456"/>
      <c r="H79" s="456"/>
      <c r="I79" s="456"/>
      <c r="J79" s="456"/>
    </row>
    <row r="80" spans="1:10" s="384" customFormat="1" ht="26.25" customHeight="1">
      <c r="A80" s="463" t="s">
        <v>40</v>
      </c>
      <c r="B80" s="448" t="s">
        <v>526</v>
      </c>
      <c r="C80" s="434">
        <v>7422</v>
      </c>
      <c r="D80" s="453">
        <f>D81+D102+D103</f>
        <v>111200.5</v>
      </c>
      <c r="E80" s="453">
        <f>SUM(E81,E102,E103)</f>
        <v>111200.5</v>
      </c>
      <c r="F80" s="194" t="s">
        <v>776</v>
      </c>
      <c r="G80" s="453">
        <f>SUM(G81,G102,G103)</f>
        <v>18213.7</v>
      </c>
      <c r="H80" s="453">
        <f>SUM(H81,H102,H103)</f>
        <v>55600.1</v>
      </c>
      <c r="I80" s="453">
        <f>SUM(I81,I102,I103)</f>
        <v>83412.6</v>
      </c>
      <c r="J80" s="453">
        <f>SUM(J81,J102,J103)</f>
        <v>111200.5</v>
      </c>
    </row>
    <row r="81" spans="1:10" s="384" customFormat="1" ht="104.25" customHeight="1">
      <c r="A81" s="432" t="s">
        <v>41</v>
      </c>
      <c r="B81" s="433" t="s">
        <v>527</v>
      </c>
      <c r="C81" s="218"/>
      <c r="D81" s="194">
        <f>SUM(D82,D83,D84,D85,D86,D87,D88,D92,D93,D94,D95,D96,D97,D98,D99,D100,D101,D102)</f>
        <v>111200.5</v>
      </c>
      <c r="E81" s="194">
        <f>SUM(E82,E83,E84,E85,E86,E87,E88,E89,E90,E91,E92,E93,E94,E95,E96,E97,E98,E99,E100,E101)</f>
        <v>111200.5</v>
      </c>
      <c r="F81" s="194" t="s">
        <v>776</v>
      </c>
      <c r="G81" s="194">
        <f>SUM(G82,G83,G84,G85,G86,G87,G88,G89,G90,G91,G92,G93,G94,G95,G96,G97,G98,G99,G100,G101)</f>
        <v>18213.7</v>
      </c>
      <c r="H81" s="194">
        <f>SUM(H82,H83,H84,H85,H86,H87,H88,H89,H90,H91,H92,H93,H94,H95,H96,H97,H98,H99,H100,H101)</f>
        <v>55600.1</v>
      </c>
      <c r="I81" s="194">
        <f>SUM(I82,I83,I84,I85,I86,I87,I88,I89,I90,I91,I92,I93,I94,I95,I96,I97,I98,I99,I100,I101)</f>
        <v>83412.6</v>
      </c>
      <c r="J81" s="194">
        <f>SUM(J82,J83,J84,J85,J86,J87,J88,J89,J90,J91,J92,J93,J94,J95,J96,J97,J98,J99,J100,J101)</f>
        <v>111200.5</v>
      </c>
    </row>
    <row r="82" spans="1:10" s="384" customFormat="1" ht="66" customHeight="1">
      <c r="A82" s="447" t="s">
        <v>364</v>
      </c>
      <c r="B82" s="433" t="s">
        <v>296</v>
      </c>
      <c r="C82" s="434"/>
      <c r="D82" s="194">
        <f aca="true" t="shared" si="5" ref="D82:D87">E82</f>
        <v>0</v>
      </c>
      <c r="E82" s="194"/>
      <c r="F82" s="194" t="s">
        <v>776</v>
      </c>
      <c r="G82" s="194"/>
      <c r="H82" s="194"/>
      <c r="I82" s="194"/>
      <c r="J82" s="194"/>
    </row>
    <row r="83" spans="1:10" s="384" customFormat="1" ht="128.25" customHeight="1">
      <c r="A83" s="447" t="s">
        <v>365</v>
      </c>
      <c r="B83" s="433" t="s">
        <v>297</v>
      </c>
      <c r="C83" s="434"/>
      <c r="D83" s="194">
        <f t="shared" si="5"/>
        <v>50</v>
      </c>
      <c r="E83" s="194">
        <v>50</v>
      </c>
      <c r="F83" s="194" t="s">
        <v>776</v>
      </c>
      <c r="G83" s="194"/>
      <c r="H83" s="194">
        <v>25</v>
      </c>
      <c r="I83" s="194">
        <v>50</v>
      </c>
      <c r="J83" s="194">
        <v>50</v>
      </c>
    </row>
    <row r="84" spans="1:10" s="384" customFormat="1" ht="65.25" customHeight="1">
      <c r="A84" s="447" t="s">
        <v>366</v>
      </c>
      <c r="B84" s="433" t="s">
        <v>298</v>
      </c>
      <c r="C84" s="434"/>
      <c r="D84" s="194">
        <f t="shared" si="5"/>
        <v>0</v>
      </c>
      <c r="E84" s="194"/>
      <c r="F84" s="194" t="s">
        <v>776</v>
      </c>
      <c r="G84" s="194"/>
      <c r="H84" s="194"/>
      <c r="I84" s="194"/>
      <c r="J84" s="194"/>
    </row>
    <row r="85" spans="1:10" s="384" customFormat="1" ht="76.5" customHeight="1">
      <c r="A85" s="447" t="s">
        <v>367</v>
      </c>
      <c r="B85" s="433" t="s">
        <v>299</v>
      </c>
      <c r="C85" s="434"/>
      <c r="D85" s="194">
        <f t="shared" si="5"/>
        <v>0</v>
      </c>
      <c r="E85" s="194"/>
      <c r="F85" s="194" t="s">
        <v>776</v>
      </c>
      <c r="G85" s="194"/>
      <c r="H85" s="194"/>
      <c r="I85" s="194"/>
      <c r="J85" s="194"/>
    </row>
    <row r="86" spans="1:10" s="384" customFormat="1" ht="35.25" customHeight="1">
      <c r="A86" s="447" t="s">
        <v>368</v>
      </c>
      <c r="B86" s="433" t="s">
        <v>300</v>
      </c>
      <c r="C86" s="434"/>
      <c r="D86" s="194">
        <f t="shared" si="5"/>
        <v>1000</v>
      </c>
      <c r="E86" s="194">
        <v>1000</v>
      </c>
      <c r="F86" s="194" t="s">
        <v>776</v>
      </c>
      <c r="G86" s="194">
        <v>250</v>
      </c>
      <c r="H86" s="194">
        <v>500</v>
      </c>
      <c r="I86" s="194">
        <v>750</v>
      </c>
      <c r="J86" s="194">
        <v>1000</v>
      </c>
    </row>
    <row r="87" spans="1:10" s="384" customFormat="1" ht="45.75" customHeight="1">
      <c r="A87" s="447" t="s">
        <v>369</v>
      </c>
      <c r="B87" s="433" t="s">
        <v>301</v>
      </c>
      <c r="C87" s="434"/>
      <c r="D87" s="194">
        <f t="shared" si="5"/>
        <v>0</v>
      </c>
      <c r="E87" s="194"/>
      <c r="F87" s="194" t="s">
        <v>776</v>
      </c>
      <c r="G87" s="194"/>
      <c r="H87" s="194"/>
      <c r="I87" s="194"/>
      <c r="J87" s="194"/>
    </row>
    <row r="88" spans="1:10" s="384" customFormat="1" ht="60.75" customHeight="1">
      <c r="A88" s="447" t="s">
        <v>370</v>
      </c>
      <c r="B88" s="433" t="s">
        <v>371</v>
      </c>
      <c r="C88" s="434"/>
      <c r="D88" s="194">
        <f>SUM(E88)</f>
        <v>47686.5</v>
      </c>
      <c r="E88" s="194">
        <v>47686.5</v>
      </c>
      <c r="F88" s="194" t="s">
        <v>776</v>
      </c>
      <c r="G88" s="194">
        <v>5921.6</v>
      </c>
      <c r="H88" s="194">
        <v>23843.2</v>
      </c>
      <c r="I88" s="194">
        <v>35764.8</v>
      </c>
      <c r="J88" s="194">
        <v>47686.5</v>
      </c>
    </row>
    <row r="89" spans="1:10" s="384" customFormat="1" ht="108" customHeight="1">
      <c r="A89" s="447" t="s">
        <v>372</v>
      </c>
      <c r="B89" s="433" t="s">
        <v>373</v>
      </c>
      <c r="C89" s="434"/>
      <c r="D89" s="194">
        <f aca="true" t="shared" si="6" ref="D89:D103">E89</f>
        <v>0</v>
      </c>
      <c r="E89" s="194"/>
      <c r="F89" s="194" t="s">
        <v>776</v>
      </c>
      <c r="G89" s="194"/>
      <c r="H89" s="194"/>
      <c r="I89" s="194"/>
      <c r="J89" s="194"/>
    </row>
    <row r="90" spans="1:10" s="384" customFormat="1" ht="27.75" customHeight="1">
      <c r="A90" s="447" t="s">
        <v>374</v>
      </c>
      <c r="B90" s="433" t="s">
        <v>375</v>
      </c>
      <c r="C90" s="434"/>
      <c r="D90" s="194">
        <f t="shared" si="6"/>
        <v>0</v>
      </c>
      <c r="E90" s="194"/>
      <c r="F90" s="194" t="s">
        <v>776</v>
      </c>
      <c r="G90" s="194"/>
      <c r="H90" s="194"/>
      <c r="I90" s="194"/>
      <c r="J90" s="194"/>
    </row>
    <row r="91" spans="1:10" s="384" customFormat="1" ht="89.25" customHeight="1">
      <c r="A91" s="447" t="s">
        <v>376</v>
      </c>
      <c r="B91" s="433" t="s">
        <v>302</v>
      </c>
      <c r="C91" s="434"/>
      <c r="D91" s="194">
        <f t="shared" si="6"/>
        <v>0</v>
      </c>
      <c r="E91" s="194"/>
      <c r="F91" s="194" t="s">
        <v>776</v>
      </c>
      <c r="G91" s="194"/>
      <c r="H91" s="194"/>
      <c r="I91" s="194"/>
      <c r="J91" s="194"/>
    </row>
    <row r="92" spans="1:10" s="384" customFormat="1" ht="117" customHeight="1">
      <c r="A92" s="447" t="s">
        <v>377</v>
      </c>
      <c r="B92" s="433" t="s">
        <v>378</v>
      </c>
      <c r="C92" s="434"/>
      <c r="D92" s="446">
        <f t="shared" si="6"/>
        <v>0</v>
      </c>
      <c r="E92" s="194"/>
      <c r="F92" s="194" t="s">
        <v>776</v>
      </c>
      <c r="G92" s="194"/>
      <c r="H92" s="194"/>
      <c r="I92" s="194"/>
      <c r="J92" s="194"/>
    </row>
    <row r="93" spans="1:10" s="384" customFormat="1" ht="55.5" customHeight="1">
      <c r="A93" s="447" t="s">
        <v>379</v>
      </c>
      <c r="B93" s="433" t="s">
        <v>303</v>
      </c>
      <c r="C93" s="434"/>
      <c r="D93" s="446">
        <f t="shared" si="6"/>
        <v>6283.5</v>
      </c>
      <c r="E93" s="194">
        <v>6283.5</v>
      </c>
      <c r="F93" s="194" t="s">
        <v>776</v>
      </c>
      <c r="G93" s="194">
        <v>1570.8</v>
      </c>
      <c r="H93" s="194">
        <v>3141.7</v>
      </c>
      <c r="I93" s="194">
        <v>4712.5</v>
      </c>
      <c r="J93" s="194">
        <v>6283.5</v>
      </c>
    </row>
    <row r="94" spans="1:10" s="384" customFormat="1" ht="39.75" customHeight="1">
      <c r="A94" s="447" t="s">
        <v>380</v>
      </c>
      <c r="B94" s="433" t="s">
        <v>381</v>
      </c>
      <c r="C94" s="434"/>
      <c r="D94" s="446">
        <f t="shared" si="6"/>
        <v>48740</v>
      </c>
      <c r="E94" s="194">
        <v>48740</v>
      </c>
      <c r="F94" s="194" t="s">
        <v>776</v>
      </c>
      <c r="G94" s="194">
        <v>8611.2</v>
      </c>
      <c r="H94" s="194">
        <v>24370</v>
      </c>
      <c r="I94" s="194">
        <v>36555</v>
      </c>
      <c r="J94" s="194">
        <v>48740</v>
      </c>
    </row>
    <row r="95" spans="1:10" s="384" customFormat="1" ht="72.75" customHeight="1">
      <c r="A95" s="447" t="s">
        <v>382</v>
      </c>
      <c r="B95" s="433" t="s">
        <v>383</v>
      </c>
      <c r="C95" s="434"/>
      <c r="D95" s="446">
        <f t="shared" si="6"/>
        <v>7440.5</v>
      </c>
      <c r="E95" s="194">
        <v>7440.5</v>
      </c>
      <c r="F95" s="194" t="s">
        <v>776</v>
      </c>
      <c r="G95" s="194">
        <v>1860.1</v>
      </c>
      <c r="H95" s="194">
        <v>3720.2</v>
      </c>
      <c r="I95" s="194">
        <v>5580.3</v>
      </c>
      <c r="J95" s="194">
        <v>7440.5</v>
      </c>
    </row>
    <row r="96" spans="1:10" s="384" customFormat="1" ht="106.5" customHeight="1">
      <c r="A96" s="447" t="s">
        <v>384</v>
      </c>
      <c r="B96" s="433" t="s">
        <v>304</v>
      </c>
      <c r="C96" s="434"/>
      <c r="D96" s="446">
        <f t="shared" si="6"/>
        <v>0</v>
      </c>
      <c r="E96" s="194"/>
      <c r="F96" s="194" t="s">
        <v>776</v>
      </c>
      <c r="G96" s="194"/>
      <c r="H96" s="194"/>
      <c r="I96" s="194"/>
      <c r="J96" s="194"/>
    </row>
    <row r="97" spans="1:10" s="384" customFormat="1" ht="63.75" customHeight="1">
      <c r="A97" s="447" t="s">
        <v>385</v>
      </c>
      <c r="B97" s="433" t="s">
        <v>305</v>
      </c>
      <c r="C97" s="434"/>
      <c r="D97" s="446">
        <f t="shared" si="6"/>
        <v>0</v>
      </c>
      <c r="E97" s="194"/>
      <c r="F97" s="194" t="s">
        <v>776</v>
      </c>
      <c r="G97" s="194"/>
      <c r="H97" s="194"/>
      <c r="I97" s="194"/>
      <c r="J97" s="194"/>
    </row>
    <row r="98" spans="1:10" s="384" customFormat="1" ht="147" customHeight="1">
      <c r="A98" s="447" t="s">
        <v>386</v>
      </c>
      <c r="B98" s="433" t="s">
        <v>387</v>
      </c>
      <c r="C98" s="434"/>
      <c r="D98" s="194">
        <f t="shared" si="6"/>
        <v>0</v>
      </c>
      <c r="E98" s="194"/>
      <c r="F98" s="194" t="s">
        <v>776</v>
      </c>
      <c r="G98" s="194"/>
      <c r="H98" s="194"/>
      <c r="I98" s="194"/>
      <c r="J98" s="194"/>
    </row>
    <row r="99" spans="1:10" s="384" customFormat="1" ht="37.5" customHeight="1">
      <c r="A99" s="447" t="s">
        <v>388</v>
      </c>
      <c r="B99" s="433" t="s">
        <v>306</v>
      </c>
      <c r="C99" s="434"/>
      <c r="D99" s="194">
        <f t="shared" si="6"/>
        <v>0</v>
      </c>
      <c r="E99" s="194"/>
      <c r="F99" s="194" t="s">
        <v>776</v>
      </c>
      <c r="G99" s="194"/>
      <c r="H99" s="194"/>
      <c r="I99" s="194"/>
      <c r="J99" s="194"/>
    </row>
    <row r="100" spans="1:10" s="384" customFormat="1" ht="36.75" customHeight="1">
      <c r="A100" s="447" t="s">
        <v>389</v>
      </c>
      <c r="B100" s="433" t="s">
        <v>390</v>
      </c>
      <c r="C100" s="434"/>
      <c r="D100" s="194">
        <f t="shared" si="6"/>
        <v>0</v>
      </c>
      <c r="E100" s="194"/>
      <c r="F100" s="194" t="s">
        <v>776</v>
      </c>
      <c r="G100" s="194"/>
      <c r="H100" s="194"/>
      <c r="I100" s="194"/>
      <c r="J100" s="194"/>
    </row>
    <row r="101" spans="1:10" s="384" customFormat="1" ht="28.5" customHeight="1">
      <c r="A101" s="447" t="s">
        <v>391</v>
      </c>
      <c r="B101" s="433" t="s">
        <v>309</v>
      </c>
      <c r="C101" s="434"/>
      <c r="D101" s="194">
        <f t="shared" si="6"/>
        <v>0</v>
      </c>
      <c r="E101" s="194"/>
      <c r="F101" s="194" t="s">
        <v>776</v>
      </c>
      <c r="G101" s="194"/>
      <c r="H101" s="194"/>
      <c r="I101" s="194"/>
      <c r="J101" s="194"/>
    </row>
    <row r="102" spans="1:10" s="384" customFormat="1" ht="42" customHeight="1">
      <c r="A102" s="432" t="s">
        <v>42</v>
      </c>
      <c r="B102" s="433" t="s">
        <v>307</v>
      </c>
      <c r="C102" s="434"/>
      <c r="D102" s="194">
        <f t="shared" si="6"/>
        <v>0</v>
      </c>
      <c r="E102" s="194"/>
      <c r="F102" s="194" t="s">
        <v>776</v>
      </c>
      <c r="G102" s="194"/>
      <c r="H102" s="194"/>
      <c r="I102" s="194"/>
      <c r="J102" s="194"/>
    </row>
    <row r="103" spans="1:10" ht="33.75" customHeight="1">
      <c r="A103" s="432" t="s">
        <v>308</v>
      </c>
      <c r="B103" s="433" t="s">
        <v>392</v>
      </c>
      <c r="C103" s="434"/>
      <c r="D103" s="194">
        <f t="shared" si="6"/>
        <v>0</v>
      </c>
      <c r="E103" s="194"/>
      <c r="F103" s="194" t="s">
        <v>776</v>
      </c>
      <c r="G103" s="194"/>
      <c r="H103" s="194"/>
      <c r="I103" s="194"/>
      <c r="J103" s="194"/>
    </row>
    <row r="104" spans="1:10" s="384" customFormat="1" ht="29.25" customHeight="1">
      <c r="A104" s="465" t="s">
        <v>43</v>
      </c>
      <c r="B104" s="466" t="s">
        <v>528</v>
      </c>
      <c r="C104" s="454">
        <v>7431</v>
      </c>
      <c r="D104" s="453">
        <f>SUM(D105:D106)</f>
        <v>0</v>
      </c>
      <c r="E104" s="453">
        <f>SUM(E105:E106)</f>
        <v>0</v>
      </c>
      <c r="F104" s="446" t="s">
        <v>776</v>
      </c>
      <c r="G104" s="453">
        <f>SUM(G105:G106)</f>
        <v>0</v>
      </c>
      <c r="H104" s="453">
        <f>SUM(H105:H106)</f>
        <v>0</v>
      </c>
      <c r="I104" s="453">
        <f>SUM(I105:I106)</f>
        <v>0</v>
      </c>
      <c r="J104" s="453">
        <f>SUM(J105:J106)</f>
        <v>0</v>
      </c>
    </row>
    <row r="105" spans="1:10" ht="54.75" customHeight="1">
      <c r="A105" s="432" t="s">
        <v>44</v>
      </c>
      <c r="B105" s="442" t="s">
        <v>393</v>
      </c>
      <c r="C105" s="458"/>
      <c r="D105" s="194">
        <f>SUM(E105:F105)</f>
        <v>0</v>
      </c>
      <c r="E105" s="194"/>
      <c r="F105" s="194" t="s">
        <v>776</v>
      </c>
      <c r="G105" s="194"/>
      <c r="H105" s="194"/>
      <c r="I105" s="194"/>
      <c r="J105" s="194"/>
    </row>
    <row r="106" spans="1:10" s="384" customFormat="1" ht="51">
      <c r="A106" s="432" t="s">
        <v>45</v>
      </c>
      <c r="B106" s="442" t="s">
        <v>688</v>
      </c>
      <c r="C106" s="458"/>
      <c r="D106" s="194">
        <f>SUM(E106:F106)</f>
        <v>0</v>
      </c>
      <c r="E106" s="194"/>
      <c r="F106" s="194" t="s">
        <v>776</v>
      </c>
      <c r="G106" s="456"/>
      <c r="H106" s="456"/>
      <c r="I106" s="456"/>
      <c r="J106" s="456"/>
    </row>
    <row r="107" spans="1:10" s="384" customFormat="1" ht="56.25" customHeight="1">
      <c r="A107" s="467" t="s">
        <v>46</v>
      </c>
      <c r="B107" s="444" t="s">
        <v>394</v>
      </c>
      <c r="C107" s="454">
        <v>7441</v>
      </c>
      <c r="D107" s="453">
        <f>SUM(D108:D109)</f>
        <v>0</v>
      </c>
      <c r="E107" s="453">
        <f>SUM(E108:E109)</f>
        <v>0</v>
      </c>
      <c r="F107" s="446" t="s">
        <v>776</v>
      </c>
      <c r="G107" s="453">
        <f>SUM(G108:G109)</f>
        <v>0</v>
      </c>
      <c r="H107" s="453">
        <f>SUM(H108:H109)</f>
        <v>0</v>
      </c>
      <c r="I107" s="453">
        <f>SUM(I108:I109)</f>
        <v>0</v>
      </c>
      <c r="J107" s="453">
        <f>SUM(J108:J109)</f>
        <v>0</v>
      </c>
    </row>
    <row r="108" spans="1:10" s="384" customFormat="1" ht="121.5" customHeight="1">
      <c r="A108" s="468" t="s">
        <v>47</v>
      </c>
      <c r="B108" s="433" t="s">
        <v>395</v>
      </c>
      <c r="C108" s="458"/>
      <c r="D108" s="194">
        <f>SUM(E108:F108)</f>
        <v>0</v>
      </c>
      <c r="E108" s="446"/>
      <c r="F108" s="194" t="s">
        <v>776</v>
      </c>
      <c r="G108" s="446"/>
      <c r="H108" s="446"/>
      <c r="I108" s="446"/>
      <c r="J108" s="446"/>
    </row>
    <row r="109" spans="1:10" s="384" customFormat="1" ht="156" customHeight="1">
      <c r="A109" s="447" t="s">
        <v>155</v>
      </c>
      <c r="B109" s="440" t="s">
        <v>611</v>
      </c>
      <c r="C109" s="469"/>
      <c r="D109" s="194">
        <f>SUM(E109:F109)</f>
        <v>0</v>
      </c>
      <c r="E109" s="446"/>
      <c r="F109" s="194" t="s">
        <v>776</v>
      </c>
      <c r="G109" s="470"/>
      <c r="H109" s="470"/>
      <c r="I109" s="470"/>
      <c r="J109" s="470"/>
    </row>
    <row r="110" spans="1:10" s="384" customFormat="1" ht="58.5" customHeight="1">
      <c r="A110" s="426" t="s">
        <v>48</v>
      </c>
      <c r="B110" s="444" t="s">
        <v>396</v>
      </c>
      <c r="C110" s="454">
        <v>7442</v>
      </c>
      <c r="D110" s="453">
        <f>SUM(D111:D112)</f>
        <v>0</v>
      </c>
      <c r="E110" s="446" t="s">
        <v>776</v>
      </c>
      <c r="F110" s="453">
        <f>SUM(F111:F112)</f>
        <v>0</v>
      </c>
      <c r="G110" s="453">
        <f>SUM(G111:G112)</f>
        <v>0</v>
      </c>
      <c r="H110" s="453">
        <f>SUM(H111:H112)</f>
        <v>0</v>
      </c>
      <c r="I110" s="453">
        <f>SUM(I111:I112)</f>
        <v>0</v>
      </c>
      <c r="J110" s="453">
        <f>SUM(J111:J112)</f>
        <v>0</v>
      </c>
    </row>
    <row r="111" spans="1:10" ht="134.25" customHeight="1">
      <c r="A111" s="432" t="s">
        <v>49</v>
      </c>
      <c r="B111" s="471" t="s">
        <v>397</v>
      </c>
      <c r="C111" s="458"/>
      <c r="D111" s="194">
        <f>SUM(E111:F111)</f>
        <v>0</v>
      </c>
      <c r="E111" s="194" t="s">
        <v>776</v>
      </c>
      <c r="F111" s="194">
        <v>0</v>
      </c>
      <c r="G111" s="194"/>
      <c r="H111" s="194"/>
      <c r="I111" s="194"/>
      <c r="J111" s="194"/>
    </row>
    <row r="112" spans="1:10" s="384" customFormat="1" ht="162.75" customHeight="1">
      <c r="A112" s="432" t="s">
        <v>50</v>
      </c>
      <c r="B112" s="438" t="s">
        <v>29</v>
      </c>
      <c r="C112" s="458"/>
      <c r="D112" s="356">
        <f>SUM(E112:F112)</f>
        <v>0</v>
      </c>
      <c r="E112" s="356" t="s">
        <v>776</v>
      </c>
      <c r="F112" s="356"/>
      <c r="G112" s="356"/>
      <c r="H112" s="356"/>
      <c r="I112" s="356"/>
      <c r="J112" s="356"/>
    </row>
    <row r="113" spans="1:10" s="384" customFormat="1" ht="25.5">
      <c r="A113" s="472" t="s">
        <v>689</v>
      </c>
      <c r="B113" s="430" t="s">
        <v>589</v>
      </c>
      <c r="C113" s="236">
        <v>7452</v>
      </c>
      <c r="D113" s="431">
        <f>SUM(D114,D116)</f>
        <v>12928</v>
      </c>
      <c r="E113" s="431">
        <f aca="true" t="shared" si="7" ref="E113:J113">SUM(E114:E116)</f>
        <v>12928</v>
      </c>
      <c r="F113" s="431">
        <f t="shared" si="7"/>
        <v>151500</v>
      </c>
      <c r="G113" s="431">
        <f t="shared" si="7"/>
        <v>150000</v>
      </c>
      <c r="H113" s="431">
        <f t="shared" si="7"/>
        <v>152000</v>
      </c>
      <c r="I113" s="431">
        <f t="shared" si="7"/>
        <v>155500</v>
      </c>
      <c r="J113" s="431">
        <f t="shared" si="7"/>
        <v>164428</v>
      </c>
    </row>
    <row r="114" spans="1:10" ht="37.5" customHeight="1">
      <c r="A114" s="432" t="s">
        <v>690</v>
      </c>
      <c r="B114" s="442" t="s">
        <v>398</v>
      </c>
      <c r="C114" s="458"/>
      <c r="D114" s="194">
        <f>SUM(E114:F114)</f>
        <v>0</v>
      </c>
      <c r="E114" s="194" t="s">
        <v>776</v>
      </c>
      <c r="F114" s="194">
        <v>0</v>
      </c>
      <c r="G114" s="194"/>
      <c r="H114" s="194"/>
      <c r="I114" s="194"/>
      <c r="J114" s="194"/>
    </row>
    <row r="115" spans="1:10" ht="39.75" customHeight="1">
      <c r="A115" s="432" t="s">
        <v>691</v>
      </c>
      <c r="B115" s="442" t="s">
        <v>30</v>
      </c>
      <c r="C115" s="458"/>
      <c r="D115" s="517">
        <f>SUM(E115:F115)</f>
        <v>151500</v>
      </c>
      <c r="E115" s="517" t="s">
        <v>776</v>
      </c>
      <c r="F115" s="517">
        <v>151500</v>
      </c>
      <c r="G115" s="517">
        <v>150000</v>
      </c>
      <c r="H115" s="517">
        <v>150000</v>
      </c>
      <c r="I115" s="517">
        <v>151500</v>
      </c>
      <c r="J115" s="517">
        <v>151500</v>
      </c>
    </row>
    <row r="116" spans="1:10" ht="52.5" customHeight="1">
      <c r="A116" s="432" t="s">
        <v>692</v>
      </c>
      <c r="B116" s="440" t="s">
        <v>862</v>
      </c>
      <c r="C116" s="461"/>
      <c r="D116" s="356">
        <f>SUM(E116:F116)</f>
        <v>12928</v>
      </c>
      <c r="E116" s="473">
        <v>12928</v>
      </c>
      <c r="F116" s="356">
        <v>0</v>
      </c>
      <c r="G116" s="356"/>
      <c r="H116" s="356">
        <v>2000</v>
      </c>
      <c r="I116" s="356">
        <v>4000</v>
      </c>
      <c r="J116" s="356">
        <v>12928</v>
      </c>
    </row>
    <row r="117" spans="2:10" ht="12.75">
      <c r="B117" s="414"/>
      <c r="D117" s="414"/>
      <c r="G117" s="414"/>
      <c r="J117" s="414"/>
    </row>
    <row r="118" spans="2:10" ht="12.75">
      <c r="B118" s="414"/>
      <c r="D118" s="414"/>
      <c r="G118" s="414"/>
      <c r="J118" s="414"/>
    </row>
    <row r="119" spans="2:10" ht="12.75">
      <c r="B119" s="414"/>
      <c r="D119" s="414"/>
      <c r="G119" s="414"/>
      <c r="J119" s="414"/>
    </row>
    <row r="120" spans="2:10" ht="12.75">
      <c r="B120" s="414"/>
      <c r="D120" s="414"/>
      <c r="G120" s="414"/>
      <c r="J120" s="414"/>
    </row>
    <row r="121" spans="2:10" ht="12.75">
      <c r="B121" s="414"/>
      <c r="D121" s="414"/>
      <c r="G121" s="414"/>
      <c r="J121" s="414"/>
    </row>
    <row r="122" spans="2:10" ht="12.75">
      <c r="B122" s="414"/>
      <c r="D122" s="414"/>
      <c r="G122" s="414"/>
      <c r="J122" s="414"/>
    </row>
    <row r="123" spans="2:10" ht="12.75">
      <c r="B123" s="414"/>
      <c r="D123" s="414"/>
      <c r="G123" s="414"/>
      <c r="J123" s="414"/>
    </row>
    <row r="124" spans="2:10" ht="12.75">
      <c r="B124" s="414"/>
      <c r="D124" s="414"/>
      <c r="G124" s="414"/>
      <c r="J124" s="414"/>
    </row>
    <row r="125" spans="2:10" ht="12.75">
      <c r="B125" s="414"/>
      <c r="D125" s="414"/>
      <c r="G125" s="414"/>
      <c r="J125" s="414"/>
    </row>
    <row r="126" spans="2:10" ht="12.75">
      <c r="B126" s="414"/>
      <c r="D126" s="414"/>
      <c r="G126" s="414"/>
      <c r="J126" s="414"/>
    </row>
    <row r="127" spans="2:10" ht="12.75">
      <c r="B127" s="414"/>
      <c r="D127" s="414"/>
      <c r="G127" s="414"/>
      <c r="J127" s="414"/>
    </row>
    <row r="128" spans="2:10" ht="12.75">
      <c r="B128" s="414"/>
      <c r="D128" s="414"/>
      <c r="G128" s="414"/>
      <c r="J128" s="414"/>
    </row>
    <row r="129" spans="2:10" ht="12.75">
      <c r="B129" s="414"/>
      <c r="D129" s="414"/>
      <c r="G129" s="414"/>
      <c r="J129" s="414"/>
    </row>
    <row r="130" spans="2:10" ht="12.75">
      <c r="B130" s="414"/>
      <c r="D130" s="414"/>
      <c r="G130" s="414"/>
      <c r="J130" s="414"/>
    </row>
    <row r="131" spans="2:10" ht="12.75">
      <c r="B131" s="414"/>
      <c r="D131" s="414"/>
      <c r="G131" s="414"/>
      <c r="J131" s="414"/>
    </row>
    <row r="132" spans="2:10" ht="12.75">
      <c r="B132" s="414"/>
      <c r="D132" s="414"/>
      <c r="G132" s="414"/>
      <c r="J132" s="414"/>
    </row>
    <row r="133" spans="2:10" ht="12.75">
      <c r="B133" s="414"/>
      <c r="D133" s="414"/>
      <c r="G133" s="414"/>
      <c r="J133" s="414"/>
    </row>
    <row r="134" spans="2:10" ht="12.75">
      <c r="B134" s="414"/>
      <c r="D134" s="414"/>
      <c r="G134" s="414"/>
      <c r="J134" s="414"/>
    </row>
    <row r="135" spans="2:10" ht="12.75">
      <c r="B135" s="414"/>
      <c r="D135" s="416"/>
      <c r="G135" s="414"/>
      <c r="J135" s="414"/>
    </row>
    <row r="136" spans="2:10" ht="12.75">
      <c r="B136" s="414"/>
      <c r="D136" s="414"/>
      <c r="G136" s="414"/>
      <c r="J136" s="414"/>
    </row>
    <row r="137" spans="2:10" ht="12.75">
      <c r="B137" s="414"/>
      <c r="D137" s="414"/>
      <c r="G137" s="414"/>
      <c r="J137" s="414"/>
    </row>
    <row r="138" spans="2:10" ht="12.75">
      <c r="B138" s="414"/>
      <c r="D138" s="414"/>
      <c r="G138" s="414"/>
      <c r="J138" s="414"/>
    </row>
    <row r="139" spans="2:10" ht="12.75">
      <c r="B139" s="414"/>
      <c r="D139" s="414"/>
      <c r="G139" s="414"/>
      <c r="J139" s="414"/>
    </row>
    <row r="140" spans="2:10" ht="12.75">
      <c r="B140" s="414"/>
      <c r="D140" s="414"/>
      <c r="G140" s="414"/>
      <c r="J140" s="414"/>
    </row>
    <row r="141" spans="2:10" ht="12.75">
      <c r="B141" s="414"/>
      <c r="D141" s="414"/>
      <c r="G141" s="414"/>
      <c r="J141" s="414"/>
    </row>
    <row r="142" spans="2:10" ht="12.75">
      <c r="B142" s="414"/>
      <c r="D142" s="414"/>
      <c r="G142" s="414"/>
      <c r="J142" s="414"/>
    </row>
    <row r="143" spans="2:10" ht="12.75">
      <c r="B143" s="414"/>
      <c r="D143" s="414"/>
      <c r="G143" s="414"/>
      <c r="J143" s="414"/>
    </row>
    <row r="144" spans="2:10" ht="12.75">
      <c r="B144" s="414"/>
      <c r="D144" s="414"/>
      <c r="G144" s="414"/>
      <c r="J144" s="414"/>
    </row>
    <row r="145" spans="2:10" ht="12.75">
      <c r="B145" s="414"/>
      <c r="D145" s="414"/>
      <c r="G145" s="414"/>
      <c r="J145" s="414"/>
    </row>
    <row r="146" spans="2:10" ht="12.75">
      <c r="B146" s="414"/>
      <c r="D146" s="414"/>
      <c r="G146" s="414"/>
      <c r="J146" s="414"/>
    </row>
    <row r="147" spans="2:10" ht="12.75">
      <c r="B147" s="414"/>
      <c r="D147" s="414"/>
      <c r="G147" s="414"/>
      <c r="J147" s="414"/>
    </row>
    <row r="148" spans="2:10" ht="12.75">
      <c r="B148" s="414"/>
      <c r="D148" s="414"/>
      <c r="G148" s="414"/>
      <c r="J148" s="414"/>
    </row>
    <row r="149" spans="2:10" ht="12.75">
      <c r="B149" s="414"/>
      <c r="D149" s="414"/>
      <c r="G149" s="414"/>
      <c r="J149" s="414"/>
    </row>
    <row r="150" spans="2:10" ht="12.75">
      <c r="B150" s="414"/>
      <c r="D150" s="414"/>
      <c r="G150" s="414"/>
      <c r="J150" s="414"/>
    </row>
    <row r="151" spans="2:10" ht="12.75">
      <c r="B151" s="414"/>
      <c r="D151" s="414"/>
      <c r="G151" s="414"/>
      <c r="J151" s="414"/>
    </row>
    <row r="152" spans="2:10" ht="12.75">
      <c r="B152" s="414"/>
      <c r="D152" s="414"/>
      <c r="G152" s="414"/>
      <c r="J152" s="414"/>
    </row>
    <row r="153" spans="2:10" ht="12.75">
      <c r="B153" s="414"/>
      <c r="D153" s="414"/>
      <c r="G153" s="414"/>
      <c r="J153" s="414"/>
    </row>
  </sheetData>
  <sheetProtection/>
  <protectedRanges>
    <protectedRange sqref="E49 G49:J49" name="Range7"/>
    <protectedRange sqref="E105:E106 E108:E109 F111:F112 G105:J106 F114:F115 E116:J116 G108:J108 G112:J112 G115:J115" name="Range4"/>
    <protectedRange sqref="E39:E40 E43:E46 F51 G57:J57 E53 F55 G43:J46 E57 G39:J40 G53:J53" name="Range2"/>
    <protectedRange sqref="E13:E15 E17 G15:J15 J13 G14 I14:J14" name="Range1"/>
    <protectedRange sqref="E59:E62 G77:J77 G70:J70 F68 E70 E72:E75 E77 F64:F65 G59:J62 G79:J79 G72:J75 E79 G64:J64" name="Range3"/>
    <protectedRange sqref="C3 F3" name="Range8"/>
    <protectedRange sqref="E21" name="Range1_1"/>
    <protectedRange sqref="E20 E22:E37" name="Range3_1"/>
    <protectedRange sqref="E82:E87 G82:J87 G89:J103 E89:E103" name="Range3_2"/>
    <protectedRange sqref="G78:J78" name="Range3_3"/>
    <protectedRange sqref="G109:J109" name="Range4_1"/>
    <protectedRange sqref="E78" name="Range2_1"/>
  </protectedRanges>
  <mergeCells count="13">
    <mergeCell ref="H3:J3"/>
    <mergeCell ref="H1:J1"/>
    <mergeCell ref="B4:J4"/>
    <mergeCell ref="C3:G3"/>
    <mergeCell ref="I5:J5"/>
    <mergeCell ref="D6:F6"/>
    <mergeCell ref="H2:J2"/>
    <mergeCell ref="A7:A8"/>
    <mergeCell ref="B7:B8"/>
    <mergeCell ref="C7:C8"/>
    <mergeCell ref="D7:D8"/>
    <mergeCell ref="G6:J6"/>
    <mergeCell ref="G7:J7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8 D113" formula="1"/>
    <ignoredError sqref="D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323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.140625" style="255" customWidth="1"/>
    <col min="2" max="2" width="5.421875" style="264" customWidth="1"/>
    <col min="3" max="3" width="4.421875" style="265" customWidth="1"/>
    <col min="4" max="4" width="5.7109375" style="266" customWidth="1"/>
    <col min="5" max="5" width="32.00390625" style="259" customWidth="1"/>
    <col min="6" max="6" width="13.7109375" style="144" customWidth="1"/>
    <col min="7" max="7" width="14.421875" style="144" customWidth="1"/>
    <col min="8" max="8" width="13.57421875" style="144" customWidth="1"/>
    <col min="9" max="9" width="15.00390625" style="144" customWidth="1"/>
    <col min="10" max="11" width="14.421875" style="144" customWidth="1"/>
    <col min="12" max="12" width="16.57421875" style="144" customWidth="1"/>
    <col min="13" max="16384" width="9.140625" style="144" customWidth="1"/>
  </cols>
  <sheetData>
    <row r="1" spans="10:22" ht="72.75" customHeight="1">
      <c r="J1" s="588" t="s">
        <v>869</v>
      </c>
      <c r="K1" s="588"/>
      <c r="L1" s="588"/>
      <c r="M1" s="502"/>
      <c r="N1" s="502"/>
      <c r="O1" s="502"/>
      <c r="P1" s="502"/>
      <c r="Q1" s="502"/>
      <c r="R1" s="502"/>
      <c r="S1" s="502"/>
      <c r="T1" s="502"/>
      <c r="U1" s="502"/>
      <c r="V1" s="502"/>
    </row>
    <row r="2" spans="10:22" ht="9" customHeight="1">
      <c r="J2" s="523"/>
      <c r="K2" s="523"/>
      <c r="L2" s="523"/>
      <c r="M2" s="502"/>
      <c r="N2" s="502"/>
      <c r="O2" s="502"/>
      <c r="P2" s="502"/>
      <c r="Q2" s="502"/>
      <c r="R2" s="502"/>
      <c r="S2" s="502"/>
      <c r="T2" s="502"/>
      <c r="U2" s="502"/>
      <c r="V2" s="502"/>
    </row>
    <row r="3" spans="6:12" s="129" customFormat="1" ht="13.5" customHeight="1">
      <c r="F3" s="383"/>
      <c r="J3" s="590" t="s">
        <v>872</v>
      </c>
      <c r="K3" s="590"/>
      <c r="L3" s="590"/>
    </row>
    <row r="4" spans="6:12" s="129" customFormat="1" ht="12.75" customHeight="1">
      <c r="F4" s="383"/>
      <c r="J4" s="590"/>
      <c r="K4" s="590"/>
      <c r="L4" s="590"/>
    </row>
    <row r="5" spans="6:12" s="129" customFormat="1" ht="42" customHeight="1">
      <c r="F5" s="383"/>
      <c r="J5" s="590"/>
      <c r="K5" s="590"/>
      <c r="L5" s="590"/>
    </row>
    <row r="6" spans="6:13" s="129" customFormat="1" ht="21.75" customHeight="1">
      <c r="F6" s="383"/>
      <c r="J6" s="529"/>
      <c r="K6" s="587" t="s">
        <v>609</v>
      </c>
      <c r="L6" s="587"/>
      <c r="M6" s="587"/>
    </row>
    <row r="7" spans="1:13" s="129" customFormat="1" ht="23.25" customHeight="1">
      <c r="A7" s="134"/>
      <c r="B7" s="134"/>
      <c r="C7" s="134"/>
      <c r="D7" s="134"/>
      <c r="E7" s="589" t="s">
        <v>873</v>
      </c>
      <c r="F7" s="589"/>
      <c r="G7" s="589"/>
      <c r="H7" s="589"/>
      <c r="I7" s="589"/>
      <c r="J7" s="134"/>
      <c r="K7" s="587"/>
      <c r="L7" s="587"/>
      <c r="M7" s="587"/>
    </row>
    <row r="8" spans="1:12" s="129" customFormat="1" ht="38.25" customHeight="1">
      <c r="A8" s="8"/>
      <c r="B8" s="8"/>
      <c r="C8" s="8"/>
      <c r="D8" s="8"/>
      <c r="E8" s="583" t="s">
        <v>607</v>
      </c>
      <c r="F8" s="583"/>
      <c r="G8" s="583"/>
      <c r="H8" s="583"/>
      <c r="I8" s="583"/>
      <c r="J8" s="583"/>
      <c r="K8" s="583"/>
      <c r="L8" s="8"/>
    </row>
    <row r="9" spans="1:12" ht="15.75" customHeight="1" thickBot="1">
      <c r="A9" s="138"/>
      <c r="B9" s="139"/>
      <c r="C9" s="137"/>
      <c r="D9" s="137"/>
      <c r="E9" s="140"/>
      <c r="F9" s="138"/>
      <c r="G9" s="144" t="s">
        <v>586</v>
      </c>
      <c r="L9" s="143"/>
    </row>
    <row r="10" spans="1:12" ht="23.25" customHeight="1" thickBot="1">
      <c r="A10" s="584" t="s">
        <v>252</v>
      </c>
      <c r="B10" s="567" t="s">
        <v>67</v>
      </c>
      <c r="C10" s="570" t="s">
        <v>773</v>
      </c>
      <c r="D10" s="570" t="s">
        <v>774</v>
      </c>
      <c r="E10" s="580" t="s">
        <v>253</v>
      </c>
      <c r="F10" s="573" t="s">
        <v>867</v>
      </c>
      <c r="G10" s="574"/>
      <c r="H10" s="574"/>
      <c r="I10" s="578" t="s">
        <v>19</v>
      </c>
      <c r="J10" s="574"/>
      <c r="K10" s="574"/>
      <c r="L10" s="579"/>
    </row>
    <row r="11" spans="1:12" s="148" customFormat="1" ht="26.25" customHeight="1">
      <c r="A11" s="585"/>
      <c r="B11" s="568"/>
      <c r="C11" s="571"/>
      <c r="D11" s="571"/>
      <c r="E11" s="581"/>
      <c r="F11" s="145" t="s">
        <v>868</v>
      </c>
      <c r="G11" s="146" t="s">
        <v>0</v>
      </c>
      <c r="H11" s="147"/>
      <c r="I11" s="575" t="s">
        <v>20</v>
      </c>
      <c r="J11" s="576"/>
      <c r="K11" s="576"/>
      <c r="L11" s="577"/>
    </row>
    <row r="12" spans="1:12" s="155" customFormat="1" ht="42.75" customHeight="1" thickBot="1">
      <c r="A12" s="586"/>
      <c r="B12" s="569"/>
      <c r="C12" s="572"/>
      <c r="D12" s="572"/>
      <c r="E12" s="582"/>
      <c r="F12" s="149" t="s">
        <v>1</v>
      </c>
      <c r="G12" s="150" t="s">
        <v>766</v>
      </c>
      <c r="H12" s="151" t="s">
        <v>767</v>
      </c>
      <c r="I12" s="149">
        <v>1</v>
      </c>
      <c r="J12" s="385">
        <v>2</v>
      </c>
      <c r="K12" s="385">
        <v>3</v>
      </c>
      <c r="L12" s="386">
        <v>4</v>
      </c>
    </row>
    <row r="13" spans="1:12" s="163" customFormat="1" ht="15.75" thickBot="1">
      <c r="A13" s="156">
        <v>1</v>
      </c>
      <c r="B13" s="157">
        <v>2</v>
      </c>
      <c r="C13" s="157">
        <v>3</v>
      </c>
      <c r="D13" s="158">
        <v>4</v>
      </c>
      <c r="E13" s="159">
        <v>5</v>
      </c>
      <c r="F13" s="160">
        <v>6</v>
      </c>
      <c r="G13" s="161">
        <v>7</v>
      </c>
      <c r="H13" s="162">
        <v>8</v>
      </c>
      <c r="I13" s="160">
        <v>9</v>
      </c>
      <c r="J13" s="161">
        <v>10</v>
      </c>
      <c r="K13" s="162">
        <v>11</v>
      </c>
      <c r="L13" s="160">
        <v>12</v>
      </c>
    </row>
    <row r="14" spans="1:12" s="171" customFormat="1" ht="65.25" customHeight="1" thickBot="1">
      <c r="A14" s="164">
        <v>2000</v>
      </c>
      <c r="B14" s="165" t="s">
        <v>775</v>
      </c>
      <c r="C14" s="166" t="s">
        <v>776</v>
      </c>
      <c r="D14" s="167" t="s">
        <v>776</v>
      </c>
      <c r="E14" s="168" t="s">
        <v>548</v>
      </c>
      <c r="F14" s="169">
        <f aca="true" t="shared" si="0" ref="F14:L14">SUM(F15,F51,F68,F94,F150,F170,F190,F219,F251,F282,F314)</f>
        <v>2662354.5000000005</v>
      </c>
      <c r="G14" s="169">
        <f t="shared" si="0"/>
        <v>1809462.2</v>
      </c>
      <c r="H14" s="170">
        <f t="shared" si="0"/>
        <v>1004392.3</v>
      </c>
      <c r="I14" s="169">
        <f t="shared" si="0"/>
        <v>941528.1000000001</v>
      </c>
      <c r="J14" s="169">
        <f t="shared" si="0"/>
        <v>1479966.9000000001</v>
      </c>
      <c r="K14" s="169">
        <f t="shared" si="0"/>
        <v>1882756.6</v>
      </c>
      <c r="L14" s="169">
        <f t="shared" si="0"/>
        <v>2662354.5000000005</v>
      </c>
    </row>
    <row r="15" spans="1:12" s="179" customFormat="1" ht="76.5" customHeight="1">
      <c r="A15" s="172">
        <v>2100</v>
      </c>
      <c r="B15" s="173" t="s">
        <v>291</v>
      </c>
      <c r="C15" s="174" t="s">
        <v>238</v>
      </c>
      <c r="D15" s="175" t="s">
        <v>238</v>
      </c>
      <c r="E15" s="176" t="s">
        <v>549</v>
      </c>
      <c r="F15" s="292">
        <f aca="true" t="shared" si="1" ref="F15:L15">SUM(F17,F22,F26,F31,F34,F37,F40,F43)</f>
        <v>1359457.1</v>
      </c>
      <c r="G15" s="292">
        <f t="shared" si="1"/>
        <v>816362.7999999999</v>
      </c>
      <c r="H15" s="387">
        <f t="shared" si="1"/>
        <v>543094.3</v>
      </c>
      <c r="I15" s="292">
        <f t="shared" si="1"/>
        <v>562810.6000000001</v>
      </c>
      <c r="J15" s="387">
        <f t="shared" si="1"/>
        <v>819174</v>
      </c>
      <c r="K15" s="292">
        <f t="shared" si="1"/>
        <v>1010554.7999999999</v>
      </c>
      <c r="L15" s="292">
        <f t="shared" si="1"/>
        <v>1359457.1</v>
      </c>
    </row>
    <row r="16" spans="1:12" ht="11.25" customHeight="1">
      <c r="A16" s="172"/>
      <c r="B16" s="173"/>
      <c r="C16" s="174"/>
      <c r="D16" s="175"/>
      <c r="E16" s="180" t="s">
        <v>181</v>
      </c>
      <c r="F16" s="298"/>
      <c r="G16" s="298"/>
      <c r="H16" s="388"/>
      <c r="I16" s="298"/>
      <c r="J16" s="388"/>
      <c r="K16" s="298"/>
      <c r="L16" s="298"/>
    </row>
    <row r="17" spans="1:12" s="186" customFormat="1" ht="60" customHeight="1">
      <c r="A17" s="183">
        <v>2110</v>
      </c>
      <c r="B17" s="173" t="s">
        <v>291</v>
      </c>
      <c r="C17" s="184" t="s">
        <v>239</v>
      </c>
      <c r="D17" s="185" t="s">
        <v>238</v>
      </c>
      <c r="E17" s="180" t="s">
        <v>70</v>
      </c>
      <c r="F17" s="298">
        <f aca="true" t="shared" si="2" ref="F17:L17">SUM(F19)</f>
        <v>685110.2</v>
      </c>
      <c r="G17" s="298">
        <f t="shared" si="2"/>
        <v>658110.2</v>
      </c>
      <c r="H17" s="388">
        <f t="shared" si="2"/>
        <v>27000</v>
      </c>
      <c r="I17" s="298">
        <f t="shared" si="2"/>
        <v>177732.7</v>
      </c>
      <c r="J17" s="388">
        <f t="shared" si="2"/>
        <v>391704.7</v>
      </c>
      <c r="K17" s="298">
        <f t="shared" si="2"/>
        <v>549304.7</v>
      </c>
      <c r="L17" s="298">
        <f t="shared" si="2"/>
        <v>685110.2</v>
      </c>
    </row>
    <row r="18" spans="1:12" s="186" customFormat="1" ht="12" customHeight="1">
      <c r="A18" s="183"/>
      <c r="B18" s="173"/>
      <c r="C18" s="184"/>
      <c r="D18" s="185"/>
      <c r="E18" s="180" t="s">
        <v>182</v>
      </c>
      <c r="F18" s="298"/>
      <c r="G18" s="298"/>
      <c r="H18" s="388"/>
      <c r="I18" s="298"/>
      <c r="J18" s="388"/>
      <c r="K18" s="298"/>
      <c r="L18" s="298"/>
    </row>
    <row r="19" spans="1:12" ht="27.75" customHeight="1">
      <c r="A19" s="187">
        <v>2111</v>
      </c>
      <c r="B19" s="188" t="s">
        <v>291</v>
      </c>
      <c r="C19" s="189" t="s">
        <v>239</v>
      </c>
      <c r="D19" s="190" t="s">
        <v>239</v>
      </c>
      <c r="E19" s="389" t="s">
        <v>71</v>
      </c>
      <c r="F19" s="192">
        <f>SUM(G19:H19)</f>
        <v>685110.2</v>
      </c>
      <c r="G19" s="192">
        <v>658110.2</v>
      </c>
      <c r="H19" s="192">
        <v>27000</v>
      </c>
      <c r="I19" s="480">
        <v>177732.7</v>
      </c>
      <c r="J19" s="480">
        <v>391704.7</v>
      </c>
      <c r="K19" s="480">
        <v>549304.7</v>
      </c>
      <c r="L19" s="480">
        <v>685110.2</v>
      </c>
    </row>
    <row r="20" spans="1:12" ht="23.25" customHeight="1">
      <c r="A20" s="193">
        <v>2112</v>
      </c>
      <c r="B20" s="184" t="s">
        <v>291</v>
      </c>
      <c r="C20" s="184" t="s">
        <v>239</v>
      </c>
      <c r="D20" s="184" t="s">
        <v>240</v>
      </c>
      <c r="E20" s="198" t="s">
        <v>777</v>
      </c>
      <c r="F20" s="298">
        <f>SUM(G20:H20)</f>
        <v>0</v>
      </c>
      <c r="G20" s="298"/>
      <c r="H20" s="388"/>
      <c r="I20" s="20"/>
      <c r="J20" s="388"/>
      <c r="K20" s="298"/>
      <c r="L20" s="298"/>
    </row>
    <row r="21" spans="1:12" ht="18.75" customHeight="1" thickBot="1">
      <c r="A21" s="172">
        <v>2113</v>
      </c>
      <c r="B21" s="173" t="s">
        <v>291</v>
      </c>
      <c r="C21" s="174" t="s">
        <v>239</v>
      </c>
      <c r="D21" s="175" t="s">
        <v>112</v>
      </c>
      <c r="E21" s="199" t="s">
        <v>778</v>
      </c>
      <c r="F21" s="392">
        <f>SUM(G21:H21)</f>
        <v>0</v>
      </c>
      <c r="G21" s="392"/>
      <c r="H21" s="393"/>
      <c r="I21" s="392"/>
      <c r="J21" s="393"/>
      <c r="K21" s="392"/>
      <c r="L21" s="392"/>
    </row>
    <row r="22" spans="1:12" ht="18.75" customHeight="1">
      <c r="A22" s="183">
        <v>2120</v>
      </c>
      <c r="B22" s="173" t="s">
        <v>291</v>
      </c>
      <c r="C22" s="184" t="s">
        <v>240</v>
      </c>
      <c r="D22" s="185" t="s">
        <v>238</v>
      </c>
      <c r="E22" s="180" t="s">
        <v>779</v>
      </c>
      <c r="F22" s="298">
        <f aca="true" t="shared" si="3" ref="F22:L22">SUM(F24:F25)</f>
        <v>0</v>
      </c>
      <c r="G22" s="298">
        <f t="shared" si="3"/>
        <v>0</v>
      </c>
      <c r="H22" s="388">
        <f t="shared" si="3"/>
        <v>0</v>
      </c>
      <c r="I22" s="298">
        <f t="shared" si="3"/>
        <v>0</v>
      </c>
      <c r="J22" s="388">
        <f t="shared" si="3"/>
        <v>0</v>
      </c>
      <c r="K22" s="298">
        <f t="shared" si="3"/>
        <v>0</v>
      </c>
      <c r="L22" s="298">
        <f t="shared" si="3"/>
        <v>0</v>
      </c>
    </row>
    <row r="23" spans="1:12" s="186" customFormat="1" ht="18.75" customHeight="1">
      <c r="A23" s="183"/>
      <c r="B23" s="173"/>
      <c r="C23" s="184"/>
      <c r="D23" s="185"/>
      <c r="E23" s="180" t="s">
        <v>182</v>
      </c>
      <c r="F23" s="298"/>
      <c r="G23" s="298"/>
      <c r="H23" s="388"/>
      <c r="I23" s="298"/>
      <c r="J23" s="388"/>
      <c r="K23" s="298"/>
      <c r="L23" s="298"/>
    </row>
    <row r="24" spans="1:12" ht="20.25" customHeight="1" thickBot="1">
      <c r="A24" s="183">
        <v>2121</v>
      </c>
      <c r="B24" s="173" t="s">
        <v>291</v>
      </c>
      <c r="C24" s="184" t="s">
        <v>240</v>
      </c>
      <c r="D24" s="185" t="s">
        <v>239</v>
      </c>
      <c r="E24" s="180" t="s">
        <v>72</v>
      </c>
      <c r="F24" s="312">
        <f>SUM(G24:H24)</f>
        <v>0</v>
      </c>
      <c r="G24" s="312"/>
      <c r="H24" s="394"/>
      <c r="I24" s="20"/>
      <c r="J24" s="394"/>
      <c r="K24" s="312"/>
      <c r="L24" s="312"/>
    </row>
    <row r="25" spans="1:12" ht="35.25" customHeight="1" thickBot="1">
      <c r="A25" s="183">
        <v>2122</v>
      </c>
      <c r="B25" s="173" t="s">
        <v>291</v>
      </c>
      <c r="C25" s="184" t="s">
        <v>240</v>
      </c>
      <c r="D25" s="185" t="s">
        <v>240</v>
      </c>
      <c r="E25" s="180" t="s">
        <v>782</v>
      </c>
      <c r="F25" s="312">
        <f>SUM(G25:H25)</f>
        <v>0</v>
      </c>
      <c r="G25" s="312"/>
      <c r="H25" s="394"/>
      <c r="I25" s="312"/>
      <c r="J25" s="394"/>
      <c r="K25" s="312"/>
      <c r="L25" s="312"/>
    </row>
    <row r="26" spans="1:12" ht="18" customHeight="1" thickBot="1">
      <c r="A26" s="183">
        <v>2130</v>
      </c>
      <c r="B26" s="173" t="s">
        <v>291</v>
      </c>
      <c r="C26" s="184" t="s">
        <v>112</v>
      </c>
      <c r="D26" s="185" t="s">
        <v>238</v>
      </c>
      <c r="E26" s="180" t="s">
        <v>783</v>
      </c>
      <c r="F26" s="395">
        <f aca="true" t="shared" si="4" ref="F26:L26">SUM(F30,F29)</f>
        <v>4999</v>
      </c>
      <c r="G26" s="395">
        <f t="shared" si="4"/>
        <v>4999</v>
      </c>
      <c r="H26" s="395">
        <f t="shared" si="4"/>
        <v>0</v>
      </c>
      <c r="I26" s="395">
        <f t="shared" si="4"/>
        <v>1300</v>
      </c>
      <c r="J26" s="395">
        <f t="shared" si="4"/>
        <v>2500</v>
      </c>
      <c r="K26" s="395">
        <f t="shared" si="4"/>
        <v>3700</v>
      </c>
      <c r="L26" s="396">
        <f t="shared" si="4"/>
        <v>4999</v>
      </c>
    </row>
    <row r="27" spans="1:12" s="186" customFormat="1" ht="15" customHeight="1">
      <c r="A27" s="183"/>
      <c r="B27" s="173"/>
      <c r="C27" s="184"/>
      <c r="D27" s="185"/>
      <c r="E27" s="180" t="s">
        <v>182</v>
      </c>
      <c r="F27" s="298"/>
      <c r="G27" s="298"/>
      <c r="H27" s="388"/>
      <c r="I27" s="298"/>
      <c r="J27" s="388"/>
      <c r="K27" s="397"/>
      <c r="L27" s="315"/>
    </row>
    <row r="28" spans="1:12" ht="31.5" customHeight="1" thickBot="1">
      <c r="A28" s="183">
        <v>2131</v>
      </c>
      <c r="B28" s="173" t="s">
        <v>291</v>
      </c>
      <c r="C28" s="184" t="s">
        <v>112</v>
      </c>
      <c r="D28" s="185" t="s">
        <v>239</v>
      </c>
      <c r="E28" s="180" t="s">
        <v>784</v>
      </c>
      <c r="F28" s="312">
        <f>SUM(G28:H28)</f>
        <v>0</v>
      </c>
      <c r="G28" s="312"/>
      <c r="H28" s="394"/>
      <c r="I28" s="398"/>
      <c r="J28" s="398"/>
      <c r="K28" s="399"/>
      <c r="L28" s="398"/>
    </row>
    <row r="29" spans="1:12" ht="27" customHeight="1" thickBot="1">
      <c r="A29" s="183">
        <v>2132</v>
      </c>
      <c r="B29" s="173" t="s">
        <v>291</v>
      </c>
      <c r="C29" s="184">
        <v>3</v>
      </c>
      <c r="D29" s="185">
        <v>2</v>
      </c>
      <c r="E29" s="180" t="s">
        <v>785</v>
      </c>
      <c r="F29" s="312">
        <f>SUM(G29:H29)</f>
        <v>0</v>
      </c>
      <c r="G29" s="312"/>
      <c r="H29" s="312"/>
      <c r="I29" s="400"/>
      <c r="J29" s="333"/>
      <c r="K29" s="394"/>
      <c r="L29" s="312"/>
    </row>
    <row r="30" spans="1:12" ht="24" customHeight="1" thickBot="1">
      <c r="A30" s="183">
        <v>2133</v>
      </c>
      <c r="B30" s="173" t="s">
        <v>291</v>
      </c>
      <c r="C30" s="184">
        <v>3</v>
      </c>
      <c r="D30" s="185">
        <v>3</v>
      </c>
      <c r="E30" s="180" t="s">
        <v>786</v>
      </c>
      <c r="F30" s="312">
        <f>SUM(G30:H30)</f>
        <v>4999</v>
      </c>
      <c r="G30" s="401">
        <v>4999</v>
      </c>
      <c r="H30" s="401"/>
      <c r="I30" s="402">
        <v>1300</v>
      </c>
      <c r="J30" s="401">
        <v>2500</v>
      </c>
      <c r="K30" s="403">
        <v>3700</v>
      </c>
      <c r="L30" s="401">
        <v>4999</v>
      </c>
    </row>
    <row r="31" spans="1:12" ht="27.75" customHeight="1">
      <c r="A31" s="183">
        <v>2140</v>
      </c>
      <c r="B31" s="173" t="s">
        <v>291</v>
      </c>
      <c r="C31" s="184">
        <v>4</v>
      </c>
      <c r="D31" s="185">
        <v>0</v>
      </c>
      <c r="E31" s="180" t="s">
        <v>787</v>
      </c>
      <c r="F31" s="298">
        <f aca="true" t="shared" si="5" ref="F31:L31">SUM(F33)</f>
        <v>0</v>
      </c>
      <c r="G31" s="298">
        <f t="shared" si="5"/>
        <v>0</v>
      </c>
      <c r="H31" s="388">
        <f t="shared" si="5"/>
        <v>0</v>
      </c>
      <c r="I31" s="397">
        <f t="shared" si="5"/>
        <v>0</v>
      </c>
      <c r="J31" s="298">
        <f t="shared" si="5"/>
        <v>0</v>
      </c>
      <c r="K31" s="388">
        <f t="shared" si="5"/>
        <v>0</v>
      </c>
      <c r="L31" s="298">
        <f t="shared" si="5"/>
        <v>0</v>
      </c>
    </row>
    <row r="32" spans="1:12" s="186" customFormat="1" ht="14.25" customHeight="1">
      <c r="A32" s="183"/>
      <c r="B32" s="173"/>
      <c r="C32" s="184"/>
      <c r="D32" s="185"/>
      <c r="E32" s="180" t="s">
        <v>182</v>
      </c>
      <c r="F32" s="298"/>
      <c r="G32" s="298"/>
      <c r="H32" s="388"/>
      <c r="I32" s="397"/>
      <c r="J32" s="298"/>
      <c r="K32" s="388"/>
      <c r="L32" s="298"/>
    </row>
    <row r="33" spans="1:12" ht="24.75" customHeight="1" thickBot="1">
      <c r="A33" s="183">
        <v>2141</v>
      </c>
      <c r="B33" s="173" t="s">
        <v>291</v>
      </c>
      <c r="C33" s="184">
        <v>4</v>
      </c>
      <c r="D33" s="185">
        <v>1</v>
      </c>
      <c r="E33" s="180" t="s">
        <v>788</v>
      </c>
      <c r="F33" s="312">
        <f>SUM(G33:H33)</f>
        <v>0</v>
      </c>
      <c r="G33" s="312"/>
      <c r="H33" s="394"/>
      <c r="I33" s="20"/>
      <c r="J33" s="312"/>
      <c r="K33" s="394"/>
      <c r="L33" s="312"/>
    </row>
    <row r="34" spans="1:12" ht="49.5" customHeight="1">
      <c r="A34" s="183">
        <v>2150</v>
      </c>
      <c r="B34" s="173" t="s">
        <v>291</v>
      </c>
      <c r="C34" s="184">
        <v>5</v>
      </c>
      <c r="D34" s="185">
        <v>0</v>
      </c>
      <c r="E34" s="180" t="s">
        <v>789</v>
      </c>
      <c r="F34" s="298">
        <f aca="true" t="shared" si="6" ref="F34:L34">SUM(F36)</f>
        <v>0</v>
      </c>
      <c r="G34" s="298">
        <f t="shared" si="6"/>
        <v>0</v>
      </c>
      <c r="H34" s="388">
        <f t="shared" si="6"/>
        <v>0</v>
      </c>
      <c r="I34" s="397">
        <f t="shared" si="6"/>
        <v>0</v>
      </c>
      <c r="J34" s="298">
        <f t="shared" si="6"/>
        <v>0</v>
      </c>
      <c r="K34" s="388">
        <f t="shared" si="6"/>
        <v>0</v>
      </c>
      <c r="L34" s="298">
        <f t="shared" si="6"/>
        <v>0</v>
      </c>
    </row>
    <row r="35" spans="1:12" s="186" customFormat="1" ht="16.5" customHeight="1">
      <c r="A35" s="183"/>
      <c r="B35" s="173"/>
      <c r="C35" s="184"/>
      <c r="D35" s="185"/>
      <c r="E35" s="180" t="s">
        <v>182</v>
      </c>
      <c r="F35" s="298"/>
      <c r="G35" s="298"/>
      <c r="H35" s="388"/>
      <c r="I35" s="397"/>
      <c r="J35" s="298"/>
      <c r="K35" s="388"/>
      <c r="L35" s="298"/>
    </row>
    <row r="36" spans="1:12" ht="52.5" customHeight="1" thickBot="1">
      <c r="A36" s="183">
        <v>2151</v>
      </c>
      <c r="B36" s="173" t="s">
        <v>291</v>
      </c>
      <c r="C36" s="184">
        <v>5</v>
      </c>
      <c r="D36" s="185">
        <v>1</v>
      </c>
      <c r="E36" s="180" t="s">
        <v>790</v>
      </c>
      <c r="F36" s="312">
        <f>SUM(G36:H36)</f>
        <v>0</v>
      </c>
      <c r="G36" s="312"/>
      <c r="H36" s="394"/>
      <c r="I36" s="400"/>
      <c r="J36" s="312"/>
      <c r="K36" s="394"/>
      <c r="L36" s="312"/>
    </row>
    <row r="37" spans="1:12" ht="37.5" customHeight="1">
      <c r="A37" s="183">
        <v>2160</v>
      </c>
      <c r="B37" s="173" t="s">
        <v>291</v>
      </c>
      <c r="C37" s="184">
        <v>6</v>
      </c>
      <c r="D37" s="185">
        <v>0</v>
      </c>
      <c r="E37" s="180" t="s">
        <v>791</v>
      </c>
      <c r="F37" s="397">
        <f aca="true" t="shared" si="7" ref="F37:L37">SUM(F39)</f>
        <v>669347.9</v>
      </c>
      <c r="G37" s="315">
        <f t="shared" si="7"/>
        <v>153253.6</v>
      </c>
      <c r="H37" s="388">
        <f t="shared" si="7"/>
        <v>516094.3</v>
      </c>
      <c r="I37" s="315">
        <f t="shared" si="7"/>
        <v>383777.9</v>
      </c>
      <c r="J37" s="388">
        <f t="shared" si="7"/>
        <v>424969.3</v>
      </c>
      <c r="K37" s="315">
        <f t="shared" si="7"/>
        <v>457550.1</v>
      </c>
      <c r="L37" s="315">
        <f t="shared" si="7"/>
        <v>669347.9</v>
      </c>
    </row>
    <row r="38" spans="1:12" s="186" customFormat="1" ht="20.25" customHeight="1" thickBot="1">
      <c r="A38" s="183"/>
      <c r="B38" s="173"/>
      <c r="C38" s="184"/>
      <c r="D38" s="185"/>
      <c r="E38" s="180" t="s">
        <v>182</v>
      </c>
      <c r="F38" s="397"/>
      <c r="G38" s="298"/>
      <c r="H38" s="403"/>
      <c r="I38" s="401"/>
      <c r="J38" s="403"/>
      <c r="K38" s="401"/>
      <c r="L38" s="401"/>
    </row>
    <row r="39" spans="1:12" ht="39" customHeight="1" thickBot="1">
      <c r="A39" s="187">
        <v>2161</v>
      </c>
      <c r="B39" s="188" t="s">
        <v>291</v>
      </c>
      <c r="C39" s="189">
        <v>6</v>
      </c>
      <c r="D39" s="190">
        <v>1</v>
      </c>
      <c r="E39" s="389" t="s">
        <v>792</v>
      </c>
      <c r="F39" s="211">
        <f>SUM(G39:H39)</f>
        <v>669347.9</v>
      </c>
      <c r="G39" s="482">
        <v>153253.6</v>
      </c>
      <c r="H39" s="483">
        <v>516094.3</v>
      </c>
      <c r="I39" s="480">
        <v>383777.9</v>
      </c>
      <c r="J39" s="480">
        <v>424969.3</v>
      </c>
      <c r="K39" s="484">
        <v>457550.1</v>
      </c>
      <c r="L39" s="480">
        <v>669347.9</v>
      </c>
    </row>
    <row r="40" spans="1:12" ht="24">
      <c r="A40" s="183">
        <v>2170</v>
      </c>
      <c r="B40" s="173" t="s">
        <v>291</v>
      </c>
      <c r="C40" s="184">
        <v>7</v>
      </c>
      <c r="D40" s="185">
        <v>0</v>
      </c>
      <c r="E40" s="180" t="s">
        <v>655</v>
      </c>
      <c r="F40" s="397">
        <f aca="true" t="shared" si="8" ref="F40:L40">SUM(F42)</f>
        <v>0</v>
      </c>
      <c r="G40" s="298">
        <f t="shared" si="8"/>
        <v>0</v>
      </c>
      <c r="H40" s="404">
        <f t="shared" si="8"/>
        <v>0</v>
      </c>
      <c r="I40" s="363">
        <f t="shared" si="8"/>
        <v>0</v>
      </c>
      <c r="J40" s="404">
        <f t="shared" si="8"/>
        <v>0</v>
      </c>
      <c r="K40" s="363">
        <f t="shared" si="8"/>
        <v>0</v>
      </c>
      <c r="L40" s="363">
        <f t="shared" si="8"/>
        <v>0</v>
      </c>
    </row>
    <row r="41" spans="1:12" s="186" customFormat="1" ht="14.25" customHeight="1">
      <c r="A41" s="183"/>
      <c r="B41" s="173"/>
      <c r="C41" s="184"/>
      <c r="D41" s="185"/>
      <c r="E41" s="180" t="s">
        <v>182</v>
      </c>
      <c r="F41" s="397"/>
      <c r="G41" s="298"/>
      <c r="H41" s="388"/>
      <c r="I41" s="298"/>
      <c r="J41" s="388"/>
      <c r="K41" s="298"/>
      <c r="L41" s="298"/>
    </row>
    <row r="42" spans="1:12" ht="24.75" thickBot="1">
      <c r="A42" s="183">
        <v>2171</v>
      </c>
      <c r="B42" s="173" t="s">
        <v>291</v>
      </c>
      <c r="C42" s="184">
        <v>7</v>
      </c>
      <c r="D42" s="185">
        <v>1</v>
      </c>
      <c r="E42" s="180" t="s">
        <v>655</v>
      </c>
      <c r="F42" s="400">
        <f>SUM(G42:H42)</f>
        <v>0</v>
      </c>
      <c r="G42" s="312"/>
      <c r="H42" s="394"/>
      <c r="I42" s="312"/>
      <c r="J42" s="394"/>
      <c r="K42" s="312"/>
      <c r="L42" s="312"/>
    </row>
    <row r="43" spans="1:12" ht="38.25" customHeight="1">
      <c r="A43" s="183">
        <v>2180</v>
      </c>
      <c r="B43" s="173" t="s">
        <v>291</v>
      </c>
      <c r="C43" s="184">
        <v>8</v>
      </c>
      <c r="D43" s="185">
        <v>0</v>
      </c>
      <c r="E43" s="180" t="s">
        <v>793</v>
      </c>
      <c r="F43" s="298">
        <f aca="true" t="shared" si="9" ref="F43:L43">SUM(F45)</f>
        <v>0</v>
      </c>
      <c r="G43" s="298">
        <f t="shared" si="9"/>
        <v>0</v>
      </c>
      <c r="H43" s="388">
        <f t="shared" si="9"/>
        <v>0</v>
      </c>
      <c r="I43" s="298">
        <f t="shared" si="9"/>
        <v>0</v>
      </c>
      <c r="J43" s="388">
        <f t="shared" si="9"/>
        <v>0</v>
      </c>
      <c r="K43" s="298">
        <f t="shared" si="9"/>
        <v>0</v>
      </c>
      <c r="L43" s="298">
        <f t="shared" si="9"/>
        <v>0</v>
      </c>
    </row>
    <row r="44" spans="1:12" s="186" customFormat="1" ht="18.75" customHeight="1">
      <c r="A44" s="183"/>
      <c r="B44" s="173"/>
      <c r="C44" s="184"/>
      <c r="D44" s="185"/>
      <c r="E44" s="180" t="s">
        <v>182</v>
      </c>
      <c r="F44" s="298"/>
      <c r="G44" s="298"/>
      <c r="H44" s="388"/>
      <c r="I44" s="298"/>
      <c r="J44" s="388"/>
      <c r="K44" s="298"/>
      <c r="L44" s="298"/>
    </row>
    <row r="45" spans="1:12" ht="34.5" customHeight="1">
      <c r="A45" s="183">
        <v>2181</v>
      </c>
      <c r="B45" s="173" t="s">
        <v>291</v>
      </c>
      <c r="C45" s="184">
        <v>8</v>
      </c>
      <c r="D45" s="185">
        <v>1</v>
      </c>
      <c r="E45" s="180" t="s">
        <v>793</v>
      </c>
      <c r="F45" s="298">
        <f aca="true" t="shared" si="10" ref="F45:L45">SUM(F47:F48)</f>
        <v>0</v>
      </c>
      <c r="G45" s="298">
        <f>SUM(G47:G48)</f>
        <v>0</v>
      </c>
      <c r="H45" s="388">
        <f t="shared" si="10"/>
        <v>0</v>
      </c>
      <c r="I45" s="298">
        <f t="shared" si="10"/>
        <v>0</v>
      </c>
      <c r="J45" s="388">
        <f t="shared" si="10"/>
        <v>0</v>
      </c>
      <c r="K45" s="298">
        <f t="shared" si="10"/>
        <v>0</v>
      </c>
      <c r="L45" s="298">
        <f t="shared" si="10"/>
        <v>0</v>
      </c>
    </row>
    <row r="46" spans="1:12" ht="15">
      <c r="A46" s="183"/>
      <c r="B46" s="173"/>
      <c r="C46" s="184"/>
      <c r="D46" s="185"/>
      <c r="E46" s="199" t="s">
        <v>182</v>
      </c>
      <c r="F46" s="298"/>
      <c r="G46" s="298"/>
      <c r="H46" s="388"/>
      <c r="I46" s="298"/>
      <c r="J46" s="388"/>
      <c r="K46" s="298"/>
      <c r="L46" s="298"/>
    </row>
    <row r="47" spans="1:12" ht="24.75" thickBot="1">
      <c r="A47" s="183">
        <v>2182</v>
      </c>
      <c r="B47" s="173" t="s">
        <v>291</v>
      </c>
      <c r="C47" s="184">
        <v>8</v>
      </c>
      <c r="D47" s="185">
        <v>1</v>
      </c>
      <c r="E47" s="199" t="s">
        <v>189</v>
      </c>
      <c r="F47" s="312">
        <f>SUM(G47:H47)</f>
        <v>0</v>
      </c>
      <c r="G47" s="312"/>
      <c r="H47" s="394"/>
      <c r="I47" s="312"/>
      <c r="J47" s="394"/>
      <c r="K47" s="312"/>
      <c r="L47" s="312"/>
    </row>
    <row r="48" spans="1:12" ht="24.75" thickBot="1">
      <c r="A48" s="183">
        <v>2183</v>
      </c>
      <c r="B48" s="173" t="s">
        <v>291</v>
      </c>
      <c r="C48" s="184">
        <v>8</v>
      </c>
      <c r="D48" s="185">
        <v>1</v>
      </c>
      <c r="E48" s="199" t="s">
        <v>190</v>
      </c>
      <c r="F48" s="312">
        <f>SUM(G48:H48)</f>
        <v>0</v>
      </c>
      <c r="G48" s="312">
        <f aca="true" t="shared" si="11" ref="G48:L48">G49</f>
        <v>0</v>
      </c>
      <c r="H48" s="394">
        <f t="shared" si="11"/>
        <v>0</v>
      </c>
      <c r="I48" s="312">
        <f t="shared" si="11"/>
        <v>0</v>
      </c>
      <c r="J48" s="394">
        <f t="shared" si="11"/>
        <v>0</v>
      </c>
      <c r="K48" s="312">
        <f t="shared" si="11"/>
        <v>0</v>
      </c>
      <c r="L48" s="312">
        <f t="shared" si="11"/>
        <v>0</v>
      </c>
    </row>
    <row r="49" spans="1:12" ht="36.75" thickBot="1">
      <c r="A49" s="183">
        <v>2184</v>
      </c>
      <c r="B49" s="173" t="s">
        <v>291</v>
      </c>
      <c r="C49" s="184">
        <v>8</v>
      </c>
      <c r="D49" s="185">
        <v>1</v>
      </c>
      <c r="E49" s="199" t="s">
        <v>195</v>
      </c>
      <c r="F49" s="312">
        <f>SUM(G49:H49)</f>
        <v>0</v>
      </c>
      <c r="G49" s="312"/>
      <c r="H49" s="394"/>
      <c r="I49" s="312"/>
      <c r="J49" s="394"/>
      <c r="K49" s="312"/>
      <c r="L49" s="312"/>
    </row>
    <row r="50" spans="1:12" ht="15">
      <c r="A50" s="183">
        <v>2185</v>
      </c>
      <c r="B50" s="173" t="s">
        <v>291</v>
      </c>
      <c r="C50" s="184">
        <v>8</v>
      </c>
      <c r="D50" s="185">
        <v>1</v>
      </c>
      <c r="E50" s="199"/>
      <c r="F50" s="298"/>
      <c r="G50" s="298"/>
      <c r="H50" s="388"/>
      <c r="I50" s="298"/>
      <c r="J50" s="388"/>
      <c r="K50" s="298"/>
      <c r="L50" s="298"/>
    </row>
    <row r="51" spans="1:12" s="179" customFormat="1" ht="40.5" customHeight="1">
      <c r="A51" s="183">
        <v>2200</v>
      </c>
      <c r="B51" s="173" t="s">
        <v>292</v>
      </c>
      <c r="C51" s="184">
        <v>0</v>
      </c>
      <c r="D51" s="185">
        <v>0</v>
      </c>
      <c r="E51" s="176" t="s">
        <v>550</v>
      </c>
      <c r="F51" s="395">
        <f aca="true" t="shared" si="12" ref="F51:L51">SUM(F53,F56,F59,F62,F65)</f>
        <v>0</v>
      </c>
      <c r="G51" s="395">
        <f t="shared" si="12"/>
        <v>0</v>
      </c>
      <c r="H51" s="405">
        <f t="shared" si="12"/>
        <v>0</v>
      </c>
      <c r="I51" s="395">
        <f t="shared" si="12"/>
        <v>0</v>
      </c>
      <c r="J51" s="405">
        <f t="shared" si="12"/>
        <v>0</v>
      </c>
      <c r="K51" s="395">
        <f t="shared" si="12"/>
        <v>0</v>
      </c>
      <c r="L51" s="395">
        <f t="shared" si="12"/>
        <v>0</v>
      </c>
    </row>
    <row r="52" spans="1:12" ht="11.25" customHeight="1">
      <c r="A52" s="172"/>
      <c r="B52" s="173"/>
      <c r="C52" s="174"/>
      <c r="D52" s="175"/>
      <c r="E52" s="180" t="s">
        <v>181</v>
      </c>
      <c r="F52" s="363"/>
      <c r="G52" s="363"/>
      <c r="H52" s="404"/>
      <c r="I52" s="363"/>
      <c r="J52" s="404"/>
      <c r="K52" s="363"/>
      <c r="L52" s="363"/>
    </row>
    <row r="53" spans="1:12" ht="21" customHeight="1">
      <c r="A53" s="183">
        <v>2210</v>
      </c>
      <c r="B53" s="173" t="s">
        <v>292</v>
      </c>
      <c r="C53" s="184">
        <v>1</v>
      </c>
      <c r="D53" s="185">
        <v>0</v>
      </c>
      <c r="E53" s="180" t="s">
        <v>794</v>
      </c>
      <c r="F53" s="298">
        <f aca="true" t="shared" si="13" ref="F53:L53">SUM(F55)</f>
        <v>0</v>
      </c>
      <c r="G53" s="298">
        <f t="shared" si="13"/>
        <v>0</v>
      </c>
      <c r="H53" s="388">
        <f t="shared" si="13"/>
        <v>0</v>
      </c>
      <c r="I53" s="298">
        <f t="shared" si="13"/>
        <v>0</v>
      </c>
      <c r="J53" s="388">
        <f t="shared" si="13"/>
        <v>0</v>
      </c>
      <c r="K53" s="298">
        <f t="shared" si="13"/>
        <v>0</v>
      </c>
      <c r="L53" s="298">
        <f t="shared" si="13"/>
        <v>0</v>
      </c>
    </row>
    <row r="54" spans="1:12" s="186" customFormat="1" ht="10.5" customHeight="1">
      <c r="A54" s="183"/>
      <c r="B54" s="173"/>
      <c r="C54" s="184"/>
      <c r="D54" s="185"/>
      <c r="E54" s="180" t="s">
        <v>182</v>
      </c>
      <c r="F54" s="298"/>
      <c r="G54" s="298"/>
      <c r="H54" s="388"/>
      <c r="I54" s="298"/>
      <c r="J54" s="388"/>
      <c r="K54" s="298"/>
      <c r="L54" s="298"/>
    </row>
    <row r="55" spans="1:12" ht="19.5" customHeight="1" thickBot="1">
      <c r="A55" s="183">
        <v>2211</v>
      </c>
      <c r="B55" s="173" t="s">
        <v>292</v>
      </c>
      <c r="C55" s="184">
        <v>1</v>
      </c>
      <c r="D55" s="185">
        <v>1</v>
      </c>
      <c r="E55" s="180" t="s">
        <v>795</v>
      </c>
      <c r="F55" s="312">
        <f>SUM(G55:H55)</f>
        <v>0</v>
      </c>
      <c r="G55" s="312"/>
      <c r="H55" s="394"/>
      <c r="I55" s="312"/>
      <c r="J55" s="398"/>
      <c r="K55" s="398"/>
      <c r="L55" s="398"/>
    </row>
    <row r="56" spans="1:12" ht="17.25" customHeight="1">
      <c r="A56" s="183">
        <v>2220</v>
      </c>
      <c r="B56" s="173" t="s">
        <v>292</v>
      </c>
      <c r="C56" s="184">
        <v>2</v>
      </c>
      <c r="D56" s="185">
        <v>0</v>
      </c>
      <c r="E56" s="180" t="s">
        <v>796</v>
      </c>
      <c r="F56" s="298">
        <f aca="true" t="shared" si="14" ref="F56:L56">SUM(F58)</f>
        <v>0</v>
      </c>
      <c r="G56" s="298">
        <f t="shared" si="14"/>
        <v>0</v>
      </c>
      <c r="H56" s="388">
        <f t="shared" si="14"/>
        <v>0</v>
      </c>
      <c r="I56" s="298">
        <f t="shared" si="14"/>
        <v>0</v>
      </c>
      <c r="J56" s="388">
        <f t="shared" si="14"/>
        <v>0</v>
      </c>
      <c r="K56" s="298">
        <f t="shared" si="14"/>
        <v>0</v>
      </c>
      <c r="L56" s="298">
        <f t="shared" si="14"/>
        <v>0</v>
      </c>
    </row>
    <row r="57" spans="1:12" s="186" customFormat="1" ht="10.5" customHeight="1">
      <c r="A57" s="183"/>
      <c r="B57" s="173"/>
      <c r="C57" s="184"/>
      <c r="D57" s="185"/>
      <c r="E57" s="180" t="s">
        <v>182</v>
      </c>
      <c r="F57" s="298"/>
      <c r="G57" s="298"/>
      <c r="H57" s="388"/>
      <c r="I57" s="298"/>
      <c r="J57" s="388"/>
      <c r="K57" s="298"/>
      <c r="L57" s="298"/>
    </row>
    <row r="58" spans="1:12" ht="15.75" customHeight="1" thickBot="1">
      <c r="A58" s="183">
        <v>2221</v>
      </c>
      <c r="B58" s="173" t="s">
        <v>292</v>
      </c>
      <c r="C58" s="184">
        <v>2</v>
      </c>
      <c r="D58" s="185">
        <v>1</v>
      </c>
      <c r="E58" s="180" t="s">
        <v>797</v>
      </c>
      <c r="F58" s="312">
        <f>SUM(G58:H58)</f>
        <v>0</v>
      </c>
      <c r="G58" s="312"/>
      <c r="H58" s="394"/>
      <c r="I58" s="312"/>
      <c r="J58" s="394"/>
      <c r="K58" s="312"/>
      <c r="L58" s="312"/>
    </row>
    <row r="59" spans="1:12" ht="17.25" customHeight="1">
      <c r="A59" s="183">
        <v>2230</v>
      </c>
      <c r="B59" s="173" t="s">
        <v>292</v>
      </c>
      <c r="C59" s="184">
        <v>3</v>
      </c>
      <c r="D59" s="185">
        <v>0</v>
      </c>
      <c r="E59" s="180" t="s">
        <v>798</v>
      </c>
      <c r="F59" s="298">
        <f aca="true" t="shared" si="15" ref="F59:L59">SUM(F61)</f>
        <v>0</v>
      </c>
      <c r="G59" s="298">
        <f t="shared" si="15"/>
        <v>0</v>
      </c>
      <c r="H59" s="388">
        <f t="shared" si="15"/>
        <v>0</v>
      </c>
      <c r="I59" s="298">
        <f t="shared" si="15"/>
        <v>0</v>
      </c>
      <c r="J59" s="388">
        <f t="shared" si="15"/>
        <v>0</v>
      </c>
      <c r="K59" s="298">
        <f t="shared" si="15"/>
        <v>0</v>
      </c>
      <c r="L59" s="298">
        <f t="shared" si="15"/>
        <v>0</v>
      </c>
    </row>
    <row r="60" spans="1:12" s="186" customFormat="1" ht="14.25" customHeight="1">
      <c r="A60" s="183"/>
      <c r="B60" s="173"/>
      <c r="C60" s="184"/>
      <c r="D60" s="185"/>
      <c r="E60" s="180" t="s">
        <v>182</v>
      </c>
      <c r="F60" s="298"/>
      <c r="G60" s="298"/>
      <c r="H60" s="388"/>
      <c r="I60" s="298"/>
      <c r="J60" s="388"/>
      <c r="K60" s="298"/>
      <c r="L60" s="298"/>
    </row>
    <row r="61" spans="1:12" ht="19.5" customHeight="1" thickBot="1">
      <c r="A61" s="183">
        <v>2231</v>
      </c>
      <c r="B61" s="173" t="s">
        <v>292</v>
      </c>
      <c r="C61" s="184">
        <v>3</v>
      </c>
      <c r="D61" s="185">
        <v>1</v>
      </c>
      <c r="E61" s="180" t="s">
        <v>799</v>
      </c>
      <c r="F61" s="312">
        <f>SUM(G61:H61)</f>
        <v>0</v>
      </c>
      <c r="G61" s="312"/>
      <c r="H61" s="394"/>
      <c r="I61" s="312"/>
      <c r="J61" s="394"/>
      <c r="K61" s="312"/>
      <c r="L61" s="312"/>
    </row>
    <row r="62" spans="1:12" ht="38.25" customHeight="1">
      <c r="A62" s="183">
        <v>2240</v>
      </c>
      <c r="B62" s="173" t="s">
        <v>292</v>
      </c>
      <c r="C62" s="184">
        <v>4</v>
      </c>
      <c r="D62" s="185">
        <v>0</v>
      </c>
      <c r="E62" s="180" t="s">
        <v>800</v>
      </c>
      <c r="F62" s="298">
        <f aca="true" t="shared" si="16" ref="F62:L62">SUM(F64)</f>
        <v>0</v>
      </c>
      <c r="G62" s="298">
        <f t="shared" si="16"/>
        <v>0</v>
      </c>
      <c r="H62" s="388">
        <f t="shared" si="16"/>
        <v>0</v>
      </c>
      <c r="I62" s="298">
        <f t="shared" si="16"/>
        <v>0</v>
      </c>
      <c r="J62" s="388">
        <f t="shared" si="16"/>
        <v>0</v>
      </c>
      <c r="K62" s="298">
        <f t="shared" si="16"/>
        <v>0</v>
      </c>
      <c r="L62" s="298">
        <f t="shared" si="16"/>
        <v>0</v>
      </c>
    </row>
    <row r="63" spans="1:12" s="186" customFormat="1" ht="15.75" customHeight="1">
      <c r="A63" s="183"/>
      <c r="B63" s="184"/>
      <c r="C63" s="184"/>
      <c r="D63" s="185"/>
      <c r="E63" s="180" t="s">
        <v>182</v>
      </c>
      <c r="F63" s="298"/>
      <c r="G63" s="298"/>
      <c r="H63" s="388"/>
      <c r="I63" s="298"/>
      <c r="J63" s="388"/>
      <c r="K63" s="298"/>
      <c r="L63" s="298"/>
    </row>
    <row r="64" spans="1:12" ht="34.5" customHeight="1" thickBot="1">
      <c r="A64" s="183">
        <v>2241</v>
      </c>
      <c r="B64" s="173" t="s">
        <v>292</v>
      </c>
      <c r="C64" s="184">
        <v>4</v>
      </c>
      <c r="D64" s="185">
        <v>1</v>
      </c>
      <c r="E64" s="180" t="s">
        <v>800</v>
      </c>
      <c r="F64" s="312">
        <f>SUM(G64:H64)</f>
        <v>0</v>
      </c>
      <c r="G64" s="312"/>
      <c r="H64" s="394"/>
      <c r="I64" s="312"/>
      <c r="J64" s="394"/>
      <c r="K64" s="312"/>
      <c r="L64" s="312"/>
    </row>
    <row r="65" spans="1:12" ht="27.75" customHeight="1">
      <c r="A65" s="183">
        <v>2250</v>
      </c>
      <c r="B65" s="173" t="s">
        <v>292</v>
      </c>
      <c r="C65" s="184">
        <v>5</v>
      </c>
      <c r="D65" s="185">
        <v>0</v>
      </c>
      <c r="E65" s="180" t="s">
        <v>801</v>
      </c>
      <c r="F65" s="298">
        <f aca="true" t="shared" si="17" ref="F65:L65">SUM(F67)</f>
        <v>0</v>
      </c>
      <c r="G65" s="298">
        <f t="shared" si="17"/>
        <v>0</v>
      </c>
      <c r="H65" s="388">
        <f t="shared" si="17"/>
        <v>0</v>
      </c>
      <c r="I65" s="298">
        <f t="shared" si="17"/>
        <v>0</v>
      </c>
      <c r="J65" s="388">
        <f t="shared" si="17"/>
        <v>0</v>
      </c>
      <c r="K65" s="298">
        <f t="shared" si="17"/>
        <v>0</v>
      </c>
      <c r="L65" s="298">
        <f t="shared" si="17"/>
        <v>0</v>
      </c>
    </row>
    <row r="66" spans="1:12" s="186" customFormat="1" ht="13.5" customHeight="1">
      <c r="A66" s="183"/>
      <c r="B66" s="173"/>
      <c r="C66" s="184"/>
      <c r="D66" s="185"/>
      <c r="E66" s="180" t="s">
        <v>182</v>
      </c>
      <c r="F66" s="298"/>
      <c r="G66" s="298"/>
      <c r="H66" s="388"/>
      <c r="I66" s="298"/>
      <c r="J66" s="388"/>
      <c r="K66" s="298"/>
      <c r="L66" s="298"/>
    </row>
    <row r="67" spans="1:12" ht="25.5" customHeight="1" thickBot="1">
      <c r="A67" s="183">
        <v>2251</v>
      </c>
      <c r="B67" s="184" t="s">
        <v>292</v>
      </c>
      <c r="C67" s="184">
        <v>5</v>
      </c>
      <c r="D67" s="185">
        <v>1</v>
      </c>
      <c r="E67" s="180" t="s">
        <v>801</v>
      </c>
      <c r="F67" s="312">
        <f>SUM(G67:H67)</f>
        <v>0</v>
      </c>
      <c r="G67" s="312"/>
      <c r="H67" s="394"/>
      <c r="I67" s="312"/>
      <c r="J67" s="394"/>
      <c r="K67" s="312"/>
      <c r="L67" s="312"/>
    </row>
    <row r="68" spans="1:12" s="179" customFormat="1" ht="62.25" customHeight="1">
      <c r="A68" s="183">
        <v>2300</v>
      </c>
      <c r="B68" s="224" t="s">
        <v>293</v>
      </c>
      <c r="C68" s="225">
        <v>0</v>
      </c>
      <c r="D68" s="226">
        <v>0</v>
      </c>
      <c r="E68" s="204" t="s">
        <v>551</v>
      </c>
      <c r="F68" s="395">
        <f aca="true" t="shared" si="18" ref="F68:L68">SUM(F70,F75,F78,F82,F85,F88,F91)</f>
        <v>0</v>
      </c>
      <c r="G68" s="395">
        <f t="shared" si="18"/>
        <v>0</v>
      </c>
      <c r="H68" s="405">
        <f t="shared" si="18"/>
        <v>0</v>
      </c>
      <c r="I68" s="395">
        <f t="shared" si="18"/>
        <v>0</v>
      </c>
      <c r="J68" s="405">
        <f t="shared" si="18"/>
        <v>0</v>
      </c>
      <c r="K68" s="395">
        <f t="shared" si="18"/>
        <v>0</v>
      </c>
      <c r="L68" s="395">
        <f t="shared" si="18"/>
        <v>0</v>
      </c>
    </row>
    <row r="69" spans="1:12" ht="13.5" customHeight="1">
      <c r="A69" s="172"/>
      <c r="B69" s="173"/>
      <c r="C69" s="174"/>
      <c r="D69" s="175"/>
      <c r="E69" s="180" t="s">
        <v>181</v>
      </c>
      <c r="F69" s="363"/>
      <c r="G69" s="363"/>
      <c r="H69" s="404"/>
      <c r="I69" s="363"/>
      <c r="J69" s="404"/>
      <c r="K69" s="363"/>
      <c r="L69" s="363"/>
    </row>
    <row r="70" spans="1:12" ht="26.25" customHeight="1">
      <c r="A70" s="183">
        <v>2310</v>
      </c>
      <c r="B70" s="224" t="s">
        <v>293</v>
      </c>
      <c r="C70" s="184">
        <v>1</v>
      </c>
      <c r="D70" s="185">
        <v>0</v>
      </c>
      <c r="E70" s="180" t="s">
        <v>98</v>
      </c>
      <c r="F70" s="298">
        <f aca="true" t="shared" si="19" ref="F70:L70">SUM(F72:F74)</f>
        <v>0</v>
      </c>
      <c r="G70" s="298">
        <f t="shared" si="19"/>
        <v>0</v>
      </c>
      <c r="H70" s="388">
        <f t="shared" si="19"/>
        <v>0</v>
      </c>
      <c r="I70" s="298">
        <f t="shared" si="19"/>
        <v>0</v>
      </c>
      <c r="J70" s="388">
        <f t="shared" si="19"/>
        <v>0</v>
      </c>
      <c r="K70" s="298">
        <f t="shared" si="19"/>
        <v>0</v>
      </c>
      <c r="L70" s="298">
        <f t="shared" si="19"/>
        <v>0</v>
      </c>
    </row>
    <row r="71" spans="1:12" s="186" customFormat="1" ht="12.75" customHeight="1">
      <c r="A71" s="183"/>
      <c r="B71" s="173"/>
      <c r="C71" s="184"/>
      <c r="D71" s="185"/>
      <c r="E71" s="180" t="s">
        <v>182</v>
      </c>
      <c r="F71" s="298"/>
      <c r="G71" s="298"/>
      <c r="H71" s="388"/>
      <c r="I71" s="298"/>
      <c r="J71" s="388"/>
      <c r="K71" s="298"/>
      <c r="L71" s="298"/>
    </row>
    <row r="72" spans="1:12" ht="21.75" customHeight="1" thickBot="1">
      <c r="A72" s="183">
        <v>2311</v>
      </c>
      <c r="B72" s="224" t="s">
        <v>293</v>
      </c>
      <c r="C72" s="184">
        <v>1</v>
      </c>
      <c r="D72" s="185">
        <v>1</v>
      </c>
      <c r="E72" s="180" t="s">
        <v>802</v>
      </c>
      <c r="F72" s="312">
        <f>SUM(G72:H72)</f>
        <v>0</v>
      </c>
      <c r="G72" s="312"/>
      <c r="H72" s="394"/>
      <c r="I72" s="312"/>
      <c r="J72" s="394"/>
      <c r="K72" s="312"/>
      <c r="L72" s="312"/>
    </row>
    <row r="73" spans="1:12" ht="15.75" thickBot="1">
      <c r="A73" s="183">
        <v>2312</v>
      </c>
      <c r="B73" s="224" t="s">
        <v>293</v>
      </c>
      <c r="C73" s="184">
        <v>1</v>
      </c>
      <c r="D73" s="185">
        <v>2</v>
      </c>
      <c r="E73" s="180" t="s">
        <v>99</v>
      </c>
      <c r="F73" s="312">
        <f>SUM(G73:H73)</f>
        <v>0</v>
      </c>
      <c r="G73" s="312"/>
      <c r="H73" s="394"/>
      <c r="I73" s="312"/>
      <c r="J73" s="394"/>
      <c r="K73" s="312"/>
      <c r="L73" s="312"/>
    </row>
    <row r="74" spans="1:12" ht="15.75" thickBot="1">
      <c r="A74" s="183">
        <v>2313</v>
      </c>
      <c r="B74" s="224" t="s">
        <v>293</v>
      </c>
      <c r="C74" s="184">
        <v>1</v>
      </c>
      <c r="D74" s="185">
        <v>3</v>
      </c>
      <c r="E74" s="180" t="s">
        <v>100</v>
      </c>
      <c r="F74" s="312">
        <f>SUM(G74:H74)</f>
        <v>0</v>
      </c>
      <c r="G74" s="312"/>
      <c r="H74" s="394"/>
      <c r="I74" s="312"/>
      <c r="J74" s="394"/>
      <c r="K74" s="312"/>
      <c r="L74" s="312"/>
    </row>
    <row r="75" spans="1:12" ht="19.5" customHeight="1">
      <c r="A75" s="183">
        <v>2320</v>
      </c>
      <c r="B75" s="224" t="s">
        <v>293</v>
      </c>
      <c r="C75" s="184">
        <v>2</v>
      </c>
      <c r="D75" s="185">
        <v>0</v>
      </c>
      <c r="E75" s="180" t="s">
        <v>101</v>
      </c>
      <c r="F75" s="298">
        <f aca="true" t="shared" si="20" ref="F75:L75">SUM(F77)</f>
        <v>0</v>
      </c>
      <c r="G75" s="298">
        <f t="shared" si="20"/>
        <v>0</v>
      </c>
      <c r="H75" s="388">
        <f t="shared" si="20"/>
        <v>0</v>
      </c>
      <c r="I75" s="298">
        <f t="shared" si="20"/>
        <v>0</v>
      </c>
      <c r="J75" s="388">
        <f t="shared" si="20"/>
        <v>0</v>
      </c>
      <c r="K75" s="298">
        <f t="shared" si="20"/>
        <v>0</v>
      </c>
      <c r="L75" s="298">
        <f t="shared" si="20"/>
        <v>0</v>
      </c>
    </row>
    <row r="76" spans="1:12" s="186" customFormat="1" ht="14.25" customHeight="1">
      <c r="A76" s="183"/>
      <c r="B76" s="173"/>
      <c r="C76" s="184"/>
      <c r="D76" s="185"/>
      <c r="E76" s="180" t="s">
        <v>182</v>
      </c>
      <c r="F76" s="298"/>
      <c r="G76" s="298"/>
      <c r="H76" s="388"/>
      <c r="I76" s="298"/>
      <c r="J76" s="388"/>
      <c r="K76" s="298"/>
      <c r="L76" s="298"/>
    </row>
    <row r="77" spans="1:12" ht="15.75" customHeight="1" thickBot="1">
      <c r="A77" s="183">
        <v>2321</v>
      </c>
      <c r="B77" s="224" t="s">
        <v>293</v>
      </c>
      <c r="C77" s="184">
        <v>2</v>
      </c>
      <c r="D77" s="185">
        <v>1</v>
      </c>
      <c r="E77" s="180" t="s">
        <v>102</v>
      </c>
      <c r="F77" s="312">
        <f>SUM(G77:H77)</f>
        <v>0</v>
      </c>
      <c r="G77" s="312"/>
      <c r="H77" s="394"/>
      <c r="I77" s="312"/>
      <c r="J77" s="394"/>
      <c r="K77" s="312"/>
      <c r="L77" s="312"/>
    </row>
    <row r="78" spans="1:12" ht="26.25" customHeight="1">
      <c r="A78" s="183">
        <v>2330</v>
      </c>
      <c r="B78" s="224" t="s">
        <v>293</v>
      </c>
      <c r="C78" s="184">
        <v>3</v>
      </c>
      <c r="D78" s="185">
        <v>0</v>
      </c>
      <c r="E78" s="180" t="s">
        <v>103</v>
      </c>
      <c r="F78" s="298">
        <f aca="true" t="shared" si="21" ref="F78:L78">SUM(F80:F81)</f>
        <v>0</v>
      </c>
      <c r="G78" s="298">
        <f t="shared" si="21"/>
        <v>0</v>
      </c>
      <c r="H78" s="388">
        <f t="shared" si="21"/>
        <v>0</v>
      </c>
      <c r="I78" s="298">
        <f t="shared" si="21"/>
        <v>0</v>
      </c>
      <c r="J78" s="388">
        <f t="shared" si="21"/>
        <v>0</v>
      </c>
      <c r="K78" s="298">
        <f t="shared" si="21"/>
        <v>0</v>
      </c>
      <c r="L78" s="298">
        <f t="shared" si="21"/>
        <v>0</v>
      </c>
    </row>
    <row r="79" spans="1:12" s="186" customFormat="1" ht="16.5" customHeight="1">
      <c r="A79" s="183"/>
      <c r="B79" s="173"/>
      <c r="C79" s="184"/>
      <c r="D79" s="185"/>
      <c r="E79" s="180" t="s">
        <v>182</v>
      </c>
      <c r="F79" s="298"/>
      <c r="G79" s="298"/>
      <c r="H79" s="388"/>
      <c r="I79" s="298"/>
      <c r="J79" s="388"/>
      <c r="K79" s="298"/>
      <c r="L79" s="298"/>
    </row>
    <row r="80" spans="1:12" ht="20.25" customHeight="1" thickBot="1">
      <c r="A80" s="183">
        <v>2331</v>
      </c>
      <c r="B80" s="224" t="s">
        <v>293</v>
      </c>
      <c r="C80" s="184">
        <v>3</v>
      </c>
      <c r="D80" s="185">
        <v>1</v>
      </c>
      <c r="E80" s="180" t="s">
        <v>803</v>
      </c>
      <c r="F80" s="312">
        <f>SUM(G80:H80)</f>
        <v>0</v>
      </c>
      <c r="G80" s="312"/>
      <c r="H80" s="394"/>
      <c r="I80" s="312"/>
      <c r="J80" s="394"/>
      <c r="K80" s="312"/>
      <c r="L80" s="312"/>
    </row>
    <row r="81" spans="1:12" ht="15.75" thickBot="1">
      <c r="A81" s="183">
        <v>2332</v>
      </c>
      <c r="B81" s="224" t="s">
        <v>293</v>
      </c>
      <c r="C81" s="184">
        <v>3</v>
      </c>
      <c r="D81" s="185">
        <v>2</v>
      </c>
      <c r="E81" s="180" t="s">
        <v>104</v>
      </c>
      <c r="F81" s="312">
        <f>SUM(G81:H81)</f>
        <v>0</v>
      </c>
      <c r="G81" s="312"/>
      <c r="H81" s="394"/>
      <c r="I81" s="312"/>
      <c r="J81" s="394"/>
      <c r="K81" s="312"/>
      <c r="L81" s="312"/>
    </row>
    <row r="82" spans="1:12" ht="15">
      <c r="A82" s="183">
        <v>2340</v>
      </c>
      <c r="B82" s="224" t="s">
        <v>293</v>
      </c>
      <c r="C82" s="184">
        <v>4</v>
      </c>
      <c r="D82" s="185">
        <v>0</v>
      </c>
      <c r="E82" s="180" t="s">
        <v>105</v>
      </c>
      <c r="F82" s="298">
        <f aca="true" t="shared" si="22" ref="F82:L82">SUM(F84)</f>
        <v>0</v>
      </c>
      <c r="G82" s="298">
        <f t="shared" si="22"/>
        <v>0</v>
      </c>
      <c r="H82" s="388">
        <f t="shared" si="22"/>
        <v>0</v>
      </c>
      <c r="I82" s="298">
        <f t="shared" si="22"/>
        <v>0</v>
      </c>
      <c r="J82" s="388">
        <f t="shared" si="22"/>
        <v>0</v>
      </c>
      <c r="K82" s="298">
        <f t="shared" si="22"/>
        <v>0</v>
      </c>
      <c r="L82" s="298">
        <f t="shared" si="22"/>
        <v>0</v>
      </c>
    </row>
    <row r="83" spans="1:12" s="186" customFormat="1" ht="14.25" customHeight="1">
      <c r="A83" s="183"/>
      <c r="B83" s="173"/>
      <c r="C83" s="184"/>
      <c r="D83" s="185"/>
      <c r="E83" s="180" t="s">
        <v>182</v>
      </c>
      <c r="F83" s="298"/>
      <c r="G83" s="298"/>
      <c r="H83" s="388"/>
      <c r="I83" s="298"/>
      <c r="J83" s="388"/>
      <c r="K83" s="298"/>
      <c r="L83" s="298"/>
    </row>
    <row r="84" spans="1:12" ht="15.75" thickBot="1">
      <c r="A84" s="183">
        <v>2341</v>
      </c>
      <c r="B84" s="224" t="s">
        <v>293</v>
      </c>
      <c r="C84" s="184">
        <v>4</v>
      </c>
      <c r="D84" s="185">
        <v>1</v>
      </c>
      <c r="E84" s="180" t="s">
        <v>105</v>
      </c>
      <c r="F84" s="312">
        <f>SUM(G84:H84)</f>
        <v>0</v>
      </c>
      <c r="G84" s="312"/>
      <c r="H84" s="394"/>
      <c r="I84" s="312"/>
      <c r="J84" s="394"/>
      <c r="K84" s="312"/>
      <c r="L84" s="312"/>
    </row>
    <row r="85" spans="1:12" ht="14.25" customHeight="1">
      <c r="A85" s="183">
        <v>2350</v>
      </c>
      <c r="B85" s="224" t="s">
        <v>293</v>
      </c>
      <c r="C85" s="184">
        <v>5</v>
      </c>
      <c r="D85" s="185">
        <v>0</v>
      </c>
      <c r="E85" s="180" t="s">
        <v>804</v>
      </c>
      <c r="F85" s="298">
        <f aca="true" t="shared" si="23" ref="F85:L85">SUM(F87)</f>
        <v>0</v>
      </c>
      <c r="G85" s="298">
        <f t="shared" si="23"/>
        <v>0</v>
      </c>
      <c r="H85" s="388">
        <f t="shared" si="23"/>
        <v>0</v>
      </c>
      <c r="I85" s="298">
        <f t="shared" si="23"/>
        <v>0</v>
      </c>
      <c r="J85" s="388">
        <f t="shared" si="23"/>
        <v>0</v>
      </c>
      <c r="K85" s="298">
        <f t="shared" si="23"/>
        <v>0</v>
      </c>
      <c r="L85" s="298">
        <f t="shared" si="23"/>
        <v>0</v>
      </c>
    </row>
    <row r="86" spans="1:12" s="186" customFormat="1" ht="14.25" customHeight="1">
      <c r="A86" s="183"/>
      <c r="B86" s="173"/>
      <c r="C86" s="184"/>
      <c r="D86" s="185"/>
      <c r="E86" s="180" t="s">
        <v>182</v>
      </c>
      <c r="F86" s="298"/>
      <c r="G86" s="298"/>
      <c r="H86" s="388"/>
      <c r="I86" s="298"/>
      <c r="J86" s="388"/>
      <c r="K86" s="298"/>
      <c r="L86" s="298"/>
    </row>
    <row r="87" spans="1:12" ht="18" customHeight="1" thickBot="1">
      <c r="A87" s="183">
        <v>2351</v>
      </c>
      <c r="B87" s="224" t="s">
        <v>293</v>
      </c>
      <c r="C87" s="184">
        <v>5</v>
      </c>
      <c r="D87" s="185">
        <v>1</v>
      </c>
      <c r="E87" s="180" t="s">
        <v>805</v>
      </c>
      <c r="F87" s="312">
        <f>SUM(G87:H87)</f>
        <v>0</v>
      </c>
      <c r="G87" s="312"/>
      <c r="H87" s="394"/>
      <c r="I87" s="312"/>
      <c r="J87" s="394"/>
      <c r="K87" s="312"/>
      <c r="L87" s="312"/>
    </row>
    <row r="88" spans="1:12" ht="39" customHeight="1">
      <c r="A88" s="183">
        <v>2360</v>
      </c>
      <c r="B88" s="224" t="s">
        <v>293</v>
      </c>
      <c r="C88" s="184">
        <v>6</v>
      </c>
      <c r="D88" s="185">
        <v>0</v>
      </c>
      <c r="E88" s="180" t="s">
        <v>213</v>
      </c>
      <c r="F88" s="298">
        <f aca="true" t="shared" si="24" ref="F88:L88">SUM(F90)</f>
        <v>0</v>
      </c>
      <c r="G88" s="298">
        <f t="shared" si="24"/>
        <v>0</v>
      </c>
      <c r="H88" s="388">
        <f t="shared" si="24"/>
        <v>0</v>
      </c>
      <c r="I88" s="298">
        <f t="shared" si="24"/>
        <v>0</v>
      </c>
      <c r="J88" s="388">
        <f t="shared" si="24"/>
        <v>0</v>
      </c>
      <c r="K88" s="298">
        <f t="shared" si="24"/>
        <v>0</v>
      </c>
      <c r="L88" s="298">
        <f t="shared" si="24"/>
        <v>0</v>
      </c>
    </row>
    <row r="89" spans="1:12" s="186" customFormat="1" ht="13.5" customHeight="1">
      <c r="A89" s="183"/>
      <c r="B89" s="173"/>
      <c r="C89" s="184"/>
      <c r="D89" s="185"/>
      <c r="E89" s="180" t="s">
        <v>182</v>
      </c>
      <c r="F89" s="298"/>
      <c r="G89" s="298"/>
      <c r="H89" s="388"/>
      <c r="I89" s="298"/>
      <c r="J89" s="388"/>
      <c r="K89" s="298"/>
      <c r="L89" s="298"/>
    </row>
    <row r="90" spans="1:12" ht="42" customHeight="1" thickBot="1">
      <c r="A90" s="183">
        <v>2361</v>
      </c>
      <c r="B90" s="224" t="s">
        <v>293</v>
      </c>
      <c r="C90" s="184">
        <v>6</v>
      </c>
      <c r="D90" s="185">
        <v>1</v>
      </c>
      <c r="E90" s="180" t="s">
        <v>213</v>
      </c>
      <c r="F90" s="312">
        <f>SUM(G90:H90)</f>
        <v>0</v>
      </c>
      <c r="G90" s="312"/>
      <c r="H90" s="394"/>
      <c r="I90" s="312"/>
      <c r="J90" s="394"/>
      <c r="K90" s="312"/>
      <c r="L90" s="312"/>
    </row>
    <row r="91" spans="1:12" ht="34.5" customHeight="1">
      <c r="A91" s="183">
        <v>2370</v>
      </c>
      <c r="B91" s="224" t="s">
        <v>293</v>
      </c>
      <c r="C91" s="184">
        <v>7</v>
      </c>
      <c r="D91" s="185">
        <v>0</v>
      </c>
      <c r="E91" s="180" t="s">
        <v>214</v>
      </c>
      <c r="F91" s="298">
        <f aca="true" t="shared" si="25" ref="F91:L91">SUM(F93)</f>
        <v>0</v>
      </c>
      <c r="G91" s="298">
        <f t="shared" si="25"/>
        <v>0</v>
      </c>
      <c r="H91" s="388">
        <f t="shared" si="25"/>
        <v>0</v>
      </c>
      <c r="I91" s="298">
        <f t="shared" si="25"/>
        <v>0</v>
      </c>
      <c r="J91" s="388">
        <f t="shared" si="25"/>
        <v>0</v>
      </c>
      <c r="K91" s="298">
        <f t="shared" si="25"/>
        <v>0</v>
      </c>
      <c r="L91" s="298">
        <f t="shared" si="25"/>
        <v>0</v>
      </c>
    </row>
    <row r="92" spans="1:12" s="186" customFormat="1" ht="12" customHeight="1">
      <c r="A92" s="183"/>
      <c r="B92" s="173"/>
      <c r="C92" s="184"/>
      <c r="D92" s="185"/>
      <c r="E92" s="180" t="s">
        <v>182</v>
      </c>
      <c r="F92" s="298"/>
      <c r="G92" s="298"/>
      <c r="H92" s="388"/>
      <c r="I92" s="298"/>
      <c r="J92" s="388"/>
      <c r="K92" s="298"/>
      <c r="L92" s="298"/>
    </row>
    <row r="93" spans="1:12" ht="38.25" customHeight="1" thickBot="1">
      <c r="A93" s="183">
        <v>2371</v>
      </c>
      <c r="B93" s="224" t="s">
        <v>293</v>
      </c>
      <c r="C93" s="184">
        <v>7</v>
      </c>
      <c r="D93" s="185">
        <v>1</v>
      </c>
      <c r="E93" s="180" t="s">
        <v>215</v>
      </c>
      <c r="F93" s="312">
        <f>SUM(G93:H93)</f>
        <v>0</v>
      </c>
      <c r="G93" s="312"/>
      <c r="H93" s="394"/>
      <c r="I93" s="312"/>
      <c r="J93" s="394"/>
      <c r="K93" s="312"/>
      <c r="L93" s="312"/>
    </row>
    <row r="94" spans="1:12" s="179" customFormat="1" ht="48.75" customHeight="1">
      <c r="A94" s="183">
        <v>2400</v>
      </c>
      <c r="B94" s="224" t="s">
        <v>612</v>
      </c>
      <c r="C94" s="225">
        <v>0</v>
      </c>
      <c r="D94" s="226">
        <v>0</v>
      </c>
      <c r="E94" s="204" t="s">
        <v>552</v>
      </c>
      <c r="F94" s="395">
        <f aca="true" t="shared" si="26" ref="F94:K94">SUM(F96,F100,F109,F117,F122,F129,F132,F138,F147)</f>
        <v>335392.5</v>
      </c>
      <c r="G94" s="395">
        <f t="shared" si="26"/>
        <v>81980.6</v>
      </c>
      <c r="H94" s="395">
        <f t="shared" si="26"/>
        <v>253411.90000000002</v>
      </c>
      <c r="I94" s="395">
        <f t="shared" si="26"/>
        <v>154231.1</v>
      </c>
      <c r="J94" s="395">
        <f t="shared" si="26"/>
        <v>189462.9</v>
      </c>
      <c r="K94" s="395">
        <f t="shared" si="26"/>
        <v>208694.6</v>
      </c>
      <c r="L94" s="395">
        <f>L102+L124+L147</f>
        <v>335392.5</v>
      </c>
    </row>
    <row r="95" spans="1:12" ht="18" customHeight="1">
      <c r="A95" s="172"/>
      <c r="B95" s="173"/>
      <c r="C95" s="174"/>
      <c r="D95" s="175"/>
      <c r="E95" s="180" t="s">
        <v>181</v>
      </c>
      <c r="F95" s="363"/>
      <c r="G95" s="363"/>
      <c r="H95" s="404"/>
      <c r="I95" s="363"/>
      <c r="J95" s="404"/>
      <c r="K95" s="363"/>
      <c r="L95" s="363"/>
    </row>
    <row r="96" spans="1:12" ht="36.75" customHeight="1">
      <c r="A96" s="183">
        <v>2410</v>
      </c>
      <c r="B96" s="224" t="s">
        <v>612</v>
      </c>
      <c r="C96" s="184">
        <v>1</v>
      </c>
      <c r="D96" s="185">
        <v>0</v>
      </c>
      <c r="E96" s="180" t="s">
        <v>806</v>
      </c>
      <c r="F96" s="298">
        <f aca="true" t="shared" si="27" ref="F96:L96">SUM(F98:F99)</f>
        <v>0</v>
      </c>
      <c r="G96" s="298">
        <f t="shared" si="27"/>
        <v>0</v>
      </c>
      <c r="H96" s="388">
        <f t="shared" si="27"/>
        <v>0</v>
      </c>
      <c r="I96" s="298">
        <f t="shared" si="27"/>
        <v>0</v>
      </c>
      <c r="J96" s="388">
        <f t="shared" si="27"/>
        <v>0</v>
      </c>
      <c r="K96" s="298">
        <f t="shared" si="27"/>
        <v>0</v>
      </c>
      <c r="L96" s="298">
        <f t="shared" si="27"/>
        <v>0</v>
      </c>
    </row>
    <row r="97" spans="1:12" s="186" customFormat="1" ht="13.5" customHeight="1">
      <c r="A97" s="183"/>
      <c r="B97" s="173"/>
      <c r="C97" s="184"/>
      <c r="D97" s="185"/>
      <c r="E97" s="180" t="s">
        <v>182</v>
      </c>
      <c r="F97" s="298"/>
      <c r="G97" s="298"/>
      <c r="H97" s="388"/>
      <c r="I97" s="298"/>
      <c r="J97" s="388"/>
      <c r="K97" s="298"/>
      <c r="L97" s="298"/>
    </row>
    <row r="98" spans="1:12" ht="29.25" customHeight="1" thickBot="1">
      <c r="A98" s="183">
        <v>2411</v>
      </c>
      <c r="B98" s="224" t="s">
        <v>612</v>
      </c>
      <c r="C98" s="184">
        <v>1</v>
      </c>
      <c r="D98" s="185">
        <v>1</v>
      </c>
      <c r="E98" s="180" t="s">
        <v>807</v>
      </c>
      <c r="F98" s="312">
        <f>SUM(G98:H98)</f>
        <v>0</v>
      </c>
      <c r="G98" s="312"/>
      <c r="H98" s="394"/>
      <c r="I98" s="312"/>
      <c r="J98" s="394"/>
      <c r="K98" s="312"/>
      <c r="L98" s="312"/>
    </row>
    <row r="99" spans="1:12" ht="36.75" customHeight="1" thickBot="1">
      <c r="A99" s="183">
        <v>2412</v>
      </c>
      <c r="B99" s="224" t="s">
        <v>612</v>
      </c>
      <c r="C99" s="184">
        <v>1</v>
      </c>
      <c r="D99" s="185">
        <v>2</v>
      </c>
      <c r="E99" s="180" t="s">
        <v>808</v>
      </c>
      <c r="F99" s="312">
        <f>SUM(G99:H99)</f>
        <v>0</v>
      </c>
      <c r="G99" s="312"/>
      <c r="H99" s="394"/>
      <c r="I99" s="312"/>
      <c r="J99" s="394"/>
      <c r="K99" s="312"/>
      <c r="L99" s="312"/>
    </row>
    <row r="100" spans="1:12" ht="40.5" customHeight="1" thickBot="1">
      <c r="A100" s="183">
        <v>2420</v>
      </c>
      <c r="B100" s="224" t="s">
        <v>612</v>
      </c>
      <c r="C100" s="184">
        <v>2</v>
      </c>
      <c r="D100" s="185">
        <v>0</v>
      </c>
      <c r="E100" s="204" t="s">
        <v>809</v>
      </c>
      <c r="F100" s="312">
        <f>SUM(G100:H100)</f>
        <v>17028</v>
      </c>
      <c r="G100" s="298">
        <f aca="true" t="shared" si="28" ref="G100:L100">SUM(G102,G106,G107,G108)</f>
        <v>17028</v>
      </c>
      <c r="H100" s="298">
        <f t="shared" si="28"/>
        <v>0</v>
      </c>
      <c r="I100" s="298">
        <f t="shared" si="28"/>
        <v>7028</v>
      </c>
      <c r="J100" s="298">
        <f t="shared" si="28"/>
        <v>14028</v>
      </c>
      <c r="K100" s="298">
        <f t="shared" si="28"/>
        <v>17028</v>
      </c>
      <c r="L100" s="298">
        <f t="shared" si="28"/>
        <v>17028</v>
      </c>
    </row>
    <row r="101" spans="1:12" s="186" customFormat="1" ht="13.5" customHeight="1">
      <c r="A101" s="183"/>
      <c r="B101" s="173"/>
      <c r="C101" s="184"/>
      <c r="D101" s="185"/>
      <c r="E101" s="180" t="s">
        <v>182</v>
      </c>
      <c r="F101" s="298"/>
      <c r="G101" s="298"/>
      <c r="H101" s="388"/>
      <c r="I101" s="298"/>
      <c r="J101" s="388"/>
      <c r="K101" s="298"/>
      <c r="L101" s="298"/>
    </row>
    <row r="102" spans="1:12" ht="16.5" customHeight="1" thickBot="1">
      <c r="A102" s="183">
        <v>2421</v>
      </c>
      <c r="B102" s="224" t="s">
        <v>612</v>
      </c>
      <c r="C102" s="184">
        <v>2</v>
      </c>
      <c r="D102" s="185">
        <v>1</v>
      </c>
      <c r="E102" s="204" t="s">
        <v>810</v>
      </c>
      <c r="F102" s="312">
        <f>SUM(G102:H102)</f>
        <v>17028</v>
      </c>
      <c r="G102" s="312">
        <f aca="true" t="shared" si="29" ref="G102:L102">SUM(G104,G105)</f>
        <v>17028</v>
      </c>
      <c r="H102" s="312">
        <f t="shared" si="29"/>
        <v>0</v>
      </c>
      <c r="I102" s="312">
        <f t="shared" si="29"/>
        <v>7028</v>
      </c>
      <c r="J102" s="312">
        <f t="shared" si="29"/>
        <v>14028</v>
      </c>
      <c r="K102" s="312">
        <f t="shared" si="29"/>
        <v>17028</v>
      </c>
      <c r="L102" s="312">
        <f t="shared" si="29"/>
        <v>17028</v>
      </c>
    </row>
    <row r="103" spans="1:12" ht="16.5" customHeight="1" thickBot="1">
      <c r="A103" s="183"/>
      <c r="B103" s="224"/>
      <c r="C103" s="184"/>
      <c r="D103" s="185"/>
      <c r="E103" s="180" t="s">
        <v>0</v>
      </c>
      <c r="F103" s="312"/>
      <c r="G103" s="312"/>
      <c r="H103" s="394"/>
      <c r="I103" s="312"/>
      <c r="J103" s="394"/>
      <c r="K103" s="312"/>
      <c r="L103" s="312"/>
    </row>
    <row r="104" spans="1:12" ht="16.5" customHeight="1" thickBot="1">
      <c r="A104" s="183"/>
      <c r="B104" s="224" t="s">
        <v>612</v>
      </c>
      <c r="C104" s="184">
        <v>2</v>
      </c>
      <c r="D104" s="185">
        <v>1</v>
      </c>
      <c r="E104" s="204" t="s">
        <v>445</v>
      </c>
      <c r="F104" s="312">
        <f aca="true" t="shared" si="30" ref="F104:F109">SUM(G104:H104)</f>
        <v>28</v>
      </c>
      <c r="G104" s="312">
        <v>28</v>
      </c>
      <c r="H104" s="394"/>
      <c r="I104" s="333">
        <v>28</v>
      </c>
      <c r="J104" s="394">
        <v>28</v>
      </c>
      <c r="K104" s="333">
        <v>28</v>
      </c>
      <c r="L104" s="333">
        <v>28</v>
      </c>
    </row>
    <row r="105" spans="1:12" ht="16.5" customHeight="1" thickBot="1">
      <c r="A105" s="183"/>
      <c r="B105" s="224" t="s">
        <v>612</v>
      </c>
      <c r="C105" s="184">
        <v>2</v>
      </c>
      <c r="D105" s="185">
        <v>1</v>
      </c>
      <c r="E105" s="204" t="s">
        <v>446</v>
      </c>
      <c r="F105" s="312">
        <f t="shared" si="30"/>
        <v>17000</v>
      </c>
      <c r="G105" s="312">
        <v>17000</v>
      </c>
      <c r="H105" s="394"/>
      <c r="I105" s="406">
        <v>7000</v>
      </c>
      <c r="J105" s="407">
        <v>14000</v>
      </c>
      <c r="K105" s="406">
        <v>17000</v>
      </c>
      <c r="L105" s="406">
        <v>17000</v>
      </c>
    </row>
    <row r="106" spans="1:12" ht="17.25" customHeight="1" thickBot="1">
      <c r="A106" s="183">
        <v>2422</v>
      </c>
      <c r="B106" s="224" t="s">
        <v>612</v>
      </c>
      <c r="C106" s="184">
        <v>2</v>
      </c>
      <c r="D106" s="185">
        <v>2</v>
      </c>
      <c r="E106" s="180" t="s">
        <v>811</v>
      </c>
      <c r="F106" s="312">
        <f t="shared" si="30"/>
        <v>0</v>
      </c>
      <c r="G106" s="312"/>
      <c r="H106" s="394"/>
      <c r="I106" s="408"/>
      <c r="J106" s="408"/>
      <c r="K106" s="408"/>
      <c r="L106" s="408"/>
    </row>
    <row r="107" spans="1:12" ht="21" customHeight="1" thickBot="1">
      <c r="A107" s="183">
        <v>2423</v>
      </c>
      <c r="B107" s="224" t="s">
        <v>612</v>
      </c>
      <c r="C107" s="184">
        <v>2</v>
      </c>
      <c r="D107" s="185">
        <v>3</v>
      </c>
      <c r="E107" s="180" t="s">
        <v>812</v>
      </c>
      <c r="F107" s="312">
        <f t="shared" si="30"/>
        <v>0</v>
      </c>
      <c r="G107" s="312"/>
      <c r="H107" s="394"/>
      <c r="I107" s="392"/>
      <c r="J107" s="393"/>
      <c r="K107" s="392"/>
      <c r="L107" s="392"/>
    </row>
    <row r="108" spans="1:12" ht="15.75" thickBot="1">
      <c r="A108" s="183">
        <v>2424</v>
      </c>
      <c r="B108" s="224" t="s">
        <v>612</v>
      </c>
      <c r="C108" s="184">
        <v>2</v>
      </c>
      <c r="D108" s="185">
        <v>4</v>
      </c>
      <c r="E108" s="180" t="s">
        <v>613</v>
      </c>
      <c r="F108" s="312">
        <f t="shared" si="30"/>
        <v>0</v>
      </c>
      <c r="G108" s="401"/>
      <c r="H108" s="401"/>
      <c r="I108" s="401"/>
      <c r="J108" s="401"/>
      <c r="K108" s="401"/>
      <c r="L108" s="401"/>
    </row>
    <row r="109" spans="1:12" ht="14.25" customHeight="1" thickBot="1">
      <c r="A109" s="183">
        <v>2430</v>
      </c>
      <c r="B109" s="224" t="s">
        <v>612</v>
      </c>
      <c r="C109" s="184">
        <v>3</v>
      </c>
      <c r="D109" s="185">
        <v>0</v>
      </c>
      <c r="E109" s="180" t="s">
        <v>813</v>
      </c>
      <c r="F109" s="312">
        <f t="shared" si="30"/>
        <v>0</v>
      </c>
      <c r="G109" s="298">
        <f aca="true" t="shared" si="31" ref="G109:L109">SUM(G111:G112)</f>
        <v>0</v>
      </c>
      <c r="H109" s="388">
        <f t="shared" si="31"/>
        <v>0</v>
      </c>
      <c r="I109" s="298">
        <f t="shared" si="31"/>
        <v>0</v>
      </c>
      <c r="J109" s="388">
        <f t="shared" si="31"/>
        <v>0</v>
      </c>
      <c r="K109" s="298">
        <f t="shared" si="31"/>
        <v>0</v>
      </c>
      <c r="L109" s="298">
        <f t="shared" si="31"/>
        <v>0</v>
      </c>
    </row>
    <row r="110" spans="1:12" s="186" customFormat="1" ht="13.5" customHeight="1">
      <c r="A110" s="183"/>
      <c r="B110" s="173"/>
      <c r="C110" s="184"/>
      <c r="D110" s="185"/>
      <c r="E110" s="180" t="s">
        <v>182</v>
      </c>
      <c r="F110" s="298"/>
      <c r="G110" s="298"/>
      <c r="H110" s="388"/>
      <c r="I110" s="298"/>
      <c r="J110" s="388"/>
      <c r="K110" s="298"/>
      <c r="L110" s="298"/>
    </row>
    <row r="111" spans="1:12" ht="21.75" customHeight="1" thickBot="1">
      <c r="A111" s="183">
        <v>2431</v>
      </c>
      <c r="B111" s="224" t="s">
        <v>612</v>
      </c>
      <c r="C111" s="184">
        <v>3</v>
      </c>
      <c r="D111" s="185">
        <v>1</v>
      </c>
      <c r="E111" s="180" t="s">
        <v>814</v>
      </c>
      <c r="F111" s="312">
        <f aca="true" t="shared" si="32" ref="F111:F116">SUM(G111:H111)</f>
        <v>0</v>
      </c>
      <c r="G111" s="298"/>
      <c r="H111" s="388"/>
      <c r="I111" s="298"/>
      <c r="J111" s="388"/>
      <c r="K111" s="298"/>
      <c r="L111" s="298"/>
    </row>
    <row r="112" spans="1:12" ht="15" customHeight="1" thickBot="1">
      <c r="A112" s="183">
        <v>2432</v>
      </c>
      <c r="B112" s="224" t="s">
        <v>612</v>
      </c>
      <c r="C112" s="184">
        <v>3</v>
      </c>
      <c r="D112" s="185">
        <v>2</v>
      </c>
      <c r="E112" s="180" t="s">
        <v>815</v>
      </c>
      <c r="F112" s="312">
        <f>SUM(G112:H112)</f>
        <v>0</v>
      </c>
      <c r="G112" s="298"/>
      <c r="H112" s="298"/>
      <c r="I112" s="298"/>
      <c r="J112" s="298"/>
      <c r="K112" s="298"/>
      <c r="L112" s="298"/>
    </row>
    <row r="113" spans="1:12" ht="15" customHeight="1" thickBot="1">
      <c r="A113" s="183">
        <v>2433</v>
      </c>
      <c r="B113" s="224" t="s">
        <v>612</v>
      </c>
      <c r="C113" s="184">
        <v>3</v>
      </c>
      <c r="D113" s="185">
        <v>3</v>
      </c>
      <c r="E113" s="180" t="s">
        <v>816</v>
      </c>
      <c r="F113" s="312">
        <f t="shared" si="32"/>
        <v>0</v>
      </c>
      <c r="G113" s="298"/>
      <c r="H113" s="388"/>
      <c r="I113" s="298"/>
      <c r="J113" s="388"/>
      <c r="K113" s="298"/>
      <c r="L113" s="298"/>
    </row>
    <row r="114" spans="1:12" ht="21" customHeight="1" thickBot="1">
      <c r="A114" s="183">
        <v>2434</v>
      </c>
      <c r="B114" s="224" t="s">
        <v>612</v>
      </c>
      <c r="C114" s="184">
        <v>3</v>
      </c>
      <c r="D114" s="185">
        <v>4</v>
      </c>
      <c r="E114" s="180" t="s">
        <v>817</v>
      </c>
      <c r="F114" s="312">
        <f t="shared" si="32"/>
        <v>0</v>
      </c>
      <c r="G114" s="298"/>
      <c r="H114" s="388"/>
      <c r="I114" s="298"/>
      <c r="J114" s="388"/>
      <c r="K114" s="298"/>
      <c r="L114" s="298"/>
    </row>
    <row r="115" spans="1:12" ht="15" customHeight="1" thickBot="1">
      <c r="A115" s="183">
        <v>2435</v>
      </c>
      <c r="B115" s="224" t="s">
        <v>612</v>
      </c>
      <c r="C115" s="184">
        <v>3</v>
      </c>
      <c r="D115" s="185">
        <v>5</v>
      </c>
      <c r="E115" s="180" t="s">
        <v>818</v>
      </c>
      <c r="F115" s="312">
        <f t="shared" si="32"/>
        <v>0</v>
      </c>
      <c r="G115" s="298"/>
      <c r="H115" s="388"/>
      <c r="I115" s="298"/>
      <c r="J115" s="388"/>
      <c r="K115" s="298"/>
      <c r="L115" s="298"/>
    </row>
    <row r="116" spans="1:12" ht="16.5" customHeight="1" thickBot="1">
      <c r="A116" s="183">
        <v>2436</v>
      </c>
      <c r="B116" s="224" t="s">
        <v>612</v>
      </c>
      <c r="C116" s="184">
        <v>3</v>
      </c>
      <c r="D116" s="185">
        <v>6</v>
      </c>
      <c r="E116" s="180" t="s">
        <v>819</v>
      </c>
      <c r="F116" s="312">
        <f t="shared" si="32"/>
        <v>0</v>
      </c>
      <c r="G116" s="298"/>
      <c r="H116" s="388"/>
      <c r="I116" s="298"/>
      <c r="J116" s="388"/>
      <c r="K116" s="298"/>
      <c r="L116" s="298"/>
    </row>
    <row r="117" spans="1:12" ht="39" customHeight="1">
      <c r="A117" s="183">
        <v>2440</v>
      </c>
      <c r="B117" s="224" t="s">
        <v>612</v>
      </c>
      <c r="C117" s="184">
        <v>4</v>
      </c>
      <c r="D117" s="185">
        <v>0</v>
      </c>
      <c r="E117" s="180" t="s">
        <v>820</v>
      </c>
      <c r="F117" s="298">
        <f aca="true" t="shared" si="33" ref="F117:L117">SUM(F119:F121)</f>
        <v>0</v>
      </c>
      <c r="G117" s="298">
        <f t="shared" si="33"/>
        <v>0</v>
      </c>
      <c r="H117" s="388">
        <f t="shared" si="33"/>
        <v>0</v>
      </c>
      <c r="I117" s="298">
        <f t="shared" si="33"/>
        <v>0</v>
      </c>
      <c r="J117" s="388">
        <f t="shared" si="33"/>
        <v>0</v>
      </c>
      <c r="K117" s="298">
        <f t="shared" si="33"/>
        <v>0</v>
      </c>
      <c r="L117" s="298">
        <f t="shared" si="33"/>
        <v>0</v>
      </c>
    </row>
    <row r="118" spans="1:12" s="186" customFormat="1" ht="14.25" customHeight="1">
      <c r="A118" s="183"/>
      <c r="B118" s="173"/>
      <c r="C118" s="184"/>
      <c r="D118" s="185"/>
      <c r="E118" s="180" t="s">
        <v>182</v>
      </c>
      <c r="F118" s="298"/>
      <c r="G118" s="298"/>
      <c r="H118" s="388"/>
      <c r="I118" s="298"/>
      <c r="J118" s="388"/>
      <c r="K118" s="298"/>
      <c r="L118" s="298"/>
    </row>
    <row r="119" spans="1:12" ht="34.5" customHeight="1" thickBot="1">
      <c r="A119" s="183">
        <v>2441</v>
      </c>
      <c r="B119" s="224" t="s">
        <v>612</v>
      </c>
      <c r="C119" s="184">
        <v>4</v>
      </c>
      <c r="D119" s="185">
        <v>1</v>
      </c>
      <c r="E119" s="180" t="s">
        <v>821</v>
      </c>
      <c r="F119" s="312">
        <f>SUM(G119:H119)</f>
        <v>0</v>
      </c>
      <c r="G119" s="298"/>
      <c r="H119" s="388"/>
      <c r="I119" s="298"/>
      <c r="J119" s="388"/>
      <c r="K119" s="298"/>
      <c r="L119" s="298"/>
    </row>
    <row r="120" spans="1:12" ht="20.25" customHeight="1" thickBot="1">
      <c r="A120" s="183">
        <v>2442</v>
      </c>
      <c r="B120" s="224" t="s">
        <v>612</v>
      </c>
      <c r="C120" s="184">
        <v>4</v>
      </c>
      <c r="D120" s="185">
        <v>2</v>
      </c>
      <c r="E120" s="180" t="s">
        <v>822</v>
      </c>
      <c r="F120" s="312">
        <f>SUM(G120:H120)</f>
        <v>0</v>
      </c>
      <c r="G120" s="298"/>
      <c r="H120" s="388"/>
      <c r="I120" s="298"/>
      <c r="J120" s="388"/>
      <c r="K120" s="298"/>
      <c r="L120" s="312"/>
    </row>
    <row r="121" spans="1:12" ht="15" customHeight="1" thickBot="1">
      <c r="A121" s="183">
        <v>2443</v>
      </c>
      <c r="B121" s="224" t="s">
        <v>612</v>
      </c>
      <c r="C121" s="184">
        <v>4</v>
      </c>
      <c r="D121" s="185">
        <v>3</v>
      </c>
      <c r="E121" s="180" t="s">
        <v>823</v>
      </c>
      <c r="F121" s="312">
        <f>SUM(G121:H121)</f>
        <v>0</v>
      </c>
      <c r="G121" s="298"/>
      <c r="H121" s="388"/>
      <c r="I121" s="298"/>
      <c r="J121" s="388"/>
      <c r="K121" s="298"/>
      <c r="L121" s="298"/>
    </row>
    <row r="122" spans="1:12" ht="16.5" customHeight="1">
      <c r="A122" s="183">
        <v>2450</v>
      </c>
      <c r="B122" s="224" t="s">
        <v>612</v>
      </c>
      <c r="C122" s="184">
        <v>5</v>
      </c>
      <c r="D122" s="185">
        <v>0</v>
      </c>
      <c r="E122" s="204" t="s">
        <v>824</v>
      </c>
      <c r="F122" s="181">
        <f>SUM(F124)</f>
        <v>328364.5</v>
      </c>
      <c r="G122" s="181">
        <f>SUM(G124+G125+G126+G127+G128)</f>
        <v>64952.6</v>
      </c>
      <c r="H122" s="182">
        <f>SUM(H124)</f>
        <v>263411.9</v>
      </c>
      <c r="I122" s="214">
        <f>SUM(I124)</f>
        <v>157203.1</v>
      </c>
      <c r="J122" s="214">
        <f>SUM(J124)</f>
        <v>185434.9</v>
      </c>
      <c r="K122" s="182">
        <f>SUM(K124)</f>
        <v>201666.6</v>
      </c>
      <c r="L122" s="214">
        <f>SUM(L124)</f>
        <v>328364.5</v>
      </c>
    </row>
    <row r="123" spans="1:12" s="186" customFormat="1" ht="15" customHeight="1">
      <c r="A123" s="183"/>
      <c r="B123" s="173"/>
      <c r="C123" s="184"/>
      <c r="D123" s="185"/>
      <c r="E123" s="180" t="s">
        <v>182</v>
      </c>
      <c r="F123" s="181"/>
      <c r="G123" s="181"/>
      <c r="H123" s="182"/>
      <c r="I123" s="181"/>
      <c r="J123" s="182"/>
      <c r="K123" s="181"/>
      <c r="L123" s="181"/>
    </row>
    <row r="124" spans="1:12" ht="14.25" customHeight="1" thickBot="1">
      <c r="A124" s="183">
        <v>2451</v>
      </c>
      <c r="B124" s="224" t="s">
        <v>612</v>
      </c>
      <c r="C124" s="184">
        <v>5</v>
      </c>
      <c r="D124" s="185">
        <v>1</v>
      </c>
      <c r="E124" s="204" t="s">
        <v>825</v>
      </c>
      <c r="F124" s="202">
        <f>SUM(G124:H124)</f>
        <v>328364.5</v>
      </c>
      <c r="G124" s="202">
        <v>64952.6</v>
      </c>
      <c r="H124" s="391">
        <v>263411.9</v>
      </c>
      <c r="I124" s="390">
        <v>157203.1</v>
      </c>
      <c r="J124" s="391">
        <v>185434.9</v>
      </c>
      <c r="K124" s="390">
        <v>201666.6</v>
      </c>
      <c r="L124" s="390">
        <v>328364.5</v>
      </c>
    </row>
    <row r="125" spans="1:12" ht="18" customHeight="1" thickBot="1">
      <c r="A125" s="183">
        <v>2452</v>
      </c>
      <c r="B125" s="224" t="s">
        <v>612</v>
      </c>
      <c r="C125" s="184">
        <v>5</v>
      </c>
      <c r="D125" s="185">
        <v>2</v>
      </c>
      <c r="E125" s="180" t="s">
        <v>826</v>
      </c>
      <c r="F125" s="202">
        <f>SUM(G125:H125)</f>
        <v>0</v>
      </c>
      <c r="G125" s="202"/>
      <c r="H125" s="203"/>
      <c r="I125" s="202"/>
      <c r="J125" s="203"/>
      <c r="K125" s="202"/>
      <c r="L125" s="202"/>
    </row>
    <row r="126" spans="1:12" ht="15" customHeight="1" thickBot="1">
      <c r="A126" s="183">
        <v>2453</v>
      </c>
      <c r="B126" s="224" t="s">
        <v>612</v>
      </c>
      <c r="C126" s="184">
        <v>5</v>
      </c>
      <c r="D126" s="185">
        <v>3</v>
      </c>
      <c r="E126" s="180" t="s">
        <v>827</v>
      </c>
      <c r="F126" s="202">
        <f>SUM(G126:H126)</f>
        <v>0</v>
      </c>
      <c r="G126" s="202"/>
      <c r="H126" s="203"/>
      <c r="I126" s="202"/>
      <c r="J126" s="203"/>
      <c r="K126" s="202"/>
      <c r="L126" s="202"/>
    </row>
    <row r="127" spans="1:12" ht="15" customHeight="1" thickBot="1">
      <c r="A127" s="183">
        <v>2454</v>
      </c>
      <c r="B127" s="224" t="s">
        <v>612</v>
      </c>
      <c r="C127" s="184">
        <v>5</v>
      </c>
      <c r="D127" s="185">
        <v>4</v>
      </c>
      <c r="E127" s="180" t="s">
        <v>828</v>
      </c>
      <c r="F127" s="202">
        <f>SUM(G127:H127)</f>
        <v>0</v>
      </c>
      <c r="G127" s="202"/>
      <c r="H127" s="203"/>
      <c r="I127" s="202"/>
      <c r="J127" s="203"/>
      <c r="K127" s="202"/>
      <c r="L127" s="202"/>
    </row>
    <row r="128" spans="1:12" ht="23.25" customHeight="1" thickBot="1">
      <c r="A128" s="183">
        <v>2455</v>
      </c>
      <c r="B128" s="224" t="s">
        <v>612</v>
      </c>
      <c r="C128" s="184">
        <v>5</v>
      </c>
      <c r="D128" s="185">
        <v>5</v>
      </c>
      <c r="E128" s="180" t="s">
        <v>829</v>
      </c>
      <c r="F128" s="312">
        <f>SUM(G128:H128)</f>
        <v>0</v>
      </c>
      <c r="G128" s="312"/>
      <c r="H128" s="394"/>
      <c r="I128" s="312"/>
      <c r="J128" s="394"/>
      <c r="K128" s="312"/>
      <c r="L128" s="312"/>
    </row>
    <row r="129" spans="1:12" ht="18" customHeight="1">
      <c r="A129" s="183">
        <v>2460</v>
      </c>
      <c r="B129" s="224" t="s">
        <v>612</v>
      </c>
      <c r="C129" s="184">
        <v>6</v>
      </c>
      <c r="D129" s="185">
        <v>0</v>
      </c>
      <c r="E129" s="180" t="s">
        <v>830</v>
      </c>
      <c r="F129" s="298">
        <f aca="true" t="shared" si="34" ref="F129:L129">SUM(F131)</f>
        <v>0</v>
      </c>
      <c r="G129" s="298">
        <f t="shared" si="34"/>
        <v>0</v>
      </c>
      <c r="H129" s="388">
        <f t="shared" si="34"/>
        <v>0</v>
      </c>
      <c r="I129" s="298">
        <f t="shared" si="34"/>
        <v>0</v>
      </c>
      <c r="J129" s="388">
        <f t="shared" si="34"/>
        <v>0</v>
      </c>
      <c r="K129" s="298">
        <f t="shared" si="34"/>
        <v>0</v>
      </c>
      <c r="L129" s="298">
        <f t="shared" si="34"/>
        <v>0</v>
      </c>
    </row>
    <row r="130" spans="1:12" s="186" customFormat="1" ht="15" customHeight="1">
      <c r="A130" s="183"/>
      <c r="B130" s="173"/>
      <c r="C130" s="184"/>
      <c r="D130" s="185"/>
      <c r="E130" s="180" t="s">
        <v>182</v>
      </c>
      <c r="F130" s="298"/>
      <c r="G130" s="298"/>
      <c r="H130" s="388"/>
      <c r="I130" s="298"/>
      <c r="J130" s="388"/>
      <c r="K130" s="298"/>
      <c r="L130" s="298"/>
    </row>
    <row r="131" spans="1:12" ht="18.75" customHeight="1" thickBot="1">
      <c r="A131" s="183">
        <v>2461</v>
      </c>
      <c r="B131" s="224" t="s">
        <v>612</v>
      </c>
      <c r="C131" s="184">
        <v>6</v>
      </c>
      <c r="D131" s="185">
        <v>1</v>
      </c>
      <c r="E131" s="180" t="s">
        <v>831</v>
      </c>
      <c r="F131" s="312">
        <f>SUM(G131:H131)</f>
        <v>0</v>
      </c>
      <c r="G131" s="312"/>
      <c r="H131" s="394"/>
      <c r="I131" s="312"/>
      <c r="J131" s="394"/>
      <c r="K131" s="312"/>
      <c r="L131" s="312"/>
    </row>
    <row r="132" spans="1:12" ht="14.25" customHeight="1">
      <c r="A132" s="183">
        <v>2470</v>
      </c>
      <c r="B132" s="224" t="s">
        <v>612</v>
      </c>
      <c r="C132" s="184">
        <v>7</v>
      </c>
      <c r="D132" s="185">
        <v>0</v>
      </c>
      <c r="E132" s="180" t="s">
        <v>832</v>
      </c>
      <c r="F132" s="298">
        <f aca="true" t="shared" si="35" ref="F132:L132">SUM(F134:F137)</f>
        <v>0</v>
      </c>
      <c r="G132" s="298">
        <f t="shared" si="35"/>
        <v>0</v>
      </c>
      <c r="H132" s="388">
        <f t="shared" si="35"/>
        <v>0</v>
      </c>
      <c r="I132" s="298">
        <f t="shared" si="35"/>
        <v>0</v>
      </c>
      <c r="J132" s="388">
        <f t="shared" si="35"/>
        <v>0</v>
      </c>
      <c r="K132" s="298">
        <f t="shared" si="35"/>
        <v>0</v>
      </c>
      <c r="L132" s="298">
        <f t="shared" si="35"/>
        <v>0</v>
      </c>
    </row>
    <row r="133" spans="1:12" s="186" customFormat="1" ht="14.25" customHeight="1">
      <c r="A133" s="183"/>
      <c r="B133" s="173"/>
      <c r="C133" s="184"/>
      <c r="D133" s="185"/>
      <c r="E133" s="180" t="s">
        <v>182</v>
      </c>
      <c r="F133" s="298"/>
      <c r="G133" s="298"/>
      <c r="H133" s="388"/>
      <c r="I133" s="298"/>
      <c r="J133" s="388"/>
      <c r="K133" s="298"/>
      <c r="L133" s="298"/>
    </row>
    <row r="134" spans="1:12" ht="41.25" customHeight="1" thickBot="1">
      <c r="A134" s="183">
        <v>2471</v>
      </c>
      <c r="B134" s="224" t="s">
        <v>612</v>
      </c>
      <c r="C134" s="184">
        <v>7</v>
      </c>
      <c r="D134" s="185">
        <v>1</v>
      </c>
      <c r="E134" s="180" t="s">
        <v>833</v>
      </c>
      <c r="F134" s="312">
        <f>SUM(G134:H134)</f>
        <v>0</v>
      </c>
      <c r="G134" s="312"/>
      <c r="H134" s="394"/>
      <c r="I134" s="312"/>
      <c r="J134" s="394"/>
      <c r="K134" s="312"/>
      <c r="L134" s="312"/>
    </row>
    <row r="135" spans="1:12" ht="21.75" customHeight="1" thickBot="1">
      <c r="A135" s="183">
        <v>2472</v>
      </c>
      <c r="B135" s="224" t="s">
        <v>612</v>
      </c>
      <c r="C135" s="184">
        <v>7</v>
      </c>
      <c r="D135" s="185">
        <v>2</v>
      </c>
      <c r="E135" s="180" t="s">
        <v>834</v>
      </c>
      <c r="F135" s="312">
        <f>SUM(G135:H135)</f>
        <v>0</v>
      </c>
      <c r="G135" s="312"/>
      <c r="H135" s="394"/>
      <c r="I135" s="312"/>
      <c r="J135" s="394"/>
      <c r="K135" s="312"/>
      <c r="L135" s="312"/>
    </row>
    <row r="136" spans="1:12" ht="21" customHeight="1" thickBot="1">
      <c r="A136" s="183">
        <v>2473</v>
      </c>
      <c r="B136" s="224" t="s">
        <v>612</v>
      </c>
      <c r="C136" s="184">
        <v>7</v>
      </c>
      <c r="D136" s="185">
        <v>3</v>
      </c>
      <c r="E136" s="180" t="s">
        <v>835</v>
      </c>
      <c r="F136" s="312">
        <f>SUM(G136:H136)</f>
        <v>0</v>
      </c>
      <c r="G136" s="312"/>
      <c r="H136" s="394"/>
      <c r="I136" s="312"/>
      <c r="J136" s="394"/>
      <c r="K136" s="312"/>
      <c r="L136" s="312"/>
    </row>
    <row r="137" spans="1:12" ht="22.5" customHeight="1" thickBot="1">
      <c r="A137" s="183">
        <v>2474</v>
      </c>
      <c r="B137" s="224" t="s">
        <v>612</v>
      </c>
      <c r="C137" s="184">
        <v>7</v>
      </c>
      <c r="D137" s="185">
        <v>4</v>
      </c>
      <c r="E137" s="180" t="s">
        <v>836</v>
      </c>
      <c r="F137" s="312">
        <f>SUM(G137:H137)</f>
        <v>0</v>
      </c>
      <c r="G137" s="312"/>
      <c r="H137" s="394"/>
      <c r="I137" s="312"/>
      <c r="J137" s="394"/>
      <c r="K137" s="312"/>
      <c r="L137" s="312"/>
    </row>
    <row r="138" spans="1:12" ht="39.75" customHeight="1">
      <c r="A138" s="183">
        <v>2480</v>
      </c>
      <c r="B138" s="224" t="s">
        <v>612</v>
      </c>
      <c r="C138" s="184">
        <v>8</v>
      </c>
      <c r="D138" s="185">
        <v>0</v>
      </c>
      <c r="E138" s="180" t="s">
        <v>837</v>
      </c>
      <c r="F138" s="298">
        <f aca="true" t="shared" si="36" ref="F138:L138">SUM(F140:F146)</f>
        <v>0</v>
      </c>
      <c r="G138" s="298">
        <f t="shared" si="36"/>
        <v>0</v>
      </c>
      <c r="H138" s="388">
        <f t="shared" si="36"/>
        <v>0</v>
      </c>
      <c r="I138" s="298">
        <f t="shared" si="36"/>
        <v>0</v>
      </c>
      <c r="J138" s="388">
        <f t="shared" si="36"/>
        <v>0</v>
      </c>
      <c r="K138" s="298">
        <f t="shared" si="36"/>
        <v>0</v>
      </c>
      <c r="L138" s="298">
        <f t="shared" si="36"/>
        <v>0</v>
      </c>
    </row>
    <row r="139" spans="1:12" s="186" customFormat="1" ht="16.5" customHeight="1">
      <c r="A139" s="183"/>
      <c r="B139" s="173"/>
      <c r="C139" s="184"/>
      <c r="D139" s="185"/>
      <c r="E139" s="180" t="s">
        <v>182</v>
      </c>
      <c r="F139" s="298"/>
      <c r="G139" s="298"/>
      <c r="H139" s="388"/>
      <c r="I139" s="298"/>
      <c r="J139" s="388"/>
      <c r="K139" s="298"/>
      <c r="L139" s="298"/>
    </row>
    <row r="140" spans="1:12" ht="48.75" customHeight="1" thickBot="1">
      <c r="A140" s="183">
        <v>2481</v>
      </c>
      <c r="B140" s="224" t="s">
        <v>612</v>
      </c>
      <c r="C140" s="184">
        <v>8</v>
      </c>
      <c r="D140" s="185">
        <v>1</v>
      </c>
      <c r="E140" s="180" t="s">
        <v>838</v>
      </c>
      <c r="F140" s="312">
        <f aca="true" t="shared" si="37" ref="F140:F146">SUM(G140:H140)</f>
        <v>0</v>
      </c>
      <c r="G140" s="312"/>
      <c r="H140" s="394"/>
      <c r="I140" s="312"/>
      <c r="J140" s="394"/>
      <c r="K140" s="312"/>
      <c r="L140" s="312"/>
    </row>
    <row r="141" spans="1:12" ht="51.75" customHeight="1" thickBot="1">
      <c r="A141" s="183">
        <v>2482</v>
      </c>
      <c r="B141" s="224" t="s">
        <v>612</v>
      </c>
      <c r="C141" s="184">
        <v>8</v>
      </c>
      <c r="D141" s="185">
        <v>2</v>
      </c>
      <c r="E141" s="180" t="s">
        <v>839</v>
      </c>
      <c r="F141" s="312">
        <f t="shared" si="37"/>
        <v>0</v>
      </c>
      <c r="G141" s="312"/>
      <c r="H141" s="394"/>
      <c r="I141" s="312"/>
      <c r="J141" s="394"/>
      <c r="K141" s="312"/>
      <c r="L141" s="312"/>
    </row>
    <row r="142" spans="1:12" ht="40.5" customHeight="1" thickBot="1">
      <c r="A142" s="183">
        <v>2483</v>
      </c>
      <c r="B142" s="224" t="s">
        <v>612</v>
      </c>
      <c r="C142" s="184">
        <v>8</v>
      </c>
      <c r="D142" s="185">
        <v>3</v>
      </c>
      <c r="E142" s="180" t="s">
        <v>840</v>
      </c>
      <c r="F142" s="312">
        <f t="shared" si="37"/>
        <v>0</v>
      </c>
      <c r="G142" s="312"/>
      <c r="H142" s="394"/>
      <c r="I142" s="312"/>
      <c r="J142" s="394"/>
      <c r="K142" s="312"/>
      <c r="L142" s="312"/>
    </row>
    <row r="143" spans="1:12" ht="52.5" customHeight="1" thickBot="1">
      <c r="A143" s="183">
        <v>2484</v>
      </c>
      <c r="B143" s="224" t="s">
        <v>612</v>
      </c>
      <c r="C143" s="184">
        <v>8</v>
      </c>
      <c r="D143" s="185">
        <v>4</v>
      </c>
      <c r="E143" s="180" t="s">
        <v>841</v>
      </c>
      <c r="F143" s="312">
        <f t="shared" si="37"/>
        <v>0</v>
      </c>
      <c r="G143" s="312"/>
      <c r="H143" s="394"/>
      <c r="I143" s="312"/>
      <c r="J143" s="394"/>
      <c r="K143" s="312"/>
      <c r="L143" s="312"/>
    </row>
    <row r="144" spans="1:12" ht="33.75" customHeight="1" thickBot="1">
      <c r="A144" s="183">
        <v>2485</v>
      </c>
      <c r="B144" s="224" t="s">
        <v>612</v>
      </c>
      <c r="C144" s="184">
        <v>8</v>
      </c>
      <c r="D144" s="185">
        <v>5</v>
      </c>
      <c r="E144" s="180" t="s">
        <v>842</v>
      </c>
      <c r="F144" s="312">
        <f t="shared" si="37"/>
        <v>0</v>
      </c>
      <c r="G144" s="312"/>
      <c r="H144" s="394"/>
      <c r="I144" s="312"/>
      <c r="J144" s="394"/>
      <c r="K144" s="312"/>
      <c r="L144" s="312"/>
    </row>
    <row r="145" spans="1:12" ht="27" customHeight="1" thickBot="1">
      <c r="A145" s="183">
        <v>2486</v>
      </c>
      <c r="B145" s="224" t="s">
        <v>612</v>
      </c>
      <c r="C145" s="184">
        <v>8</v>
      </c>
      <c r="D145" s="185">
        <v>6</v>
      </c>
      <c r="E145" s="180" t="s">
        <v>843</v>
      </c>
      <c r="F145" s="312">
        <f t="shared" si="37"/>
        <v>0</v>
      </c>
      <c r="G145" s="312"/>
      <c r="H145" s="394"/>
      <c r="I145" s="312"/>
      <c r="J145" s="394"/>
      <c r="K145" s="312"/>
      <c r="L145" s="312"/>
    </row>
    <row r="146" spans="1:12" ht="38.25" customHeight="1" thickBot="1">
      <c r="A146" s="183">
        <v>2487</v>
      </c>
      <c r="B146" s="224" t="s">
        <v>612</v>
      </c>
      <c r="C146" s="184">
        <v>8</v>
      </c>
      <c r="D146" s="185">
        <v>7</v>
      </c>
      <c r="E146" s="180" t="s">
        <v>844</v>
      </c>
      <c r="F146" s="312">
        <f t="shared" si="37"/>
        <v>0</v>
      </c>
      <c r="G146" s="312"/>
      <c r="H146" s="394"/>
      <c r="I146" s="312"/>
      <c r="J146" s="394"/>
      <c r="K146" s="312"/>
      <c r="L146" s="312"/>
    </row>
    <row r="147" spans="1:12" ht="27.75" customHeight="1">
      <c r="A147" s="183">
        <v>2490</v>
      </c>
      <c r="B147" s="224" t="s">
        <v>612</v>
      </c>
      <c r="C147" s="184">
        <v>9</v>
      </c>
      <c r="D147" s="185">
        <v>0</v>
      </c>
      <c r="E147" s="180" t="s">
        <v>845</v>
      </c>
      <c r="F147" s="298">
        <f aca="true" t="shared" si="38" ref="F147:L147">SUM(F149)</f>
        <v>-10000</v>
      </c>
      <c r="G147" s="298">
        <f t="shared" si="38"/>
        <v>0</v>
      </c>
      <c r="H147" s="388">
        <f t="shared" si="38"/>
        <v>-10000</v>
      </c>
      <c r="I147" s="298">
        <f t="shared" si="38"/>
        <v>-10000</v>
      </c>
      <c r="J147" s="388">
        <f t="shared" si="38"/>
        <v>-10000</v>
      </c>
      <c r="K147" s="298">
        <f t="shared" si="38"/>
        <v>-10000</v>
      </c>
      <c r="L147" s="298">
        <f t="shared" si="38"/>
        <v>-10000</v>
      </c>
    </row>
    <row r="148" spans="1:12" s="186" customFormat="1" ht="16.5" customHeight="1">
      <c r="A148" s="183"/>
      <c r="B148" s="173"/>
      <c r="C148" s="184"/>
      <c r="D148" s="185"/>
      <c r="E148" s="180" t="s">
        <v>182</v>
      </c>
      <c r="F148" s="298"/>
      <c r="G148" s="298"/>
      <c r="H148" s="388"/>
      <c r="I148" s="298"/>
      <c r="J148" s="388"/>
      <c r="K148" s="298"/>
      <c r="L148" s="298"/>
    </row>
    <row r="149" spans="1:12" ht="27.75" customHeight="1" thickBot="1">
      <c r="A149" s="183">
        <v>2491</v>
      </c>
      <c r="B149" s="224" t="s">
        <v>612</v>
      </c>
      <c r="C149" s="184">
        <v>9</v>
      </c>
      <c r="D149" s="185">
        <v>1</v>
      </c>
      <c r="E149" s="180" t="s">
        <v>845</v>
      </c>
      <c r="F149" s="312">
        <f>SUM(G149:H149)</f>
        <v>-10000</v>
      </c>
      <c r="G149" s="312"/>
      <c r="H149" s="394">
        <v>-10000</v>
      </c>
      <c r="I149" s="312">
        <v>-10000</v>
      </c>
      <c r="J149" s="394">
        <v>-10000</v>
      </c>
      <c r="K149" s="312">
        <v>-10000</v>
      </c>
      <c r="L149" s="312">
        <v>-10000</v>
      </c>
    </row>
    <row r="150" spans="1:12" s="179" customFormat="1" ht="34.5" customHeight="1">
      <c r="A150" s="183">
        <v>2500</v>
      </c>
      <c r="B150" s="224" t="s">
        <v>614</v>
      </c>
      <c r="C150" s="225">
        <v>0</v>
      </c>
      <c r="D150" s="226">
        <v>0</v>
      </c>
      <c r="E150" s="204" t="s">
        <v>553</v>
      </c>
      <c r="F150" s="395">
        <f aca="true" t="shared" si="39" ref="F150:L150">SUM(F152,F155,F158,F161,F164,F167,)</f>
        <v>96780.1</v>
      </c>
      <c r="G150" s="395">
        <f t="shared" si="39"/>
        <v>85660.1</v>
      </c>
      <c r="H150" s="405">
        <f t="shared" si="39"/>
        <v>11120</v>
      </c>
      <c r="I150" s="395">
        <f t="shared" si="39"/>
        <v>4708.7</v>
      </c>
      <c r="J150" s="405">
        <f t="shared" si="39"/>
        <v>38297.4</v>
      </c>
      <c r="K150" s="395">
        <f t="shared" si="39"/>
        <v>62666.1</v>
      </c>
      <c r="L150" s="395">
        <f t="shared" si="39"/>
        <v>96780.1</v>
      </c>
    </row>
    <row r="151" spans="1:12" ht="11.25" customHeight="1">
      <c r="A151" s="172"/>
      <c r="B151" s="173"/>
      <c r="C151" s="174"/>
      <c r="D151" s="175"/>
      <c r="E151" s="180" t="s">
        <v>181</v>
      </c>
      <c r="F151" s="363"/>
      <c r="G151" s="363"/>
      <c r="H151" s="404"/>
      <c r="I151" s="363"/>
      <c r="J151" s="404"/>
      <c r="K151" s="363"/>
      <c r="L151" s="363"/>
    </row>
    <row r="152" spans="1:12" ht="17.25" customHeight="1">
      <c r="A152" s="183">
        <v>2510</v>
      </c>
      <c r="B152" s="224" t="s">
        <v>614</v>
      </c>
      <c r="C152" s="184">
        <v>1</v>
      </c>
      <c r="D152" s="185">
        <v>0</v>
      </c>
      <c r="E152" s="204" t="s">
        <v>846</v>
      </c>
      <c r="F152" s="298">
        <f aca="true" t="shared" si="40" ref="F152:L152">SUM(F154)</f>
        <v>89260.1</v>
      </c>
      <c r="G152" s="298">
        <f t="shared" si="40"/>
        <v>79260.1</v>
      </c>
      <c r="H152" s="388">
        <f t="shared" si="40"/>
        <v>10000</v>
      </c>
      <c r="I152" s="298">
        <f t="shared" si="40"/>
        <v>3088.7</v>
      </c>
      <c r="J152" s="388">
        <f t="shared" si="40"/>
        <v>35077.4</v>
      </c>
      <c r="K152" s="298">
        <f t="shared" si="40"/>
        <v>56796.1</v>
      </c>
      <c r="L152" s="298">
        <f t="shared" si="40"/>
        <v>89260.1</v>
      </c>
    </row>
    <row r="153" spans="1:12" s="186" customFormat="1" ht="10.5" customHeight="1">
      <c r="A153" s="183"/>
      <c r="B153" s="173"/>
      <c r="C153" s="184"/>
      <c r="D153" s="185"/>
      <c r="E153" s="180" t="s">
        <v>182</v>
      </c>
      <c r="F153" s="298"/>
      <c r="G153" s="298"/>
      <c r="H153" s="388"/>
      <c r="I153" s="298"/>
      <c r="J153" s="388"/>
      <c r="K153" s="298"/>
      <c r="L153" s="298"/>
    </row>
    <row r="154" spans="1:12" ht="17.25" customHeight="1" thickBot="1">
      <c r="A154" s="183">
        <v>2511</v>
      </c>
      <c r="B154" s="224" t="s">
        <v>614</v>
      </c>
      <c r="C154" s="184">
        <v>1</v>
      </c>
      <c r="D154" s="185">
        <v>1</v>
      </c>
      <c r="E154" s="204" t="s">
        <v>846</v>
      </c>
      <c r="F154" s="312">
        <f>SUM(G154:H154)</f>
        <v>89260.1</v>
      </c>
      <c r="G154" s="202">
        <v>79260.1</v>
      </c>
      <c r="H154" s="202">
        <v>10000</v>
      </c>
      <c r="I154" s="492">
        <v>3088.7</v>
      </c>
      <c r="J154" s="492">
        <v>35077.4</v>
      </c>
      <c r="K154" s="492">
        <v>56796.1</v>
      </c>
      <c r="L154" s="492">
        <v>89260.1</v>
      </c>
    </row>
    <row r="155" spans="1:12" ht="18.75" customHeight="1">
      <c r="A155" s="183">
        <v>2520</v>
      </c>
      <c r="B155" s="224" t="s">
        <v>614</v>
      </c>
      <c r="C155" s="184">
        <v>2</v>
      </c>
      <c r="D155" s="185">
        <v>0</v>
      </c>
      <c r="E155" s="180" t="s">
        <v>847</v>
      </c>
      <c r="F155" s="298">
        <f aca="true" t="shared" si="41" ref="F155:L155">SUM(F157)</f>
        <v>0</v>
      </c>
      <c r="G155" s="298">
        <f t="shared" si="41"/>
        <v>0</v>
      </c>
      <c r="H155" s="388">
        <f t="shared" si="41"/>
        <v>0</v>
      </c>
      <c r="I155" s="298">
        <f t="shared" si="41"/>
        <v>0</v>
      </c>
      <c r="J155" s="388">
        <f t="shared" si="41"/>
        <v>0</v>
      </c>
      <c r="K155" s="298">
        <f t="shared" si="41"/>
        <v>0</v>
      </c>
      <c r="L155" s="298">
        <f t="shared" si="41"/>
        <v>0</v>
      </c>
    </row>
    <row r="156" spans="1:12" s="186" customFormat="1" ht="10.5" customHeight="1">
      <c r="A156" s="183"/>
      <c r="B156" s="173"/>
      <c r="C156" s="184"/>
      <c r="D156" s="185"/>
      <c r="E156" s="180"/>
      <c r="F156" s="401"/>
      <c r="G156" s="401"/>
      <c r="H156" s="403"/>
      <c r="I156" s="401"/>
      <c r="J156" s="403"/>
      <c r="K156" s="401"/>
      <c r="L156" s="401"/>
    </row>
    <row r="157" spans="1:12" ht="16.5" customHeight="1" thickBot="1">
      <c r="A157" s="183">
        <v>2521</v>
      </c>
      <c r="B157" s="224" t="s">
        <v>614</v>
      </c>
      <c r="C157" s="184">
        <v>2</v>
      </c>
      <c r="D157" s="185">
        <v>1</v>
      </c>
      <c r="E157" s="180" t="s">
        <v>848</v>
      </c>
      <c r="F157" s="312">
        <f>SUM(G157:H157)</f>
        <v>0</v>
      </c>
      <c r="G157" s="401"/>
      <c r="H157" s="401"/>
      <c r="I157" s="401"/>
      <c r="J157" s="401"/>
      <c r="K157" s="401"/>
      <c r="L157" s="401"/>
    </row>
    <row r="158" spans="1:12" ht="24.75" customHeight="1">
      <c r="A158" s="183">
        <v>2530</v>
      </c>
      <c r="B158" s="224" t="s">
        <v>614</v>
      </c>
      <c r="C158" s="184">
        <v>3</v>
      </c>
      <c r="D158" s="185">
        <v>0</v>
      </c>
      <c r="E158" s="180" t="s">
        <v>849</v>
      </c>
      <c r="F158" s="298">
        <f aca="true" t="shared" si="42" ref="F158:L158">SUM(F160)</f>
        <v>0</v>
      </c>
      <c r="G158" s="298">
        <f t="shared" si="42"/>
        <v>0</v>
      </c>
      <c r="H158" s="388">
        <f t="shared" si="42"/>
        <v>0</v>
      </c>
      <c r="I158" s="298">
        <f t="shared" si="42"/>
        <v>0</v>
      </c>
      <c r="J158" s="388">
        <f t="shared" si="42"/>
        <v>0</v>
      </c>
      <c r="K158" s="298">
        <f t="shared" si="42"/>
        <v>0</v>
      </c>
      <c r="L158" s="298">
        <f t="shared" si="42"/>
        <v>0</v>
      </c>
    </row>
    <row r="159" spans="1:12" s="186" customFormat="1" ht="15.75" customHeight="1">
      <c r="A159" s="183"/>
      <c r="B159" s="173"/>
      <c r="C159" s="184"/>
      <c r="D159" s="185"/>
      <c r="E159" s="180" t="s">
        <v>182</v>
      </c>
      <c r="F159" s="298"/>
      <c r="G159" s="298"/>
      <c r="H159" s="388"/>
      <c r="I159" s="298"/>
      <c r="J159" s="388"/>
      <c r="K159" s="298"/>
      <c r="L159" s="298"/>
    </row>
    <row r="160" spans="1:12" ht="25.5" customHeight="1" thickBot="1">
      <c r="A160" s="183">
        <v>2531</v>
      </c>
      <c r="B160" s="224" t="s">
        <v>614</v>
      </c>
      <c r="C160" s="184">
        <v>3</v>
      </c>
      <c r="D160" s="185">
        <v>1</v>
      </c>
      <c r="E160" s="180" t="s">
        <v>849</v>
      </c>
      <c r="F160" s="312">
        <f>SUM(G160:H160)</f>
        <v>0</v>
      </c>
      <c r="G160" s="312"/>
      <c r="H160" s="312"/>
      <c r="I160" s="312"/>
      <c r="J160" s="312"/>
      <c r="K160" s="312"/>
      <c r="L160" s="312"/>
    </row>
    <row r="161" spans="1:12" ht="30" customHeight="1">
      <c r="A161" s="183">
        <v>2540</v>
      </c>
      <c r="B161" s="224" t="s">
        <v>614</v>
      </c>
      <c r="C161" s="184">
        <v>4</v>
      </c>
      <c r="D161" s="185">
        <v>0</v>
      </c>
      <c r="E161" s="180" t="s">
        <v>850</v>
      </c>
      <c r="F161" s="298">
        <f aca="true" t="shared" si="43" ref="F161:L161">SUM(F163)</f>
        <v>0</v>
      </c>
      <c r="G161" s="298">
        <f t="shared" si="43"/>
        <v>0</v>
      </c>
      <c r="H161" s="388">
        <f t="shared" si="43"/>
        <v>0</v>
      </c>
      <c r="I161" s="298">
        <f t="shared" si="43"/>
        <v>0</v>
      </c>
      <c r="J161" s="388">
        <f t="shared" si="43"/>
        <v>0</v>
      </c>
      <c r="K161" s="298">
        <f t="shared" si="43"/>
        <v>0</v>
      </c>
      <c r="L161" s="298">
        <f t="shared" si="43"/>
        <v>0</v>
      </c>
    </row>
    <row r="162" spans="1:12" s="186" customFormat="1" ht="16.5" customHeight="1">
      <c r="A162" s="183"/>
      <c r="B162" s="173"/>
      <c r="C162" s="184"/>
      <c r="D162" s="185"/>
      <c r="E162" s="180" t="s">
        <v>182</v>
      </c>
      <c r="F162" s="298"/>
      <c r="G162" s="298"/>
      <c r="H162" s="388"/>
      <c r="I162" s="298"/>
      <c r="J162" s="388"/>
      <c r="K162" s="298"/>
      <c r="L162" s="298"/>
    </row>
    <row r="163" spans="1:12" ht="24" customHeight="1" thickBot="1">
      <c r="A163" s="183">
        <v>2541</v>
      </c>
      <c r="B163" s="224" t="s">
        <v>614</v>
      </c>
      <c r="C163" s="184">
        <v>4</v>
      </c>
      <c r="D163" s="185">
        <v>1</v>
      </c>
      <c r="E163" s="180" t="s">
        <v>850</v>
      </c>
      <c r="F163" s="312">
        <f>SUM(G163:H163)</f>
        <v>0</v>
      </c>
      <c r="G163" s="401"/>
      <c r="H163" s="401"/>
      <c r="I163" s="401"/>
      <c r="J163" s="401"/>
      <c r="K163" s="401"/>
      <c r="L163" s="401"/>
    </row>
    <row r="164" spans="1:12" ht="48" customHeight="1">
      <c r="A164" s="183">
        <v>2550</v>
      </c>
      <c r="B164" s="224" t="s">
        <v>614</v>
      </c>
      <c r="C164" s="184">
        <v>5</v>
      </c>
      <c r="D164" s="185">
        <v>0</v>
      </c>
      <c r="E164" s="180" t="s">
        <v>851</v>
      </c>
      <c r="F164" s="298">
        <f aca="true" t="shared" si="44" ref="F164:L164">SUM(F166)</f>
        <v>0</v>
      </c>
      <c r="G164" s="298">
        <f t="shared" si="44"/>
        <v>0</v>
      </c>
      <c r="H164" s="388">
        <f t="shared" si="44"/>
        <v>0</v>
      </c>
      <c r="I164" s="298">
        <f t="shared" si="44"/>
        <v>0</v>
      </c>
      <c r="J164" s="388">
        <f t="shared" si="44"/>
        <v>0</v>
      </c>
      <c r="K164" s="298">
        <f t="shared" si="44"/>
        <v>0</v>
      </c>
      <c r="L164" s="298">
        <f t="shared" si="44"/>
        <v>0</v>
      </c>
    </row>
    <row r="165" spans="1:12" s="186" customFormat="1" ht="14.25" customHeight="1">
      <c r="A165" s="183"/>
      <c r="B165" s="173"/>
      <c r="C165" s="184"/>
      <c r="D165" s="185"/>
      <c r="E165" s="180" t="s">
        <v>182</v>
      </c>
      <c r="F165" s="298"/>
      <c r="G165" s="298"/>
      <c r="H165" s="388"/>
      <c r="I165" s="298"/>
      <c r="J165" s="388"/>
      <c r="K165" s="298"/>
      <c r="L165" s="298"/>
    </row>
    <row r="166" spans="1:12" ht="52.5" customHeight="1" thickBot="1">
      <c r="A166" s="183">
        <v>2551</v>
      </c>
      <c r="B166" s="224" t="s">
        <v>614</v>
      </c>
      <c r="C166" s="184">
        <v>5</v>
      </c>
      <c r="D166" s="185">
        <v>1</v>
      </c>
      <c r="E166" s="180" t="s">
        <v>851</v>
      </c>
      <c r="F166" s="312">
        <f>SUM(G166:H166)</f>
        <v>0</v>
      </c>
      <c r="G166" s="312"/>
      <c r="H166" s="394"/>
      <c r="I166" s="312"/>
      <c r="J166" s="394"/>
      <c r="K166" s="312"/>
      <c r="L166" s="312"/>
    </row>
    <row r="167" spans="1:12" ht="38.25" customHeight="1">
      <c r="A167" s="183">
        <v>2560</v>
      </c>
      <c r="B167" s="224" t="s">
        <v>614</v>
      </c>
      <c r="C167" s="184">
        <v>6</v>
      </c>
      <c r="D167" s="185">
        <v>0</v>
      </c>
      <c r="E167" s="204" t="s">
        <v>852</v>
      </c>
      <c r="F167" s="298">
        <f aca="true" t="shared" si="45" ref="F167:L167">SUM(F169)</f>
        <v>7520</v>
      </c>
      <c r="G167" s="298">
        <f t="shared" si="45"/>
        <v>6400</v>
      </c>
      <c r="H167" s="388">
        <f t="shared" si="45"/>
        <v>1120</v>
      </c>
      <c r="I167" s="298">
        <f t="shared" si="45"/>
        <v>1620</v>
      </c>
      <c r="J167" s="388">
        <f t="shared" si="45"/>
        <v>3220</v>
      </c>
      <c r="K167" s="298">
        <f t="shared" si="45"/>
        <v>5870</v>
      </c>
      <c r="L167" s="298">
        <f t="shared" si="45"/>
        <v>7520</v>
      </c>
    </row>
    <row r="168" spans="1:12" s="186" customFormat="1" ht="21" customHeight="1" thickBot="1">
      <c r="A168" s="183"/>
      <c r="B168" s="173"/>
      <c r="C168" s="184"/>
      <c r="D168" s="185"/>
      <c r="E168" s="180" t="s">
        <v>182</v>
      </c>
      <c r="F168" s="298"/>
      <c r="G168" s="298"/>
      <c r="H168" s="388"/>
      <c r="I168" s="298"/>
      <c r="J168" s="388"/>
      <c r="K168" s="298"/>
      <c r="L168" s="298"/>
    </row>
    <row r="169" spans="1:12" ht="37.5" customHeight="1" thickBot="1">
      <c r="A169" s="183">
        <v>2561</v>
      </c>
      <c r="B169" s="224" t="s">
        <v>614</v>
      </c>
      <c r="C169" s="184">
        <v>6</v>
      </c>
      <c r="D169" s="185">
        <v>1</v>
      </c>
      <c r="E169" s="204" t="s">
        <v>852</v>
      </c>
      <c r="F169" s="312">
        <f>SUM(G169:H169)</f>
        <v>7520</v>
      </c>
      <c r="G169" s="401">
        <v>6400</v>
      </c>
      <c r="H169" s="401">
        <v>1120</v>
      </c>
      <c r="I169" s="238">
        <v>1620</v>
      </c>
      <c r="J169" s="239">
        <v>3220</v>
      </c>
      <c r="K169" s="409">
        <v>5870</v>
      </c>
      <c r="L169" s="239">
        <v>7520</v>
      </c>
    </row>
    <row r="170" spans="1:12" s="179" customFormat="1" ht="48" customHeight="1">
      <c r="A170" s="183">
        <v>2600</v>
      </c>
      <c r="B170" s="224" t="s">
        <v>615</v>
      </c>
      <c r="C170" s="225">
        <v>0</v>
      </c>
      <c r="D170" s="226">
        <v>0</v>
      </c>
      <c r="E170" s="204" t="s">
        <v>554</v>
      </c>
      <c r="F170" s="395">
        <f aca="true" t="shared" si="46" ref="F170:L170">SUM(F172,F175,F178,F181,F184,F187,)</f>
        <v>117066.8</v>
      </c>
      <c r="G170" s="395">
        <f t="shared" si="46"/>
        <v>105292.79999999999</v>
      </c>
      <c r="H170" s="405">
        <f t="shared" si="46"/>
        <v>11774</v>
      </c>
      <c r="I170" s="395">
        <f t="shared" si="46"/>
        <v>24105.3</v>
      </c>
      <c r="J170" s="405">
        <f t="shared" si="46"/>
        <v>62199.8</v>
      </c>
      <c r="K170" s="395">
        <f t="shared" si="46"/>
        <v>84949.4</v>
      </c>
      <c r="L170" s="395">
        <f t="shared" si="46"/>
        <v>117066.8</v>
      </c>
    </row>
    <row r="171" spans="1:12" ht="17.25" customHeight="1">
      <c r="A171" s="172"/>
      <c r="B171" s="173"/>
      <c r="C171" s="174"/>
      <c r="D171" s="175"/>
      <c r="E171" s="180" t="s">
        <v>181</v>
      </c>
      <c r="F171" s="363"/>
      <c r="G171" s="363"/>
      <c r="H171" s="404"/>
      <c r="I171" s="363"/>
      <c r="J171" s="404"/>
      <c r="K171" s="363"/>
      <c r="L171" s="363"/>
    </row>
    <row r="172" spans="1:12" ht="16.5" customHeight="1">
      <c r="A172" s="183">
        <v>2610</v>
      </c>
      <c r="B172" s="224" t="s">
        <v>615</v>
      </c>
      <c r="C172" s="184">
        <v>1</v>
      </c>
      <c r="D172" s="185">
        <v>0</v>
      </c>
      <c r="E172" s="180" t="s">
        <v>853</v>
      </c>
      <c r="F172" s="298">
        <f aca="true" t="shared" si="47" ref="F172:L172">SUM(F174)</f>
        <v>0</v>
      </c>
      <c r="G172" s="298">
        <f t="shared" si="47"/>
        <v>0</v>
      </c>
      <c r="H172" s="388">
        <f t="shared" si="47"/>
        <v>0</v>
      </c>
      <c r="I172" s="298">
        <f t="shared" si="47"/>
        <v>0</v>
      </c>
      <c r="J172" s="388">
        <f t="shared" si="47"/>
        <v>0</v>
      </c>
      <c r="K172" s="298">
        <f t="shared" si="47"/>
        <v>0</v>
      </c>
      <c r="L172" s="298">
        <f t="shared" si="47"/>
        <v>0</v>
      </c>
    </row>
    <row r="173" spans="1:12" s="186" customFormat="1" ht="14.25" customHeight="1">
      <c r="A173" s="183"/>
      <c r="B173" s="173"/>
      <c r="C173" s="184"/>
      <c r="D173" s="185"/>
      <c r="E173" s="180" t="s">
        <v>182</v>
      </c>
      <c r="F173" s="298"/>
      <c r="G173" s="298"/>
      <c r="H173" s="388"/>
      <c r="I173" s="298"/>
      <c r="J173" s="388"/>
      <c r="K173" s="298"/>
      <c r="L173" s="298"/>
    </row>
    <row r="174" spans="1:12" ht="21" customHeight="1" thickBot="1">
      <c r="A174" s="183">
        <v>2611</v>
      </c>
      <c r="B174" s="224" t="s">
        <v>615</v>
      </c>
      <c r="C174" s="184">
        <v>1</v>
      </c>
      <c r="D174" s="185">
        <v>1</v>
      </c>
      <c r="E174" s="180" t="s">
        <v>854</v>
      </c>
      <c r="F174" s="312">
        <f>SUM(G174:H174)</f>
        <v>0</v>
      </c>
      <c r="G174" s="401"/>
      <c r="H174" s="401"/>
      <c r="I174" s="401"/>
      <c r="J174" s="401"/>
      <c r="K174" s="401"/>
      <c r="L174" s="401"/>
    </row>
    <row r="175" spans="1:12" ht="17.25" customHeight="1">
      <c r="A175" s="183">
        <v>2620</v>
      </c>
      <c r="B175" s="224" t="s">
        <v>615</v>
      </c>
      <c r="C175" s="184">
        <v>2</v>
      </c>
      <c r="D175" s="185">
        <v>0</v>
      </c>
      <c r="E175" s="180" t="s">
        <v>855</v>
      </c>
      <c r="F175" s="298">
        <f aca="true" t="shared" si="48" ref="F175:L175">SUM(F177)</f>
        <v>0</v>
      </c>
      <c r="G175" s="298">
        <f t="shared" si="48"/>
        <v>0</v>
      </c>
      <c r="H175" s="388">
        <f t="shared" si="48"/>
        <v>0</v>
      </c>
      <c r="I175" s="298">
        <f t="shared" si="48"/>
        <v>0</v>
      </c>
      <c r="J175" s="388">
        <f t="shared" si="48"/>
        <v>0</v>
      </c>
      <c r="K175" s="298">
        <f t="shared" si="48"/>
        <v>0</v>
      </c>
      <c r="L175" s="298">
        <f t="shared" si="48"/>
        <v>0</v>
      </c>
    </row>
    <row r="176" spans="1:12" s="186" customFormat="1" ht="10.5" customHeight="1">
      <c r="A176" s="183"/>
      <c r="B176" s="173"/>
      <c r="C176" s="184"/>
      <c r="D176" s="185"/>
      <c r="E176" s="180" t="s">
        <v>182</v>
      </c>
      <c r="F176" s="298"/>
      <c r="G176" s="298"/>
      <c r="H176" s="388"/>
      <c r="I176" s="298"/>
      <c r="J176" s="388"/>
      <c r="K176" s="298"/>
      <c r="L176" s="298"/>
    </row>
    <row r="177" spans="1:12" ht="13.5" customHeight="1" thickBot="1">
      <c r="A177" s="183">
        <v>2621</v>
      </c>
      <c r="B177" s="224" t="s">
        <v>615</v>
      </c>
      <c r="C177" s="184">
        <v>2</v>
      </c>
      <c r="D177" s="185">
        <v>1</v>
      </c>
      <c r="E177" s="180" t="s">
        <v>855</v>
      </c>
      <c r="F177" s="312">
        <f>SUM(G177:H177)</f>
        <v>0</v>
      </c>
      <c r="G177" s="312"/>
      <c r="H177" s="394"/>
      <c r="I177" s="312"/>
      <c r="J177" s="394"/>
      <c r="K177" s="312"/>
      <c r="L177" s="312"/>
    </row>
    <row r="178" spans="1:12" ht="18.75" customHeight="1">
      <c r="A178" s="183">
        <v>2630</v>
      </c>
      <c r="B178" s="224" t="s">
        <v>615</v>
      </c>
      <c r="C178" s="184">
        <v>3</v>
      </c>
      <c r="D178" s="185">
        <v>0</v>
      </c>
      <c r="E178" s="204" t="s">
        <v>856</v>
      </c>
      <c r="F178" s="298">
        <f aca="true" t="shared" si="49" ref="F178:L178">SUM(F180)</f>
        <v>36951.7</v>
      </c>
      <c r="G178" s="298">
        <f t="shared" si="49"/>
        <v>36951.7</v>
      </c>
      <c r="H178" s="388">
        <f t="shared" si="49"/>
        <v>0</v>
      </c>
      <c r="I178" s="298">
        <f t="shared" si="49"/>
        <v>2351.7</v>
      </c>
      <c r="J178" s="388">
        <f t="shared" si="49"/>
        <v>18775.8</v>
      </c>
      <c r="K178" s="298">
        <f t="shared" si="49"/>
        <v>27775.8</v>
      </c>
      <c r="L178" s="298">
        <f t="shared" si="49"/>
        <v>36951.7</v>
      </c>
    </row>
    <row r="179" spans="1:12" s="186" customFormat="1" ht="15.75" customHeight="1">
      <c r="A179" s="183"/>
      <c r="B179" s="173"/>
      <c r="C179" s="184"/>
      <c r="D179" s="185"/>
      <c r="E179" s="180" t="s">
        <v>182</v>
      </c>
      <c r="F179" s="298"/>
      <c r="G179" s="298"/>
      <c r="H179" s="388"/>
      <c r="I179" s="298"/>
      <c r="J179" s="388"/>
      <c r="K179" s="298"/>
      <c r="L179" s="298"/>
    </row>
    <row r="180" spans="1:12" ht="15" customHeight="1" thickBot="1">
      <c r="A180" s="183">
        <v>2631</v>
      </c>
      <c r="B180" s="224" t="s">
        <v>615</v>
      </c>
      <c r="C180" s="184">
        <v>3</v>
      </c>
      <c r="D180" s="185">
        <v>1</v>
      </c>
      <c r="E180" s="204" t="s">
        <v>857</v>
      </c>
      <c r="F180" s="312">
        <f>SUM(G180:H180)</f>
        <v>36951.7</v>
      </c>
      <c r="G180" s="401">
        <v>36951.7</v>
      </c>
      <c r="H180" s="401"/>
      <c r="I180" s="481">
        <v>2351.7</v>
      </c>
      <c r="J180" s="481">
        <v>18775.8</v>
      </c>
      <c r="K180" s="481">
        <v>27775.8</v>
      </c>
      <c r="L180" s="481">
        <v>36951.7</v>
      </c>
    </row>
    <row r="181" spans="1:12" ht="15.75" customHeight="1">
      <c r="A181" s="183">
        <v>2640</v>
      </c>
      <c r="B181" s="224" t="s">
        <v>615</v>
      </c>
      <c r="C181" s="184">
        <v>4</v>
      </c>
      <c r="D181" s="185">
        <v>0</v>
      </c>
      <c r="E181" s="204" t="s">
        <v>858</v>
      </c>
      <c r="F181" s="298">
        <f aca="true" t="shared" si="50" ref="F181:L181">SUM(F183)</f>
        <v>71115.1</v>
      </c>
      <c r="G181" s="298">
        <f t="shared" si="50"/>
        <v>64341.1</v>
      </c>
      <c r="H181" s="388">
        <f t="shared" si="50"/>
        <v>6774</v>
      </c>
      <c r="I181" s="298">
        <f t="shared" si="50"/>
        <v>15253.6</v>
      </c>
      <c r="J181" s="388">
        <f t="shared" si="50"/>
        <v>36424</v>
      </c>
      <c r="K181" s="298">
        <f t="shared" si="50"/>
        <v>49173.6</v>
      </c>
      <c r="L181" s="298">
        <f t="shared" si="50"/>
        <v>71115.1</v>
      </c>
    </row>
    <row r="182" spans="1:12" s="186" customFormat="1" ht="14.25" customHeight="1">
      <c r="A182" s="183"/>
      <c r="B182" s="173"/>
      <c r="C182" s="184"/>
      <c r="D182" s="185"/>
      <c r="E182" s="180" t="s">
        <v>182</v>
      </c>
      <c r="F182" s="298"/>
      <c r="G182" s="298"/>
      <c r="H182" s="388"/>
      <c r="I182" s="298"/>
      <c r="J182" s="388"/>
      <c r="K182" s="298"/>
      <c r="L182" s="298"/>
    </row>
    <row r="183" spans="1:12" ht="13.5" customHeight="1" thickBot="1">
      <c r="A183" s="183">
        <v>2641</v>
      </c>
      <c r="B183" s="224" t="s">
        <v>615</v>
      </c>
      <c r="C183" s="184">
        <v>4</v>
      </c>
      <c r="D183" s="185">
        <v>1</v>
      </c>
      <c r="E183" s="204" t="s">
        <v>859</v>
      </c>
      <c r="F183" s="312">
        <f>SUM(G183:H183)</f>
        <v>71115.1</v>
      </c>
      <c r="G183" s="401">
        <v>64341.1</v>
      </c>
      <c r="H183" s="401">
        <v>6774</v>
      </c>
      <c r="I183" s="481">
        <v>15253.6</v>
      </c>
      <c r="J183" s="481">
        <v>36424</v>
      </c>
      <c r="K183" s="481">
        <v>49173.6</v>
      </c>
      <c r="L183" s="481">
        <v>71115.1</v>
      </c>
    </row>
    <row r="184" spans="1:12" ht="48.75" customHeight="1">
      <c r="A184" s="183">
        <v>2650</v>
      </c>
      <c r="B184" s="224" t="s">
        <v>615</v>
      </c>
      <c r="C184" s="184">
        <v>5</v>
      </c>
      <c r="D184" s="185">
        <v>0</v>
      </c>
      <c r="E184" s="180" t="s">
        <v>866</v>
      </c>
      <c r="F184" s="298">
        <f aca="true" t="shared" si="51" ref="F184:L184">SUM(F186)</f>
        <v>0</v>
      </c>
      <c r="G184" s="298">
        <f t="shared" si="51"/>
        <v>0</v>
      </c>
      <c r="H184" s="388">
        <f t="shared" si="51"/>
        <v>0</v>
      </c>
      <c r="I184" s="298">
        <f t="shared" si="51"/>
        <v>0</v>
      </c>
      <c r="J184" s="388">
        <f t="shared" si="51"/>
        <v>0</v>
      </c>
      <c r="K184" s="298">
        <f t="shared" si="51"/>
        <v>0</v>
      </c>
      <c r="L184" s="298">
        <f t="shared" si="51"/>
        <v>0</v>
      </c>
    </row>
    <row r="185" spans="1:12" s="186" customFormat="1" ht="14.25" customHeight="1">
      <c r="A185" s="183"/>
      <c r="B185" s="173"/>
      <c r="C185" s="184"/>
      <c r="D185" s="185"/>
      <c r="E185" s="180" t="s">
        <v>182</v>
      </c>
      <c r="F185" s="298"/>
      <c r="G185" s="298"/>
      <c r="H185" s="388"/>
      <c r="I185" s="298"/>
      <c r="J185" s="388"/>
      <c r="K185" s="298"/>
      <c r="L185" s="298"/>
    </row>
    <row r="186" spans="1:12" ht="47.25" customHeight="1" thickBot="1">
      <c r="A186" s="183">
        <v>2651</v>
      </c>
      <c r="B186" s="224" t="s">
        <v>615</v>
      </c>
      <c r="C186" s="184">
        <v>5</v>
      </c>
      <c r="D186" s="185">
        <v>1</v>
      </c>
      <c r="E186" s="180" t="s">
        <v>866</v>
      </c>
      <c r="F186" s="312">
        <f>SUM(G186:H186)</f>
        <v>0</v>
      </c>
      <c r="G186" s="312"/>
      <c r="H186" s="394"/>
      <c r="I186" s="312"/>
      <c r="J186" s="394"/>
      <c r="K186" s="312"/>
      <c r="L186" s="312"/>
    </row>
    <row r="187" spans="1:12" ht="35.25" customHeight="1">
      <c r="A187" s="183">
        <v>2660</v>
      </c>
      <c r="B187" s="224" t="s">
        <v>615</v>
      </c>
      <c r="C187" s="184">
        <v>6</v>
      </c>
      <c r="D187" s="185">
        <v>0</v>
      </c>
      <c r="E187" s="204" t="s">
        <v>3</v>
      </c>
      <c r="F187" s="298">
        <f aca="true" t="shared" si="52" ref="F187:L187">SUM(F189)</f>
        <v>9000</v>
      </c>
      <c r="G187" s="298">
        <f t="shared" si="52"/>
        <v>4000</v>
      </c>
      <c r="H187" s="388">
        <f t="shared" si="52"/>
        <v>5000</v>
      </c>
      <c r="I187" s="298">
        <f t="shared" si="52"/>
        <v>6500</v>
      </c>
      <c r="J187" s="388">
        <f t="shared" si="52"/>
        <v>7000</v>
      </c>
      <c r="K187" s="298">
        <f t="shared" si="52"/>
        <v>8000</v>
      </c>
      <c r="L187" s="298">
        <f t="shared" si="52"/>
        <v>9000</v>
      </c>
    </row>
    <row r="188" spans="1:12" s="186" customFormat="1" ht="14.25" customHeight="1">
      <c r="A188" s="183"/>
      <c r="B188" s="173"/>
      <c r="C188" s="184"/>
      <c r="D188" s="185"/>
      <c r="E188" s="180" t="s">
        <v>182</v>
      </c>
      <c r="F188" s="298"/>
      <c r="G188" s="298"/>
      <c r="H188" s="388"/>
      <c r="I188" s="298"/>
      <c r="J188" s="388"/>
      <c r="K188" s="298"/>
      <c r="L188" s="298"/>
    </row>
    <row r="189" spans="1:12" ht="37.5" customHeight="1" thickBot="1">
      <c r="A189" s="183">
        <v>2661</v>
      </c>
      <c r="B189" s="224" t="s">
        <v>615</v>
      </c>
      <c r="C189" s="184">
        <v>6</v>
      </c>
      <c r="D189" s="185">
        <v>1</v>
      </c>
      <c r="E189" s="204" t="s">
        <v>3</v>
      </c>
      <c r="F189" s="312">
        <f>SUM(G189:H189)</f>
        <v>9000</v>
      </c>
      <c r="G189" s="401">
        <v>4000</v>
      </c>
      <c r="H189" s="401">
        <v>5000</v>
      </c>
      <c r="I189" s="484">
        <v>6500</v>
      </c>
      <c r="J189" s="484">
        <v>7000</v>
      </c>
      <c r="K189" s="484">
        <v>8000</v>
      </c>
      <c r="L189" s="484">
        <v>9000</v>
      </c>
    </row>
    <row r="190" spans="1:12" s="179" customFormat="1" ht="36" customHeight="1">
      <c r="A190" s="183">
        <v>2700</v>
      </c>
      <c r="B190" s="224" t="s">
        <v>616</v>
      </c>
      <c r="C190" s="225">
        <v>0</v>
      </c>
      <c r="D190" s="226">
        <v>0</v>
      </c>
      <c r="E190" s="204" t="s">
        <v>555</v>
      </c>
      <c r="F190" s="395">
        <f aca="true" t="shared" si="53" ref="F190:L190">SUM(F192,F197,F203,F209,F212,F215)</f>
        <v>0</v>
      </c>
      <c r="G190" s="395"/>
      <c r="H190" s="405">
        <f t="shared" si="53"/>
        <v>0</v>
      </c>
      <c r="I190" s="395">
        <f t="shared" si="53"/>
        <v>0</v>
      </c>
      <c r="J190" s="405">
        <f t="shared" si="53"/>
        <v>0</v>
      </c>
      <c r="K190" s="395">
        <f t="shared" si="53"/>
        <v>0</v>
      </c>
      <c r="L190" s="395">
        <f t="shared" si="53"/>
        <v>0</v>
      </c>
    </row>
    <row r="191" spans="1:12" ht="11.25" customHeight="1">
      <c r="A191" s="172"/>
      <c r="B191" s="173"/>
      <c r="C191" s="174"/>
      <c r="D191" s="175"/>
      <c r="E191" s="180" t="s">
        <v>181</v>
      </c>
      <c r="F191" s="363"/>
      <c r="G191" s="363"/>
      <c r="H191" s="404"/>
      <c r="I191" s="363"/>
      <c r="J191" s="404"/>
      <c r="K191" s="363"/>
      <c r="L191" s="363"/>
    </row>
    <row r="192" spans="1:12" ht="30" customHeight="1">
      <c r="A192" s="183">
        <v>2710</v>
      </c>
      <c r="B192" s="224" t="s">
        <v>616</v>
      </c>
      <c r="C192" s="184">
        <v>1</v>
      </c>
      <c r="D192" s="185">
        <v>0</v>
      </c>
      <c r="E192" s="180" t="s">
        <v>4</v>
      </c>
      <c r="F192" s="298">
        <f aca="true" t="shared" si="54" ref="F192:L192">SUM(F194:F196)</f>
        <v>0</v>
      </c>
      <c r="G192" s="298">
        <f t="shared" si="54"/>
        <v>0</v>
      </c>
      <c r="H192" s="388">
        <f t="shared" si="54"/>
        <v>0</v>
      </c>
      <c r="I192" s="298">
        <f t="shared" si="54"/>
        <v>0</v>
      </c>
      <c r="J192" s="388">
        <f t="shared" si="54"/>
        <v>0</v>
      </c>
      <c r="K192" s="298">
        <f t="shared" si="54"/>
        <v>0</v>
      </c>
      <c r="L192" s="298">
        <f t="shared" si="54"/>
        <v>0</v>
      </c>
    </row>
    <row r="193" spans="1:12" s="186" customFormat="1" ht="14.25" customHeight="1">
      <c r="A193" s="183"/>
      <c r="B193" s="173"/>
      <c r="C193" s="184"/>
      <c r="D193" s="185"/>
      <c r="E193" s="180" t="s">
        <v>182</v>
      </c>
      <c r="F193" s="298"/>
      <c r="G193" s="298"/>
      <c r="H193" s="388"/>
      <c r="I193" s="298"/>
      <c r="J193" s="388"/>
      <c r="K193" s="298"/>
      <c r="L193" s="298"/>
    </row>
    <row r="194" spans="1:12" ht="18" customHeight="1" thickBot="1">
      <c r="A194" s="183">
        <v>2711</v>
      </c>
      <c r="B194" s="224" t="s">
        <v>616</v>
      </c>
      <c r="C194" s="184">
        <v>1</v>
      </c>
      <c r="D194" s="185">
        <v>1</v>
      </c>
      <c r="E194" s="180" t="s">
        <v>5</v>
      </c>
      <c r="F194" s="312">
        <f>SUM(G194:H194)</f>
        <v>0</v>
      </c>
      <c r="G194" s="298"/>
      <c r="H194" s="388"/>
      <c r="I194" s="298"/>
      <c r="J194" s="388"/>
      <c r="K194" s="298"/>
      <c r="L194" s="298"/>
    </row>
    <row r="195" spans="1:12" ht="21.75" customHeight="1" thickBot="1">
      <c r="A195" s="183">
        <v>2712</v>
      </c>
      <c r="B195" s="224" t="s">
        <v>616</v>
      </c>
      <c r="C195" s="184">
        <v>1</v>
      </c>
      <c r="D195" s="185">
        <v>2</v>
      </c>
      <c r="E195" s="180" t="s">
        <v>6</v>
      </c>
      <c r="F195" s="312">
        <f>SUM(G195:H195)</f>
        <v>0</v>
      </c>
      <c r="G195" s="298"/>
      <c r="H195" s="388"/>
      <c r="I195" s="298"/>
      <c r="J195" s="388"/>
      <c r="K195" s="298"/>
      <c r="L195" s="298"/>
    </row>
    <row r="196" spans="1:12" ht="23.25" customHeight="1" thickBot="1">
      <c r="A196" s="183">
        <v>2713</v>
      </c>
      <c r="B196" s="224" t="s">
        <v>616</v>
      </c>
      <c r="C196" s="184">
        <v>1</v>
      </c>
      <c r="D196" s="185">
        <v>3</v>
      </c>
      <c r="E196" s="180" t="s">
        <v>106</v>
      </c>
      <c r="F196" s="312">
        <f>SUM(G196:H196)</f>
        <v>0</v>
      </c>
      <c r="G196" s="298"/>
      <c r="H196" s="388"/>
      <c r="I196" s="298"/>
      <c r="J196" s="388"/>
      <c r="K196" s="298"/>
      <c r="L196" s="298"/>
    </row>
    <row r="197" spans="1:12" ht="24" customHeight="1">
      <c r="A197" s="183">
        <v>2720</v>
      </c>
      <c r="B197" s="224" t="s">
        <v>616</v>
      </c>
      <c r="C197" s="184">
        <v>2</v>
      </c>
      <c r="D197" s="185">
        <v>0</v>
      </c>
      <c r="E197" s="180" t="s">
        <v>617</v>
      </c>
      <c r="F197" s="298">
        <f aca="true" t="shared" si="55" ref="F197:L197">SUM(F199:F202)</f>
        <v>0</v>
      </c>
      <c r="G197" s="298">
        <f t="shared" si="55"/>
        <v>0</v>
      </c>
      <c r="H197" s="388">
        <f t="shared" si="55"/>
        <v>0</v>
      </c>
      <c r="I197" s="298">
        <f t="shared" si="55"/>
        <v>0</v>
      </c>
      <c r="J197" s="388">
        <f t="shared" si="55"/>
        <v>0</v>
      </c>
      <c r="K197" s="298">
        <f t="shared" si="55"/>
        <v>0</v>
      </c>
      <c r="L197" s="298">
        <f t="shared" si="55"/>
        <v>0</v>
      </c>
    </row>
    <row r="198" spans="1:12" s="186" customFormat="1" ht="14.25" customHeight="1">
      <c r="A198" s="183"/>
      <c r="B198" s="173"/>
      <c r="C198" s="184"/>
      <c r="D198" s="185"/>
      <c r="E198" s="180" t="s">
        <v>182</v>
      </c>
      <c r="F198" s="298"/>
      <c r="G198" s="298"/>
      <c r="H198" s="388"/>
      <c r="I198" s="298"/>
      <c r="J198" s="388"/>
      <c r="K198" s="298"/>
      <c r="L198" s="298"/>
    </row>
    <row r="199" spans="1:12" ht="24.75" customHeight="1" thickBot="1">
      <c r="A199" s="183">
        <v>2721</v>
      </c>
      <c r="B199" s="224" t="s">
        <v>616</v>
      </c>
      <c r="C199" s="184">
        <v>2</v>
      </c>
      <c r="D199" s="185">
        <v>1</v>
      </c>
      <c r="E199" s="180" t="s">
        <v>7</v>
      </c>
      <c r="F199" s="312">
        <f>SUM(G199:H199)</f>
        <v>0</v>
      </c>
      <c r="G199" s="312"/>
      <c r="H199" s="394"/>
      <c r="I199" s="312"/>
      <c r="J199" s="394"/>
      <c r="K199" s="312"/>
      <c r="L199" s="312"/>
    </row>
    <row r="200" spans="1:12" ht="24.75" customHeight="1" thickBot="1">
      <c r="A200" s="183">
        <v>2722</v>
      </c>
      <c r="B200" s="224" t="s">
        <v>616</v>
      </c>
      <c r="C200" s="184">
        <v>2</v>
      </c>
      <c r="D200" s="185">
        <v>2</v>
      </c>
      <c r="E200" s="180" t="s">
        <v>8</v>
      </c>
      <c r="F200" s="312">
        <f>SUM(G200:H200)</f>
        <v>0</v>
      </c>
      <c r="G200" s="312"/>
      <c r="H200" s="394"/>
      <c r="I200" s="312"/>
      <c r="J200" s="394"/>
      <c r="K200" s="312"/>
      <c r="L200" s="312"/>
    </row>
    <row r="201" spans="1:12" ht="19.5" customHeight="1" thickBot="1">
      <c r="A201" s="183">
        <v>2723</v>
      </c>
      <c r="B201" s="224" t="s">
        <v>616</v>
      </c>
      <c r="C201" s="184">
        <v>2</v>
      </c>
      <c r="D201" s="185">
        <v>3</v>
      </c>
      <c r="E201" s="180" t="s">
        <v>107</v>
      </c>
      <c r="F201" s="312">
        <f>SUM(G201:H201)</f>
        <v>0</v>
      </c>
      <c r="G201" s="312"/>
      <c r="H201" s="394"/>
      <c r="I201" s="312"/>
      <c r="J201" s="394"/>
      <c r="K201" s="312"/>
      <c r="L201" s="312"/>
    </row>
    <row r="202" spans="1:12" ht="15.75" customHeight="1" thickBot="1">
      <c r="A202" s="183">
        <v>2724</v>
      </c>
      <c r="B202" s="224" t="s">
        <v>616</v>
      </c>
      <c r="C202" s="184">
        <v>2</v>
      </c>
      <c r="D202" s="185">
        <v>4</v>
      </c>
      <c r="E202" s="180" t="s">
        <v>9</v>
      </c>
      <c r="F202" s="312">
        <f>SUM(G202:H202)</f>
        <v>0</v>
      </c>
      <c r="G202" s="312"/>
      <c r="H202" s="394"/>
      <c r="I202" s="312"/>
      <c r="J202" s="394"/>
      <c r="K202" s="312"/>
      <c r="L202" s="312"/>
    </row>
    <row r="203" spans="1:12" ht="19.5" customHeight="1">
      <c r="A203" s="183">
        <v>2730</v>
      </c>
      <c r="B203" s="224" t="s">
        <v>616</v>
      </c>
      <c r="C203" s="184">
        <v>3</v>
      </c>
      <c r="D203" s="185">
        <v>0</v>
      </c>
      <c r="E203" s="180" t="s">
        <v>10</v>
      </c>
      <c r="F203" s="298">
        <f aca="true" t="shared" si="56" ref="F203:L203">SUM(F205:F208)</f>
        <v>0</v>
      </c>
      <c r="G203" s="298">
        <f t="shared" si="56"/>
        <v>0</v>
      </c>
      <c r="H203" s="388">
        <f t="shared" si="56"/>
        <v>0</v>
      </c>
      <c r="I203" s="298">
        <f t="shared" si="56"/>
        <v>0</v>
      </c>
      <c r="J203" s="388">
        <f t="shared" si="56"/>
        <v>0</v>
      </c>
      <c r="K203" s="298">
        <f t="shared" si="56"/>
        <v>0</v>
      </c>
      <c r="L203" s="298">
        <f t="shared" si="56"/>
        <v>0</v>
      </c>
    </row>
    <row r="204" spans="1:12" s="186" customFormat="1" ht="10.5" customHeight="1">
      <c r="A204" s="183"/>
      <c r="B204" s="173"/>
      <c r="C204" s="184"/>
      <c r="D204" s="185"/>
      <c r="E204" s="180" t="s">
        <v>182</v>
      </c>
      <c r="F204" s="298"/>
      <c r="G204" s="298"/>
      <c r="H204" s="388"/>
      <c r="I204" s="298"/>
      <c r="J204" s="388"/>
      <c r="K204" s="298"/>
      <c r="L204" s="298"/>
    </row>
    <row r="205" spans="1:12" ht="24.75" customHeight="1" thickBot="1">
      <c r="A205" s="183">
        <v>2731</v>
      </c>
      <c r="B205" s="224" t="s">
        <v>616</v>
      </c>
      <c r="C205" s="184">
        <v>3</v>
      </c>
      <c r="D205" s="185">
        <v>1</v>
      </c>
      <c r="E205" s="180" t="s">
        <v>11</v>
      </c>
      <c r="F205" s="312">
        <f>SUM(G205:H205)</f>
        <v>0</v>
      </c>
      <c r="G205" s="312"/>
      <c r="H205" s="394"/>
      <c r="I205" s="312"/>
      <c r="J205" s="394"/>
      <c r="K205" s="312"/>
      <c r="L205" s="312"/>
    </row>
    <row r="206" spans="1:12" ht="23.25" customHeight="1" thickBot="1">
      <c r="A206" s="183">
        <v>2732</v>
      </c>
      <c r="B206" s="224" t="s">
        <v>616</v>
      </c>
      <c r="C206" s="184">
        <v>3</v>
      </c>
      <c r="D206" s="185">
        <v>2</v>
      </c>
      <c r="E206" s="180" t="s">
        <v>12</v>
      </c>
      <c r="F206" s="312">
        <f>SUM(G206:H206)</f>
        <v>0</v>
      </c>
      <c r="G206" s="312"/>
      <c r="H206" s="394"/>
      <c r="I206" s="312"/>
      <c r="J206" s="394"/>
      <c r="K206" s="312"/>
      <c r="L206" s="312"/>
    </row>
    <row r="207" spans="1:12" ht="26.25" customHeight="1" thickBot="1">
      <c r="A207" s="183">
        <v>2733</v>
      </c>
      <c r="B207" s="224" t="s">
        <v>616</v>
      </c>
      <c r="C207" s="184">
        <v>3</v>
      </c>
      <c r="D207" s="185">
        <v>3</v>
      </c>
      <c r="E207" s="180" t="s">
        <v>13</v>
      </c>
      <c r="F207" s="312">
        <f>SUM(G207:H207)</f>
        <v>0</v>
      </c>
      <c r="G207" s="312"/>
      <c r="H207" s="394"/>
      <c r="I207" s="312"/>
      <c r="J207" s="394"/>
      <c r="K207" s="312"/>
      <c r="L207" s="312"/>
    </row>
    <row r="208" spans="1:12" ht="39" customHeight="1" thickBot="1">
      <c r="A208" s="183">
        <v>2734</v>
      </c>
      <c r="B208" s="224" t="s">
        <v>616</v>
      </c>
      <c r="C208" s="184">
        <v>3</v>
      </c>
      <c r="D208" s="185">
        <v>4</v>
      </c>
      <c r="E208" s="180" t="s">
        <v>14</v>
      </c>
      <c r="F208" s="312">
        <f>SUM(G208:H208)</f>
        <v>0</v>
      </c>
      <c r="G208" s="312"/>
      <c r="H208" s="394"/>
      <c r="I208" s="312"/>
      <c r="J208" s="394"/>
      <c r="K208" s="312"/>
      <c r="L208" s="312"/>
    </row>
    <row r="209" spans="1:12" ht="26.25" customHeight="1">
      <c r="A209" s="183">
        <v>2740</v>
      </c>
      <c r="B209" s="224" t="s">
        <v>616</v>
      </c>
      <c r="C209" s="184">
        <v>4</v>
      </c>
      <c r="D209" s="185">
        <v>0</v>
      </c>
      <c r="E209" s="180" t="s">
        <v>15</v>
      </c>
      <c r="F209" s="298">
        <f aca="true" t="shared" si="57" ref="F209:L209">SUM(F211)</f>
        <v>0</v>
      </c>
      <c r="G209" s="298">
        <f t="shared" si="57"/>
        <v>0</v>
      </c>
      <c r="H209" s="388">
        <f t="shared" si="57"/>
        <v>0</v>
      </c>
      <c r="I209" s="298">
        <f t="shared" si="57"/>
        <v>0</v>
      </c>
      <c r="J209" s="388">
        <f t="shared" si="57"/>
        <v>0</v>
      </c>
      <c r="K209" s="298">
        <f t="shared" si="57"/>
        <v>0</v>
      </c>
      <c r="L209" s="298">
        <f t="shared" si="57"/>
        <v>0</v>
      </c>
    </row>
    <row r="210" spans="1:12" s="186" customFormat="1" ht="17.25" customHeight="1">
      <c r="A210" s="183"/>
      <c r="B210" s="173"/>
      <c r="C210" s="184"/>
      <c r="D210" s="185"/>
      <c r="E210" s="180" t="s">
        <v>182</v>
      </c>
      <c r="F210" s="298"/>
      <c r="G210" s="298"/>
      <c r="H210" s="388"/>
      <c r="I210" s="298"/>
      <c r="J210" s="388"/>
      <c r="K210" s="298"/>
      <c r="L210" s="298"/>
    </row>
    <row r="211" spans="1:12" ht="27.75" customHeight="1" thickBot="1">
      <c r="A211" s="183">
        <v>2741</v>
      </c>
      <c r="B211" s="224" t="s">
        <v>616</v>
      </c>
      <c r="C211" s="184">
        <v>4</v>
      </c>
      <c r="D211" s="185">
        <v>1</v>
      </c>
      <c r="E211" s="180" t="s">
        <v>15</v>
      </c>
      <c r="F211" s="312">
        <f>SUM(G211:H211)</f>
        <v>0</v>
      </c>
      <c r="G211" s="312"/>
      <c r="H211" s="394"/>
      <c r="I211" s="312"/>
      <c r="J211" s="394"/>
      <c r="K211" s="312"/>
      <c r="L211" s="312"/>
    </row>
    <row r="212" spans="1:12" ht="39.75" customHeight="1">
      <c r="A212" s="183">
        <v>2750</v>
      </c>
      <c r="B212" s="224" t="s">
        <v>616</v>
      </c>
      <c r="C212" s="184">
        <v>5</v>
      </c>
      <c r="D212" s="185">
        <v>0</v>
      </c>
      <c r="E212" s="180" t="s">
        <v>16</v>
      </c>
      <c r="F212" s="298">
        <f aca="true" t="shared" si="58" ref="F212:L212">SUM(F214)</f>
        <v>0</v>
      </c>
      <c r="G212" s="298">
        <f t="shared" si="58"/>
        <v>0</v>
      </c>
      <c r="H212" s="388">
        <f t="shared" si="58"/>
        <v>0</v>
      </c>
      <c r="I212" s="298">
        <f t="shared" si="58"/>
        <v>0</v>
      </c>
      <c r="J212" s="388">
        <f t="shared" si="58"/>
        <v>0</v>
      </c>
      <c r="K212" s="298">
        <f t="shared" si="58"/>
        <v>0</v>
      </c>
      <c r="L212" s="298">
        <f t="shared" si="58"/>
        <v>0</v>
      </c>
    </row>
    <row r="213" spans="1:12" s="186" customFormat="1" ht="15.75" customHeight="1">
      <c r="A213" s="183"/>
      <c r="B213" s="173"/>
      <c r="C213" s="184"/>
      <c r="D213" s="185"/>
      <c r="E213" s="180" t="s">
        <v>182</v>
      </c>
      <c r="F213" s="298"/>
      <c r="G213" s="298"/>
      <c r="H213" s="388"/>
      <c r="I213" s="298"/>
      <c r="J213" s="388"/>
      <c r="K213" s="298"/>
      <c r="L213" s="298"/>
    </row>
    <row r="214" spans="1:12" ht="37.5" customHeight="1" thickBot="1">
      <c r="A214" s="183">
        <v>2751</v>
      </c>
      <c r="B214" s="224" t="s">
        <v>616</v>
      </c>
      <c r="C214" s="184">
        <v>5</v>
      </c>
      <c r="D214" s="185">
        <v>1</v>
      </c>
      <c r="E214" s="180" t="s">
        <v>16</v>
      </c>
      <c r="F214" s="312">
        <f>SUM(G214:H214)</f>
        <v>0</v>
      </c>
      <c r="G214" s="312"/>
      <c r="H214" s="394"/>
      <c r="I214" s="312"/>
      <c r="J214" s="394"/>
      <c r="K214" s="312"/>
      <c r="L214" s="312"/>
    </row>
    <row r="215" spans="1:12" ht="26.25" customHeight="1">
      <c r="A215" s="183">
        <v>2760</v>
      </c>
      <c r="B215" s="224" t="s">
        <v>616</v>
      </c>
      <c r="C215" s="184">
        <v>6</v>
      </c>
      <c r="D215" s="185">
        <v>0</v>
      </c>
      <c r="E215" s="180" t="s">
        <v>17</v>
      </c>
      <c r="F215" s="298">
        <f aca="true" t="shared" si="59" ref="F215:L215">SUM(F217:F218)</f>
        <v>0</v>
      </c>
      <c r="G215" s="298">
        <f t="shared" si="59"/>
        <v>0</v>
      </c>
      <c r="H215" s="388">
        <f t="shared" si="59"/>
        <v>0</v>
      </c>
      <c r="I215" s="298">
        <f t="shared" si="59"/>
        <v>0</v>
      </c>
      <c r="J215" s="388">
        <f t="shared" si="59"/>
        <v>0</v>
      </c>
      <c r="K215" s="298">
        <f t="shared" si="59"/>
        <v>0</v>
      </c>
      <c r="L215" s="298">
        <f t="shared" si="59"/>
        <v>0</v>
      </c>
    </row>
    <row r="216" spans="1:12" s="186" customFormat="1" ht="16.5" customHeight="1">
      <c r="A216" s="183"/>
      <c r="B216" s="173"/>
      <c r="C216" s="184"/>
      <c r="D216" s="185"/>
      <c r="E216" s="180" t="s">
        <v>182</v>
      </c>
      <c r="F216" s="298"/>
      <c r="G216" s="298"/>
      <c r="H216" s="388"/>
      <c r="I216" s="298"/>
      <c r="J216" s="388"/>
      <c r="K216" s="298"/>
      <c r="L216" s="298"/>
    </row>
    <row r="217" spans="1:12" ht="24.75" thickBot="1">
      <c r="A217" s="183">
        <v>2761</v>
      </c>
      <c r="B217" s="224" t="s">
        <v>616</v>
      </c>
      <c r="C217" s="184">
        <v>6</v>
      </c>
      <c r="D217" s="185">
        <v>1</v>
      </c>
      <c r="E217" s="180" t="s">
        <v>618</v>
      </c>
      <c r="F217" s="312">
        <f>SUM(G217:H217)</f>
        <v>0</v>
      </c>
      <c r="G217" s="312"/>
      <c r="H217" s="394"/>
      <c r="I217" s="312"/>
      <c r="J217" s="394"/>
      <c r="K217" s="312"/>
      <c r="L217" s="312"/>
    </row>
    <row r="218" spans="1:12" ht="23.25" customHeight="1" thickBot="1">
      <c r="A218" s="183">
        <v>2762</v>
      </c>
      <c r="B218" s="224" t="s">
        <v>616</v>
      </c>
      <c r="C218" s="184">
        <v>6</v>
      </c>
      <c r="D218" s="185">
        <v>2</v>
      </c>
      <c r="E218" s="180" t="s">
        <v>17</v>
      </c>
      <c r="F218" s="312">
        <f>SUM(G218:H218)</f>
        <v>0</v>
      </c>
      <c r="G218" s="312"/>
      <c r="H218" s="394"/>
      <c r="I218" s="312"/>
      <c r="J218" s="394"/>
      <c r="K218" s="312"/>
      <c r="L218" s="312"/>
    </row>
    <row r="219" spans="1:12" s="179" customFormat="1" ht="37.5" customHeight="1">
      <c r="A219" s="183">
        <v>2800</v>
      </c>
      <c r="B219" s="224" t="s">
        <v>619</v>
      </c>
      <c r="C219" s="225">
        <v>0</v>
      </c>
      <c r="D219" s="226">
        <v>0</v>
      </c>
      <c r="E219" s="204" t="s">
        <v>556</v>
      </c>
      <c r="F219" s="395">
        <f aca="true" t="shared" si="60" ref="F219:L219">SUM(F221,F224,F233,F239,F244,F247)</f>
        <v>49224.7</v>
      </c>
      <c r="G219" s="395">
        <f t="shared" si="60"/>
        <v>45774.1</v>
      </c>
      <c r="H219" s="405">
        <f t="shared" si="60"/>
        <v>3450.6</v>
      </c>
      <c r="I219" s="395">
        <f t="shared" si="60"/>
        <v>15123.1</v>
      </c>
      <c r="J219" s="405">
        <f t="shared" si="60"/>
        <v>26295.6</v>
      </c>
      <c r="K219" s="395">
        <f t="shared" si="60"/>
        <v>37468.1</v>
      </c>
      <c r="L219" s="395">
        <f t="shared" si="60"/>
        <v>49224.7</v>
      </c>
    </row>
    <row r="220" spans="1:12" ht="11.25" customHeight="1">
      <c r="A220" s="172"/>
      <c r="B220" s="173"/>
      <c r="C220" s="174"/>
      <c r="D220" s="175"/>
      <c r="E220" s="180" t="s">
        <v>181</v>
      </c>
      <c r="F220" s="363"/>
      <c r="G220" s="363"/>
      <c r="H220" s="404"/>
      <c r="I220" s="363"/>
      <c r="J220" s="404"/>
      <c r="K220" s="363"/>
      <c r="L220" s="363"/>
    </row>
    <row r="221" spans="1:12" ht="18.75" customHeight="1">
      <c r="A221" s="183">
        <v>2810</v>
      </c>
      <c r="B221" s="224" t="s">
        <v>619</v>
      </c>
      <c r="C221" s="184">
        <v>1</v>
      </c>
      <c r="D221" s="185">
        <v>0</v>
      </c>
      <c r="E221" s="180" t="s">
        <v>18</v>
      </c>
      <c r="F221" s="395">
        <f aca="true" t="shared" si="61" ref="F221:L221">SUM(F223)</f>
        <v>0</v>
      </c>
      <c r="G221" s="395">
        <f t="shared" si="61"/>
        <v>0</v>
      </c>
      <c r="H221" s="405">
        <f t="shared" si="61"/>
        <v>0</v>
      </c>
      <c r="I221" s="395">
        <f t="shared" si="61"/>
        <v>0</v>
      </c>
      <c r="J221" s="405">
        <f t="shared" si="61"/>
        <v>0</v>
      </c>
      <c r="K221" s="395">
        <f t="shared" si="61"/>
        <v>0</v>
      </c>
      <c r="L221" s="395">
        <f t="shared" si="61"/>
        <v>0</v>
      </c>
    </row>
    <row r="222" spans="1:12" s="186" customFormat="1" ht="12.75" customHeight="1">
      <c r="A222" s="183"/>
      <c r="B222" s="173"/>
      <c r="C222" s="184"/>
      <c r="D222" s="185"/>
      <c r="E222" s="180" t="s">
        <v>182</v>
      </c>
      <c r="F222" s="298"/>
      <c r="G222" s="298"/>
      <c r="H222" s="388"/>
      <c r="I222" s="298"/>
      <c r="J222" s="388"/>
      <c r="K222" s="298"/>
      <c r="L222" s="298"/>
    </row>
    <row r="223" spans="1:12" ht="16.5" customHeight="1" thickBot="1">
      <c r="A223" s="183">
        <v>2811</v>
      </c>
      <c r="B223" s="224" t="s">
        <v>619</v>
      </c>
      <c r="C223" s="184">
        <v>1</v>
      </c>
      <c r="D223" s="185">
        <v>1</v>
      </c>
      <c r="E223" s="180" t="s">
        <v>18</v>
      </c>
      <c r="F223" s="312">
        <f>SUM(G223:H223)</f>
        <v>0</v>
      </c>
      <c r="G223" s="312"/>
      <c r="H223" s="312"/>
      <c r="I223" s="312"/>
      <c r="J223" s="312"/>
      <c r="K223" s="312"/>
      <c r="L223" s="312"/>
    </row>
    <row r="224" spans="1:12" ht="17.25" customHeight="1">
      <c r="A224" s="183">
        <v>2820</v>
      </c>
      <c r="B224" s="224" t="s">
        <v>619</v>
      </c>
      <c r="C224" s="184">
        <v>2</v>
      </c>
      <c r="D224" s="185">
        <v>0</v>
      </c>
      <c r="E224" s="204" t="s">
        <v>21</v>
      </c>
      <c r="F224" s="395">
        <f>F226+F227+F228+F229</f>
        <v>49224.7</v>
      </c>
      <c r="G224" s="395">
        <f aca="true" t="shared" si="62" ref="G224:L224">SUM(G226,G227,G228,G229,G230,G231,G232)</f>
        <v>45774.1</v>
      </c>
      <c r="H224" s="395">
        <f t="shared" si="62"/>
        <v>3450.6</v>
      </c>
      <c r="I224" s="395">
        <f t="shared" si="62"/>
        <v>15123.1</v>
      </c>
      <c r="J224" s="395">
        <f t="shared" si="62"/>
        <v>26295.6</v>
      </c>
      <c r="K224" s="395">
        <f t="shared" si="62"/>
        <v>37468.1</v>
      </c>
      <c r="L224" s="395">
        <f t="shared" si="62"/>
        <v>49224.7</v>
      </c>
    </row>
    <row r="225" spans="1:12" s="186" customFormat="1" ht="10.5" customHeight="1">
      <c r="A225" s="183"/>
      <c r="B225" s="173"/>
      <c r="C225" s="184"/>
      <c r="D225" s="185"/>
      <c r="E225" s="180" t="s">
        <v>182</v>
      </c>
      <c r="F225" s="298"/>
      <c r="G225" s="298"/>
      <c r="H225" s="388"/>
      <c r="I225" s="298"/>
      <c r="J225" s="388"/>
      <c r="K225" s="298"/>
      <c r="L225" s="298"/>
    </row>
    <row r="226" spans="1:12" ht="15.75" thickBot="1">
      <c r="A226" s="183">
        <v>2821</v>
      </c>
      <c r="B226" s="224" t="s">
        <v>619</v>
      </c>
      <c r="C226" s="184">
        <v>2</v>
      </c>
      <c r="D226" s="185">
        <v>1</v>
      </c>
      <c r="E226" s="204" t="s">
        <v>620</v>
      </c>
      <c r="F226" s="312">
        <f>SUM(G226:H226)</f>
        <v>38774.1</v>
      </c>
      <c r="G226" s="312">
        <v>38774.1</v>
      </c>
      <c r="H226" s="312"/>
      <c r="I226" s="481">
        <v>9672.5</v>
      </c>
      <c r="J226" s="481">
        <v>19345</v>
      </c>
      <c r="K226" s="481">
        <v>29017.5</v>
      </c>
      <c r="L226" s="481">
        <v>38774.1</v>
      </c>
    </row>
    <row r="227" spans="1:12" ht="15.75" thickBot="1">
      <c r="A227" s="183">
        <v>2822</v>
      </c>
      <c r="B227" s="224" t="s">
        <v>619</v>
      </c>
      <c r="C227" s="184">
        <v>2</v>
      </c>
      <c r="D227" s="185">
        <v>2</v>
      </c>
      <c r="E227" s="180" t="s">
        <v>621</v>
      </c>
      <c r="F227" s="312">
        <f aca="true" t="shared" si="63" ref="F227:F232">SUM(G227:H227)</f>
        <v>0</v>
      </c>
      <c r="G227" s="298"/>
      <c r="H227" s="298"/>
      <c r="I227" s="298"/>
      <c r="J227" s="298"/>
      <c r="K227" s="298"/>
      <c r="L227" s="298"/>
    </row>
    <row r="228" spans="1:12" ht="24" customHeight="1" thickBot="1">
      <c r="A228" s="183">
        <v>2823</v>
      </c>
      <c r="B228" s="224" t="s">
        <v>619</v>
      </c>
      <c r="C228" s="184">
        <v>2</v>
      </c>
      <c r="D228" s="185">
        <v>3</v>
      </c>
      <c r="E228" s="180" t="s">
        <v>656</v>
      </c>
      <c r="F228" s="312">
        <f>SUM(G228:H228)</f>
        <v>3450.6</v>
      </c>
      <c r="G228" s="410"/>
      <c r="H228" s="410">
        <v>3450.6</v>
      </c>
      <c r="I228" s="410">
        <v>3450.6</v>
      </c>
      <c r="J228" s="410">
        <v>3450.6</v>
      </c>
      <c r="K228" s="410">
        <v>3450.6</v>
      </c>
      <c r="L228" s="410">
        <v>3450.6</v>
      </c>
    </row>
    <row r="229" spans="1:12" ht="24.75" thickBot="1">
      <c r="A229" s="183">
        <v>2824</v>
      </c>
      <c r="B229" s="224" t="s">
        <v>619</v>
      </c>
      <c r="C229" s="184">
        <v>2</v>
      </c>
      <c r="D229" s="185">
        <v>4</v>
      </c>
      <c r="E229" s="204" t="s">
        <v>622</v>
      </c>
      <c r="F229" s="312">
        <f t="shared" si="63"/>
        <v>7000</v>
      </c>
      <c r="G229" s="298">
        <v>7000</v>
      </c>
      <c r="H229" s="395"/>
      <c r="I229" s="484">
        <v>2000</v>
      </c>
      <c r="J229" s="484">
        <v>3500</v>
      </c>
      <c r="K229" s="484">
        <v>5000</v>
      </c>
      <c r="L229" s="484">
        <v>7000</v>
      </c>
    </row>
    <row r="230" spans="1:12" ht="15.75" thickBot="1">
      <c r="A230" s="183">
        <v>2825</v>
      </c>
      <c r="B230" s="224" t="s">
        <v>619</v>
      </c>
      <c r="C230" s="184">
        <v>2</v>
      </c>
      <c r="D230" s="185">
        <v>5</v>
      </c>
      <c r="E230" s="180" t="s">
        <v>623</v>
      </c>
      <c r="F230" s="410">
        <f t="shared" si="63"/>
        <v>0</v>
      </c>
      <c r="G230" s="395"/>
      <c r="H230" s="395"/>
      <c r="I230" s="395"/>
      <c r="J230" s="395"/>
      <c r="K230" s="395"/>
      <c r="L230" s="395"/>
    </row>
    <row r="231" spans="1:12" ht="15.75" thickBot="1">
      <c r="A231" s="183">
        <v>2826</v>
      </c>
      <c r="B231" s="224" t="s">
        <v>619</v>
      </c>
      <c r="C231" s="184">
        <v>2</v>
      </c>
      <c r="D231" s="185">
        <v>6</v>
      </c>
      <c r="E231" s="180" t="s">
        <v>624</v>
      </c>
      <c r="F231" s="312">
        <f t="shared" si="63"/>
        <v>0</v>
      </c>
      <c r="G231" s="298"/>
      <c r="H231" s="388"/>
      <c r="I231" s="298"/>
      <c r="J231" s="388"/>
      <c r="K231" s="298"/>
      <c r="L231" s="298"/>
    </row>
    <row r="232" spans="1:12" ht="36.75" thickBot="1">
      <c r="A232" s="183">
        <v>2827</v>
      </c>
      <c r="B232" s="224" t="s">
        <v>619</v>
      </c>
      <c r="C232" s="184">
        <v>2</v>
      </c>
      <c r="D232" s="185">
        <v>7</v>
      </c>
      <c r="E232" s="180" t="s">
        <v>625</v>
      </c>
      <c r="F232" s="312">
        <f t="shared" si="63"/>
        <v>0</v>
      </c>
      <c r="G232" s="298"/>
      <c r="H232" s="298"/>
      <c r="I232" s="298"/>
      <c r="J232" s="298"/>
      <c r="K232" s="298"/>
      <c r="L232" s="298"/>
    </row>
    <row r="233" spans="1:12" ht="36.75" customHeight="1">
      <c r="A233" s="183">
        <v>2830</v>
      </c>
      <c r="B233" s="224" t="s">
        <v>619</v>
      </c>
      <c r="C233" s="184">
        <v>3</v>
      </c>
      <c r="D233" s="185">
        <v>0</v>
      </c>
      <c r="E233" s="180" t="s">
        <v>22</v>
      </c>
      <c r="F233" s="298">
        <f aca="true" t="shared" si="64" ref="F233:L233">SUM(F235:F236)</f>
        <v>0</v>
      </c>
      <c r="G233" s="298">
        <f t="shared" si="64"/>
        <v>0</v>
      </c>
      <c r="H233" s="298">
        <f t="shared" si="64"/>
        <v>0</v>
      </c>
      <c r="I233" s="298">
        <f t="shared" si="64"/>
        <v>0</v>
      </c>
      <c r="J233" s="298">
        <f t="shared" si="64"/>
        <v>0</v>
      </c>
      <c r="K233" s="298">
        <f t="shared" si="64"/>
        <v>0</v>
      </c>
      <c r="L233" s="298">
        <f t="shared" si="64"/>
        <v>0</v>
      </c>
    </row>
    <row r="234" spans="1:12" s="186" customFormat="1" ht="15" customHeight="1">
      <c r="A234" s="183"/>
      <c r="B234" s="173"/>
      <c r="C234" s="184"/>
      <c r="D234" s="185"/>
      <c r="E234" s="180" t="s">
        <v>182</v>
      </c>
      <c r="F234" s="298"/>
      <c r="G234" s="298"/>
      <c r="H234" s="388"/>
      <c r="I234" s="298"/>
      <c r="J234" s="388"/>
      <c r="K234" s="298"/>
      <c r="L234" s="298"/>
    </row>
    <row r="235" spans="1:12" ht="19.5" customHeight="1" thickBot="1">
      <c r="A235" s="183">
        <v>2831</v>
      </c>
      <c r="B235" s="224" t="s">
        <v>619</v>
      </c>
      <c r="C235" s="184">
        <v>3</v>
      </c>
      <c r="D235" s="185">
        <v>1</v>
      </c>
      <c r="E235" s="180" t="s">
        <v>657</v>
      </c>
      <c r="F235" s="312">
        <f>SUM(G235:H235)</f>
        <v>0</v>
      </c>
      <c r="G235" s="298"/>
      <c r="H235" s="388"/>
      <c r="I235" s="298"/>
      <c r="J235" s="388"/>
      <c r="K235" s="298"/>
      <c r="L235" s="298"/>
    </row>
    <row r="236" spans="1:12" ht="24.75" thickBot="1">
      <c r="A236" s="183">
        <v>2832</v>
      </c>
      <c r="B236" s="224" t="s">
        <v>619</v>
      </c>
      <c r="C236" s="184">
        <v>3</v>
      </c>
      <c r="D236" s="185">
        <v>2</v>
      </c>
      <c r="E236" s="180" t="s">
        <v>662</v>
      </c>
      <c r="F236" s="312">
        <f>SUM(G236:H236)</f>
        <v>0</v>
      </c>
      <c r="G236" s="298">
        <f aca="true" t="shared" si="65" ref="G236:L236">G237</f>
        <v>0</v>
      </c>
      <c r="H236" s="298">
        <f t="shared" si="65"/>
        <v>0</v>
      </c>
      <c r="I236" s="298">
        <f t="shared" si="65"/>
        <v>0</v>
      </c>
      <c r="J236" s="298">
        <f t="shared" si="65"/>
        <v>0</v>
      </c>
      <c r="K236" s="298">
        <f t="shared" si="65"/>
        <v>0</v>
      </c>
      <c r="L236" s="298">
        <f t="shared" si="65"/>
        <v>0</v>
      </c>
    </row>
    <row r="237" spans="1:12" ht="15.75" thickBot="1">
      <c r="A237" s="183"/>
      <c r="B237" s="224"/>
      <c r="C237" s="184"/>
      <c r="D237" s="185"/>
      <c r="E237" s="180">
        <v>4819</v>
      </c>
      <c r="F237" s="312">
        <f>SUM(G237:H237)</f>
        <v>0</v>
      </c>
      <c r="G237" s="298"/>
      <c r="H237" s="388">
        <v>0</v>
      </c>
      <c r="I237" s="298"/>
      <c r="J237" s="388"/>
      <c r="K237" s="298"/>
      <c r="L237" s="298"/>
    </row>
    <row r="238" spans="1:12" ht="18.75" customHeight="1" thickBot="1">
      <c r="A238" s="183">
        <v>2833</v>
      </c>
      <c r="B238" s="224" t="s">
        <v>619</v>
      </c>
      <c r="C238" s="184">
        <v>3</v>
      </c>
      <c r="D238" s="185">
        <v>3</v>
      </c>
      <c r="E238" s="180" t="s">
        <v>663</v>
      </c>
      <c r="F238" s="312">
        <f>SUM(G238:H238)</f>
        <v>0</v>
      </c>
      <c r="G238" s="298"/>
      <c r="H238" s="388"/>
      <c r="I238" s="298"/>
      <c r="J238" s="388"/>
      <c r="K238" s="298"/>
      <c r="L238" s="298"/>
    </row>
    <row r="239" spans="1:12" ht="25.5" customHeight="1">
      <c r="A239" s="183">
        <v>2840</v>
      </c>
      <c r="B239" s="224" t="s">
        <v>619</v>
      </c>
      <c r="C239" s="184">
        <v>4</v>
      </c>
      <c r="D239" s="185">
        <v>0</v>
      </c>
      <c r="E239" s="180" t="s">
        <v>664</v>
      </c>
      <c r="F239" s="298">
        <f aca="true" t="shared" si="66" ref="F239:L239">SUM(F241:F243)</f>
        <v>0</v>
      </c>
      <c r="G239" s="298">
        <f t="shared" si="66"/>
        <v>0</v>
      </c>
      <c r="H239" s="388">
        <f t="shared" si="66"/>
        <v>0</v>
      </c>
      <c r="I239" s="298">
        <f t="shared" si="66"/>
        <v>0</v>
      </c>
      <c r="J239" s="388">
        <f t="shared" si="66"/>
        <v>0</v>
      </c>
      <c r="K239" s="298">
        <f t="shared" si="66"/>
        <v>0</v>
      </c>
      <c r="L239" s="298">
        <f t="shared" si="66"/>
        <v>0</v>
      </c>
    </row>
    <row r="240" spans="1:12" s="186" customFormat="1" ht="10.5" customHeight="1">
      <c r="A240" s="183"/>
      <c r="B240" s="173"/>
      <c r="C240" s="184"/>
      <c r="D240" s="185"/>
      <c r="E240" s="180" t="s">
        <v>182</v>
      </c>
      <c r="F240" s="298"/>
      <c r="G240" s="298"/>
      <c r="H240" s="388"/>
      <c r="I240" s="298"/>
      <c r="J240" s="388"/>
      <c r="K240" s="298"/>
      <c r="L240" s="298"/>
    </row>
    <row r="241" spans="1:12" ht="19.5" customHeight="1" thickBot="1">
      <c r="A241" s="183">
        <v>2841</v>
      </c>
      <c r="B241" s="224" t="s">
        <v>619</v>
      </c>
      <c r="C241" s="184">
        <v>4</v>
      </c>
      <c r="D241" s="185">
        <v>1</v>
      </c>
      <c r="E241" s="180" t="s">
        <v>665</v>
      </c>
      <c r="F241" s="312">
        <f>SUM(G241:H241)</f>
        <v>0</v>
      </c>
      <c r="G241" s="298"/>
      <c r="H241" s="388"/>
      <c r="I241" s="298"/>
      <c r="J241" s="388"/>
      <c r="K241" s="298"/>
      <c r="L241" s="298"/>
    </row>
    <row r="242" spans="1:12" ht="36" customHeight="1" thickBot="1">
      <c r="A242" s="183">
        <v>2842</v>
      </c>
      <c r="B242" s="224" t="s">
        <v>619</v>
      </c>
      <c r="C242" s="184">
        <v>4</v>
      </c>
      <c r="D242" s="185">
        <v>2</v>
      </c>
      <c r="E242" s="180" t="s">
        <v>666</v>
      </c>
      <c r="F242" s="312">
        <f>SUM(G242:H242)</f>
        <v>0</v>
      </c>
      <c r="G242" s="298"/>
      <c r="H242" s="388"/>
      <c r="I242" s="298"/>
      <c r="J242" s="388"/>
      <c r="K242" s="298"/>
      <c r="L242" s="298"/>
    </row>
    <row r="243" spans="1:12" ht="27" customHeight="1" thickBot="1">
      <c r="A243" s="183">
        <v>2843</v>
      </c>
      <c r="B243" s="224" t="s">
        <v>619</v>
      </c>
      <c r="C243" s="184">
        <v>4</v>
      </c>
      <c r="D243" s="185">
        <v>3</v>
      </c>
      <c r="E243" s="180" t="s">
        <v>664</v>
      </c>
      <c r="F243" s="312">
        <f>SUM(G243:H243)</f>
        <v>0</v>
      </c>
      <c r="G243" s="298"/>
      <c r="H243" s="388"/>
      <c r="I243" s="298"/>
      <c r="J243" s="388"/>
      <c r="K243" s="298"/>
      <c r="L243" s="298"/>
    </row>
    <row r="244" spans="1:12" ht="36.75" customHeight="1">
      <c r="A244" s="183">
        <v>2850</v>
      </c>
      <c r="B244" s="224" t="s">
        <v>619</v>
      </c>
      <c r="C244" s="184">
        <v>5</v>
      </c>
      <c r="D244" s="185">
        <v>0</v>
      </c>
      <c r="E244" s="242" t="s">
        <v>23</v>
      </c>
      <c r="F244" s="298">
        <f aca="true" t="shared" si="67" ref="F244:L244">SUM(F246)</f>
        <v>0</v>
      </c>
      <c r="G244" s="298">
        <f t="shared" si="67"/>
        <v>0</v>
      </c>
      <c r="H244" s="388">
        <f t="shared" si="67"/>
        <v>0</v>
      </c>
      <c r="I244" s="298">
        <f t="shared" si="67"/>
        <v>0</v>
      </c>
      <c r="J244" s="388">
        <f t="shared" si="67"/>
        <v>0</v>
      </c>
      <c r="K244" s="298">
        <f t="shared" si="67"/>
        <v>0</v>
      </c>
      <c r="L244" s="298">
        <f t="shared" si="67"/>
        <v>0</v>
      </c>
    </row>
    <row r="245" spans="1:12" s="186" customFormat="1" ht="10.5" customHeight="1">
      <c r="A245" s="183"/>
      <c r="B245" s="173"/>
      <c r="C245" s="184"/>
      <c r="D245" s="185"/>
      <c r="E245" s="180" t="s">
        <v>182</v>
      </c>
      <c r="F245" s="298"/>
      <c r="G245" s="298"/>
      <c r="H245" s="388"/>
      <c r="I245" s="298"/>
      <c r="J245" s="388"/>
      <c r="K245" s="298"/>
      <c r="L245" s="298"/>
    </row>
    <row r="246" spans="1:12" ht="24" customHeight="1" thickBot="1">
      <c r="A246" s="183">
        <v>2851</v>
      </c>
      <c r="B246" s="224" t="s">
        <v>619</v>
      </c>
      <c r="C246" s="184">
        <v>5</v>
      </c>
      <c r="D246" s="185">
        <v>1</v>
      </c>
      <c r="E246" s="242" t="s">
        <v>23</v>
      </c>
      <c r="F246" s="312">
        <f>SUM(G246:H246)</f>
        <v>0</v>
      </c>
      <c r="G246" s="312"/>
      <c r="H246" s="394"/>
      <c r="I246" s="312"/>
      <c r="J246" s="394"/>
      <c r="K246" s="312"/>
      <c r="L246" s="312"/>
    </row>
    <row r="247" spans="1:12" ht="27" customHeight="1" thickBot="1">
      <c r="A247" s="183">
        <v>2860</v>
      </c>
      <c r="B247" s="224" t="s">
        <v>619</v>
      </c>
      <c r="C247" s="184">
        <v>6</v>
      </c>
      <c r="D247" s="185">
        <v>0</v>
      </c>
      <c r="E247" s="242" t="s">
        <v>24</v>
      </c>
      <c r="F247" s="333">
        <f aca="true" t="shared" si="68" ref="F247:L247">SUM(F249)</f>
        <v>0</v>
      </c>
      <c r="G247" s="333">
        <f t="shared" si="68"/>
        <v>0</v>
      </c>
      <c r="H247" s="411">
        <f t="shared" si="68"/>
        <v>0</v>
      </c>
      <c r="I247" s="333">
        <f t="shared" si="68"/>
        <v>0</v>
      </c>
      <c r="J247" s="411">
        <f t="shared" si="68"/>
        <v>0</v>
      </c>
      <c r="K247" s="333">
        <f t="shared" si="68"/>
        <v>0</v>
      </c>
      <c r="L247" s="333">
        <f t="shared" si="68"/>
        <v>0</v>
      </c>
    </row>
    <row r="248" spans="1:12" s="186" customFormat="1" ht="10.5" customHeight="1">
      <c r="A248" s="183"/>
      <c r="B248" s="173"/>
      <c r="C248" s="184"/>
      <c r="D248" s="185"/>
      <c r="E248" s="180" t="s">
        <v>182</v>
      </c>
      <c r="F248" s="363"/>
      <c r="G248" s="363"/>
      <c r="H248" s="404"/>
      <c r="I248" s="363"/>
      <c r="J248" s="404"/>
      <c r="K248" s="363"/>
      <c r="L248" s="363"/>
    </row>
    <row r="249" spans="1:12" ht="24" customHeight="1" thickBot="1">
      <c r="A249" s="183">
        <v>2861</v>
      </c>
      <c r="B249" s="224" t="s">
        <v>619</v>
      </c>
      <c r="C249" s="184">
        <v>6</v>
      </c>
      <c r="D249" s="185">
        <v>1</v>
      </c>
      <c r="E249" s="242" t="s">
        <v>24</v>
      </c>
      <c r="F249" s="312">
        <f>F250</f>
        <v>0</v>
      </c>
      <c r="G249" s="312">
        <f aca="true" t="shared" si="69" ref="G249:L249">G250</f>
        <v>0</v>
      </c>
      <c r="H249" s="312">
        <f t="shared" si="69"/>
        <v>0</v>
      </c>
      <c r="I249" s="312">
        <f t="shared" si="69"/>
        <v>0</v>
      </c>
      <c r="J249" s="312">
        <f t="shared" si="69"/>
        <v>0</v>
      </c>
      <c r="K249" s="312">
        <f t="shared" si="69"/>
        <v>0</v>
      </c>
      <c r="L249" s="312">
        <f t="shared" si="69"/>
        <v>0</v>
      </c>
    </row>
    <row r="250" spans="1:12" ht="24" customHeight="1" thickBot="1">
      <c r="A250" s="183"/>
      <c r="B250" s="224"/>
      <c r="C250" s="184"/>
      <c r="D250" s="185"/>
      <c r="E250" s="242">
        <v>4269</v>
      </c>
      <c r="F250" s="312">
        <f>SUM(G250:H250)</f>
        <v>0</v>
      </c>
      <c r="G250" s="401"/>
      <c r="H250" s="403"/>
      <c r="I250" s="401"/>
      <c r="J250" s="403"/>
      <c r="K250" s="401"/>
      <c r="L250" s="401"/>
    </row>
    <row r="251" spans="1:12" s="179" customFormat="1" ht="44.25" customHeight="1">
      <c r="A251" s="243">
        <v>2900</v>
      </c>
      <c r="B251" s="244" t="s">
        <v>626</v>
      </c>
      <c r="C251" s="225">
        <v>0</v>
      </c>
      <c r="D251" s="226">
        <v>0</v>
      </c>
      <c r="E251" s="204" t="s">
        <v>557</v>
      </c>
      <c r="F251" s="395">
        <f aca="true" t="shared" si="70" ref="F251:L251">SUM(F253,F257,F261,F265,F269,F273,F276,F279)</f>
        <v>658754.2</v>
      </c>
      <c r="G251" s="395">
        <f t="shared" si="70"/>
        <v>477212.7</v>
      </c>
      <c r="H251" s="405">
        <f t="shared" si="70"/>
        <v>181541.5</v>
      </c>
      <c r="I251" s="395">
        <f t="shared" si="70"/>
        <v>165049.3</v>
      </c>
      <c r="J251" s="395">
        <f t="shared" si="70"/>
        <v>320986.7</v>
      </c>
      <c r="K251" s="395">
        <f t="shared" si="70"/>
        <v>440373.1</v>
      </c>
      <c r="L251" s="395">
        <f t="shared" si="70"/>
        <v>658754.2</v>
      </c>
    </row>
    <row r="252" spans="1:12" ht="11.25" customHeight="1">
      <c r="A252" s="172"/>
      <c r="B252" s="173"/>
      <c r="C252" s="174"/>
      <c r="D252" s="175"/>
      <c r="E252" s="180" t="s">
        <v>181</v>
      </c>
      <c r="F252" s="363"/>
      <c r="G252" s="363"/>
      <c r="H252" s="404"/>
      <c r="I252" s="363"/>
      <c r="J252" s="404"/>
      <c r="K252" s="363"/>
      <c r="L252" s="363"/>
    </row>
    <row r="253" spans="1:12" ht="24.75" customHeight="1">
      <c r="A253" s="183">
        <v>2910</v>
      </c>
      <c r="B253" s="224" t="s">
        <v>626</v>
      </c>
      <c r="C253" s="184">
        <v>1</v>
      </c>
      <c r="D253" s="185">
        <v>0</v>
      </c>
      <c r="E253" s="204" t="s">
        <v>658</v>
      </c>
      <c r="F253" s="298">
        <f aca="true" t="shared" si="71" ref="F253:L253">F255+F256</f>
        <v>510739.9</v>
      </c>
      <c r="G253" s="298">
        <f t="shared" si="71"/>
        <v>329198.4</v>
      </c>
      <c r="H253" s="298">
        <f t="shared" si="71"/>
        <v>181541.5</v>
      </c>
      <c r="I253" s="298">
        <f t="shared" si="71"/>
        <v>127819.3</v>
      </c>
      <c r="J253" s="298">
        <f t="shared" si="71"/>
        <v>246624.7</v>
      </c>
      <c r="K253" s="298">
        <f t="shared" si="71"/>
        <v>328801.7</v>
      </c>
      <c r="L253" s="298">
        <f t="shared" si="71"/>
        <v>510739.9</v>
      </c>
    </row>
    <row r="254" spans="1:12" s="186" customFormat="1" ht="10.5" customHeight="1">
      <c r="A254" s="183"/>
      <c r="B254" s="173"/>
      <c r="C254" s="184"/>
      <c r="D254" s="185"/>
      <c r="E254" s="180" t="s">
        <v>182</v>
      </c>
      <c r="F254" s="298"/>
      <c r="G254" s="298"/>
      <c r="H254" s="388"/>
      <c r="I254" s="298"/>
      <c r="J254" s="388"/>
      <c r="K254" s="298"/>
      <c r="L254" s="298"/>
    </row>
    <row r="255" spans="1:12" ht="19.5" customHeight="1" thickBot="1">
      <c r="A255" s="183">
        <v>2911</v>
      </c>
      <c r="B255" s="224" t="s">
        <v>626</v>
      </c>
      <c r="C255" s="184">
        <v>1</v>
      </c>
      <c r="D255" s="185">
        <v>1</v>
      </c>
      <c r="E255" s="204" t="s">
        <v>51</v>
      </c>
      <c r="F255" s="202">
        <f>SUM(G255:H255)</f>
        <v>510739.9</v>
      </c>
      <c r="G255" s="202">
        <v>329198.4</v>
      </c>
      <c r="H255" s="202">
        <v>181541.5</v>
      </c>
      <c r="I255" s="391">
        <v>127819.3</v>
      </c>
      <c r="J255" s="390">
        <v>246624.7</v>
      </c>
      <c r="K255" s="391">
        <v>328801.7</v>
      </c>
      <c r="L255" s="390">
        <v>510739.9</v>
      </c>
    </row>
    <row r="256" spans="1:12" ht="18" customHeight="1" thickBot="1">
      <c r="A256" s="183">
        <v>2912</v>
      </c>
      <c r="B256" s="224" t="s">
        <v>626</v>
      </c>
      <c r="C256" s="184">
        <v>1</v>
      </c>
      <c r="D256" s="185">
        <v>2</v>
      </c>
      <c r="E256" s="180" t="s">
        <v>627</v>
      </c>
      <c r="F256" s="312"/>
      <c r="G256" s="401"/>
      <c r="H256" s="403"/>
      <c r="I256" s="403"/>
      <c r="J256" s="403"/>
      <c r="K256" s="403"/>
      <c r="L256" s="403"/>
    </row>
    <row r="257" spans="1:12" ht="16.5" customHeight="1">
      <c r="A257" s="183">
        <v>2920</v>
      </c>
      <c r="B257" s="224" t="s">
        <v>626</v>
      </c>
      <c r="C257" s="184">
        <v>2</v>
      </c>
      <c r="D257" s="185">
        <v>0</v>
      </c>
      <c r="E257" s="180" t="s">
        <v>628</v>
      </c>
      <c r="F257" s="298">
        <f aca="true" t="shared" si="72" ref="F257:L257">F259+F260</f>
        <v>0</v>
      </c>
      <c r="G257" s="298">
        <f>G259+G260</f>
        <v>0</v>
      </c>
      <c r="H257" s="298">
        <f t="shared" si="72"/>
        <v>0</v>
      </c>
      <c r="I257" s="298">
        <f t="shared" si="72"/>
        <v>0</v>
      </c>
      <c r="J257" s="298">
        <f t="shared" si="72"/>
        <v>0</v>
      </c>
      <c r="K257" s="298">
        <f t="shared" si="72"/>
        <v>0</v>
      </c>
      <c r="L257" s="298">
        <f t="shared" si="72"/>
        <v>0</v>
      </c>
    </row>
    <row r="258" spans="1:12" s="186" customFormat="1" ht="27" customHeight="1">
      <c r="A258" s="183"/>
      <c r="B258" s="173"/>
      <c r="C258" s="184"/>
      <c r="D258" s="185"/>
      <c r="E258" s="180" t="s">
        <v>182</v>
      </c>
      <c r="F258" s="298"/>
      <c r="G258" s="298"/>
      <c r="H258" s="388"/>
      <c r="I258" s="298"/>
      <c r="J258" s="388"/>
      <c r="K258" s="298"/>
      <c r="L258" s="298"/>
    </row>
    <row r="259" spans="1:12" ht="17.25" customHeight="1" thickBot="1">
      <c r="A259" s="183">
        <v>2921</v>
      </c>
      <c r="B259" s="224" t="s">
        <v>626</v>
      </c>
      <c r="C259" s="184">
        <v>2</v>
      </c>
      <c r="D259" s="185">
        <v>1</v>
      </c>
      <c r="E259" s="180" t="s">
        <v>629</v>
      </c>
      <c r="F259" s="312">
        <f>SUM(G259:H259)</f>
        <v>0</v>
      </c>
      <c r="G259" s="312"/>
      <c r="H259" s="312"/>
      <c r="I259" s="138"/>
      <c r="J259" s="138"/>
      <c r="K259" s="138"/>
      <c r="L259" s="138"/>
    </row>
    <row r="260" spans="1:12" ht="19.5" customHeight="1" thickBot="1">
      <c r="A260" s="183">
        <v>2922</v>
      </c>
      <c r="B260" s="224" t="s">
        <v>626</v>
      </c>
      <c r="C260" s="184">
        <v>2</v>
      </c>
      <c r="D260" s="185">
        <v>2</v>
      </c>
      <c r="E260" s="180" t="s">
        <v>630</v>
      </c>
      <c r="F260" s="312">
        <f>SUM(G260:H260)</f>
        <v>0</v>
      </c>
      <c r="G260" s="401"/>
      <c r="H260" s="401"/>
      <c r="I260" s="401"/>
      <c r="J260" s="401"/>
      <c r="K260" s="401"/>
      <c r="L260" s="401"/>
    </row>
    <row r="261" spans="1:12" ht="36.75" customHeight="1">
      <c r="A261" s="183">
        <v>2930</v>
      </c>
      <c r="B261" s="224" t="s">
        <v>626</v>
      </c>
      <c r="C261" s="184">
        <v>3</v>
      </c>
      <c r="D261" s="185">
        <v>0</v>
      </c>
      <c r="E261" s="180" t="s">
        <v>631</v>
      </c>
      <c r="F261" s="298">
        <f aca="true" t="shared" si="73" ref="F261:L261">SUM(F263:F264)</f>
        <v>0</v>
      </c>
      <c r="G261" s="298">
        <f t="shared" si="73"/>
        <v>0</v>
      </c>
      <c r="H261" s="388">
        <f t="shared" si="73"/>
        <v>0</v>
      </c>
      <c r="I261" s="298">
        <f t="shared" si="73"/>
        <v>0</v>
      </c>
      <c r="J261" s="388">
        <f t="shared" si="73"/>
        <v>0</v>
      </c>
      <c r="K261" s="298">
        <f t="shared" si="73"/>
        <v>0</v>
      </c>
      <c r="L261" s="298">
        <f t="shared" si="73"/>
        <v>0</v>
      </c>
    </row>
    <row r="262" spans="1:12" s="186" customFormat="1" ht="10.5" customHeight="1">
      <c r="A262" s="183"/>
      <c r="B262" s="173"/>
      <c r="C262" s="184"/>
      <c r="D262" s="185"/>
      <c r="E262" s="180" t="s">
        <v>182</v>
      </c>
      <c r="F262" s="298"/>
      <c r="G262" s="298"/>
      <c r="H262" s="388"/>
      <c r="I262" s="298"/>
      <c r="J262" s="388"/>
      <c r="K262" s="298"/>
      <c r="L262" s="298"/>
    </row>
    <row r="263" spans="1:12" ht="25.5" customHeight="1" thickBot="1">
      <c r="A263" s="183">
        <v>2931</v>
      </c>
      <c r="B263" s="224" t="s">
        <v>626</v>
      </c>
      <c r="C263" s="184">
        <v>3</v>
      </c>
      <c r="D263" s="185">
        <v>1</v>
      </c>
      <c r="E263" s="180" t="s">
        <v>632</v>
      </c>
      <c r="F263" s="312">
        <f>SUM(G263:H263)</f>
        <v>0</v>
      </c>
      <c r="G263" s="312"/>
      <c r="H263" s="394"/>
      <c r="I263" s="312"/>
      <c r="J263" s="394"/>
      <c r="K263" s="312"/>
      <c r="L263" s="312"/>
    </row>
    <row r="264" spans="1:12" ht="18.75" customHeight="1" thickBot="1">
      <c r="A264" s="183">
        <v>2932</v>
      </c>
      <c r="B264" s="224" t="s">
        <v>626</v>
      </c>
      <c r="C264" s="184">
        <v>3</v>
      </c>
      <c r="D264" s="185">
        <v>2</v>
      </c>
      <c r="E264" s="180" t="s">
        <v>633</v>
      </c>
      <c r="F264" s="312">
        <f>SUM(G264:H264)</f>
        <v>0</v>
      </c>
      <c r="G264" s="401"/>
      <c r="H264" s="401"/>
      <c r="I264" s="401"/>
      <c r="J264" s="401"/>
      <c r="K264" s="401"/>
      <c r="L264" s="401"/>
    </row>
    <row r="265" spans="1:12" ht="16.5" customHeight="1">
      <c r="A265" s="183">
        <v>2940</v>
      </c>
      <c r="B265" s="224" t="s">
        <v>626</v>
      </c>
      <c r="C265" s="184">
        <v>4</v>
      </c>
      <c r="D265" s="185">
        <v>0</v>
      </c>
      <c r="E265" s="180" t="s">
        <v>52</v>
      </c>
      <c r="F265" s="298">
        <f aca="true" t="shared" si="74" ref="F265:L265">F267</f>
        <v>0</v>
      </c>
      <c r="G265" s="298">
        <f t="shared" si="74"/>
        <v>0</v>
      </c>
      <c r="H265" s="298">
        <f t="shared" si="74"/>
        <v>0</v>
      </c>
      <c r="I265" s="298">
        <f t="shared" si="74"/>
        <v>0</v>
      </c>
      <c r="J265" s="298">
        <f t="shared" si="74"/>
        <v>0</v>
      </c>
      <c r="K265" s="298">
        <f t="shared" si="74"/>
        <v>0</v>
      </c>
      <c r="L265" s="298">
        <f t="shared" si="74"/>
        <v>0</v>
      </c>
    </row>
    <row r="266" spans="1:12" s="186" customFormat="1" ht="12.75" customHeight="1">
      <c r="A266" s="183"/>
      <c r="B266" s="173"/>
      <c r="C266" s="184"/>
      <c r="D266" s="185"/>
      <c r="E266" s="180" t="s">
        <v>182</v>
      </c>
      <c r="F266" s="298"/>
      <c r="G266" s="298"/>
      <c r="H266" s="388"/>
      <c r="I266" s="298"/>
      <c r="J266" s="388"/>
      <c r="K266" s="298"/>
      <c r="L266" s="298"/>
    </row>
    <row r="267" spans="1:12" ht="24" customHeight="1" thickBot="1">
      <c r="A267" s="183">
        <v>2941</v>
      </c>
      <c r="B267" s="224" t="s">
        <v>626</v>
      </c>
      <c r="C267" s="184">
        <v>4</v>
      </c>
      <c r="D267" s="185">
        <v>1</v>
      </c>
      <c r="E267" s="180" t="s">
        <v>634</v>
      </c>
      <c r="F267" s="312">
        <f>SUM(G267:H267)</f>
        <v>0</v>
      </c>
      <c r="G267" s="312"/>
      <c r="H267" s="312"/>
      <c r="I267" s="312"/>
      <c r="J267" s="312"/>
      <c r="K267" s="312"/>
      <c r="L267" s="312"/>
    </row>
    <row r="268" spans="1:12" ht="24" customHeight="1" thickBot="1">
      <c r="A268" s="183">
        <v>2942</v>
      </c>
      <c r="B268" s="224" t="s">
        <v>626</v>
      </c>
      <c r="C268" s="184">
        <v>4</v>
      </c>
      <c r="D268" s="185">
        <v>2</v>
      </c>
      <c r="E268" s="180" t="s">
        <v>635</v>
      </c>
      <c r="F268" s="312">
        <f>SUM(G268:H268)</f>
        <v>0</v>
      </c>
      <c r="G268" s="312"/>
      <c r="H268" s="394"/>
      <c r="I268" s="312"/>
      <c r="J268" s="394"/>
      <c r="K268" s="312"/>
      <c r="L268" s="312"/>
    </row>
    <row r="269" spans="1:12" ht="27.75" customHeight="1">
      <c r="A269" s="183">
        <v>2950</v>
      </c>
      <c r="B269" s="224" t="s">
        <v>626</v>
      </c>
      <c r="C269" s="184">
        <v>5</v>
      </c>
      <c r="D269" s="185">
        <v>0</v>
      </c>
      <c r="E269" s="204" t="s">
        <v>53</v>
      </c>
      <c r="F269" s="298">
        <f>SUM(F271,F272)</f>
        <v>148014.3</v>
      </c>
      <c r="G269" s="298">
        <f aca="true" t="shared" si="75" ref="G269:L269">G271</f>
        <v>148014.3</v>
      </c>
      <c r="H269" s="298">
        <f t="shared" si="75"/>
        <v>0</v>
      </c>
      <c r="I269" s="298">
        <f t="shared" si="75"/>
        <v>37230</v>
      </c>
      <c r="J269" s="298">
        <f t="shared" si="75"/>
        <v>74362</v>
      </c>
      <c r="K269" s="298">
        <f t="shared" si="75"/>
        <v>111571.4</v>
      </c>
      <c r="L269" s="298">
        <f t="shared" si="75"/>
        <v>148014.3</v>
      </c>
    </row>
    <row r="270" spans="1:12" s="186" customFormat="1" ht="10.5" customHeight="1">
      <c r="A270" s="183"/>
      <c r="B270" s="173"/>
      <c r="C270" s="184"/>
      <c r="D270" s="185"/>
      <c r="E270" s="180" t="s">
        <v>182</v>
      </c>
      <c r="F270" s="298"/>
      <c r="G270" s="298"/>
      <c r="H270" s="388"/>
      <c r="I270" s="298"/>
      <c r="J270" s="388"/>
      <c r="K270" s="298"/>
      <c r="L270" s="298"/>
    </row>
    <row r="271" spans="1:12" ht="24.75" thickBot="1">
      <c r="A271" s="183">
        <v>2951</v>
      </c>
      <c r="B271" s="224" t="s">
        <v>626</v>
      </c>
      <c r="C271" s="184">
        <v>5</v>
      </c>
      <c r="D271" s="185" t="s">
        <v>239</v>
      </c>
      <c r="E271" s="204" t="s">
        <v>636</v>
      </c>
      <c r="F271" s="312">
        <f>SUM(G271:H271)</f>
        <v>148014.3</v>
      </c>
      <c r="G271" s="312">
        <v>148014.3</v>
      </c>
      <c r="H271" s="312"/>
      <c r="I271" s="493">
        <v>37230</v>
      </c>
      <c r="J271" s="493">
        <v>74362</v>
      </c>
      <c r="K271" s="434">
        <v>111571.4</v>
      </c>
      <c r="L271" s="434">
        <v>148014.3</v>
      </c>
    </row>
    <row r="272" spans="1:12" ht="16.5" customHeight="1" thickBot="1">
      <c r="A272" s="183">
        <v>2952</v>
      </c>
      <c r="B272" s="224" t="s">
        <v>626</v>
      </c>
      <c r="C272" s="184">
        <v>5</v>
      </c>
      <c r="D272" s="185">
        <v>2</v>
      </c>
      <c r="E272" s="180" t="s">
        <v>637</v>
      </c>
      <c r="F272" s="312">
        <f>SUM(G272:H272)</f>
        <v>0</v>
      </c>
      <c r="G272" s="312"/>
      <c r="H272" s="394"/>
      <c r="I272" s="312"/>
      <c r="J272" s="394"/>
      <c r="K272" s="312"/>
      <c r="L272" s="312"/>
    </row>
    <row r="273" spans="1:12" ht="26.25" customHeight="1">
      <c r="A273" s="183">
        <v>2960</v>
      </c>
      <c r="B273" s="224" t="s">
        <v>626</v>
      </c>
      <c r="C273" s="184">
        <v>6</v>
      </c>
      <c r="D273" s="185">
        <v>0</v>
      </c>
      <c r="E273" s="180" t="s">
        <v>54</v>
      </c>
      <c r="F273" s="298">
        <f aca="true" t="shared" si="76" ref="F273:L273">SUM(F275)</f>
        <v>0</v>
      </c>
      <c r="G273" s="298">
        <f t="shared" si="76"/>
        <v>0</v>
      </c>
      <c r="H273" s="388">
        <f t="shared" si="76"/>
        <v>0</v>
      </c>
      <c r="I273" s="298">
        <f t="shared" si="76"/>
        <v>0</v>
      </c>
      <c r="J273" s="388">
        <f t="shared" si="76"/>
        <v>0</v>
      </c>
      <c r="K273" s="298">
        <f t="shared" si="76"/>
        <v>0</v>
      </c>
      <c r="L273" s="298">
        <f t="shared" si="76"/>
        <v>0</v>
      </c>
    </row>
    <row r="274" spans="1:12" s="186" customFormat="1" ht="14.25" customHeight="1">
      <c r="A274" s="183"/>
      <c r="B274" s="173"/>
      <c r="C274" s="184"/>
      <c r="D274" s="185"/>
      <c r="E274" s="180" t="s">
        <v>182</v>
      </c>
      <c r="F274" s="298"/>
      <c r="G274" s="298"/>
      <c r="H274" s="388"/>
      <c r="I274" s="298"/>
      <c r="J274" s="388"/>
      <c r="K274" s="298"/>
      <c r="L274" s="298"/>
    </row>
    <row r="275" spans="1:12" ht="24" customHeight="1" thickBot="1">
      <c r="A275" s="193">
        <v>2961</v>
      </c>
      <c r="B275" s="184" t="s">
        <v>626</v>
      </c>
      <c r="C275" s="184">
        <v>6</v>
      </c>
      <c r="D275" s="184">
        <v>1</v>
      </c>
      <c r="E275" s="198" t="s">
        <v>54</v>
      </c>
      <c r="F275" s="312">
        <f>SUM(G275:H275)</f>
        <v>0</v>
      </c>
      <c r="G275" s="312"/>
      <c r="H275" s="312"/>
      <c r="I275" s="312"/>
      <c r="J275" s="312"/>
      <c r="K275" s="312"/>
      <c r="L275" s="312"/>
    </row>
    <row r="276" spans="1:12" ht="26.25" customHeight="1">
      <c r="A276" s="193">
        <v>2970</v>
      </c>
      <c r="B276" s="184" t="s">
        <v>626</v>
      </c>
      <c r="C276" s="184">
        <v>7</v>
      </c>
      <c r="D276" s="184">
        <v>0</v>
      </c>
      <c r="E276" s="198" t="s">
        <v>55</v>
      </c>
      <c r="F276" s="298">
        <f aca="true" t="shared" si="77" ref="F276:L276">SUM(F278)</f>
        <v>0</v>
      </c>
      <c r="G276" s="298">
        <f t="shared" si="77"/>
        <v>0</v>
      </c>
      <c r="H276" s="388">
        <f t="shared" si="77"/>
        <v>0</v>
      </c>
      <c r="I276" s="298">
        <f t="shared" si="77"/>
        <v>0</v>
      </c>
      <c r="J276" s="388">
        <f t="shared" si="77"/>
        <v>0</v>
      </c>
      <c r="K276" s="298">
        <f t="shared" si="77"/>
        <v>0</v>
      </c>
      <c r="L276" s="298">
        <f t="shared" si="77"/>
        <v>0</v>
      </c>
    </row>
    <row r="277" spans="1:12" s="186" customFormat="1" ht="10.5" customHeight="1">
      <c r="A277" s="193"/>
      <c r="B277" s="184"/>
      <c r="C277" s="184"/>
      <c r="D277" s="184"/>
      <c r="E277" s="198" t="s">
        <v>182</v>
      </c>
      <c r="F277" s="298"/>
      <c r="G277" s="298"/>
      <c r="H277" s="388"/>
      <c r="I277" s="298"/>
      <c r="J277" s="388"/>
      <c r="K277" s="298"/>
      <c r="L277" s="298"/>
    </row>
    <row r="278" spans="1:12" ht="32.25" customHeight="1" thickBot="1">
      <c r="A278" s="193">
        <v>2971</v>
      </c>
      <c r="B278" s="184" t="s">
        <v>626</v>
      </c>
      <c r="C278" s="184">
        <v>7</v>
      </c>
      <c r="D278" s="184">
        <v>1</v>
      </c>
      <c r="E278" s="198" t="s">
        <v>55</v>
      </c>
      <c r="F278" s="312">
        <f>SUM(G278:H278)</f>
        <v>0</v>
      </c>
      <c r="G278" s="312"/>
      <c r="H278" s="394"/>
      <c r="I278" s="312"/>
      <c r="J278" s="394"/>
      <c r="K278" s="312"/>
      <c r="L278" s="312"/>
    </row>
    <row r="279" spans="1:12" ht="27.75" customHeight="1">
      <c r="A279" s="193">
        <v>2980</v>
      </c>
      <c r="B279" s="184" t="s">
        <v>626</v>
      </c>
      <c r="C279" s="184">
        <v>8</v>
      </c>
      <c r="D279" s="184">
        <v>0</v>
      </c>
      <c r="E279" s="198" t="s">
        <v>56</v>
      </c>
      <c r="F279" s="298">
        <f aca="true" t="shared" si="78" ref="F279:L279">SUM(F281)</f>
        <v>0</v>
      </c>
      <c r="G279" s="298">
        <f t="shared" si="78"/>
        <v>0</v>
      </c>
      <c r="H279" s="388">
        <f t="shared" si="78"/>
        <v>0</v>
      </c>
      <c r="I279" s="298">
        <f t="shared" si="78"/>
        <v>0</v>
      </c>
      <c r="J279" s="388">
        <f t="shared" si="78"/>
        <v>0</v>
      </c>
      <c r="K279" s="298">
        <f t="shared" si="78"/>
        <v>0</v>
      </c>
      <c r="L279" s="298">
        <f t="shared" si="78"/>
        <v>0</v>
      </c>
    </row>
    <row r="280" spans="1:12" s="186" customFormat="1" ht="10.5" customHeight="1">
      <c r="A280" s="193"/>
      <c r="B280" s="184"/>
      <c r="C280" s="184"/>
      <c r="D280" s="184"/>
      <c r="E280" s="198" t="s">
        <v>182</v>
      </c>
      <c r="F280" s="298"/>
      <c r="G280" s="298"/>
      <c r="H280" s="388"/>
      <c r="I280" s="298"/>
      <c r="J280" s="388"/>
      <c r="K280" s="298"/>
      <c r="L280" s="298"/>
    </row>
    <row r="281" spans="1:12" ht="23.25" customHeight="1" thickBot="1">
      <c r="A281" s="193">
        <v>2981</v>
      </c>
      <c r="B281" s="184" t="s">
        <v>626</v>
      </c>
      <c r="C281" s="184">
        <v>8</v>
      </c>
      <c r="D281" s="184">
        <v>1</v>
      </c>
      <c r="E281" s="198" t="s">
        <v>56</v>
      </c>
      <c r="F281" s="312">
        <f>SUM(G281:H281)</f>
        <v>0</v>
      </c>
      <c r="G281" s="312"/>
      <c r="H281" s="312"/>
      <c r="I281" s="312"/>
      <c r="J281" s="312"/>
      <c r="K281" s="312"/>
      <c r="L281" s="312"/>
    </row>
    <row r="282" spans="1:12" s="179" customFormat="1" ht="49.5" customHeight="1">
      <c r="A282" s="246">
        <v>3000</v>
      </c>
      <c r="B282" s="225" t="s">
        <v>639</v>
      </c>
      <c r="C282" s="225">
        <v>0</v>
      </c>
      <c r="D282" s="225">
        <v>0</v>
      </c>
      <c r="E282" s="247" t="s">
        <v>558</v>
      </c>
      <c r="F282" s="395">
        <f>SUM(F284,F288,F291,F294,F297,F300,F303,F306,F310)</f>
        <v>23500</v>
      </c>
      <c r="G282" s="395">
        <f>SUM(G284,G288,G291,G294,G297,G300,G303,G306,G310)</f>
        <v>23500</v>
      </c>
      <c r="H282" s="405">
        <v>0</v>
      </c>
      <c r="I282" s="395">
        <f>SUM(I284,I288,I291,I294,I297,I300,I303,I306,I310)</f>
        <v>5500</v>
      </c>
      <c r="J282" s="405">
        <f>SUM(J284,J288,J291,J294,J297,J300,J303,J306,J310)</f>
        <v>11000</v>
      </c>
      <c r="K282" s="395">
        <f>SUM(K284,K288,K291,K294,K297,K300,K303,K306,K310)</f>
        <v>17000</v>
      </c>
      <c r="L282" s="395">
        <f>SUM(L284,L288,L291,L294,L297,L300,L303,L306,L310)</f>
        <v>23500</v>
      </c>
    </row>
    <row r="283" spans="1:12" ht="15.75" customHeight="1">
      <c r="A283" s="193"/>
      <c r="B283" s="184"/>
      <c r="C283" s="184"/>
      <c r="D283" s="184"/>
      <c r="E283" s="198" t="s">
        <v>181</v>
      </c>
      <c r="F283" s="298"/>
      <c r="G283" s="298"/>
      <c r="H283" s="388"/>
      <c r="I283" s="298"/>
      <c r="J283" s="388"/>
      <c r="K283" s="298"/>
      <c r="L283" s="298"/>
    </row>
    <row r="284" spans="1:12" ht="24" customHeight="1">
      <c r="A284" s="193">
        <v>3010</v>
      </c>
      <c r="B284" s="184" t="s">
        <v>639</v>
      </c>
      <c r="C284" s="184">
        <v>1</v>
      </c>
      <c r="D284" s="184">
        <v>0</v>
      </c>
      <c r="E284" s="198" t="s">
        <v>638</v>
      </c>
      <c r="F284" s="298">
        <f aca="true" t="shared" si="79" ref="F284:L284">SUM(F286:F287)</f>
        <v>0</v>
      </c>
      <c r="G284" s="298">
        <f t="shared" si="79"/>
        <v>0</v>
      </c>
      <c r="H284" s="388">
        <f t="shared" si="79"/>
        <v>0</v>
      </c>
      <c r="I284" s="298">
        <f t="shared" si="79"/>
        <v>0</v>
      </c>
      <c r="J284" s="388">
        <f t="shared" si="79"/>
        <v>0</v>
      </c>
      <c r="K284" s="298">
        <f t="shared" si="79"/>
        <v>0</v>
      </c>
      <c r="L284" s="298">
        <f t="shared" si="79"/>
        <v>0</v>
      </c>
    </row>
    <row r="285" spans="1:12" s="186" customFormat="1" ht="16.5" customHeight="1">
      <c r="A285" s="193"/>
      <c r="B285" s="184"/>
      <c r="C285" s="184"/>
      <c r="D285" s="184"/>
      <c r="E285" s="198" t="s">
        <v>182</v>
      </c>
      <c r="F285" s="298"/>
      <c r="G285" s="298"/>
      <c r="H285" s="388"/>
      <c r="I285" s="298"/>
      <c r="J285" s="388"/>
      <c r="K285" s="298"/>
      <c r="L285" s="298"/>
    </row>
    <row r="286" spans="1:12" ht="18.75" customHeight="1" thickBot="1">
      <c r="A286" s="193">
        <v>3011</v>
      </c>
      <c r="B286" s="184" t="s">
        <v>639</v>
      </c>
      <c r="C286" s="184">
        <v>1</v>
      </c>
      <c r="D286" s="184">
        <v>1</v>
      </c>
      <c r="E286" s="198" t="s">
        <v>57</v>
      </c>
      <c r="F286" s="312">
        <f>SUM(G286:H286)</f>
        <v>0</v>
      </c>
      <c r="G286" s="312"/>
      <c r="H286" s="394"/>
      <c r="I286" s="312"/>
      <c r="J286" s="394"/>
      <c r="K286" s="312"/>
      <c r="L286" s="312"/>
    </row>
    <row r="287" spans="1:12" ht="17.25" customHeight="1" thickBot="1">
      <c r="A287" s="193">
        <v>3012</v>
      </c>
      <c r="B287" s="184" t="s">
        <v>639</v>
      </c>
      <c r="C287" s="184">
        <v>1</v>
      </c>
      <c r="D287" s="184">
        <v>2</v>
      </c>
      <c r="E287" s="198" t="s">
        <v>58</v>
      </c>
      <c r="F287" s="312">
        <f>SUM(G287:H287)</f>
        <v>0</v>
      </c>
      <c r="G287" s="312"/>
      <c r="H287" s="394"/>
      <c r="I287" s="312"/>
      <c r="J287" s="394"/>
      <c r="K287" s="312"/>
      <c r="L287" s="312"/>
    </row>
    <row r="288" spans="1:12" ht="15" customHeight="1">
      <c r="A288" s="193">
        <v>3020</v>
      </c>
      <c r="B288" s="184" t="s">
        <v>639</v>
      </c>
      <c r="C288" s="184">
        <v>2</v>
      </c>
      <c r="D288" s="184">
        <v>0</v>
      </c>
      <c r="E288" s="198" t="s">
        <v>59</v>
      </c>
      <c r="F288" s="298">
        <f aca="true" t="shared" si="80" ref="F288:L288">SUM(F290)</f>
        <v>0</v>
      </c>
      <c r="G288" s="298">
        <f t="shared" si="80"/>
        <v>0</v>
      </c>
      <c r="H288" s="388">
        <f t="shared" si="80"/>
        <v>0</v>
      </c>
      <c r="I288" s="298">
        <f t="shared" si="80"/>
        <v>0</v>
      </c>
      <c r="J288" s="388">
        <f t="shared" si="80"/>
        <v>0</v>
      </c>
      <c r="K288" s="298">
        <f t="shared" si="80"/>
        <v>0</v>
      </c>
      <c r="L288" s="298">
        <f t="shared" si="80"/>
        <v>0</v>
      </c>
    </row>
    <row r="289" spans="1:12" s="186" customFormat="1" ht="10.5" customHeight="1">
      <c r="A289" s="193"/>
      <c r="B289" s="184"/>
      <c r="C289" s="184"/>
      <c r="D289" s="184"/>
      <c r="E289" s="198" t="s">
        <v>182</v>
      </c>
      <c r="F289" s="298"/>
      <c r="G289" s="298"/>
      <c r="H289" s="388"/>
      <c r="I289" s="298"/>
      <c r="J289" s="388"/>
      <c r="K289" s="298"/>
      <c r="L289" s="298"/>
    </row>
    <row r="290" spans="1:12" ht="15.75" customHeight="1" thickBot="1">
      <c r="A290" s="193">
        <v>3021</v>
      </c>
      <c r="B290" s="184" t="s">
        <v>639</v>
      </c>
      <c r="C290" s="184">
        <v>2</v>
      </c>
      <c r="D290" s="184">
        <v>1</v>
      </c>
      <c r="E290" s="198" t="s">
        <v>59</v>
      </c>
      <c r="F290" s="312">
        <f>SUM(G290:H290)</f>
        <v>0</v>
      </c>
      <c r="G290" s="312"/>
      <c r="H290" s="394"/>
      <c r="I290" s="312"/>
      <c r="J290" s="394"/>
      <c r="K290" s="312"/>
      <c r="L290" s="312"/>
    </row>
    <row r="291" spans="1:12" ht="14.25" customHeight="1">
      <c r="A291" s="193">
        <v>3030</v>
      </c>
      <c r="B291" s="184" t="s">
        <v>639</v>
      </c>
      <c r="C291" s="184">
        <v>3</v>
      </c>
      <c r="D291" s="184">
        <v>0</v>
      </c>
      <c r="E291" s="247" t="s">
        <v>60</v>
      </c>
      <c r="F291" s="298">
        <f aca="true" t="shared" si="81" ref="F291:L291">SUM(F293)</f>
        <v>4000</v>
      </c>
      <c r="G291" s="298">
        <f t="shared" si="81"/>
        <v>4000</v>
      </c>
      <c r="H291" s="388">
        <f t="shared" si="81"/>
        <v>0</v>
      </c>
      <c r="I291" s="298">
        <f t="shared" si="81"/>
        <v>1000</v>
      </c>
      <c r="J291" s="388">
        <f t="shared" si="81"/>
        <v>2000</v>
      </c>
      <c r="K291" s="298">
        <f t="shared" si="81"/>
        <v>3000</v>
      </c>
      <c r="L291" s="298">
        <f t="shared" si="81"/>
        <v>4000</v>
      </c>
    </row>
    <row r="292" spans="1:12" s="186" customFormat="1" ht="15">
      <c r="A292" s="193"/>
      <c r="B292" s="184"/>
      <c r="C292" s="184"/>
      <c r="D292" s="184"/>
      <c r="E292" s="198" t="s">
        <v>182</v>
      </c>
      <c r="F292" s="298"/>
      <c r="G292" s="298"/>
      <c r="H292" s="388"/>
      <c r="I292" s="298"/>
      <c r="J292" s="388"/>
      <c r="K292" s="298"/>
      <c r="L292" s="298"/>
    </row>
    <row r="293" spans="1:12" s="186" customFormat="1" ht="15.75" thickBot="1">
      <c r="A293" s="193">
        <v>3031</v>
      </c>
      <c r="B293" s="184" t="s">
        <v>639</v>
      </c>
      <c r="C293" s="184">
        <v>3</v>
      </c>
      <c r="D293" s="184" t="s">
        <v>239</v>
      </c>
      <c r="E293" s="247" t="s">
        <v>60</v>
      </c>
      <c r="F293" s="312">
        <f>SUM(G293:H293)</f>
        <v>4000</v>
      </c>
      <c r="G293" s="401">
        <v>4000</v>
      </c>
      <c r="H293" s="401"/>
      <c r="I293" s="401">
        <v>1000</v>
      </c>
      <c r="J293" s="401">
        <v>2000</v>
      </c>
      <c r="K293" s="401">
        <v>3000</v>
      </c>
      <c r="L293" s="401">
        <v>4000</v>
      </c>
    </row>
    <row r="294" spans="1:12" ht="18" customHeight="1">
      <c r="A294" s="193">
        <v>3040</v>
      </c>
      <c r="B294" s="184" t="s">
        <v>639</v>
      </c>
      <c r="C294" s="184">
        <v>4</v>
      </c>
      <c r="D294" s="184">
        <v>0</v>
      </c>
      <c r="E294" s="198" t="s">
        <v>61</v>
      </c>
      <c r="F294" s="298">
        <f aca="true" t="shared" si="82" ref="F294:L294">SUM(F296)</f>
        <v>0</v>
      </c>
      <c r="G294" s="298">
        <f t="shared" si="82"/>
        <v>0</v>
      </c>
      <c r="H294" s="388">
        <f t="shared" si="82"/>
        <v>0</v>
      </c>
      <c r="I294" s="298">
        <f t="shared" si="82"/>
        <v>0</v>
      </c>
      <c r="J294" s="388">
        <f t="shared" si="82"/>
        <v>0</v>
      </c>
      <c r="K294" s="298">
        <f t="shared" si="82"/>
        <v>0</v>
      </c>
      <c r="L294" s="298">
        <f t="shared" si="82"/>
        <v>0</v>
      </c>
    </row>
    <row r="295" spans="1:12" s="186" customFormat="1" ht="10.5" customHeight="1">
      <c r="A295" s="193"/>
      <c r="B295" s="184"/>
      <c r="C295" s="184"/>
      <c r="D295" s="184"/>
      <c r="E295" s="198" t="s">
        <v>182</v>
      </c>
      <c r="F295" s="298"/>
      <c r="G295" s="298"/>
      <c r="H295" s="388"/>
      <c r="I295" s="298"/>
      <c r="J295" s="388"/>
      <c r="K295" s="298"/>
      <c r="L295" s="298"/>
    </row>
    <row r="296" spans="1:12" ht="16.5" customHeight="1" thickBot="1">
      <c r="A296" s="193">
        <v>3041</v>
      </c>
      <c r="B296" s="184" t="s">
        <v>639</v>
      </c>
      <c r="C296" s="184">
        <v>4</v>
      </c>
      <c r="D296" s="184">
        <v>1</v>
      </c>
      <c r="E296" s="198" t="s">
        <v>61</v>
      </c>
      <c r="F296" s="312">
        <f>SUM(G296:H296)</f>
        <v>0</v>
      </c>
      <c r="G296" s="401"/>
      <c r="H296" s="401"/>
      <c r="I296" s="401"/>
      <c r="J296" s="401"/>
      <c r="K296" s="401"/>
      <c r="L296" s="401"/>
    </row>
    <row r="297" spans="1:12" ht="12" customHeight="1">
      <c r="A297" s="193">
        <v>3050</v>
      </c>
      <c r="B297" s="184" t="s">
        <v>639</v>
      </c>
      <c r="C297" s="184">
        <v>5</v>
      </c>
      <c r="D297" s="184">
        <v>0</v>
      </c>
      <c r="E297" s="198" t="s">
        <v>62</v>
      </c>
      <c r="F297" s="298">
        <f aca="true" t="shared" si="83" ref="F297:L297">SUM(F299)</f>
        <v>0</v>
      </c>
      <c r="G297" s="298">
        <f t="shared" si="83"/>
        <v>0</v>
      </c>
      <c r="H297" s="388">
        <f t="shared" si="83"/>
        <v>0</v>
      </c>
      <c r="I297" s="298">
        <f t="shared" si="83"/>
        <v>0</v>
      </c>
      <c r="J297" s="388">
        <f t="shared" si="83"/>
        <v>0</v>
      </c>
      <c r="K297" s="298">
        <f t="shared" si="83"/>
        <v>0</v>
      </c>
      <c r="L297" s="298">
        <f t="shared" si="83"/>
        <v>0</v>
      </c>
    </row>
    <row r="298" spans="1:12" s="186" customFormat="1" ht="10.5" customHeight="1">
      <c r="A298" s="193"/>
      <c r="B298" s="184"/>
      <c r="C298" s="184"/>
      <c r="D298" s="184"/>
      <c r="E298" s="198" t="s">
        <v>182</v>
      </c>
      <c r="F298" s="298"/>
      <c r="G298" s="298"/>
      <c r="H298" s="388"/>
      <c r="I298" s="298"/>
      <c r="J298" s="388"/>
      <c r="K298" s="298"/>
      <c r="L298" s="298"/>
    </row>
    <row r="299" spans="1:12" ht="15.75" customHeight="1" thickBot="1">
      <c r="A299" s="193">
        <v>3051</v>
      </c>
      <c r="B299" s="184" t="s">
        <v>639</v>
      </c>
      <c r="C299" s="184">
        <v>5</v>
      </c>
      <c r="D299" s="184">
        <v>1</v>
      </c>
      <c r="E299" s="198" t="s">
        <v>62</v>
      </c>
      <c r="F299" s="312">
        <f>SUM(G299:H299)</f>
        <v>0</v>
      </c>
      <c r="G299" s="312"/>
      <c r="H299" s="394"/>
      <c r="I299" s="312"/>
      <c r="J299" s="394"/>
      <c r="K299" s="312"/>
      <c r="L299" s="312"/>
    </row>
    <row r="300" spans="1:12" ht="16.5" customHeight="1">
      <c r="A300" s="193">
        <v>3060</v>
      </c>
      <c r="B300" s="184" t="s">
        <v>639</v>
      </c>
      <c r="C300" s="184">
        <v>6</v>
      </c>
      <c r="D300" s="184">
        <v>0</v>
      </c>
      <c r="E300" s="198" t="s">
        <v>63</v>
      </c>
      <c r="F300" s="298">
        <f aca="true" t="shared" si="84" ref="F300:L300">SUM(F302)</f>
        <v>0</v>
      </c>
      <c r="G300" s="298">
        <f t="shared" si="84"/>
        <v>0</v>
      </c>
      <c r="H300" s="388">
        <f t="shared" si="84"/>
        <v>0</v>
      </c>
      <c r="I300" s="298">
        <f t="shared" si="84"/>
        <v>0</v>
      </c>
      <c r="J300" s="388">
        <f t="shared" si="84"/>
        <v>0</v>
      </c>
      <c r="K300" s="298">
        <f t="shared" si="84"/>
        <v>0</v>
      </c>
      <c r="L300" s="298">
        <f t="shared" si="84"/>
        <v>0</v>
      </c>
    </row>
    <row r="301" spans="1:12" s="186" customFormat="1" ht="10.5" customHeight="1">
      <c r="A301" s="193"/>
      <c r="B301" s="184"/>
      <c r="C301" s="184"/>
      <c r="D301" s="184"/>
      <c r="E301" s="198" t="s">
        <v>182</v>
      </c>
      <c r="F301" s="298"/>
      <c r="G301" s="298"/>
      <c r="H301" s="388"/>
      <c r="I301" s="298"/>
      <c r="J301" s="388"/>
      <c r="K301" s="298"/>
      <c r="L301" s="298"/>
    </row>
    <row r="302" spans="1:12" ht="15.75" customHeight="1" thickBot="1">
      <c r="A302" s="193">
        <v>3061</v>
      </c>
      <c r="B302" s="184" t="s">
        <v>639</v>
      </c>
      <c r="C302" s="184">
        <v>6</v>
      </c>
      <c r="D302" s="184">
        <v>1</v>
      </c>
      <c r="E302" s="198" t="s">
        <v>63</v>
      </c>
      <c r="F302" s="312">
        <f>SUM(G302:H302)</f>
        <v>0</v>
      </c>
      <c r="G302" s="312"/>
      <c r="H302" s="394"/>
      <c r="I302" s="312"/>
      <c r="J302" s="394"/>
      <c r="K302" s="312"/>
      <c r="L302" s="312"/>
    </row>
    <row r="303" spans="1:12" ht="34.5" customHeight="1">
      <c r="A303" s="193">
        <v>3070</v>
      </c>
      <c r="B303" s="184" t="s">
        <v>639</v>
      </c>
      <c r="C303" s="184">
        <v>7</v>
      </c>
      <c r="D303" s="184">
        <v>0</v>
      </c>
      <c r="E303" s="198" t="s">
        <v>64</v>
      </c>
      <c r="F303" s="298">
        <f aca="true" t="shared" si="85" ref="F303:L303">SUM(F305)</f>
        <v>19500</v>
      </c>
      <c r="G303" s="298">
        <f t="shared" si="85"/>
        <v>19500</v>
      </c>
      <c r="H303" s="388">
        <f t="shared" si="85"/>
        <v>0</v>
      </c>
      <c r="I303" s="298">
        <f t="shared" si="85"/>
        <v>4500</v>
      </c>
      <c r="J303" s="388">
        <f t="shared" si="85"/>
        <v>9000</v>
      </c>
      <c r="K303" s="298">
        <f t="shared" si="85"/>
        <v>14000</v>
      </c>
      <c r="L303" s="298">
        <f t="shared" si="85"/>
        <v>19500</v>
      </c>
    </row>
    <row r="304" spans="1:12" s="186" customFormat="1" ht="10.5" customHeight="1">
      <c r="A304" s="193"/>
      <c r="B304" s="184"/>
      <c r="C304" s="184"/>
      <c r="D304" s="184"/>
      <c r="E304" s="198" t="s">
        <v>182</v>
      </c>
      <c r="F304" s="298"/>
      <c r="G304" s="298"/>
      <c r="H304" s="388"/>
      <c r="I304" s="298"/>
      <c r="J304" s="388"/>
      <c r="K304" s="298"/>
      <c r="L304" s="298"/>
    </row>
    <row r="305" spans="1:12" ht="39" customHeight="1" thickBot="1">
      <c r="A305" s="193">
        <v>3071</v>
      </c>
      <c r="B305" s="184" t="s">
        <v>639</v>
      </c>
      <c r="C305" s="184">
        <v>7</v>
      </c>
      <c r="D305" s="184">
        <v>1</v>
      </c>
      <c r="E305" s="198" t="s">
        <v>64</v>
      </c>
      <c r="F305" s="312">
        <f>SUM(G305:H305)</f>
        <v>19500</v>
      </c>
      <c r="G305" s="401">
        <v>19500</v>
      </c>
      <c r="H305" s="401"/>
      <c r="I305" s="391">
        <v>4500</v>
      </c>
      <c r="J305" s="391">
        <v>9000</v>
      </c>
      <c r="K305" s="391">
        <v>14000</v>
      </c>
      <c r="L305" s="391">
        <v>19500</v>
      </c>
    </row>
    <row r="306" spans="1:12" ht="40.5" customHeight="1">
      <c r="A306" s="193">
        <v>3080</v>
      </c>
      <c r="B306" s="184" t="s">
        <v>639</v>
      </c>
      <c r="C306" s="184">
        <v>8</v>
      </c>
      <c r="D306" s="184">
        <v>0</v>
      </c>
      <c r="E306" s="198" t="s">
        <v>65</v>
      </c>
      <c r="F306" s="298">
        <f aca="true" t="shared" si="86" ref="F306:L306">SUM(F308)</f>
        <v>0</v>
      </c>
      <c r="G306" s="298">
        <f t="shared" si="86"/>
        <v>0</v>
      </c>
      <c r="H306" s="388">
        <f t="shared" si="86"/>
        <v>0</v>
      </c>
      <c r="I306" s="298">
        <f t="shared" si="86"/>
        <v>0</v>
      </c>
      <c r="J306" s="388">
        <f t="shared" si="86"/>
        <v>0</v>
      </c>
      <c r="K306" s="298">
        <f t="shared" si="86"/>
        <v>0</v>
      </c>
      <c r="L306" s="298">
        <f t="shared" si="86"/>
        <v>0</v>
      </c>
    </row>
    <row r="307" spans="1:12" s="186" customFormat="1" ht="18.75" customHeight="1">
      <c r="A307" s="193"/>
      <c r="B307" s="184"/>
      <c r="C307" s="184"/>
      <c r="D307" s="184"/>
      <c r="E307" s="198" t="s">
        <v>182</v>
      </c>
      <c r="F307" s="298"/>
      <c r="G307" s="298"/>
      <c r="H307" s="388"/>
      <c r="I307" s="298"/>
      <c r="J307" s="388"/>
      <c r="K307" s="298"/>
      <c r="L307" s="298"/>
    </row>
    <row r="308" spans="1:12" ht="40.5" customHeight="1" thickBot="1">
      <c r="A308" s="193">
        <v>3081</v>
      </c>
      <c r="B308" s="184" t="s">
        <v>639</v>
      </c>
      <c r="C308" s="184">
        <v>8</v>
      </c>
      <c r="D308" s="184">
        <v>1</v>
      </c>
      <c r="E308" s="198" t="s">
        <v>65</v>
      </c>
      <c r="F308" s="312">
        <f>SUM(G308:H308)</f>
        <v>0</v>
      </c>
      <c r="G308" s="312"/>
      <c r="H308" s="394"/>
      <c r="I308" s="312"/>
      <c r="J308" s="394"/>
      <c r="K308" s="312"/>
      <c r="L308" s="312"/>
    </row>
    <row r="309" spans="1:12" s="186" customFormat="1" ht="10.5" customHeight="1">
      <c r="A309" s="193"/>
      <c r="B309" s="184"/>
      <c r="C309" s="184"/>
      <c r="D309" s="184"/>
      <c r="E309" s="198" t="s">
        <v>182</v>
      </c>
      <c r="F309" s="298"/>
      <c r="G309" s="298"/>
      <c r="H309" s="388"/>
      <c r="I309" s="298"/>
      <c r="J309" s="388"/>
      <c r="K309" s="298"/>
      <c r="L309" s="298"/>
    </row>
    <row r="310" spans="1:12" ht="25.5" customHeight="1">
      <c r="A310" s="193">
        <v>3090</v>
      </c>
      <c r="B310" s="184" t="s">
        <v>639</v>
      </c>
      <c r="C310" s="184">
        <v>9</v>
      </c>
      <c r="D310" s="184">
        <v>0</v>
      </c>
      <c r="E310" s="198" t="s">
        <v>66</v>
      </c>
      <c r="F310" s="298">
        <f aca="true" t="shared" si="87" ref="F310:L310">SUM(F312:F313)</f>
        <v>0</v>
      </c>
      <c r="G310" s="298">
        <f t="shared" si="87"/>
        <v>0</v>
      </c>
      <c r="H310" s="388">
        <f t="shared" si="87"/>
        <v>0</v>
      </c>
      <c r="I310" s="298">
        <f t="shared" si="87"/>
        <v>0</v>
      </c>
      <c r="J310" s="388">
        <f t="shared" si="87"/>
        <v>0</v>
      </c>
      <c r="K310" s="298">
        <f t="shared" si="87"/>
        <v>0</v>
      </c>
      <c r="L310" s="298">
        <f t="shared" si="87"/>
        <v>0</v>
      </c>
    </row>
    <row r="311" spans="1:12" s="186" customFormat="1" ht="10.5" customHeight="1">
      <c r="A311" s="193"/>
      <c r="B311" s="184"/>
      <c r="C311" s="184"/>
      <c r="D311" s="184"/>
      <c r="E311" s="198" t="s">
        <v>182</v>
      </c>
      <c r="F311" s="298"/>
      <c r="G311" s="298"/>
      <c r="H311" s="388"/>
      <c r="I311" s="298"/>
      <c r="J311" s="388"/>
      <c r="K311" s="298"/>
      <c r="L311" s="298"/>
    </row>
    <row r="312" spans="1:12" ht="25.5" customHeight="1" thickBot="1">
      <c r="A312" s="193">
        <v>3091</v>
      </c>
      <c r="B312" s="184" t="s">
        <v>639</v>
      </c>
      <c r="C312" s="184">
        <v>9</v>
      </c>
      <c r="D312" s="184">
        <v>1</v>
      </c>
      <c r="E312" s="198" t="s">
        <v>66</v>
      </c>
      <c r="F312" s="312">
        <f>SUM(G312:H312)</f>
        <v>0</v>
      </c>
      <c r="G312" s="298"/>
      <c r="H312" s="298"/>
      <c r="I312" s="298"/>
      <c r="J312" s="298"/>
      <c r="K312" s="298"/>
      <c r="L312" s="298"/>
    </row>
    <row r="313" spans="1:12" ht="53.25" customHeight="1" thickBot="1">
      <c r="A313" s="193">
        <v>3092</v>
      </c>
      <c r="B313" s="184" t="s">
        <v>639</v>
      </c>
      <c r="C313" s="184">
        <v>9</v>
      </c>
      <c r="D313" s="184">
        <v>2</v>
      </c>
      <c r="E313" s="198" t="s">
        <v>659</v>
      </c>
      <c r="F313" s="312">
        <f>SUM(G313:H313)</f>
        <v>0</v>
      </c>
      <c r="G313" s="298"/>
      <c r="H313" s="298"/>
      <c r="I313" s="298"/>
      <c r="J313" s="298"/>
      <c r="K313" s="298"/>
      <c r="L313" s="298"/>
    </row>
    <row r="314" spans="1:12" s="179" customFormat="1" ht="32.25" customHeight="1">
      <c r="A314" s="251">
        <v>3100</v>
      </c>
      <c r="B314" s="225" t="s">
        <v>640</v>
      </c>
      <c r="C314" s="225">
        <v>0</v>
      </c>
      <c r="D314" s="226">
        <v>0</v>
      </c>
      <c r="E314" s="252" t="s">
        <v>560</v>
      </c>
      <c r="F314" s="395">
        <f aca="true" t="shared" si="88" ref="F314:L314">SUM(F316)</f>
        <v>22179.100000000006</v>
      </c>
      <c r="G314" s="395">
        <f t="shared" si="88"/>
        <v>173679.1</v>
      </c>
      <c r="H314" s="405">
        <f t="shared" si="88"/>
        <v>0</v>
      </c>
      <c r="I314" s="395">
        <f t="shared" si="88"/>
        <v>10000</v>
      </c>
      <c r="J314" s="405">
        <f t="shared" si="88"/>
        <v>12550.5</v>
      </c>
      <c r="K314" s="395">
        <f t="shared" si="88"/>
        <v>21050.5</v>
      </c>
      <c r="L314" s="395">
        <f t="shared" si="88"/>
        <v>22179.1</v>
      </c>
    </row>
    <row r="315" spans="1:12" ht="11.25" customHeight="1">
      <c r="A315" s="187"/>
      <c r="B315" s="173"/>
      <c r="C315" s="174"/>
      <c r="D315" s="175"/>
      <c r="E315" s="180" t="s">
        <v>181</v>
      </c>
      <c r="F315" s="363"/>
      <c r="G315" s="363"/>
      <c r="H315" s="404"/>
      <c r="I315" s="363"/>
      <c r="J315" s="404"/>
      <c r="K315" s="363"/>
      <c r="L315" s="363"/>
    </row>
    <row r="316" spans="1:12" ht="29.25" customHeight="1">
      <c r="A316" s="187">
        <v>3110</v>
      </c>
      <c r="B316" s="184" t="s">
        <v>640</v>
      </c>
      <c r="C316" s="184">
        <v>1</v>
      </c>
      <c r="D316" s="185">
        <v>0</v>
      </c>
      <c r="E316" s="242" t="s">
        <v>165</v>
      </c>
      <c r="F316" s="298">
        <f aca="true" t="shared" si="89" ref="F316:L316">SUM(F318)</f>
        <v>22179.100000000006</v>
      </c>
      <c r="G316" s="298">
        <f t="shared" si="89"/>
        <v>173679.1</v>
      </c>
      <c r="H316" s="388">
        <f t="shared" si="89"/>
        <v>0</v>
      </c>
      <c r="I316" s="298">
        <f t="shared" si="89"/>
        <v>10000</v>
      </c>
      <c r="J316" s="388">
        <f t="shared" si="89"/>
        <v>12550.5</v>
      </c>
      <c r="K316" s="298">
        <f t="shared" si="89"/>
        <v>21050.5</v>
      </c>
      <c r="L316" s="298">
        <f t="shared" si="89"/>
        <v>22179.1</v>
      </c>
    </row>
    <row r="317" spans="1:12" s="186" customFormat="1" ht="13.5" customHeight="1" thickBot="1">
      <c r="A317" s="187"/>
      <c r="B317" s="173"/>
      <c r="C317" s="184"/>
      <c r="D317" s="185"/>
      <c r="E317" s="180" t="s">
        <v>182</v>
      </c>
      <c r="F317" s="298"/>
      <c r="G317" s="298"/>
      <c r="H317" s="388"/>
      <c r="I317" s="298"/>
      <c r="J317" s="388"/>
      <c r="K317" s="298"/>
      <c r="L317" s="298"/>
    </row>
    <row r="318" spans="1:12" ht="24.75" thickBot="1">
      <c r="A318" s="187">
        <v>3112</v>
      </c>
      <c r="B318" s="189" t="s">
        <v>640</v>
      </c>
      <c r="C318" s="189">
        <v>1</v>
      </c>
      <c r="D318" s="190">
        <v>2</v>
      </c>
      <c r="E318" s="253" t="s">
        <v>108</v>
      </c>
      <c r="F318" s="518">
        <f>SUM(G318:H318)-Ekamutner!D115</f>
        <v>22179.100000000006</v>
      </c>
      <c r="G318" s="519">
        <v>173679.1</v>
      </c>
      <c r="H318" s="520">
        <f>H319</f>
        <v>0</v>
      </c>
      <c r="I318" s="521">
        <v>10000</v>
      </c>
      <c r="J318" s="521">
        <v>12550.5</v>
      </c>
      <c r="K318" s="521">
        <v>21050.5</v>
      </c>
      <c r="L318" s="519">
        <v>22179.1</v>
      </c>
    </row>
    <row r="319" spans="1:12" ht="15">
      <c r="A319" s="193"/>
      <c r="B319" s="184"/>
      <c r="C319" s="184"/>
      <c r="D319" s="184"/>
      <c r="E319" s="254"/>
      <c r="F319" s="298"/>
      <c r="G319" s="298"/>
      <c r="H319" s="388"/>
      <c r="I319" s="298"/>
      <c r="J319" s="388"/>
      <c r="K319" s="298"/>
      <c r="L319" s="298"/>
    </row>
    <row r="320" spans="1:12" ht="15.75" thickBot="1">
      <c r="A320" s="193"/>
      <c r="B320" s="184"/>
      <c r="C320" s="184"/>
      <c r="D320" s="184"/>
      <c r="E320" s="254"/>
      <c r="F320" s="312"/>
      <c r="G320" s="312"/>
      <c r="H320" s="388"/>
      <c r="I320" s="312"/>
      <c r="J320" s="388"/>
      <c r="K320" s="312"/>
      <c r="L320" s="312"/>
    </row>
    <row r="321" spans="2:4" ht="15">
      <c r="B321" s="256"/>
      <c r="C321" s="257"/>
      <c r="D321" s="258"/>
    </row>
    <row r="322" spans="1:12" s="129" customFormat="1" ht="58.5" customHeight="1">
      <c r="A322" s="566" t="s">
        <v>159</v>
      </c>
      <c r="B322" s="566"/>
      <c r="C322" s="566"/>
      <c r="D322" s="566"/>
      <c r="E322" s="566"/>
      <c r="F322" s="566"/>
      <c r="G322" s="566"/>
      <c r="H322" s="566"/>
      <c r="I322" s="566"/>
      <c r="J322" s="566"/>
      <c r="K322" s="566"/>
      <c r="L322" s="566"/>
    </row>
    <row r="323" spans="1:12" s="129" customFormat="1" ht="12.75">
      <c r="A323" s="260" t="s">
        <v>561</v>
      </c>
      <c r="B323" s="261"/>
      <c r="C323" s="261"/>
      <c r="D323" s="261"/>
      <c r="E323" s="261"/>
      <c r="F323" s="261"/>
      <c r="G323" s="412"/>
      <c r="H323" s="413"/>
      <c r="I323" s="413"/>
      <c r="J323" s="413"/>
      <c r="K323" s="413"/>
      <c r="L323" s="413"/>
    </row>
  </sheetData>
  <sheetProtection/>
  <protectedRanges>
    <protectedRange sqref="G8:H8 F3:F6" name="Range25"/>
    <protectedRange sqref="F292:L292 G298:L299 G296:L296 G293:L293 F295:L295" name="Range22"/>
    <protectedRange sqref="G267:L268 F270:L270 F274:L274 G263:L264 G275:L275 G272:L272 G271:H271 F266:L266" name="Range20"/>
    <protectedRange sqref="I245:L246 G241:H243 F248:L248 G246:H246 F245:H245 F240:H240 G250:L250 I240:L243" name="Range18"/>
    <protectedRange sqref="G217:H218 I216:L218 F216:H216 F222:L222 F220:L220" name="Range16"/>
    <protectedRange sqref="G199:H202 F198:H198 F191:L191 G193:L196 I198:L202" name="Range14"/>
    <protectedRange sqref="G166:H166 I176:L177 G177:H177 F168:L168 F176:H176 F173:L173 F165:H165 F171:L171 G179:L179 G174:L174 G169:H169 I165:L166" name="Range12"/>
    <protectedRange sqref="G149:H149 F148:H148 G141:L146 F151:L151 I148:L149" name="Range10"/>
    <protectedRange sqref="G119:H121 G125:L128 F118:H118 F123:L123 G124 I118:L121" name="Range8"/>
    <protectedRange sqref="G84:H84 G87:H87 G90:H90 I92:L93 G93:H93 I86:L87 I97:L98 I89:L90 G98:H98 F97:H97 F92:H92 F89:H89 F86:H86 F83:H83 F95:L95 I83:L84" name="Range6"/>
    <protectedRange sqref="G49:H49 I54:L55 G55:H55 G58:H58 G60:L61 I57:L58 G64 F63:H63 F57:H57 F54:H54 F50:H50 I49:L50 I63:L64 F52:L52 G48:L48" name="Range4"/>
    <protectedRange sqref="G21:L21 G24:H25 F27:H27 F18:L18 H28 I27:L28 F16:L16 G28:G30 H29:L30 F23:L23 G19:H20 J20:L20 I25:L25 J24:L24" name="Range2"/>
    <protectedRange sqref="G67:H67 I71:L74 G72:H74 I79:L81 G77:H77 I76:L77 G80:H81 F79:H79 F76:H76 F71:H71 F66:H66 G64:L64 F69:L69 F83:L83 I66:L67" name="Range5"/>
    <protectedRange sqref="G113:L116 G110:L111 G107:L108 G105:H106 G101:L104 G99:L99" name="Range7"/>
    <protectedRange sqref="I133:L137 G131:H131 I139:L140 G134:H137 G140:H140 F139:H139 F133:H133 F130:H130 I130:L131" name="Range9"/>
    <protectedRange sqref="F156:L156 F153:L153 F162:L162 G160:L160 F159:L159 G157:L157 G163:L163" name="Range11"/>
    <protectedRange sqref="G186:H186 F182:L182 F185:H185 F179:L179 I185:L186 G189:H189 G180:H180 G183:H183 F188:L188" name="Range13"/>
    <protectedRange sqref="I204:L208 I210:L211 G205:H208 I213:L214 G211:H211 G214:H214 F213:H213 F210:H210 F204:H204" name="Range15"/>
    <protectedRange sqref="F234:H234 G227:L227 G230:L232 I234:L235 G235:G238 H235 H236:L238 G229:H229 G225:L225" name="Range17"/>
    <protectedRange sqref="F252:L252 F262:L262 G256:L256 G260:L260 F258:L258 F254:L254 G259:H259" name="Range19"/>
    <protectedRange sqref="G278:H278 F292:L292 I289:L290 G286:H287 I285:L287 G290:H290 F289:H289 F285:H285 F277:H277 F283:L283 F280:L280 I277:L278" name="Range21"/>
    <protectedRange sqref="G302:H302 F304:L304 G308:H308 F309:H309 F307:H307 I307:L309 F301:H301 G305:H305 I301:L302" name="Range23"/>
    <protectedRange sqref="L319" name="Range24_4_1_1_1"/>
    <protectedRange sqref="G318" name="Range24_1"/>
  </protectedRanges>
  <mergeCells count="15">
    <mergeCell ref="E8:K8"/>
    <mergeCell ref="A10:A12"/>
    <mergeCell ref="K7:M7"/>
    <mergeCell ref="J1:L1"/>
    <mergeCell ref="E7:I7"/>
    <mergeCell ref="J3:L5"/>
    <mergeCell ref="K6:M6"/>
    <mergeCell ref="A322:L322"/>
    <mergeCell ref="B10:B12"/>
    <mergeCell ref="C10:C12"/>
    <mergeCell ref="D10:D12"/>
    <mergeCell ref="F10:H10"/>
    <mergeCell ref="I11:L11"/>
    <mergeCell ref="I10:L10"/>
    <mergeCell ref="E10:E12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7:B68 B98:B100 B102 B106:B108 B109 B111:B112 B113:B117 B119:B122 B124 B125:B129 B131:B132 B134:B138 B140:B147 B149:B150 B152 B154 B155 B157 B158 B161 B163 B164 B166:B167 B169 B170 B172 B174 B175 B177:B178 B180 B181 B183 B184 B186:B187 B189 B190 B192 B194:B197 B199:B203 B205:B209 B211:B212 B214:B215 B217:B219 B221 B223 B224 B226 B227 B228 B229 B230 B231:B232 B233 B238:B239 B241:B244 B246:B247 B251 B253 B255 B256 B257 B259 B260 B261 B263:B264 B265 B267 B268:B269 B272:B273 B276 B278:B279 B282 B284 B286:B288 B290:B291 B293 D293 B294 B296 B297 B299:B300 B302:B303 B305 B306 B308 B310 B312 B313 B314 B316 B318 B96 B93:B94 B90:B91 B87:B88 B84:B85 B80:B82 B77:B78 B72:B75 B70 B64:B65 B61:B62 B58:B59 B55:B56 B53 B47:B51 B45 B42:B43 B40 B39 B36:B37 B33:B34 B31 B30 B24:D26 B20:D22 B19:D19 B17:D17 B15:D15 C28:D28 B275 B281 B249 B235:B236 B28:B29 B160" numberStoredAsText="1"/>
    <ignoredError sqref="G122" formula="1"/>
    <ignoredError sqref="F1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zoomScalePageLayoutView="0" workbookViewId="0" topLeftCell="B1">
      <selection activeCell="L5" sqref="L5"/>
    </sheetView>
  </sheetViews>
  <sheetFormatPr defaultColWidth="9.140625" defaultRowHeight="12.75"/>
  <cols>
    <col min="1" max="1" width="5.8515625" style="123" customWidth="1"/>
    <col min="2" max="2" width="43.7109375" style="123" customWidth="1"/>
    <col min="3" max="3" width="7.7109375" style="131" customWidth="1"/>
    <col min="4" max="5" width="12.57421875" style="131" customWidth="1"/>
    <col min="6" max="7" width="12.7109375" style="131" customWidth="1"/>
    <col min="8" max="8" width="12.7109375" style="123" customWidth="1"/>
    <col min="9" max="9" width="19.140625" style="123" customWidth="1"/>
    <col min="10" max="10" width="12.7109375" style="123" customWidth="1"/>
    <col min="11" max="11" width="12.57421875" style="123" customWidth="1"/>
    <col min="12" max="16384" width="9.140625" style="123" customWidth="1"/>
  </cols>
  <sheetData>
    <row r="1" spans="7:11" ht="78.75" customHeight="1">
      <c r="G1" s="527"/>
      <c r="H1" s="611" t="s">
        <v>871</v>
      </c>
      <c r="I1" s="611"/>
      <c r="J1" s="611"/>
      <c r="K1" s="503"/>
    </row>
    <row r="2" spans="7:11" ht="10.5" customHeight="1">
      <c r="G2" s="527"/>
      <c r="H2" s="526"/>
      <c r="I2" s="526"/>
      <c r="J2" s="526"/>
      <c r="K2" s="503"/>
    </row>
    <row r="3" spans="7:11" ht="90" customHeight="1">
      <c r="G3" s="528"/>
      <c r="H3" s="612" t="s">
        <v>870</v>
      </c>
      <c r="I3" s="612"/>
      <c r="J3" s="612"/>
      <c r="K3" s="503"/>
    </row>
    <row r="4" spans="9:11" ht="16.5">
      <c r="I4" s="587" t="s">
        <v>609</v>
      </c>
      <c r="J4" s="587"/>
      <c r="K4" s="587"/>
    </row>
    <row r="5" spans="1:10" s="3" customFormat="1" ht="24.75" customHeight="1">
      <c r="A5" s="2"/>
      <c r="H5" s="599"/>
      <c r="I5" s="599"/>
      <c r="J5" s="599"/>
    </row>
    <row r="6" spans="1:10" s="121" customFormat="1" ht="22.5" customHeight="1">
      <c r="A6" s="7"/>
      <c r="B6" s="600" t="s">
        <v>877</v>
      </c>
      <c r="C6" s="600"/>
      <c r="D6" s="600"/>
      <c r="E6" s="600"/>
      <c r="F6" s="600"/>
      <c r="G6" s="600"/>
      <c r="H6" s="601"/>
      <c r="I6" s="601"/>
      <c r="J6" s="601"/>
    </row>
    <row r="7" spans="1:10" s="121" customFormat="1" ht="21.75" customHeight="1">
      <c r="A7" s="8"/>
      <c r="B7" s="602" t="s">
        <v>606</v>
      </c>
      <c r="C7" s="602"/>
      <c r="D7" s="602"/>
      <c r="E7" s="602"/>
      <c r="F7" s="602"/>
      <c r="G7" s="602"/>
      <c r="H7" s="602"/>
      <c r="I7" s="602"/>
      <c r="J7" s="602"/>
    </row>
    <row r="8" spans="1:10" s="122" customFormat="1" ht="15.75" thickBot="1">
      <c r="A8" s="4"/>
      <c r="B8" s="3"/>
      <c r="C8" s="3"/>
      <c r="D8" s="3"/>
      <c r="E8" s="3"/>
      <c r="F8" s="3"/>
      <c r="G8" s="3"/>
      <c r="H8" s="5"/>
      <c r="I8" s="5"/>
      <c r="J8" s="5"/>
    </row>
    <row r="9" spans="1:10" ht="13.5" thickBot="1">
      <c r="A9" s="591" t="s">
        <v>254</v>
      </c>
      <c r="B9" s="607" t="s">
        <v>109</v>
      </c>
      <c r="C9" s="608"/>
      <c r="D9" s="604" t="s">
        <v>867</v>
      </c>
      <c r="E9" s="605"/>
      <c r="F9" s="606"/>
      <c r="G9" s="596" t="s">
        <v>19</v>
      </c>
      <c r="H9" s="597"/>
      <c r="I9" s="597"/>
      <c r="J9" s="598"/>
    </row>
    <row r="10" spans="1:10" ht="30" customHeight="1" thickBot="1">
      <c r="A10" s="592"/>
      <c r="B10" s="609"/>
      <c r="C10" s="610"/>
      <c r="D10" s="603" t="s">
        <v>255</v>
      </c>
      <c r="E10" s="65" t="s">
        <v>181</v>
      </c>
      <c r="F10" s="66"/>
      <c r="G10" s="593" t="s">
        <v>20</v>
      </c>
      <c r="H10" s="594"/>
      <c r="I10" s="594"/>
      <c r="J10" s="595"/>
    </row>
    <row r="11" spans="1:10" ht="25.5">
      <c r="A11" s="592"/>
      <c r="B11" s="67" t="s">
        <v>110</v>
      </c>
      <c r="C11" s="68" t="s">
        <v>111</v>
      </c>
      <c r="D11" s="603"/>
      <c r="E11" s="69" t="s">
        <v>250</v>
      </c>
      <c r="F11" s="70" t="s">
        <v>251</v>
      </c>
      <c r="G11" s="61">
        <v>1</v>
      </c>
      <c r="H11" s="48">
        <v>2</v>
      </c>
      <c r="I11" s="48">
        <v>3</v>
      </c>
      <c r="J11" s="48">
        <v>4</v>
      </c>
    </row>
    <row r="12" spans="1:10" ht="12.75">
      <c r="A12" s="71">
        <v>1</v>
      </c>
      <c r="B12" s="71">
        <v>2</v>
      </c>
      <c r="C12" s="72" t="s">
        <v>112</v>
      </c>
      <c r="D12" s="73">
        <v>4</v>
      </c>
      <c r="E12" s="59">
        <v>5</v>
      </c>
      <c r="F12" s="74">
        <v>6</v>
      </c>
      <c r="G12" s="75">
        <v>7</v>
      </c>
      <c r="H12" s="62">
        <v>8</v>
      </c>
      <c r="I12" s="48">
        <v>9</v>
      </c>
      <c r="J12" s="62">
        <v>10</v>
      </c>
    </row>
    <row r="13" spans="1:10" ht="36.75" customHeight="1">
      <c r="A13" s="55">
        <v>4000</v>
      </c>
      <c r="B13" s="76" t="s">
        <v>464</v>
      </c>
      <c r="C13" s="77"/>
      <c r="D13" s="120">
        <f aca="true" t="shared" si="0" ref="D13:J13">SUM(D15,D176,D211)</f>
        <v>2662354.5</v>
      </c>
      <c r="E13" s="120">
        <f t="shared" si="0"/>
        <v>1809462.2</v>
      </c>
      <c r="F13" s="120">
        <f t="shared" si="0"/>
        <v>1004392.2999999999</v>
      </c>
      <c r="G13" s="120">
        <f t="shared" si="0"/>
        <v>941528.0999999999</v>
      </c>
      <c r="H13" s="120">
        <f t="shared" si="0"/>
        <v>1479966.9</v>
      </c>
      <c r="I13" s="120">
        <f t="shared" si="0"/>
        <v>1882756.5999999999</v>
      </c>
      <c r="J13" s="120">
        <f t="shared" si="0"/>
        <v>2662354.5</v>
      </c>
    </row>
    <row r="14" spans="1:10" ht="12.75">
      <c r="A14" s="55"/>
      <c r="B14" s="78" t="s">
        <v>184</v>
      </c>
      <c r="C14" s="77"/>
      <c r="D14" s="57"/>
      <c r="E14" s="49"/>
      <c r="F14" s="79"/>
      <c r="G14" s="50"/>
      <c r="H14" s="60"/>
      <c r="I14" s="60"/>
      <c r="J14" s="60"/>
    </row>
    <row r="15" spans="1:10" ht="42" customHeight="1">
      <c r="A15" s="55">
        <v>4050</v>
      </c>
      <c r="B15" s="80" t="s">
        <v>465</v>
      </c>
      <c r="C15" s="81" t="s">
        <v>769</v>
      </c>
      <c r="D15" s="57">
        <f aca="true" t="shared" si="1" ref="D15:J15">SUM(D17,D30,D73,D88,D98,D132,D147)</f>
        <v>1657962.2</v>
      </c>
      <c r="E15" s="49">
        <f t="shared" si="1"/>
        <v>1809462.2</v>
      </c>
      <c r="F15" s="79">
        <f t="shared" si="1"/>
        <v>0</v>
      </c>
      <c r="G15" s="60">
        <f t="shared" si="1"/>
        <v>330084</v>
      </c>
      <c r="H15" s="60">
        <f t="shared" si="1"/>
        <v>845022.8</v>
      </c>
      <c r="I15" s="60">
        <f t="shared" si="1"/>
        <v>1246312.5</v>
      </c>
      <c r="J15" s="60">
        <f t="shared" si="1"/>
        <v>1657962.2</v>
      </c>
    </row>
    <row r="16" spans="1:10" ht="12.75">
      <c r="A16" s="55"/>
      <c r="B16" s="78" t="s">
        <v>184</v>
      </c>
      <c r="C16" s="77"/>
      <c r="D16" s="57"/>
      <c r="E16" s="49"/>
      <c r="F16" s="79"/>
      <c r="G16" s="50"/>
      <c r="H16" s="60"/>
      <c r="I16" s="60"/>
      <c r="J16" s="60"/>
    </row>
    <row r="17" spans="1:10" ht="30.75" customHeight="1">
      <c r="A17" s="55">
        <v>4100</v>
      </c>
      <c r="B17" s="64" t="s">
        <v>466</v>
      </c>
      <c r="C17" s="82" t="s">
        <v>769</v>
      </c>
      <c r="D17" s="57">
        <f>SUM(D19,D24,D27)</f>
        <v>526811.6</v>
      </c>
      <c r="E17" s="49">
        <f>SUM(E19,E24,E27)</f>
        <v>526811.6</v>
      </c>
      <c r="F17" s="79" t="s">
        <v>776</v>
      </c>
      <c r="G17" s="50">
        <f>SUM(G19,G24,G27)</f>
        <v>109000</v>
      </c>
      <c r="H17" s="60">
        <f>SUM(H19,H24,H27)</f>
        <v>271581</v>
      </c>
      <c r="I17" s="60">
        <f>SUM(I19,I24,I27)</f>
        <v>412581</v>
      </c>
      <c r="J17" s="60">
        <f>SUM(J19,J24,J27)</f>
        <v>526811.6</v>
      </c>
    </row>
    <row r="18" spans="1:10" ht="12.75">
      <c r="A18" s="55"/>
      <c r="B18" s="78" t="s">
        <v>184</v>
      </c>
      <c r="C18" s="77"/>
      <c r="D18" s="57"/>
      <c r="E18" s="49"/>
      <c r="F18" s="79"/>
      <c r="G18" s="50"/>
      <c r="H18" s="60"/>
      <c r="I18" s="60"/>
      <c r="J18" s="60"/>
    </row>
    <row r="19" spans="1:10" ht="24">
      <c r="A19" s="55">
        <v>4110</v>
      </c>
      <c r="B19" s="83" t="s">
        <v>467</v>
      </c>
      <c r="C19" s="82" t="s">
        <v>769</v>
      </c>
      <c r="D19" s="57">
        <f>SUM(D21:D23)</f>
        <v>526811.6</v>
      </c>
      <c r="E19" s="49">
        <f>SUM(E21:E23)</f>
        <v>526811.6</v>
      </c>
      <c r="F19" s="84" t="s">
        <v>775</v>
      </c>
      <c r="G19" s="50">
        <f>SUM(G21:G23)</f>
        <v>109000</v>
      </c>
      <c r="H19" s="60">
        <f>SUM(H21:H23)</f>
        <v>271581</v>
      </c>
      <c r="I19" s="60">
        <f>SUM(I21:I23)</f>
        <v>412581</v>
      </c>
      <c r="J19" s="60">
        <f>SUM(J21:J23)</f>
        <v>526811.6</v>
      </c>
    </row>
    <row r="20" spans="1:10" ht="12.75">
      <c r="A20" s="55"/>
      <c r="B20" s="78" t="s">
        <v>182</v>
      </c>
      <c r="C20" s="82"/>
      <c r="D20" s="57"/>
      <c r="E20" s="49"/>
      <c r="F20" s="84"/>
      <c r="G20" s="50"/>
      <c r="H20" s="60"/>
      <c r="I20" s="60"/>
      <c r="J20" s="60"/>
    </row>
    <row r="21" spans="1:10" ht="24">
      <c r="A21" s="55">
        <v>4111</v>
      </c>
      <c r="B21" s="85" t="s">
        <v>113</v>
      </c>
      <c r="C21" s="86" t="s">
        <v>642</v>
      </c>
      <c r="D21" s="57">
        <f>SUM(E21:F21)</f>
        <v>478495.3</v>
      </c>
      <c r="E21" s="49">
        <v>478495.3</v>
      </c>
      <c r="F21" s="84" t="s">
        <v>775</v>
      </c>
      <c r="G21" s="50">
        <v>108000</v>
      </c>
      <c r="H21" s="60">
        <v>252481</v>
      </c>
      <c r="I21" s="60">
        <v>382981</v>
      </c>
      <c r="J21" s="60">
        <v>478495.3</v>
      </c>
    </row>
    <row r="22" spans="1:10" ht="24">
      <c r="A22" s="55">
        <v>4112</v>
      </c>
      <c r="B22" s="85" t="s">
        <v>114</v>
      </c>
      <c r="C22" s="86" t="s">
        <v>643</v>
      </c>
      <c r="D22" s="57">
        <f>SUM(E22:F22)</f>
        <v>48316.3</v>
      </c>
      <c r="E22" s="49">
        <v>48316.3</v>
      </c>
      <c r="F22" s="84" t="s">
        <v>775</v>
      </c>
      <c r="G22" s="181">
        <v>1000</v>
      </c>
      <c r="H22" s="182">
        <v>19100</v>
      </c>
      <c r="I22" s="181">
        <v>29600</v>
      </c>
      <c r="J22" s="181">
        <v>48316.3</v>
      </c>
    </row>
    <row r="23" spans="1:10" ht="12.75">
      <c r="A23" s="55">
        <v>4114</v>
      </c>
      <c r="B23" s="85" t="s">
        <v>115</v>
      </c>
      <c r="C23" s="86" t="s">
        <v>641</v>
      </c>
      <c r="D23" s="57">
        <f>SUM(E23:F23)</f>
        <v>0</v>
      </c>
      <c r="E23" s="49">
        <v>0</v>
      </c>
      <c r="F23" s="84" t="s">
        <v>775</v>
      </c>
      <c r="G23" s="50"/>
      <c r="H23" s="60"/>
      <c r="I23" s="60"/>
      <c r="J23" s="60"/>
    </row>
    <row r="24" spans="1:10" ht="24">
      <c r="A24" s="55">
        <v>4120</v>
      </c>
      <c r="B24" s="87" t="s">
        <v>468</v>
      </c>
      <c r="C24" s="82" t="s">
        <v>769</v>
      </c>
      <c r="D24" s="57">
        <f>SUM(D26)</f>
        <v>0</v>
      </c>
      <c r="E24" s="49">
        <f>SUM(E26)</f>
        <v>0</v>
      </c>
      <c r="F24" s="84" t="s">
        <v>775</v>
      </c>
      <c r="G24" s="50">
        <f>SUM(G26)</f>
        <v>0</v>
      </c>
      <c r="H24" s="60">
        <f>SUM(H26)</f>
        <v>0</v>
      </c>
      <c r="I24" s="60">
        <f>SUM(I26)</f>
        <v>0</v>
      </c>
      <c r="J24" s="60">
        <f>SUM(J26)</f>
        <v>0</v>
      </c>
    </row>
    <row r="25" spans="1:10" ht="12.75">
      <c r="A25" s="55"/>
      <c r="B25" s="78" t="s">
        <v>182</v>
      </c>
      <c r="C25" s="82"/>
      <c r="D25" s="57"/>
      <c r="E25" s="49"/>
      <c r="F25" s="84"/>
      <c r="G25" s="50"/>
      <c r="H25" s="60"/>
      <c r="I25" s="60"/>
      <c r="J25" s="60"/>
    </row>
    <row r="26" spans="1:10" ht="13.5" customHeight="1">
      <c r="A26" s="55">
        <v>4121</v>
      </c>
      <c r="B26" s="85" t="s">
        <v>116</v>
      </c>
      <c r="C26" s="86" t="s">
        <v>644</v>
      </c>
      <c r="D26" s="57">
        <f>SUM(E26:F26)</f>
        <v>0</v>
      </c>
      <c r="E26" s="49"/>
      <c r="F26" s="84" t="s">
        <v>775</v>
      </c>
      <c r="G26" s="50"/>
      <c r="H26" s="60"/>
      <c r="I26" s="60"/>
      <c r="J26" s="60"/>
    </row>
    <row r="27" spans="1:10" ht="25.5" customHeight="1">
      <c r="A27" s="55">
        <v>4130</v>
      </c>
      <c r="B27" s="87" t="s">
        <v>469</v>
      </c>
      <c r="C27" s="82" t="s">
        <v>769</v>
      </c>
      <c r="D27" s="57">
        <f>SUM(D29)</f>
        <v>0</v>
      </c>
      <c r="E27" s="49">
        <f>SUM(E29)</f>
        <v>0</v>
      </c>
      <c r="F27" s="79" t="s">
        <v>776</v>
      </c>
      <c r="G27" s="50">
        <f>SUM(G29)</f>
        <v>0</v>
      </c>
      <c r="H27" s="60">
        <f>SUM(H29)</f>
        <v>0</v>
      </c>
      <c r="I27" s="60">
        <f>SUM(I29)</f>
        <v>0</v>
      </c>
      <c r="J27" s="60">
        <f>SUM(J29)</f>
        <v>0</v>
      </c>
    </row>
    <row r="28" spans="1:10" ht="12.75">
      <c r="A28" s="55"/>
      <c r="B28" s="78" t="s">
        <v>182</v>
      </c>
      <c r="C28" s="82"/>
      <c r="D28" s="57"/>
      <c r="E28" s="49"/>
      <c r="F28" s="84"/>
      <c r="G28" s="50"/>
      <c r="H28" s="60"/>
      <c r="I28" s="60"/>
      <c r="J28" s="60"/>
    </row>
    <row r="29" spans="1:10" ht="13.5" customHeight="1">
      <c r="A29" s="55">
        <v>4131</v>
      </c>
      <c r="B29" s="87" t="s">
        <v>645</v>
      </c>
      <c r="C29" s="86" t="s">
        <v>646</v>
      </c>
      <c r="D29" s="57">
        <f>SUM(E29:F29)</f>
        <v>0</v>
      </c>
      <c r="E29" s="49"/>
      <c r="F29" s="84" t="s">
        <v>776</v>
      </c>
      <c r="G29" s="20"/>
      <c r="H29" s="20"/>
      <c r="I29" s="20"/>
      <c r="J29" s="60"/>
    </row>
    <row r="30" spans="1:10" ht="36" customHeight="1">
      <c r="A30" s="55">
        <v>4200</v>
      </c>
      <c r="B30" s="85" t="s">
        <v>470</v>
      </c>
      <c r="C30" s="82" t="s">
        <v>769</v>
      </c>
      <c r="D30" s="57">
        <f>SUM(D32,D41,D46,D56,D59,D63)</f>
        <v>300153.3</v>
      </c>
      <c r="E30" s="49">
        <f>SUM(E32,E41,E46,E56,E59,E63)</f>
        <v>300153.3</v>
      </c>
      <c r="F30" s="84" t="s">
        <v>775</v>
      </c>
      <c r="G30" s="50">
        <f>SUM(G32,G41,G46,G56,G59,G63)</f>
        <v>66156.9</v>
      </c>
      <c r="H30" s="60">
        <f>SUM(H32,H41,H46,H56,H59,H63)</f>
        <v>153867.9</v>
      </c>
      <c r="I30" s="60">
        <f>SUM(I32,I41,I46,I56,I59,I63)</f>
        <v>208033.7</v>
      </c>
      <c r="J30" s="60">
        <f>SUM(J32,J41,J46,J56,J59,J63)</f>
        <v>300153.3</v>
      </c>
    </row>
    <row r="31" spans="1:10" ht="12.75">
      <c r="A31" s="55"/>
      <c r="B31" s="78" t="s">
        <v>184</v>
      </c>
      <c r="C31" s="77"/>
      <c r="D31" s="57"/>
      <c r="E31" s="49"/>
      <c r="F31" s="79"/>
      <c r="G31" s="50"/>
      <c r="H31" s="60"/>
      <c r="I31" s="60"/>
      <c r="J31" s="60"/>
    </row>
    <row r="32" spans="1:10" ht="33">
      <c r="A32" s="55">
        <v>4210</v>
      </c>
      <c r="B32" s="87" t="s">
        <v>471</v>
      </c>
      <c r="C32" s="82" t="s">
        <v>769</v>
      </c>
      <c r="D32" s="57">
        <f>SUM(D34:D40)</f>
        <v>80106</v>
      </c>
      <c r="E32" s="49">
        <f>SUM(E34:E40)</f>
        <v>80106</v>
      </c>
      <c r="F32" s="84" t="s">
        <v>775</v>
      </c>
      <c r="G32" s="50">
        <f>SUM(G34:G40)</f>
        <v>25954.7</v>
      </c>
      <c r="H32" s="60">
        <f>SUM(H34:H40)</f>
        <v>37454.7</v>
      </c>
      <c r="I32" s="60">
        <f>SUM(I34:I40)</f>
        <v>52105.399999999994</v>
      </c>
      <c r="J32" s="60">
        <f>SUM(J34:J40)</f>
        <v>80106</v>
      </c>
    </row>
    <row r="33" spans="1:10" ht="12.75">
      <c r="A33" s="55"/>
      <c r="B33" s="78" t="s">
        <v>182</v>
      </c>
      <c r="C33" s="82"/>
      <c r="D33" s="57"/>
      <c r="E33" s="49"/>
      <c r="F33" s="84"/>
      <c r="G33" s="50"/>
      <c r="H33" s="60"/>
      <c r="I33" s="60"/>
      <c r="J33" s="60"/>
    </row>
    <row r="34" spans="1:10" ht="24">
      <c r="A34" s="55">
        <v>4211</v>
      </c>
      <c r="B34" s="85" t="s">
        <v>647</v>
      </c>
      <c r="C34" s="86" t="s">
        <v>648</v>
      </c>
      <c r="D34" s="57">
        <f aca="true" t="shared" si="2" ref="D34:D40">SUM(E34:F34)</f>
        <v>1004.7</v>
      </c>
      <c r="E34" s="49">
        <v>1004.7</v>
      </c>
      <c r="F34" s="84" t="s">
        <v>775</v>
      </c>
      <c r="G34" s="50">
        <v>4.7</v>
      </c>
      <c r="H34" s="60">
        <v>1004.7</v>
      </c>
      <c r="I34" s="60">
        <v>1004.7</v>
      </c>
      <c r="J34" s="60">
        <v>1004.7</v>
      </c>
    </row>
    <row r="35" spans="1:12" ht="14.25" customHeight="1">
      <c r="A35" s="55">
        <v>4212</v>
      </c>
      <c r="B35" s="536" t="s">
        <v>875</v>
      </c>
      <c r="C35" s="537" t="s">
        <v>649</v>
      </c>
      <c r="D35" s="538">
        <f t="shared" si="2"/>
        <v>65112.6</v>
      </c>
      <c r="E35" s="539">
        <v>65112.6</v>
      </c>
      <c r="F35" s="540" t="s">
        <v>775</v>
      </c>
      <c r="G35" s="541">
        <v>23250</v>
      </c>
      <c r="H35" s="542">
        <v>29250</v>
      </c>
      <c r="I35" s="542">
        <v>40000.7</v>
      </c>
      <c r="J35" s="542">
        <v>65112.6</v>
      </c>
      <c r="L35" s="525"/>
    </row>
    <row r="36" spans="1:10" ht="14.25">
      <c r="A36" s="55">
        <v>4213</v>
      </c>
      <c r="B36" s="85" t="s">
        <v>117</v>
      </c>
      <c r="C36" s="86" t="s">
        <v>650</v>
      </c>
      <c r="D36" s="57">
        <f t="shared" si="2"/>
        <v>5850.7</v>
      </c>
      <c r="E36" s="49">
        <v>5850.7</v>
      </c>
      <c r="F36" s="84" t="s">
        <v>775</v>
      </c>
      <c r="G36" s="181">
        <v>1500</v>
      </c>
      <c r="H36" s="182">
        <v>3000</v>
      </c>
      <c r="I36" s="181">
        <v>4500</v>
      </c>
      <c r="J36" s="181">
        <v>5850.7</v>
      </c>
    </row>
    <row r="37" spans="1:10" ht="14.25">
      <c r="A37" s="55">
        <v>4214</v>
      </c>
      <c r="B37" s="85" t="s">
        <v>118</v>
      </c>
      <c r="C37" s="86" t="s">
        <v>651</v>
      </c>
      <c r="D37" s="57">
        <f t="shared" si="2"/>
        <v>5138</v>
      </c>
      <c r="E37" s="49">
        <v>5138</v>
      </c>
      <c r="F37" s="84" t="s">
        <v>775</v>
      </c>
      <c r="G37" s="181">
        <v>1100</v>
      </c>
      <c r="H37" s="182">
        <v>2200</v>
      </c>
      <c r="I37" s="181">
        <v>3600</v>
      </c>
      <c r="J37" s="181">
        <v>5138</v>
      </c>
    </row>
    <row r="38" spans="1:10" ht="14.25">
      <c r="A38" s="55">
        <v>4215</v>
      </c>
      <c r="B38" s="85" t="s">
        <v>119</v>
      </c>
      <c r="C38" s="86" t="s">
        <v>652</v>
      </c>
      <c r="D38" s="57">
        <f t="shared" si="2"/>
        <v>3000</v>
      </c>
      <c r="E38" s="49">
        <v>3000</v>
      </c>
      <c r="F38" s="84" t="s">
        <v>775</v>
      </c>
      <c r="G38" s="181">
        <v>100</v>
      </c>
      <c r="H38" s="182">
        <v>2000</v>
      </c>
      <c r="I38" s="181">
        <v>3000</v>
      </c>
      <c r="J38" s="181">
        <v>3000</v>
      </c>
    </row>
    <row r="39" spans="1:10" ht="17.25" customHeight="1">
      <c r="A39" s="55">
        <v>4216</v>
      </c>
      <c r="B39" s="85" t="s">
        <v>120</v>
      </c>
      <c r="C39" s="86" t="s">
        <v>653</v>
      </c>
      <c r="D39" s="57">
        <f t="shared" si="2"/>
        <v>0</v>
      </c>
      <c r="E39" s="49"/>
      <c r="F39" s="84" t="s">
        <v>775</v>
      </c>
      <c r="G39" s="50"/>
      <c r="H39" s="60"/>
      <c r="I39" s="60"/>
      <c r="J39" s="60"/>
    </row>
    <row r="40" spans="1:10" ht="12.75">
      <c r="A40" s="55">
        <v>4217</v>
      </c>
      <c r="B40" s="85" t="s">
        <v>121</v>
      </c>
      <c r="C40" s="86" t="s">
        <v>654</v>
      </c>
      <c r="D40" s="57">
        <f t="shared" si="2"/>
        <v>0</v>
      </c>
      <c r="E40" s="49"/>
      <c r="F40" s="84" t="s">
        <v>775</v>
      </c>
      <c r="G40" s="50"/>
      <c r="H40" s="60"/>
      <c r="I40" s="60"/>
      <c r="J40" s="60"/>
    </row>
    <row r="41" spans="1:10" ht="34.5">
      <c r="A41" s="55">
        <v>4220</v>
      </c>
      <c r="B41" s="87" t="s">
        <v>472</v>
      </c>
      <c r="C41" s="82" t="s">
        <v>769</v>
      </c>
      <c r="D41" s="57">
        <f>SUM(D43:D45)</f>
        <v>13150</v>
      </c>
      <c r="E41" s="49">
        <f>SUM(E43:E45)</f>
        <v>13150</v>
      </c>
      <c r="F41" s="84" t="s">
        <v>775</v>
      </c>
      <c r="G41" s="50">
        <f>SUM(G43:G45)</f>
        <v>250</v>
      </c>
      <c r="H41" s="60">
        <f>SUM(H43:H45)</f>
        <v>10519</v>
      </c>
      <c r="I41" s="60">
        <f>SUM(I43:I45)</f>
        <v>11819</v>
      </c>
      <c r="J41" s="60">
        <f>SUM(J43:J45)</f>
        <v>13150</v>
      </c>
    </row>
    <row r="42" spans="1:10" ht="12.75">
      <c r="A42" s="55"/>
      <c r="B42" s="78" t="s">
        <v>182</v>
      </c>
      <c r="C42" s="82"/>
      <c r="D42" s="57"/>
      <c r="E42" s="49"/>
      <c r="F42" s="84"/>
      <c r="G42" s="50"/>
      <c r="H42" s="60"/>
      <c r="I42" s="60"/>
      <c r="J42" s="60"/>
    </row>
    <row r="43" spans="1:10" ht="12.75">
      <c r="A43" s="55">
        <v>4221</v>
      </c>
      <c r="B43" s="85" t="s">
        <v>122</v>
      </c>
      <c r="C43" s="124">
        <v>4221</v>
      </c>
      <c r="D43" s="57">
        <f>SUM(E43:F43)</f>
        <v>12131</v>
      </c>
      <c r="E43" s="49">
        <v>12131</v>
      </c>
      <c r="F43" s="84" t="s">
        <v>775</v>
      </c>
      <c r="G43" s="49">
        <v>250</v>
      </c>
      <c r="H43" s="53">
        <v>9500</v>
      </c>
      <c r="I43" s="49">
        <v>10800</v>
      </c>
      <c r="J43" s="49">
        <v>12131</v>
      </c>
    </row>
    <row r="44" spans="1:10" ht="24">
      <c r="A44" s="55">
        <v>4222</v>
      </c>
      <c r="B44" s="85" t="s">
        <v>123</v>
      </c>
      <c r="C44" s="86" t="s">
        <v>731</v>
      </c>
      <c r="D44" s="57">
        <f>SUM(E44:F44)</f>
        <v>1019</v>
      </c>
      <c r="E44" s="49">
        <v>1019</v>
      </c>
      <c r="F44" s="84" t="s">
        <v>775</v>
      </c>
      <c r="G44" s="49">
        <v>0</v>
      </c>
      <c r="H44" s="53">
        <v>1019</v>
      </c>
      <c r="I44" s="49">
        <v>1019</v>
      </c>
      <c r="J44" s="49">
        <v>1019</v>
      </c>
    </row>
    <row r="45" spans="1:10" ht="12.75">
      <c r="A45" s="55">
        <v>4223</v>
      </c>
      <c r="B45" s="85" t="s">
        <v>124</v>
      </c>
      <c r="C45" s="86" t="s">
        <v>732</v>
      </c>
      <c r="D45" s="57">
        <f>SUM(E45:F45)</f>
        <v>0</v>
      </c>
      <c r="E45" s="49"/>
      <c r="F45" s="84" t="s">
        <v>775</v>
      </c>
      <c r="G45" s="50"/>
      <c r="H45" s="60"/>
      <c r="I45" s="60"/>
      <c r="J45" s="60"/>
    </row>
    <row r="46" spans="1:10" ht="31.5" customHeight="1">
      <c r="A46" s="55">
        <v>4230</v>
      </c>
      <c r="B46" s="88" t="s">
        <v>473</v>
      </c>
      <c r="C46" s="82" t="s">
        <v>769</v>
      </c>
      <c r="D46" s="57">
        <f>SUM(D48:D55)</f>
        <v>130308</v>
      </c>
      <c r="E46" s="49">
        <f>SUM(E48:E55)</f>
        <v>130308</v>
      </c>
      <c r="F46" s="84" t="s">
        <v>775</v>
      </c>
      <c r="G46" s="50">
        <f>SUM(G48:G55)</f>
        <v>19258</v>
      </c>
      <c r="H46" s="60">
        <f>SUM(H48:H55)</f>
        <v>61928</v>
      </c>
      <c r="I46" s="60">
        <f>SUM(I48:I55)</f>
        <v>83528</v>
      </c>
      <c r="J46" s="60">
        <f>SUM(J48:J55)</f>
        <v>130308</v>
      </c>
    </row>
    <row r="47" spans="1:10" ht="12.75">
      <c r="A47" s="55"/>
      <c r="B47" s="78" t="s">
        <v>182</v>
      </c>
      <c r="C47" s="82"/>
      <c r="D47" s="57"/>
      <c r="E47" s="49"/>
      <c r="F47" s="84"/>
      <c r="G47" s="50"/>
      <c r="H47" s="60"/>
      <c r="I47" s="60"/>
      <c r="J47" s="60"/>
    </row>
    <row r="48" spans="1:10" ht="12.75">
      <c r="A48" s="55">
        <v>4231</v>
      </c>
      <c r="B48" s="85" t="s">
        <v>125</v>
      </c>
      <c r="C48" s="86" t="s">
        <v>733</v>
      </c>
      <c r="D48" s="57">
        <f>SUM(E48:F48)</f>
        <v>0</v>
      </c>
      <c r="E48" s="49"/>
      <c r="F48" s="84" t="s">
        <v>775</v>
      </c>
      <c r="G48" s="49"/>
      <c r="H48" s="53"/>
      <c r="I48" s="49"/>
      <c r="J48" s="49"/>
    </row>
    <row r="49" spans="1:10" ht="12.75">
      <c r="A49" s="55">
        <v>4232</v>
      </c>
      <c r="B49" s="85" t="s">
        <v>126</v>
      </c>
      <c r="C49" s="86" t="s">
        <v>734</v>
      </c>
      <c r="D49" s="57">
        <f aca="true" t="shared" si="3" ref="D49:D55">SUM(E49:F49)</f>
        <v>4595</v>
      </c>
      <c r="E49" s="49">
        <v>4595</v>
      </c>
      <c r="F49" s="84" t="s">
        <v>775</v>
      </c>
      <c r="G49" s="54">
        <v>1800</v>
      </c>
      <c r="H49" s="58">
        <v>2800</v>
      </c>
      <c r="I49" s="54">
        <v>3700</v>
      </c>
      <c r="J49" s="54">
        <v>4595</v>
      </c>
    </row>
    <row r="50" spans="1:10" ht="24">
      <c r="A50" s="55">
        <v>4233</v>
      </c>
      <c r="B50" s="85" t="s">
        <v>127</v>
      </c>
      <c r="C50" s="86" t="s">
        <v>735</v>
      </c>
      <c r="D50" s="57">
        <f t="shared" si="3"/>
        <v>0</v>
      </c>
      <c r="E50" s="49"/>
      <c r="F50" s="84" t="s">
        <v>775</v>
      </c>
      <c r="G50" s="49"/>
      <c r="H50" s="53"/>
      <c r="I50" s="49"/>
      <c r="J50" s="49"/>
    </row>
    <row r="51" spans="1:10" ht="12.75">
      <c r="A51" s="55">
        <v>4234</v>
      </c>
      <c r="B51" s="85" t="s">
        <v>128</v>
      </c>
      <c r="C51" s="86" t="s">
        <v>736</v>
      </c>
      <c r="D51" s="57">
        <f t="shared" si="3"/>
        <v>2500</v>
      </c>
      <c r="E51" s="49">
        <v>2500</v>
      </c>
      <c r="F51" s="84" t="s">
        <v>775</v>
      </c>
      <c r="G51" s="50">
        <v>750</v>
      </c>
      <c r="H51" s="60">
        <v>1500</v>
      </c>
      <c r="I51" s="60">
        <v>1950</v>
      </c>
      <c r="J51" s="60">
        <v>2500</v>
      </c>
    </row>
    <row r="52" spans="1:10" ht="12.75">
      <c r="A52" s="55">
        <v>4235</v>
      </c>
      <c r="B52" s="89" t="s">
        <v>129</v>
      </c>
      <c r="C52" s="90">
        <v>4235</v>
      </c>
      <c r="D52" s="57">
        <f t="shared" si="3"/>
        <v>0</v>
      </c>
      <c r="E52" s="49"/>
      <c r="F52" s="84" t="s">
        <v>775</v>
      </c>
      <c r="G52" s="50"/>
      <c r="H52" s="60"/>
      <c r="I52" s="60"/>
      <c r="J52" s="60"/>
    </row>
    <row r="53" spans="1:10" ht="18" customHeight="1">
      <c r="A53" s="55">
        <v>4236</v>
      </c>
      <c r="B53" s="85" t="s">
        <v>130</v>
      </c>
      <c r="C53" s="86" t="s">
        <v>737</v>
      </c>
      <c r="D53" s="57">
        <f t="shared" si="3"/>
        <v>0</v>
      </c>
      <c r="E53" s="49"/>
      <c r="F53" s="84" t="s">
        <v>775</v>
      </c>
      <c r="G53" s="50"/>
      <c r="H53" s="60"/>
      <c r="I53" s="60"/>
      <c r="J53" s="60"/>
    </row>
    <row r="54" spans="1:10" ht="14.25">
      <c r="A54" s="55">
        <v>4237</v>
      </c>
      <c r="B54" s="85" t="s">
        <v>131</v>
      </c>
      <c r="C54" s="86" t="s">
        <v>738</v>
      </c>
      <c r="D54" s="57">
        <f t="shared" si="3"/>
        <v>2200</v>
      </c>
      <c r="E54" s="49">
        <v>2200</v>
      </c>
      <c r="F54" s="84" t="s">
        <v>775</v>
      </c>
      <c r="G54" s="181">
        <v>550</v>
      </c>
      <c r="H54" s="182">
        <v>1100</v>
      </c>
      <c r="I54" s="181">
        <v>1650</v>
      </c>
      <c r="J54" s="181">
        <v>2200</v>
      </c>
    </row>
    <row r="55" spans="1:10" ht="12.75">
      <c r="A55" s="55">
        <v>4238</v>
      </c>
      <c r="B55" s="85" t="s">
        <v>132</v>
      </c>
      <c r="C55" s="86" t="s">
        <v>739</v>
      </c>
      <c r="D55" s="57">
        <f t="shared" si="3"/>
        <v>121013</v>
      </c>
      <c r="E55" s="49">
        <v>121013</v>
      </c>
      <c r="F55" s="84" t="s">
        <v>775</v>
      </c>
      <c r="G55" s="50">
        <v>16158</v>
      </c>
      <c r="H55" s="60">
        <v>56528</v>
      </c>
      <c r="I55" s="60">
        <v>76228</v>
      </c>
      <c r="J55" s="60">
        <v>121013</v>
      </c>
    </row>
    <row r="56" spans="1:10" ht="34.5">
      <c r="A56" s="55">
        <v>4240</v>
      </c>
      <c r="B56" s="87" t="s">
        <v>474</v>
      </c>
      <c r="C56" s="82" t="s">
        <v>769</v>
      </c>
      <c r="D56" s="57">
        <f>SUM(D58)</f>
        <v>9000</v>
      </c>
      <c r="E56" s="49">
        <f>SUM(E58)</f>
        <v>9000</v>
      </c>
      <c r="F56" s="84" t="s">
        <v>775</v>
      </c>
      <c r="G56" s="50">
        <f>SUM(G58)</f>
        <v>4000</v>
      </c>
      <c r="H56" s="60">
        <f>SUM(H58)</f>
        <v>5500</v>
      </c>
      <c r="I56" s="60">
        <f>SUM(I58)</f>
        <v>7000</v>
      </c>
      <c r="J56" s="60">
        <f>SUM(J58)</f>
        <v>9000</v>
      </c>
    </row>
    <row r="57" spans="1:10" ht="12.75">
      <c r="A57" s="55"/>
      <c r="B57" s="78" t="s">
        <v>182</v>
      </c>
      <c r="C57" s="82"/>
      <c r="D57" s="57"/>
      <c r="E57" s="49"/>
      <c r="F57" s="84"/>
      <c r="G57" s="50"/>
      <c r="H57" s="60"/>
      <c r="I57" s="60"/>
      <c r="J57" s="60"/>
    </row>
    <row r="58" spans="1:10" ht="12.75">
      <c r="A58" s="55">
        <v>4241</v>
      </c>
      <c r="B58" s="85" t="s">
        <v>133</v>
      </c>
      <c r="C58" s="86" t="s">
        <v>740</v>
      </c>
      <c r="D58" s="57">
        <f>SUM(E58:F58)</f>
        <v>9000</v>
      </c>
      <c r="E58" s="49">
        <v>9000</v>
      </c>
      <c r="F58" s="84" t="s">
        <v>775</v>
      </c>
      <c r="G58" s="50">
        <v>4000</v>
      </c>
      <c r="H58" s="60">
        <v>5500</v>
      </c>
      <c r="I58" s="60">
        <v>7000</v>
      </c>
      <c r="J58" s="60">
        <v>9000</v>
      </c>
    </row>
    <row r="59" spans="1:10" ht="28.5" customHeight="1">
      <c r="A59" s="55">
        <v>4250</v>
      </c>
      <c r="B59" s="87" t="s">
        <v>475</v>
      </c>
      <c r="C59" s="82" t="s">
        <v>769</v>
      </c>
      <c r="D59" s="57">
        <f>SUM(D61:D62)</f>
        <v>18485</v>
      </c>
      <c r="E59" s="49">
        <f>SUM(E61:E62)</f>
        <v>18485</v>
      </c>
      <c r="F59" s="84" t="s">
        <v>775</v>
      </c>
      <c r="G59" s="50">
        <f>SUM(G61:G62)</f>
        <v>2200</v>
      </c>
      <c r="H59" s="60">
        <f>SUM(H61:H62)</f>
        <v>9500</v>
      </c>
      <c r="I59" s="60">
        <f>SUM(I61:I62)</f>
        <v>17185</v>
      </c>
      <c r="J59" s="60">
        <f>SUM(J61:J62)</f>
        <v>18485</v>
      </c>
    </row>
    <row r="60" spans="1:10" ht="12.75">
      <c r="A60" s="55"/>
      <c r="B60" s="78" t="s">
        <v>182</v>
      </c>
      <c r="C60" s="82"/>
      <c r="D60" s="57"/>
      <c r="E60" s="49"/>
      <c r="F60" s="84"/>
      <c r="G60" s="50"/>
      <c r="H60" s="60"/>
      <c r="I60" s="60"/>
      <c r="J60" s="60"/>
    </row>
    <row r="61" spans="1:10" ht="24">
      <c r="A61" s="55">
        <v>4251</v>
      </c>
      <c r="B61" s="85" t="s">
        <v>134</v>
      </c>
      <c r="C61" s="86" t="s">
        <v>741</v>
      </c>
      <c r="D61" s="57">
        <f>SUM(E61:F61)</f>
        <v>9000</v>
      </c>
      <c r="E61" s="49">
        <v>9000</v>
      </c>
      <c r="F61" s="84" t="s">
        <v>775</v>
      </c>
      <c r="G61" s="181"/>
      <c r="H61" s="182">
        <v>6000</v>
      </c>
      <c r="I61" s="181">
        <v>9000</v>
      </c>
      <c r="J61" s="181">
        <v>9000</v>
      </c>
    </row>
    <row r="62" spans="1:12" ht="24">
      <c r="A62" s="55">
        <v>4252</v>
      </c>
      <c r="B62" s="533" t="s">
        <v>135</v>
      </c>
      <c r="C62" s="537" t="s">
        <v>742</v>
      </c>
      <c r="D62" s="538">
        <f>SUM(E62:F62)</f>
        <v>9485</v>
      </c>
      <c r="E62" s="539">
        <v>9485</v>
      </c>
      <c r="F62" s="540" t="s">
        <v>775</v>
      </c>
      <c r="G62" s="539">
        <v>2200</v>
      </c>
      <c r="H62" s="544">
        <v>3500</v>
      </c>
      <c r="I62" s="538">
        <v>8185</v>
      </c>
      <c r="J62" s="542">
        <v>9485</v>
      </c>
      <c r="K62" s="546"/>
      <c r="L62" s="547"/>
    </row>
    <row r="63" spans="1:12" ht="33">
      <c r="A63" s="55">
        <v>4260</v>
      </c>
      <c r="B63" s="87" t="s">
        <v>476</v>
      </c>
      <c r="C63" s="82" t="s">
        <v>769</v>
      </c>
      <c r="D63" s="57">
        <f>SUM(D65:D72)</f>
        <v>49104.3</v>
      </c>
      <c r="E63" s="49">
        <f>SUM(E65:E72)</f>
        <v>49104.3</v>
      </c>
      <c r="F63" s="84" t="s">
        <v>775</v>
      </c>
      <c r="G63" s="50">
        <f>SUM(G65:G72)</f>
        <v>14494.2</v>
      </c>
      <c r="H63" s="60">
        <f>SUM(H65:H72)</f>
        <v>28966.2</v>
      </c>
      <c r="I63" s="97">
        <f>SUM(I65:I72)</f>
        <v>36396.3</v>
      </c>
      <c r="J63" s="60">
        <f>SUM(J65:J72)</f>
        <v>49104.3</v>
      </c>
      <c r="K63" s="546"/>
      <c r="L63" s="546"/>
    </row>
    <row r="64" spans="1:12" ht="12.75">
      <c r="A64" s="55"/>
      <c r="B64" s="78" t="s">
        <v>182</v>
      </c>
      <c r="C64" s="82"/>
      <c r="D64" s="57"/>
      <c r="E64" s="49"/>
      <c r="F64" s="84"/>
      <c r="G64" s="50"/>
      <c r="H64" s="60"/>
      <c r="I64" s="97"/>
      <c r="J64" s="60"/>
      <c r="K64" s="546"/>
      <c r="L64" s="546"/>
    </row>
    <row r="65" spans="1:12" ht="14.25">
      <c r="A65" s="55">
        <v>4261</v>
      </c>
      <c r="B65" s="533" t="s">
        <v>142</v>
      </c>
      <c r="C65" s="537" t="s">
        <v>743</v>
      </c>
      <c r="D65" s="538">
        <f aca="true" t="shared" si="4" ref="D65:D72">SUM(E65:F65)</f>
        <v>6210</v>
      </c>
      <c r="E65" s="539">
        <v>6210</v>
      </c>
      <c r="F65" s="540" t="s">
        <v>775</v>
      </c>
      <c r="G65" s="531">
        <v>1000</v>
      </c>
      <c r="H65" s="532">
        <v>3900</v>
      </c>
      <c r="I65" s="545">
        <v>4149.3</v>
      </c>
      <c r="J65" s="549">
        <v>6210</v>
      </c>
      <c r="K65" s="546"/>
      <c r="L65" s="548"/>
    </row>
    <row r="66" spans="1:12" ht="12.75">
      <c r="A66" s="55">
        <v>4262</v>
      </c>
      <c r="B66" s="85" t="s">
        <v>143</v>
      </c>
      <c r="C66" s="86" t="s">
        <v>744</v>
      </c>
      <c r="D66" s="57">
        <f t="shared" si="4"/>
        <v>0</v>
      </c>
      <c r="E66" s="49"/>
      <c r="F66" s="84" t="s">
        <v>775</v>
      </c>
      <c r="G66" s="50"/>
      <c r="H66" s="60"/>
      <c r="I66" s="97"/>
      <c r="J66" s="60"/>
      <c r="K66" s="546"/>
      <c r="L66" s="546"/>
    </row>
    <row r="67" spans="1:10" ht="24">
      <c r="A67" s="55">
        <v>4263</v>
      </c>
      <c r="B67" s="85" t="s">
        <v>660</v>
      </c>
      <c r="C67" s="86" t="s">
        <v>745</v>
      </c>
      <c r="D67" s="57">
        <f t="shared" si="4"/>
        <v>0</v>
      </c>
      <c r="E67" s="49"/>
      <c r="F67" s="84" t="s">
        <v>775</v>
      </c>
      <c r="G67" s="50"/>
      <c r="H67" s="60"/>
      <c r="I67" s="60"/>
      <c r="J67" s="60"/>
    </row>
    <row r="68" spans="1:10" ht="12.75">
      <c r="A68" s="55">
        <v>4264</v>
      </c>
      <c r="B68" s="85" t="s">
        <v>144</v>
      </c>
      <c r="C68" s="86" t="s">
        <v>746</v>
      </c>
      <c r="D68" s="57">
        <f t="shared" si="4"/>
        <v>15820.3</v>
      </c>
      <c r="E68" s="49">
        <v>15820.3</v>
      </c>
      <c r="F68" s="84" t="s">
        <v>775</v>
      </c>
      <c r="G68" s="49">
        <v>3620.2</v>
      </c>
      <c r="H68" s="53">
        <v>6120.2</v>
      </c>
      <c r="I68" s="49">
        <v>9120.2</v>
      </c>
      <c r="J68" s="49">
        <v>15820.3</v>
      </c>
    </row>
    <row r="69" spans="1:10" ht="24">
      <c r="A69" s="55">
        <v>4265</v>
      </c>
      <c r="B69" s="91" t="s">
        <v>145</v>
      </c>
      <c r="C69" s="86" t="s">
        <v>747</v>
      </c>
      <c r="D69" s="57">
        <f t="shared" si="4"/>
        <v>0</v>
      </c>
      <c r="E69" s="49"/>
      <c r="F69" s="84" t="s">
        <v>775</v>
      </c>
      <c r="G69" s="50"/>
      <c r="H69" s="60"/>
      <c r="I69" s="60"/>
      <c r="J69" s="60"/>
    </row>
    <row r="70" spans="1:10" ht="12.75">
      <c r="A70" s="55">
        <v>4266</v>
      </c>
      <c r="B70" s="85" t="s">
        <v>146</v>
      </c>
      <c r="C70" s="86" t="s">
        <v>748</v>
      </c>
      <c r="D70" s="57">
        <f t="shared" si="4"/>
        <v>0</v>
      </c>
      <c r="E70" s="49"/>
      <c r="F70" s="84" t="s">
        <v>775</v>
      </c>
      <c r="G70" s="50"/>
      <c r="H70" s="60"/>
      <c r="I70" s="60"/>
      <c r="J70" s="60"/>
    </row>
    <row r="71" spans="1:10" ht="12.75">
      <c r="A71" s="55">
        <v>4267</v>
      </c>
      <c r="B71" s="85" t="s">
        <v>147</v>
      </c>
      <c r="C71" s="86" t="s">
        <v>749</v>
      </c>
      <c r="D71" s="57">
        <f t="shared" si="4"/>
        <v>4026.8</v>
      </c>
      <c r="E71" s="49">
        <v>4026.8</v>
      </c>
      <c r="F71" s="84" t="s">
        <v>775</v>
      </c>
      <c r="G71" s="49">
        <v>1026.8</v>
      </c>
      <c r="H71" s="53">
        <v>2726.8</v>
      </c>
      <c r="I71" s="49">
        <v>3026.8</v>
      </c>
      <c r="J71" s="49">
        <v>4026.8</v>
      </c>
    </row>
    <row r="72" spans="1:10" ht="12.75">
      <c r="A72" s="55">
        <v>4268</v>
      </c>
      <c r="B72" s="85" t="s">
        <v>148</v>
      </c>
      <c r="C72" s="86" t="s">
        <v>750</v>
      </c>
      <c r="D72" s="57">
        <f t="shared" si="4"/>
        <v>23047.2</v>
      </c>
      <c r="E72" s="49">
        <v>23047.2</v>
      </c>
      <c r="F72" s="84" t="s">
        <v>775</v>
      </c>
      <c r="G72" s="50">
        <v>8847.2</v>
      </c>
      <c r="H72" s="60">
        <v>16219.2</v>
      </c>
      <c r="I72" s="60">
        <v>20100</v>
      </c>
      <c r="J72" s="60">
        <v>23047.2</v>
      </c>
    </row>
    <row r="73" spans="1:10" ht="11.25" customHeight="1">
      <c r="A73" s="55">
        <v>4300</v>
      </c>
      <c r="B73" s="87" t="s">
        <v>477</v>
      </c>
      <c r="C73" s="82" t="s">
        <v>769</v>
      </c>
      <c r="D73" s="57">
        <f>SUM(D75,D79,D83)</f>
        <v>0</v>
      </c>
      <c r="E73" s="49">
        <f>SUM(E75,E79,E83)</f>
        <v>0</v>
      </c>
      <c r="F73" s="84" t="s">
        <v>775</v>
      </c>
      <c r="G73" s="50">
        <f>SUM(G75,G79,G83)</f>
        <v>0</v>
      </c>
      <c r="H73" s="60">
        <f>SUM(H75,H79,H83)</f>
        <v>0</v>
      </c>
      <c r="I73" s="60">
        <f>SUM(I75,I79,I83)</f>
        <v>0</v>
      </c>
      <c r="J73" s="60">
        <f>SUM(J75,J79,J83)</f>
        <v>0</v>
      </c>
    </row>
    <row r="74" spans="1:10" ht="12.75">
      <c r="A74" s="55"/>
      <c r="B74" s="78" t="s">
        <v>184</v>
      </c>
      <c r="C74" s="77"/>
      <c r="D74" s="57"/>
      <c r="E74" s="49"/>
      <c r="F74" s="79"/>
      <c r="G74" s="50"/>
      <c r="H74" s="60"/>
      <c r="I74" s="60"/>
      <c r="J74" s="60"/>
    </row>
    <row r="75" spans="1:10" ht="22.5">
      <c r="A75" s="55">
        <v>4310</v>
      </c>
      <c r="B75" s="87" t="s">
        <v>478</v>
      </c>
      <c r="C75" s="82" t="s">
        <v>769</v>
      </c>
      <c r="D75" s="57">
        <f>SUM(D77:D78)</f>
        <v>0</v>
      </c>
      <c r="E75" s="49">
        <f>SUM(E77:E78)</f>
        <v>0</v>
      </c>
      <c r="F75" s="79" t="s">
        <v>776</v>
      </c>
      <c r="G75" s="50">
        <f>SUM(G77:G78)</f>
        <v>0</v>
      </c>
      <c r="H75" s="60">
        <f>SUM(H77:H78)</f>
        <v>0</v>
      </c>
      <c r="I75" s="60">
        <f>SUM(I77:I78)</f>
        <v>0</v>
      </c>
      <c r="J75" s="60">
        <f>SUM(J77:J78)</f>
        <v>0</v>
      </c>
    </row>
    <row r="76" spans="1:10" ht="12.75">
      <c r="A76" s="55"/>
      <c r="B76" s="78" t="s">
        <v>182</v>
      </c>
      <c r="C76" s="82"/>
      <c r="D76" s="57"/>
      <c r="E76" s="49"/>
      <c r="F76" s="84"/>
      <c r="G76" s="50"/>
      <c r="H76" s="60"/>
      <c r="I76" s="60"/>
      <c r="J76" s="60"/>
    </row>
    <row r="77" spans="1:10" ht="12.75">
      <c r="A77" s="55">
        <v>4311</v>
      </c>
      <c r="B77" s="85" t="s">
        <v>167</v>
      </c>
      <c r="C77" s="86" t="s">
        <v>751</v>
      </c>
      <c r="D77" s="57">
        <f>SUM(E77:F77)</f>
        <v>0</v>
      </c>
      <c r="E77" s="49"/>
      <c r="F77" s="84" t="s">
        <v>775</v>
      </c>
      <c r="G77" s="50"/>
      <c r="H77" s="60"/>
      <c r="I77" s="60"/>
      <c r="J77" s="60"/>
    </row>
    <row r="78" spans="1:10" ht="12.75">
      <c r="A78" s="55">
        <v>4312</v>
      </c>
      <c r="B78" s="85" t="s">
        <v>168</v>
      </c>
      <c r="C78" s="86" t="s">
        <v>752</v>
      </c>
      <c r="D78" s="57">
        <f>SUM(E78:F78)</f>
        <v>0</v>
      </c>
      <c r="E78" s="49"/>
      <c r="F78" s="84" t="s">
        <v>775</v>
      </c>
      <c r="G78" s="50"/>
      <c r="H78" s="60"/>
      <c r="I78" s="60"/>
      <c r="J78" s="60"/>
    </row>
    <row r="79" spans="1:10" ht="22.5">
      <c r="A79" s="55">
        <v>4320</v>
      </c>
      <c r="B79" s="87" t="s">
        <v>479</v>
      </c>
      <c r="C79" s="82" t="s">
        <v>769</v>
      </c>
      <c r="D79" s="57">
        <f>SUM(D81:D82)</f>
        <v>0</v>
      </c>
      <c r="E79" s="49">
        <f>SUM(E81:E82)</f>
        <v>0</v>
      </c>
      <c r="F79" s="79" t="s">
        <v>776</v>
      </c>
      <c r="G79" s="50">
        <f>SUM(G81:G82)</f>
        <v>0</v>
      </c>
      <c r="H79" s="60">
        <f>SUM(H81:H82)</f>
        <v>0</v>
      </c>
      <c r="I79" s="60">
        <f>SUM(I81:I82)</f>
        <v>0</v>
      </c>
      <c r="J79" s="60">
        <f>SUM(J81:J82)</f>
        <v>0</v>
      </c>
    </row>
    <row r="80" spans="1:10" ht="12.75">
      <c r="A80" s="55"/>
      <c r="B80" s="78" t="s">
        <v>182</v>
      </c>
      <c r="C80" s="82"/>
      <c r="D80" s="57"/>
      <c r="E80" s="49"/>
      <c r="F80" s="84"/>
      <c r="G80" s="50"/>
      <c r="H80" s="60"/>
      <c r="I80" s="60"/>
      <c r="J80" s="60"/>
    </row>
    <row r="81" spans="1:10" ht="15.75" customHeight="1">
      <c r="A81" s="55">
        <v>4321</v>
      </c>
      <c r="B81" s="85" t="s">
        <v>169</v>
      </c>
      <c r="C81" s="86" t="s">
        <v>753</v>
      </c>
      <c r="D81" s="57">
        <f>SUM(E81:F81)</f>
        <v>0</v>
      </c>
      <c r="E81" s="49"/>
      <c r="F81" s="84" t="s">
        <v>775</v>
      </c>
      <c r="G81" s="50"/>
      <c r="H81" s="60"/>
      <c r="I81" s="60"/>
      <c r="J81" s="60"/>
    </row>
    <row r="82" spans="1:10" ht="12.75">
      <c r="A82" s="55">
        <v>4322</v>
      </c>
      <c r="B82" s="85" t="s">
        <v>170</v>
      </c>
      <c r="C82" s="86" t="s">
        <v>754</v>
      </c>
      <c r="D82" s="57">
        <f>SUM(E82:F82)</f>
        <v>0</v>
      </c>
      <c r="E82" s="49"/>
      <c r="F82" s="84" t="s">
        <v>775</v>
      </c>
      <c r="G82" s="50"/>
      <c r="H82" s="60"/>
      <c r="I82" s="60"/>
      <c r="J82" s="60"/>
    </row>
    <row r="83" spans="1:10" ht="24">
      <c r="A83" s="55">
        <v>4330</v>
      </c>
      <c r="B83" s="87" t="s">
        <v>480</v>
      </c>
      <c r="C83" s="82" t="s">
        <v>769</v>
      </c>
      <c r="D83" s="57">
        <f>SUM(D85:D87)</f>
        <v>0</v>
      </c>
      <c r="E83" s="49">
        <f>SUM(E85:E87)</f>
        <v>0</v>
      </c>
      <c r="F83" s="84" t="s">
        <v>775</v>
      </c>
      <c r="G83" s="50">
        <f>SUM(G85:G87)</f>
        <v>0</v>
      </c>
      <c r="H83" s="60">
        <f>SUM(H85:H87)</f>
        <v>0</v>
      </c>
      <c r="I83" s="60">
        <f>SUM(I85:I87)</f>
        <v>0</v>
      </c>
      <c r="J83" s="60">
        <f>SUM(J85:J87)</f>
        <v>0</v>
      </c>
    </row>
    <row r="84" spans="1:10" ht="12.75">
      <c r="A84" s="55"/>
      <c r="B84" s="78" t="s">
        <v>182</v>
      </c>
      <c r="C84" s="82"/>
      <c r="D84" s="57"/>
      <c r="E84" s="49"/>
      <c r="F84" s="84"/>
      <c r="G84" s="50"/>
      <c r="H84" s="60"/>
      <c r="I84" s="60"/>
      <c r="J84" s="60"/>
    </row>
    <row r="85" spans="1:10" ht="24">
      <c r="A85" s="55">
        <v>4331</v>
      </c>
      <c r="B85" s="85" t="s">
        <v>171</v>
      </c>
      <c r="C85" s="86" t="s">
        <v>755</v>
      </c>
      <c r="D85" s="57">
        <f>SUM(E85:F85)</f>
        <v>0</v>
      </c>
      <c r="E85" s="49"/>
      <c r="F85" s="84" t="s">
        <v>775</v>
      </c>
      <c r="G85" s="50"/>
      <c r="H85" s="60"/>
      <c r="I85" s="60"/>
      <c r="J85" s="60"/>
    </row>
    <row r="86" spans="1:10" ht="12.75">
      <c r="A86" s="55">
        <v>4332</v>
      </c>
      <c r="B86" s="85" t="s">
        <v>172</v>
      </c>
      <c r="C86" s="86" t="s">
        <v>756</v>
      </c>
      <c r="D86" s="57">
        <f>SUM(E86:F86)</f>
        <v>0</v>
      </c>
      <c r="E86" s="49"/>
      <c r="F86" s="84" t="s">
        <v>775</v>
      </c>
      <c r="G86" s="50"/>
      <c r="H86" s="60"/>
      <c r="I86" s="60"/>
      <c r="J86" s="60"/>
    </row>
    <row r="87" spans="1:10" ht="12.75">
      <c r="A87" s="55">
        <v>4333</v>
      </c>
      <c r="B87" s="85" t="s">
        <v>173</v>
      </c>
      <c r="C87" s="86" t="s">
        <v>757</v>
      </c>
      <c r="D87" s="57">
        <f>SUM(E87:F87)</f>
        <v>0</v>
      </c>
      <c r="E87" s="49"/>
      <c r="F87" s="84" t="s">
        <v>775</v>
      </c>
      <c r="G87" s="50"/>
      <c r="H87" s="60"/>
      <c r="I87" s="60"/>
      <c r="J87" s="60"/>
    </row>
    <row r="88" spans="1:10" ht="12.75">
      <c r="A88" s="55">
        <v>4400</v>
      </c>
      <c r="B88" s="85" t="s">
        <v>481</v>
      </c>
      <c r="C88" s="82" t="s">
        <v>769</v>
      </c>
      <c r="D88" s="57">
        <f>SUM(D90,D94)</f>
        <v>0</v>
      </c>
      <c r="E88" s="49">
        <f>SUM(E90,E94)</f>
        <v>0</v>
      </c>
      <c r="F88" s="84" t="s">
        <v>775</v>
      </c>
      <c r="G88" s="50">
        <f>SUM(G90,G94)</f>
        <v>0</v>
      </c>
      <c r="H88" s="60">
        <f>SUM(H90,H94)</f>
        <v>0</v>
      </c>
      <c r="I88" s="60">
        <f>SUM(I90,I94)</f>
        <v>0</v>
      </c>
      <c r="J88" s="60">
        <f>SUM(J90,J94)</f>
        <v>0</v>
      </c>
    </row>
    <row r="89" spans="1:10" ht="12.75">
      <c r="A89" s="55"/>
      <c r="B89" s="78" t="s">
        <v>184</v>
      </c>
      <c r="C89" s="77"/>
      <c r="D89" s="57"/>
      <c r="E89" s="49"/>
      <c r="F89" s="79"/>
      <c r="G89" s="50"/>
      <c r="H89" s="60"/>
      <c r="I89" s="60"/>
      <c r="J89" s="60"/>
    </row>
    <row r="90" spans="1:10" ht="46.5">
      <c r="A90" s="55">
        <v>4410</v>
      </c>
      <c r="B90" s="87" t="s">
        <v>482</v>
      </c>
      <c r="C90" s="82" t="s">
        <v>769</v>
      </c>
      <c r="D90" s="57">
        <f>SUM(D92:D93)</f>
        <v>0</v>
      </c>
      <c r="E90" s="49">
        <f>SUM(E92:E93)</f>
        <v>0</v>
      </c>
      <c r="F90" s="79" t="s">
        <v>776</v>
      </c>
      <c r="G90" s="50">
        <f>SUM(G92:G93)</f>
        <v>0</v>
      </c>
      <c r="H90" s="60">
        <f>SUM(H92:H93)</f>
        <v>0</v>
      </c>
      <c r="I90" s="60">
        <f>SUM(I92:I93)</f>
        <v>0</v>
      </c>
      <c r="J90" s="60">
        <f>SUM(J92:J93)</f>
        <v>0</v>
      </c>
    </row>
    <row r="91" spans="1:10" ht="12.75">
      <c r="A91" s="55"/>
      <c r="B91" s="78" t="s">
        <v>182</v>
      </c>
      <c r="C91" s="82"/>
      <c r="D91" s="57"/>
      <c r="E91" s="49"/>
      <c r="F91" s="84"/>
      <c r="G91" s="50"/>
      <c r="H91" s="60"/>
      <c r="I91" s="60"/>
      <c r="J91" s="60"/>
    </row>
    <row r="92" spans="1:10" ht="24">
      <c r="A92" s="55">
        <v>4411</v>
      </c>
      <c r="B92" s="85" t="s">
        <v>174</v>
      </c>
      <c r="C92" s="86" t="s">
        <v>758</v>
      </c>
      <c r="D92" s="57">
        <f>SUM(E92:F92)</f>
        <v>0</v>
      </c>
      <c r="E92" s="49"/>
      <c r="F92" s="84" t="s">
        <v>775</v>
      </c>
      <c r="G92" s="50"/>
      <c r="H92" s="60"/>
      <c r="I92" s="60"/>
      <c r="J92" s="60"/>
    </row>
    <row r="93" spans="1:10" ht="24">
      <c r="A93" s="55">
        <v>4412</v>
      </c>
      <c r="B93" s="85" t="s">
        <v>177</v>
      </c>
      <c r="C93" s="86" t="s">
        <v>759</v>
      </c>
      <c r="D93" s="57">
        <f>SUM(E93:F93)</f>
        <v>0</v>
      </c>
      <c r="E93" s="49"/>
      <c r="F93" s="84" t="s">
        <v>775</v>
      </c>
      <c r="G93" s="50"/>
      <c r="H93" s="60"/>
      <c r="I93" s="60"/>
      <c r="J93" s="60"/>
    </row>
    <row r="94" spans="1:10" ht="46.5">
      <c r="A94" s="55">
        <v>4420</v>
      </c>
      <c r="B94" s="87" t="s">
        <v>483</v>
      </c>
      <c r="C94" s="82" t="s">
        <v>769</v>
      </c>
      <c r="D94" s="57">
        <f>SUM(D96:D97)</f>
        <v>0</v>
      </c>
      <c r="E94" s="49">
        <f>SUM(E96:E97)</f>
        <v>0</v>
      </c>
      <c r="F94" s="79" t="s">
        <v>776</v>
      </c>
      <c r="G94" s="50">
        <f>SUM(G96:G97)</f>
        <v>0</v>
      </c>
      <c r="H94" s="60">
        <f>SUM(H96:H97)</f>
        <v>0</v>
      </c>
      <c r="I94" s="60">
        <f>SUM(I96:I97)</f>
        <v>0</v>
      </c>
      <c r="J94" s="60">
        <f>SUM(J96:J97)</f>
        <v>0</v>
      </c>
    </row>
    <row r="95" spans="1:10" ht="12.75">
      <c r="A95" s="55"/>
      <c r="B95" s="78" t="s">
        <v>182</v>
      </c>
      <c r="C95" s="82"/>
      <c r="D95" s="57"/>
      <c r="E95" s="49"/>
      <c r="F95" s="84"/>
      <c r="G95" s="50"/>
      <c r="H95" s="60"/>
      <c r="I95" s="60"/>
      <c r="J95" s="60"/>
    </row>
    <row r="96" spans="1:10" ht="36">
      <c r="A96" s="55">
        <v>4421</v>
      </c>
      <c r="B96" s="85" t="s">
        <v>156</v>
      </c>
      <c r="C96" s="86" t="s">
        <v>760</v>
      </c>
      <c r="D96" s="57">
        <f>SUM(E96:F96)</f>
        <v>0</v>
      </c>
      <c r="E96" s="49"/>
      <c r="F96" s="84" t="s">
        <v>775</v>
      </c>
      <c r="G96" s="50"/>
      <c r="H96" s="60"/>
      <c r="I96" s="60"/>
      <c r="J96" s="60"/>
    </row>
    <row r="97" spans="1:10" ht="36">
      <c r="A97" s="55">
        <v>4422</v>
      </c>
      <c r="B97" s="85" t="s">
        <v>262</v>
      </c>
      <c r="C97" s="86" t="s">
        <v>761</v>
      </c>
      <c r="D97" s="57">
        <f>SUM(E97:F97)</f>
        <v>0</v>
      </c>
      <c r="E97" s="49"/>
      <c r="F97" s="84" t="s">
        <v>775</v>
      </c>
      <c r="G97" s="50"/>
      <c r="H97" s="60"/>
      <c r="I97" s="60"/>
      <c r="J97" s="60"/>
    </row>
    <row r="98" spans="1:10" ht="22.5">
      <c r="A98" s="55">
        <v>4500</v>
      </c>
      <c r="B98" s="91" t="s">
        <v>484</v>
      </c>
      <c r="C98" s="82" t="s">
        <v>769</v>
      </c>
      <c r="D98" s="57">
        <f>SUM(D100,D104,D108,D120)</f>
        <v>775268.7</v>
      </c>
      <c r="E98" s="49">
        <f>SUM(E100,E104,E108,E120)</f>
        <v>775268.7</v>
      </c>
      <c r="F98" s="84" t="s">
        <v>775</v>
      </c>
      <c r="G98" s="50">
        <f>SUM(G100,G104,G108,G120)</f>
        <v>142127.1</v>
      </c>
      <c r="H98" s="60">
        <f>SUM(H100,H104,H108,H120)</f>
        <v>393373.9</v>
      </c>
      <c r="I98" s="60">
        <f>SUM(I100,I104,I108,I120)</f>
        <v>580797.8</v>
      </c>
      <c r="J98" s="60">
        <f>SUM(J100,J104,J108,J120)</f>
        <v>775268.7</v>
      </c>
    </row>
    <row r="99" spans="1:10" ht="12.75">
      <c r="A99" s="55"/>
      <c r="B99" s="78" t="s">
        <v>184</v>
      </c>
      <c r="C99" s="77"/>
      <c r="D99" s="57"/>
      <c r="E99" s="49"/>
      <c r="F99" s="79"/>
      <c r="G99" s="50"/>
      <c r="H99" s="60"/>
      <c r="I99" s="60"/>
      <c r="J99" s="60"/>
    </row>
    <row r="100" spans="1:10" ht="24">
      <c r="A100" s="55">
        <v>4510</v>
      </c>
      <c r="B100" s="92" t="s">
        <v>485</v>
      </c>
      <c r="C100" s="82" t="s">
        <v>769</v>
      </c>
      <c r="D100" s="57">
        <f>SUM(D102:D103)</f>
        <v>0</v>
      </c>
      <c r="E100" s="49">
        <f>SUM(E102:E103)</f>
        <v>0</v>
      </c>
      <c r="F100" s="79" t="s">
        <v>776</v>
      </c>
      <c r="G100" s="50">
        <f>SUM(G102:G103)</f>
        <v>0</v>
      </c>
      <c r="H100" s="60">
        <f>SUM(H102:H103)</f>
        <v>0</v>
      </c>
      <c r="I100" s="60">
        <f>SUM(I102:I103)</f>
        <v>0</v>
      </c>
      <c r="J100" s="60">
        <f>SUM(J102:J103)</f>
        <v>0</v>
      </c>
    </row>
    <row r="101" spans="1:10" ht="12.75">
      <c r="A101" s="55"/>
      <c r="B101" s="78" t="s">
        <v>182</v>
      </c>
      <c r="C101" s="82"/>
      <c r="D101" s="57"/>
      <c r="E101" s="49"/>
      <c r="F101" s="84"/>
      <c r="G101" s="50"/>
      <c r="H101" s="60"/>
      <c r="I101" s="60"/>
      <c r="J101" s="60"/>
    </row>
    <row r="102" spans="1:10" ht="24">
      <c r="A102" s="55">
        <v>4511</v>
      </c>
      <c r="B102" s="93" t="s">
        <v>486</v>
      </c>
      <c r="C102" s="86" t="s">
        <v>762</v>
      </c>
      <c r="D102" s="57">
        <f>SUM(E102:F102)</f>
        <v>0</v>
      </c>
      <c r="E102" s="59"/>
      <c r="F102" s="84" t="s">
        <v>775</v>
      </c>
      <c r="G102" s="75"/>
      <c r="H102" s="62"/>
      <c r="I102" s="62"/>
      <c r="J102" s="62"/>
    </row>
    <row r="103" spans="1:10" ht="24">
      <c r="A103" s="55">
        <v>4512</v>
      </c>
      <c r="B103" s="85" t="s">
        <v>263</v>
      </c>
      <c r="C103" s="86" t="s">
        <v>763</v>
      </c>
      <c r="D103" s="57">
        <f>SUM(E103:F103)</f>
        <v>0</v>
      </c>
      <c r="E103" s="125"/>
      <c r="F103" s="84" t="s">
        <v>775</v>
      </c>
      <c r="G103" s="75"/>
      <c r="H103" s="62"/>
      <c r="I103" s="62"/>
      <c r="J103" s="62"/>
    </row>
    <row r="104" spans="1:10" ht="34.5">
      <c r="A104" s="55">
        <v>4520</v>
      </c>
      <c r="B104" s="92" t="s">
        <v>487</v>
      </c>
      <c r="C104" s="82" t="s">
        <v>769</v>
      </c>
      <c r="D104" s="57">
        <f>SUM(D106:D107)</f>
        <v>0</v>
      </c>
      <c r="E104" s="49">
        <f>SUM(E106:E107)</f>
        <v>0</v>
      </c>
      <c r="F104" s="79" t="s">
        <v>776</v>
      </c>
      <c r="G104" s="50">
        <f>SUM(G106:G107)</f>
        <v>0</v>
      </c>
      <c r="H104" s="60">
        <f>SUM(H106:H107)</f>
        <v>0</v>
      </c>
      <c r="I104" s="60">
        <f>SUM(I106:I107)</f>
        <v>0</v>
      </c>
      <c r="J104" s="60">
        <f>SUM(J106:J107)</f>
        <v>0</v>
      </c>
    </row>
    <row r="105" spans="1:10" ht="18.75" customHeight="1">
      <c r="A105" s="55"/>
      <c r="B105" s="78" t="s">
        <v>182</v>
      </c>
      <c r="C105" s="82"/>
      <c r="D105" s="57"/>
      <c r="E105" s="49"/>
      <c r="F105" s="84"/>
      <c r="G105" s="50"/>
      <c r="H105" s="60"/>
      <c r="I105" s="60"/>
      <c r="J105" s="60"/>
    </row>
    <row r="106" spans="1:10" ht="30" customHeight="1">
      <c r="A106" s="55">
        <v>4521</v>
      </c>
      <c r="B106" s="85" t="s">
        <v>225</v>
      </c>
      <c r="C106" s="86" t="s">
        <v>764</v>
      </c>
      <c r="D106" s="57">
        <f>SUM(E106:F106)</f>
        <v>0</v>
      </c>
      <c r="E106" s="49"/>
      <c r="F106" s="84" t="s">
        <v>775</v>
      </c>
      <c r="G106" s="50"/>
      <c r="H106" s="60"/>
      <c r="I106" s="60"/>
      <c r="J106" s="60"/>
    </row>
    <row r="107" spans="1:10" ht="24">
      <c r="A107" s="55">
        <v>4522</v>
      </c>
      <c r="B107" s="85" t="s">
        <v>237</v>
      </c>
      <c r="C107" s="86" t="s">
        <v>765</v>
      </c>
      <c r="D107" s="57">
        <f>SUM(E107:F107)</f>
        <v>0</v>
      </c>
      <c r="E107" s="51"/>
      <c r="F107" s="84" t="s">
        <v>775</v>
      </c>
      <c r="G107" s="50"/>
      <c r="H107" s="60"/>
      <c r="I107" s="60"/>
      <c r="J107" s="60"/>
    </row>
    <row r="108" spans="1:10" ht="34.5" customHeight="1">
      <c r="A108" s="55">
        <v>4530</v>
      </c>
      <c r="B108" s="92" t="s">
        <v>488</v>
      </c>
      <c r="C108" s="82" t="s">
        <v>769</v>
      </c>
      <c r="D108" s="57">
        <f>SUM(D110:D112)</f>
        <v>738253.7</v>
      </c>
      <c r="E108" s="49">
        <f>SUM(E110:E112)</f>
        <v>738253.7</v>
      </c>
      <c r="F108" s="84" t="s">
        <v>775</v>
      </c>
      <c r="G108" s="50">
        <f>SUM(G110:G112)</f>
        <v>140127.1</v>
      </c>
      <c r="H108" s="60">
        <f>SUM(H110:H112)</f>
        <v>377373.9</v>
      </c>
      <c r="I108" s="60">
        <f>SUM(I110:I112)</f>
        <v>559782.8</v>
      </c>
      <c r="J108" s="60">
        <f>SUM(J110:J112)</f>
        <v>738253.7</v>
      </c>
    </row>
    <row r="109" spans="1:10" ht="13.5" customHeight="1">
      <c r="A109" s="55"/>
      <c r="B109" s="78" t="s">
        <v>182</v>
      </c>
      <c r="C109" s="82"/>
      <c r="D109" s="57"/>
      <c r="E109" s="49"/>
      <c r="F109" s="84" t="s">
        <v>775</v>
      </c>
      <c r="G109" s="50"/>
      <c r="H109" s="60"/>
      <c r="I109" s="60"/>
      <c r="J109" s="60"/>
    </row>
    <row r="110" spans="1:10" ht="41.25" customHeight="1">
      <c r="A110" s="55">
        <v>4531</v>
      </c>
      <c r="B110" s="89" t="s">
        <v>226</v>
      </c>
      <c r="C110" s="86" t="s">
        <v>667</v>
      </c>
      <c r="D110" s="57">
        <f>SUM(E110:F110)</f>
        <v>738253.7</v>
      </c>
      <c r="E110" s="49">
        <v>738253.7</v>
      </c>
      <c r="F110" s="84" t="s">
        <v>775</v>
      </c>
      <c r="G110" s="478">
        <v>140127.1</v>
      </c>
      <c r="H110" s="478">
        <v>377373.9</v>
      </c>
      <c r="I110" s="479">
        <v>559782.8</v>
      </c>
      <c r="J110" s="478">
        <v>738253.7</v>
      </c>
    </row>
    <row r="111" spans="1:10" ht="36.75" customHeight="1">
      <c r="A111" s="55">
        <v>4532</v>
      </c>
      <c r="B111" s="89" t="s">
        <v>227</v>
      </c>
      <c r="C111" s="86" t="s">
        <v>668</v>
      </c>
      <c r="D111" s="57">
        <f>SUM(E111:F111)</f>
        <v>0</v>
      </c>
      <c r="E111" s="49"/>
      <c r="F111" s="84" t="s">
        <v>775</v>
      </c>
      <c r="G111" s="50"/>
      <c r="H111" s="60"/>
      <c r="I111" s="60"/>
      <c r="J111" s="60"/>
    </row>
    <row r="112" spans="1:10" ht="24">
      <c r="A112" s="55">
        <v>4533</v>
      </c>
      <c r="B112" s="89" t="s">
        <v>489</v>
      </c>
      <c r="C112" s="86" t="s">
        <v>669</v>
      </c>
      <c r="D112" s="57">
        <f>E112</f>
        <v>0</v>
      </c>
      <c r="E112" s="49">
        <f>SUM(E119)</f>
        <v>0</v>
      </c>
      <c r="F112" s="84" t="s">
        <v>775</v>
      </c>
      <c r="G112" s="49">
        <f>SUM(G119)</f>
        <v>0</v>
      </c>
      <c r="H112" s="49">
        <f>SUM(H119)</f>
        <v>0</v>
      </c>
      <c r="I112" s="49">
        <f>SUM(I119)</f>
        <v>0</v>
      </c>
      <c r="J112" s="49">
        <f>SUM(J119)</f>
        <v>0</v>
      </c>
    </row>
    <row r="113" spans="1:10" ht="14.25" customHeight="1">
      <c r="A113" s="55"/>
      <c r="B113" s="94" t="s">
        <v>184</v>
      </c>
      <c r="C113" s="86"/>
      <c r="D113" s="57"/>
      <c r="E113" s="49"/>
      <c r="F113" s="84" t="s">
        <v>775</v>
      </c>
      <c r="G113" s="50"/>
      <c r="H113" s="60"/>
      <c r="I113" s="60"/>
      <c r="J113" s="60"/>
    </row>
    <row r="114" spans="1:10" ht="24">
      <c r="A114" s="55">
        <v>4534</v>
      </c>
      <c r="B114" s="94" t="s">
        <v>73</v>
      </c>
      <c r="C114" s="86"/>
      <c r="D114" s="57">
        <f>SUM(D116:D117)</f>
        <v>0</v>
      </c>
      <c r="E114" s="49">
        <f>SUM(E116:E117)</f>
        <v>0</v>
      </c>
      <c r="F114" s="84" t="s">
        <v>775</v>
      </c>
      <c r="G114" s="50">
        <f>SUM(G116:G117)</f>
        <v>0</v>
      </c>
      <c r="H114" s="60">
        <f>SUM(H116:H117)</f>
        <v>0</v>
      </c>
      <c r="I114" s="60">
        <f>SUM(I116:I117)</f>
        <v>0</v>
      </c>
      <c r="J114" s="60">
        <f>SUM(J116:J117)</f>
        <v>0</v>
      </c>
    </row>
    <row r="115" spans="1:10" ht="12.75">
      <c r="A115" s="55"/>
      <c r="B115" s="94" t="s">
        <v>197</v>
      </c>
      <c r="C115" s="86"/>
      <c r="D115" s="57"/>
      <c r="E115" s="49"/>
      <c r="F115" s="84" t="s">
        <v>775</v>
      </c>
      <c r="G115" s="50"/>
      <c r="H115" s="60"/>
      <c r="I115" s="60"/>
      <c r="J115" s="60"/>
    </row>
    <row r="116" spans="1:10" ht="21.75" customHeight="1">
      <c r="A116" s="95">
        <v>4535</v>
      </c>
      <c r="B116" s="96" t="s">
        <v>196</v>
      </c>
      <c r="C116" s="86"/>
      <c r="D116" s="57">
        <f>SUM(E116:F116)</f>
        <v>0</v>
      </c>
      <c r="E116" s="49"/>
      <c r="F116" s="84" t="s">
        <v>775</v>
      </c>
      <c r="G116" s="50"/>
      <c r="H116" s="60"/>
      <c r="I116" s="60"/>
      <c r="J116" s="60"/>
    </row>
    <row r="117" spans="1:10" ht="12.75">
      <c r="A117" s="55">
        <v>4536</v>
      </c>
      <c r="B117" s="94" t="s">
        <v>198</v>
      </c>
      <c r="C117" s="86"/>
      <c r="D117" s="57">
        <f>SUM(E117:F117)</f>
        <v>0</v>
      </c>
      <c r="E117" s="49"/>
      <c r="F117" s="84" t="s">
        <v>775</v>
      </c>
      <c r="G117" s="50"/>
      <c r="H117" s="60"/>
      <c r="I117" s="60"/>
      <c r="J117" s="60"/>
    </row>
    <row r="118" spans="1:10" ht="12.75">
      <c r="A118" s="55">
        <v>4537</v>
      </c>
      <c r="B118" s="94" t="s">
        <v>199</v>
      </c>
      <c r="C118" s="86"/>
      <c r="D118" s="57">
        <f>SUM(E118:F118)</f>
        <v>0</v>
      </c>
      <c r="E118" s="49"/>
      <c r="F118" s="84" t="s">
        <v>775</v>
      </c>
      <c r="G118" s="50"/>
      <c r="H118" s="60"/>
      <c r="I118" s="60"/>
      <c r="J118" s="60"/>
    </row>
    <row r="119" spans="1:10" ht="12.75">
      <c r="A119" s="55">
        <v>4538</v>
      </c>
      <c r="B119" s="94" t="s">
        <v>201</v>
      </c>
      <c r="C119" s="86"/>
      <c r="D119" s="57">
        <f>SUM(E119:F119)</f>
        <v>0</v>
      </c>
      <c r="E119" s="49"/>
      <c r="F119" s="84" t="s">
        <v>775</v>
      </c>
      <c r="G119" s="50"/>
      <c r="H119" s="60"/>
      <c r="I119" s="60"/>
      <c r="J119" s="60"/>
    </row>
    <row r="120" spans="1:10" ht="34.5">
      <c r="A120" s="55">
        <v>4540</v>
      </c>
      <c r="B120" s="92" t="s">
        <v>490</v>
      </c>
      <c r="C120" s="82" t="s">
        <v>769</v>
      </c>
      <c r="D120" s="57">
        <f>SUM(D122:D124)</f>
        <v>37015</v>
      </c>
      <c r="E120" s="57">
        <f>SUM(E122:E124)</f>
        <v>37015</v>
      </c>
      <c r="F120" s="84" t="s">
        <v>775</v>
      </c>
      <c r="G120" s="57">
        <f>SUM(G122:G124)</f>
        <v>2000</v>
      </c>
      <c r="H120" s="57">
        <f>SUM(H122:H124)</f>
        <v>16000</v>
      </c>
      <c r="I120" s="57">
        <f>SUM(I122:I124)</f>
        <v>21015</v>
      </c>
      <c r="J120" s="60">
        <f>SUM(J122:J124)</f>
        <v>37015</v>
      </c>
    </row>
    <row r="121" spans="1:10" ht="12.75">
      <c r="A121" s="55"/>
      <c r="B121" s="78" t="s">
        <v>182</v>
      </c>
      <c r="C121" s="82"/>
      <c r="D121" s="57"/>
      <c r="E121" s="60"/>
      <c r="F121" s="84"/>
      <c r="G121" s="50"/>
      <c r="H121" s="60"/>
      <c r="I121" s="97"/>
      <c r="J121" s="60"/>
    </row>
    <row r="122" spans="1:10" ht="38.25" customHeight="1">
      <c r="A122" s="55">
        <v>4541</v>
      </c>
      <c r="B122" s="89" t="s">
        <v>670</v>
      </c>
      <c r="C122" s="86" t="s">
        <v>672</v>
      </c>
      <c r="D122" s="57">
        <f>SUM(E122:F122)</f>
        <v>0</v>
      </c>
      <c r="E122" s="62"/>
      <c r="F122" s="84" t="s">
        <v>775</v>
      </c>
      <c r="G122" s="75"/>
      <c r="H122" s="62"/>
      <c r="I122" s="126"/>
      <c r="J122" s="62"/>
    </row>
    <row r="123" spans="1:10" ht="38.25" customHeight="1">
      <c r="A123" s="55">
        <v>4542</v>
      </c>
      <c r="B123" s="89" t="s">
        <v>671</v>
      </c>
      <c r="C123" s="86" t="s">
        <v>673</v>
      </c>
      <c r="D123" s="57">
        <f>SUM(E123:F123)</f>
        <v>0</v>
      </c>
      <c r="E123" s="62"/>
      <c r="F123" s="84" t="s">
        <v>775</v>
      </c>
      <c r="G123" s="75"/>
      <c r="H123" s="62"/>
      <c r="I123" s="126"/>
      <c r="J123" s="62"/>
    </row>
    <row r="124" spans="1:10" ht="24">
      <c r="A124" s="55">
        <v>4543</v>
      </c>
      <c r="B124" s="543" t="s">
        <v>876</v>
      </c>
      <c r="C124" s="537" t="s">
        <v>674</v>
      </c>
      <c r="D124" s="538">
        <f>SUM(D126,D130,D131)</f>
        <v>37015</v>
      </c>
      <c r="E124" s="538">
        <f>SUM(E126,E130,E131)</f>
        <v>37015</v>
      </c>
      <c r="F124" s="540" t="s">
        <v>775</v>
      </c>
      <c r="G124" s="538">
        <f>SUM(G126,G130,G131)</f>
        <v>2000</v>
      </c>
      <c r="H124" s="538">
        <f>SUM(H126,H130,H131)</f>
        <v>16000</v>
      </c>
      <c r="I124" s="538">
        <v>21015</v>
      </c>
      <c r="J124" s="538">
        <f>SUM(J126,J130,J131)</f>
        <v>37015</v>
      </c>
    </row>
    <row r="125" spans="1:10" ht="12.75">
      <c r="A125" s="55"/>
      <c r="B125" s="94" t="s">
        <v>184</v>
      </c>
      <c r="C125" s="86"/>
      <c r="D125" s="57"/>
      <c r="E125" s="60"/>
      <c r="F125" s="84"/>
      <c r="G125" s="50"/>
      <c r="H125" s="60"/>
      <c r="I125" s="60"/>
      <c r="J125" s="60"/>
    </row>
    <row r="126" spans="1:10" ht="24">
      <c r="A126" s="55">
        <v>4544</v>
      </c>
      <c r="B126" s="94" t="s">
        <v>74</v>
      </c>
      <c r="C126" s="86"/>
      <c r="D126" s="57">
        <f>SUM(D128:D129)</f>
        <v>0</v>
      </c>
      <c r="E126" s="62"/>
      <c r="F126" s="84" t="s">
        <v>775</v>
      </c>
      <c r="G126" s="75"/>
      <c r="H126" s="62"/>
      <c r="I126" s="62"/>
      <c r="J126" s="62"/>
    </row>
    <row r="127" spans="1:10" ht="12.75">
      <c r="A127" s="55"/>
      <c r="B127" s="94" t="s">
        <v>197</v>
      </c>
      <c r="C127" s="86"/>
      <c r="D127" s="57"/>
      <c r="E127" s="62"/>
      <c r="F127" s="84" t="s">
        <v>775</v>
      </c>
      <c r="G127" s="75"/>
      <c r="H127" s="62"/>
      <c r="I127" s="62"/>
      <c r="J127" s="62"/>
    </row>
    <row r="128" spans="1:10" ht="24" customHeight="1">
      <c r="A128" s="95">
        <v>4545</v>
      </c>
      <c r="B128" s="96" t="s">
        <v>196</v>
      </c>
      <c r="C128" s="86"/>
      <c r="D128" s="57">
        <f>SUM(E128:F128)</f>
        <v>0</v>
      </c>
      <c r="E128" s="62"/>
      <c r="F128" s="84" t="s">
        <v>775</v>
      </c>
      <c r="G128" s="75"/>
      <c r="H128" s="62"/>
      <c r="I128" s="62"/>
      <c r="J128" s="62"/>
    </row>
    <row r="129" spans="1:10" ht="12.75">
      <c r="A129" s="55">
        <v>4546</v>
      </c>
      <c r="B129" s="94" t="s">
        <v>200</v>
      </c>
      <c r="C129" s="86"/>
      <c r="D129" s="57">
        <f>SUM(E129:F129)</f>
        <v>0</v>
      </c>
      <c r="E129" s="62"/>
      <c r="F129" s="84" t="s">
        <v>775</v>
      </c>
      <c r="G129" s="75"/>
      <c r="H129" s="62"/>
      <c r="I129" s="62"/>
      <c r="J129" s="62"/>
    </row>
    <row r="130" spans="1:10" ht="12.75">
      <c r="A130" s="55">
        <v>4547</v>
      </c>
      <c r="B130" s="94" t="s">
        <v>199</v>
      </c>
      <c r="C130" s="86"/>
      <c r="D130" s="57">
        <f>SUM(E130:F130)</f>
        <v>0</v>
      </c>
      <c r="E130" s="62"/>
      <c r="F130" s="84" t="s">
        <v>775</v>
      </c>
      <c r="G130" s="75"/>
      <c r="H130" s="62"/>
      <c r="I130" s="62"/>
      <c r="J130" s="62"/>
    </row>
    <row r="131" spans="1:10" ht="14.25">
      <c r="A131" s="55">
        <v>4548</v>
      </c>
      <c r="B131" s="94" t="s">
        <v>201</v>
      </c>
      <c r="C131" s="86"/>
      <c r="D131" s="57">
        <f>SUM(E131:F131)</f>
        <v>37015</v>
      </c>
      <c r="E131" s="127">
        <v>37015</v>
      </c>
      <c r="F131" s="84" t="s">
        <v>775</v>
      </c>
      <c r="G131" s="181">
        <v>2000</v>
      </c>
      <c r="H131" s="182">
        <v>16000</v>
      </c>
      <c r="I131" s="181">
        <v>22000</v>
      </c>
      <c r="J131" s="181">
        <v>37015</v>
      </c>
    </row>
    <row r="132" spans="1:10" ht="32.25" customHeight="1">
      <c r="A132" s="55">
        <v>4600</v>
      </c>
      <c r="B132" s="92" t="s">
        <v>491</v>
      </c>
      <c r="C132" s="82" t="s">
        <v>769</v>
      </c>
      <c r="D132" s="57">
        <f>SUM(D134,D138,D144)</f>
        <v>23500</v>
      </c>
      <c r="E132" s="49">
        <f>SUM(E134,E138,E144)</f>
        <v>23500</v>
      </c>
      <c r="F132" s="84" t="s">
        <v>775</v>
      </c>
      <c r="G132" s="50">
        <f>SUM(G134,G138,G144)</f>
        <v>2000</v>
      </c>
      <c r="H132" s="60">
        <f>SUM(H134,H138,H144)</f>
        <v>8000</v>
      </c>
      <c r="I132" s="60">
        <f>SUM(I134,I138,I144)</f>
        <v>17000</v>
      </c>
      <c r="J132" s="60">
        <f>SUM(J134,J138,J144)</f>
        <v>23500</v>
      </c>
    </row>
    <row r="133" spans="1:10" ht="12.75">
      <c r="A133" s="55"/>
      <c r="B133" s="78" t="s">
        <v>184</v>
      </c>
      <c r="C133" s="77"/>
      <c r="D133" s="57"/>
      <c r="E133" s="49"/>
      <c r="F133" s="79"/>
      <c r="G133" s="50"/>
      <c r="H133" s="60"/>
      <c r="I133" s="60"/>
      <c r="J133" s="60"/>
    </row>
    <row r="134" spans="1:10" s="122" customFormat="1" ht="24">
      <c r="A134" s="55">
        <v>4610</v>
      </c>
      <c r="B134" s="98" t="s">
        <v>241</v>
      </c>
      <c r="C134" s="77"/>
      <c r="D134" s="57">
        <f>SUM(D136:D137)</f>
        <v>0</v>
      </c>
      <c r="E134" s="49">
        <f>SUM(E136:E137)</f>
        <v>0</v>
      </c>
      <c r="F134" s="84" t="s">
        <v>776</v>
      </c>
      <c r="G134" s="50">
        <f>SUM(G136:G137)</f>
        <v>0</v>
      </c>
      <c r="H134" s="60">
        <f>SUM(H136:H137)</f>
        <v>0</v>
      </c>
      <c r="I134" s="60">
        <f>SUM(I136:I137)</f>
        <v>0</v>
      </c>
      <c r="J134" s="60">
        <f>SUM(J136:J137)</f>
        <v>0</v>
      </c>
    </row>
    <row r="135" spans="1:10" ht="12.75">
      <c r="A135" s="55"/>
      <c r="B135" s="78" t="s">
        <v>184</v>
      </c>
      <c r="C135" s="77"/>
      <c r="D135" s="57"/>
      <c r="E135" s="49"/>
      <c r="F135" s="84"/>
      <c r="G135" s="50"/>
      <c r="H135" s="60"/>
      <c r="I135" s="60"/>
      <c r="J135" s="60"/>
    </row>
    <row r="136" spans="1:10" ht="26.25" customHeight="1">
      <c r="A136" s="55">
        <v>4610</v>
      </c>
      <c r="B136" s="99" t="s">
        <v>91</v>
      </c>
      <c r="C136" s="77" t="s">
        <v>90</v>
      </c>
      <c r="D136" s="57">
        <f>SUM(E136:F136)</f>
        <v>0</v>
      </c>
      <c r="E136" s="49"/>
      <c r="F136" s="84" t="s">
        <v>775</v>
      </c>
      <c r="G136" s="50"/>
      <c r="H136" s="60"/>
      <c r="I136" s="60"/>
      <c r="J136" s="60"/>
    </row>
    <row r="137" spans="1:10" ht="38.25">
      <c r="A137" s="55">
        <v>4620</v>
      </c>
      <c r="B137" s="99" t="s">
        <v>243</v>
      </c>
      <c r="C137" s="77" t="s">
        <v>242</v>
      </c>
      <c r="D137" s="57">
        <f>SUM(E137:F137)</f>
        <v>0</v>
      </c>
      <c r="E137" s="49"/>
      <c r="F137" s="84" t="s">
        <v>775</v>
      </c>
      <c r="G137" s="50"/>
      <c r="H137" s="60"/>
      <c r="I137" s="60"/>
      <c r="J137" s="60"/>
    </row>
    <row r="138" spans="1:10" ht="46.5">
      <c r="A138" s="55">
        <v>4630</v>
      </c>
      <c r="B138" s="87" t="s">
        <v>492</v>
      </c>
      <c r="C138" s="82" t="s">
        <v>769</v>
      </c>
      <c r="D138" s="57">
        <f>SUM(D140:D143)</f>
        <v>23500</v>
      </c>
      <c r="E138" s="49">
        <f>SUM(E140:E143)</f>
        <v>23500</v>
      </c>
      <c r="F138" s="84" t="s">
        <v>775</v>
      </c>
      <c r="G138" s="50">
        <f>SUM(G140:G143)</f>
        <v>2000</v>
      </c>
      <c r="H138" s="60">
        <f>SUM(H140:H143)</f>
        <v>8000</v>
      </c>
      <c r="I138" s="60">
        <f>SUM(I140:I143)</f>
        <v>17000</v>
      </c>
      <c r="J138" s="60">
        <f>SUM(J140:J143)</f>
        <v>23500</v>
      </c>
    </row>
    <row r="139" spans="1:10" ht="12.75">
      <c r="A139" s="55"/>
      <c r="B139" s="78" t="s">
        <v>182</v>
      </c>
      <c r="C139" s="82"/>
      <c r="D139" s="57"/>
      <c r="E139" s="49"/>
      <c r="F139" s="84"/>
      <c r="G139" s="50"/>
      <c r="H139" s="60"/>
      <c r="I139" s="60"/>
      <c r="J139" s="60"/>
    </row>
    <row r="140" spans="1:10" ht="14.25">
      <c r="A140" s="55">
        <v>4631</v>
      </c>
      <c r="B140" s="85" t="s">
        <v>678</v>
      </c>
      <c r="C140" s="86" t="s">
        <v>675</v>
      </c>
      <c r="D140" s="57">
        <f>SUM(E140:F140)</f>
        <v>4000</v>
      </c>
      <c r="E140" s="49">
        <v>4000</v>
      </c>
      <c r="F140" s="84" t="s">
        <v>775</v>
      </c>
      <c r="G140" s="181">
        <v>1000</v>
      </c>
      <c r="H140" s="182">
        <v>2000</v>
      </c>
      <c r="I140" s="181">
        <v>3000</v>
      </c>
      <c r="J140" s="181">
        <v>4000</v>
      </c>
    </row>
    <row r="141" spans="1:10" ht="25.5" customHeight="1">
      <c r="A141" s="55">
        <v>4632</v>
      </c>
      <c r="B141" s="85" t="s">
        <v>679</v>
      </c>
      <c r="C141" s="86" t="s">
        <v>676</v>
      </c>
      <c r="D141" s="57">
        <f>SUM(E141:F141)</f>
        <v>4500</v>
      </c>
      <c r="E141" s="49">
        <v>4500</v>
      </c>
      <c r="F141" s="84" t="s">
        <v>775</v>
      </c>
      <c r="G141" s="181">
        <v>500</v>
      </c>
      <c r="H141" s="182">
        <v>1000</v>
      </c>
      <c r="I141" s="181">
        <v>2000</v>
      </c>
      <c r="J141" s="181">
        <v>4500</v>
      </c>
    </row>
    <row r="142" spans="1:10" ht="17.25" customHeight="1">
      <c r="A142" s="55">
        <v>4633</v>
      </c>
      <c r="B142" s="85" t="s">
        <v>680</v>
      </c>
      <c r="C142" s="86" t="s">
        <v>677</v>
      </c>
      <c r="D142" s="57">
        <f>SUM(E142:F142)</f>
        <v>0</v>
      </c>
      <c r="E142" s="49"/>
      <c r="F142" s="84" t="s">
        <v>775</v>
      </c>
      <c r="G142" s="50"/>
      <c r="H142" s="60"/>
      <c r="I142" s="60"/>
      <c r="J142" s="60"/>
    </row>
    <row r="143" spans="1:10" ht="14.25" customHeight="1">
      <c r="A143" s="55">
        <v>4634</v>
      </c>
      <c r="B143" s="85" t="s">
        <v>681</v>
      </c>
      <c r="C143" s="86" t="s">
        <v>160</v>
      </c>
      <c r="D143" s="57">
        <f>SUM(E143:F143)</f>
        <v>15000</v>
      </c>
      <c r="E143" s="49">
        <v>15000</v>
      </c>
      <c r="F143" s="84" t="s">
        <v>775</v>
      </c>
      <c r="G143" s="181">
        <v>500</v>
      </c>
      <c r="H143" s="182">
        <v>5000</v>
      </c>
      <c r="I143" s="181">
        <v>12000</v>
      </c>
      <c r="J143" s="181">
        <v>15000</v>
      </c>
    </row>
    <row r="144" spans="1:10" ht="12.75">
      <c r="A144" s="55">
        <v>4640</v>
      </c>
      <c r="B144" s="87" t="s">
        <v>493</v>
      </c>
      <c r="C144" s="82" t="s">
        <v>769</v>
      </c>
      <c r="D144" s="57">
        <f>SUM(D146)</f>
        <v>0</v>
      </c>
      <c r="E144" s="49">
        <f>SUM(E146)</f>
        <v>0</v>
      </c>
      <c r="F144" s="84" t="s">
        <v>775</v>
      </c>
      <c r="G144" s="50">
        <f>SUM(G146)</f>
        <v>0</v>
      </c>
      <c r="H144" s="60">
        <f>SUM(H146)</f>
        <v>0</v>
      </c>
      <c r="I144" s="60">
        <f>SUM(I146)</f>
        <v>0</v>
      </c>
      <c r="J144" s="60">
        <f>SUM(J146)</f>
        <v>0</v>
      </c>
    </row>
    <row r="145" spans="1:10" ht="12.75">
      <c r="A145" s="55"/>
      <c r="B145" s="78" t="s">
        <v>182</v>
      </c>
      <c r="C145" s="82"/>
      <c r="D145" s="57"/>
      <c r="E145" s="49"/>
      <c r="F145" s="84"/>
      <c r="G145" s="50"/>
      <c r="H145" s="60"/>
      <c r="I145" s="60"/>
      <c r="J145" s="60"/>
    </row>
    <row r="146" spans="1:10" ht="12.75">
      <c r="A146" s="55">
        <v>4641</v>
      </c>
      <c r="B146" s="85" t="s">
        <v>682</v>
      </c>
      <c r="C146" s="86" t="s">
        <v>683</v>
      </c>
      <c r="D146" s="57">
        <f>SUM(E146:F146)</f>
        <v>0</v>
      </c>
      <c r="E146" s="49"/>
      <c r="F146" s="84" t="s">
        <v>776</v>
      </c>
      <c r="G146" s="50"/>
      <c r="H146" s="60"/>
      <c r="I146" s="60"/>
      <c r="J146" s="60"/>
    </row>
    <row r="147" spans="1:10" ht="38.25" customHeight="1">
      <c r="A147" s="55">
        <v>4700</v>
      </c>
      <c r="B147" s="87" t="s">
        <v>494</v>
      </c>
      <c r="C147" s="82" t="s">
        <v>769</v>
      </c>
      <c r="D147" s="57">
        <f aca="true" t="shared" si="5" ref="D147:J147">SUM(D149,D153,D159,D162,D166,D169,D172)</f>
        <v>32228.600000000006</v>
      </c>
      <c r="E147" s="49">
        <f t="shared" si="5"/>
        <v>183728.6</v>
      </c>
      <c r="F147" s="79">
        <f t="shared" si="5"/>
        <v>0</v>
      </c>
      <c r="G147" s="50">
        <f t="shared" si="5"/>
        <v>10800</v>
      </c>
      <c r="H147" s="60">
        <f t="shared" si="5"/>
        <v>18200</v>
      </c>
      <c r="I147" s="60">
        <f t="shared" si="5"/>
        <v>27900</v>
      </c>
      <c r="J147" s="60">
        <f t="shared" si="5"/>
        <v>32228.6</v>
      </c>
    </row>
    <row r="148" spans="1:10" ht="12.75">
      <c r="A148" s="55"/>
      <c r="B148" s="78" t="s">
        <v>184</v>
      </c>
      <c r="C148" s="77"/>
      <c r="D148" s="57"/>
      <c r="E148" s="49"/>
      <c r="F148" s="79"/>
      <c r="G148" s="50"/>
      <c r="H148" s="60"/>
      <c r="I148" s="60"/>
      <c r="J148" s="60"/>
    </row>
    <row r="149" spans="1:10" ht="40.5" customHeight="1">
      <c r="A149" s="55">
        <v>4710</v>
      </c>
      <c r="B149" s="87" t="s">
        <v>495</v>
      </c>
      <c r="C149" s="82" t="s">
        <v>769</v>
      </c>
      <c r="D149" s="57">
        <f>SUM(D151:D152)</f>
        <v>449.5</v>
      </c>
      <c r="E149" s="49">
        <f>SUM(E151:E152)</f>
        <v>449.5</v>
      </c>
      <c r="F149" s="84" t="s">
        <v>775</v>
      </c>
      <c r="G149" s="50">
        <f>SUM(G151:G152)</f>
        <v>0</v>
      </c>
      <c r="H149" s="60">
        <f>SUM(H151:H152)</f>
        <v>449.5</v>
      </c>
      <c r="I149" s="60">
        <f>SUM(I151:I152)</f>
        <v>449.5</v>
      </c>
      <c r="J149" s="60">
        <f>SUM(J151:J152)</f>
        <v>449.5</v>
      </c>
    </row>
    <row r="150" spans="1:10" ht="12.75">
      <c r="A150" s="55"/>
      <c r="B150" s="78" t="s">
        <v>182</v>
      </c>
      <c r="C150" s="82"/>
      <c r="D150" s="57"/>
      <c r="E150" s="49"/>
      <c r="F150" s="84"/>
      <c r="G150" s="50"/>
      <c r="H150" s="60"/>
      <c r="I150" s="60"/>
      <c r="J150" s="60"/>
    </row>
    <row r="151" spans="1:10" ht="51" customHeight="1">
      <c r="A151" s="55">
        <v>4711</v>
      </c>
      <c r="B151" s="85" t="s">
        <v>92</v>
      </c>
      <c r="C151" s="86" t="s">
        <v>684</v>
      </c>
      <c r="D151" s="57">
        <f>SUM(E151:F151)</f>
        <v>0</v>
      </c>
      <c r="E151" s="49"/>
      <c r="F151" s="84" t="s">
        <v>775</v>
      </c>
      <c r="G151" s="50"/>
      <c r="H151" s="60"/>
      <c r="I151" s="60"/>
      <c r="J151" s="60"/>
    </row>
    <row r="152" spans="1:10" ht="29.25" customHeight="1">
      <c r="A152" s="55">
        <v>4712</v>
      </c>
      <c r="B152" s="85" t="s">
        <v>693</v>
      </c>
      <c r="C152" s="86" t="s">
        <v>685</v>
      </c>
      <c r="D152" s="57">
        <f>SUM(E152:F152)</f>
        <v>449.5</v>
      </c>
      <c r="E152" s="49">
        <v>449.5</v>
      </c>
      <c r="F152" s="84" t="s">
        <v>775</v>
      </c>
      <c r="G152" s="50"/>
      <c r="H152" s="60">
        <v>449.5</v>
      </c>
      <c r="I152" s="60">
        <v>449.5</v>
      </c>
      <c r="J152" s="60">
        <v>449.5</v>
      </c>
    </row>
    <row r="153" spans="1:10" ht="50.25" customHeight="1">
      <c r="A153" s="55">
        <v>4720</v>
      </c>
      <c r="B153" s="87" t="s">
        <v>496</v>
      </c>
      <c r="C153" s="82" t="s">
        <v>769</v>
      </c>
      <c r="D153" s="57">
        <f>SUM(D155:D158)</f>
        <v>9600</v>
      </c>
      <c r="E153" s="49">
        <f>SUM(E155:E158)</f>
        <v>9600</v>
      </c>
      <c r="F153" s="84" t="s">
        <v>775</v>
      </c>
      <c r="G153" s="50">
        <f>SUM(G155:G158)</f>
        <v>800</v>
      </c>
      <c r="H153" s="60">
        <f>SUM(H155:H158)</f>
        <v>5200</v>
      </c>
      <c r="I153" s="60">
        <f>SUM(I155:I158)</f>
        <v>6400</v>
      </c>
      <c r="J153" s="60">
        <f>SUM(J155:J158)</f>
        <v>9600</v>
      </c>
    </row>
    <row r="154" spans="1:10" ht="12.75">
      <c r="A154" s="55"/>
      <c r="B154" s="78" t="s">
        <v>182</v>
      </c>
      <c r="C154" s="82"/>
      <c r="D154" s="57"/>
      <c r="E154" s="49"/>
      <c r="F154" s="84"/>
      <c r="G154" s="50"/>
      <c r="H154" s="60"/>
      <c r="I154" s="60"/>
      <c r="J154" s="60"/>
    </row>
    <row r="155" spans="1:10" ht="15.75" customHeight="1">
      <c r="A155" s="55">
        <v>4721</v>
      </c>
      <c r="B155" s="85" t="s">
        <v>264</v>
      </c>
      <c r="C155" s="86" t="s">
        <v>694</v>
      </c>
      <c r="D155" s="57">
        <f>SUM(E155:F155)</f>
        <v>0</v>
      </c>
      <c r="E155" s="49"/>
      <c r="F155" s="84" t="s">
        <v>775</v>
      </c>
      <c r="G155" s="50"/>
      <c r="H155" s="60"/>
      <c r="I155" s="60"/>
      <c r="J155" s="60"/>
    </row>
    <row r="156" spans="1:10" ht="12.75">
      <c r="A156" s="55">
        <v>4722</v>
      </c>
      <c r="B156" s="85" t="s">
        <v>265</v>
      </c>
      <c r="C156" s="90">
        <v>4822</v>
      </c>
      <c r="D156" s="57">
        <f>SUM(E156:F156)</f>
        <v>2300</v>
      </c>
      <c r="E156" s="49">
        <v>2300</v>
      </c>
      <c r="F156" s="84" t="s">
        <v>775</v>
      </c>
      <c r="G156" s="50">
        <v>100</v>
      </c>
      <c r="H156" s="60">
        <v>2300</v>
      </c>
      <c r="I156" s="60">
        <v>2300</v>
      </c>
      <c r="J156" s="60">
        <v>2300</v>
      </c>
    </row>
    <row r="157" spans="1:10" ht="12.75">
      <c r="A157" s="55">
        <v>4723</v>
      </c>
      <c r="B157" s="85" t="s">
        <v>697</v>
      </c>
      <c r="C157" s="86" t="s">
        <v>695</v>
      </c>
      <c r="D157" s="57">
        <f>SUM(E157:F157)</f>
        <v>7300</v>
      </c>
      <c r="E157" s="49">
        <v>7300</v>
      </c>
      <c r="F157" s="84" t="s">
        <v>775</v>
      </c>
      <c r="G157" s="49">
        <v>700</v>
      </c>
      <c r="H157" s="53">
        <v>2900</v>
      </c>
      <c r="I157" s="49">
        <v>4100</v>
      </c>
      <c r="J157" s="49">
        <v>7300</v>
      </c>
    </row>
    <row r="158" spans="1:10" ht="36">
      <c r="A158" s="55">
        <v>4724</v>
      </c>
      <c r="B158" s="85" t="s">
        <v>698</v>
      </c>
      <c r="C158" s="86" t="s">
        <v>696</v>
      </c>
      <c r="D158" s="57">
        <f>SUM(E158:F158)</f>
        <v>0</v>
      </c>
      <c r="E158" s="49"/>
      <c r="F158" s="84" t="s">
        <v>775</v>
      </c>
      <c r="G158" s="50"/>
      <c r="H158" s="60"/>
      <c r="I158" s="60"/>
      <c r="J158" s="60"/>
    </row>
    <row r="159" spans="1:10" ht="24">
      <c r="A159" s="55">
        <v>4730</v>
      </c>
      <c r="B159" s="87" t="s">
        <v>497</v>
      </c>
      <c r="C159" s="82" t="s">
        <v>769</v>
      </c>
      <c r="D159" s="57">
        <f>SUM(D161)</f>
        <v>0</v>
      </c>
      <c r="E159" s="49">
        <f>SUM(E161)</f>
        <v>0</v>
      </c>
      <c r="F159" s="84" t="s">
        <v>775</v>
      </c>
      <c r="G159" s="50">
        <f>SUM(G161)</f>
        <v>0</v>
      </c>
      <c r="H159" s="60">
        <f>SUM(H161)</f>
        <v>0</v>
      </c>
      <c r="I159" s="60">
        <f>SUM(I161)</f>
        <v>0</v>
      </c>
      <c r="J159" s="60">
        <f>SUM(J161)</f>
        <v>0</v>
      </c>
    </row>
    <row r="160" spans="1:10" ht="12.75">
      <c r="A160" s="55"/>
      <c r="B160" s="78" t="s">
        <v>182</v>
      </c>
      <c r="C160" s="82"/>
      <c r="D160" s="57"/>
      <c r="E160" s="49"/>
      <c r="F160" s="84"/>
      <c r="G160" s="50"/>
      <c r="H160" s="60"/>
      <c r="I160" s="60"/>
      <c r="J160" s="60"/>
    </row>
    <row r="161" spans="1:10" ht="24">
      <c r="A161" s="55">
        <v>4731</v>
      </c>
      <c r="B161" s="93" t="s">
        <v>498</v>
      </c>
      <c r="C161" s="86" t="s">
        <v>699</v>
      </c>
      <c r="D161" s="57">
        <f>SUM(E161:F161)</f>
        <v>0</v>
      </c>
      <c r="E161" s="49"/>
      <c r="F161" s="84" t="s">
        <v>775</v>
      </c>
      <c r="G161" s="50"/>
      <c r="H161" s="60"/>
      <c r="I161" s="60"/>
      <c r="J161" s="60"/>
    </row>
    <row r="162" spans="1:10" ht="46.5">
      <c r="A162" s="55">
        <v>4740</v>
      </c>
      <c r="B162" s="100" t="s">
        <v>499</v>
      </c>
      <c r="C162" s="82" t="s">
        <v>769</v>
      </c>
      <c r="D162" s="57">
        <f>SUM(D164:D165)</f>
        <v>0</v>
      </c>
      <c r="E162" s="49">
        <f>SUM(E164:E165)</f>
        <v>0</v>
      </c>
      <c r="F162" s="84" t="s">
        <v>775</v>
      </c>
      <c r="G162" s="50">
        <f>SUM(G164:G165)</f>
        <v>0</v>
      </c>
      <c r="H162" s="60">
        <f>SUM(H164:H165)</f>
        <v>0</v>
      </c>
      <c r="I162" s="60">
        <f>SUM(I164:I165)</f>
        <v>0</v>
      </c>
      <c r="J162" s="60">
        <f>SUM(J164:J165)</f>
        <v>0</v>
      </c>
    </row>
    <row r="163" spans="1:10" ht="12.75">
      <c r="A163" s="55"/>
      <c r="B163" s="78" t="s">
        <v>182</v>
      </c>
      <c r="C163" s="82"/>
      <c r="D163" s="57"/>
      <c r="E163" s="49"/>
      <c r="F163" s="84"/>
      <c r="G163" s="50"/>
      <c r="H163" s="60"/>
      <c r="I163" s="60"/>
      <c r="J163" s="60"/>
    </row>
    <row r="164" spans="1:10" ht="27.75" customHeight="1">
      <c r="A164" s="55">
        <v>4741</v>
      </c>
      <c r="B164" s="85" t="s">
        <v>266</v>
      </c>
      <c r="C164" s="86" t="s">
        <v>700</v>
      </c>
      <c r="D164" s="57">
        <f>SUM(E164:F164)</f>
        <v>0</v>
      </c>
      <c r="E164" s="49"/>
      <c r="F164" s="84" t="s">
        <v>775</v>
      </c>
      <c r="G164" s="50"/>
      <c r="H164" s="60"/>
      <c r="I164" s="60"/>
      <c r="J164" s="60"/>
    </row>
    <row r="165" spans="1:10" ht="27" customHeight="1">
      <c r="A165" s="55">
        <v>4742</v>
      </c>
      <c r="B165" s="85" t="s">
        <v>702</v>
      </c>
      <c r="C165" s="86" t="s">
        <v>701</v>
      </c>
      <c r="D165" s="57">
        <f>SUM(E165:F165)</f>
        <v>0</v>
      </c>
      <c r="E165" s="49"/>
      <c r="F165" s="84" t="s">
        <v>775</v>
      </c>
      <c r="G165" s="50"/>
      <c r="H165" s="60"/>
      <c r="I165" s="60"/>
      <c r="J165" s="60"/>
    </row>
    <row r="166" spans="1:10" ht="39.75" customHeight="1">
      <c r="A166" s="55">
        <v>4750</v>
      </c>
      <c r="B166" s="87" t="s">
        <v>500</v>
      </c>
      <c r="C166" s="82" t="s">
        <v>769</v>
      </c>
      <c r="D166" s="57">
        <f>SUM(D168)</f>
        <v>0</v>
      </c>
      <c r="E166" s="49">
        <f>SUM(E168)</f>
        <v>0</v>
      </c>
      <c r="F166" s="84" t="s">
        <v>775</v>
      </c>
      <c r="G166" s="50">
        <f>SUM(G168)</f>
        <v>0</v>
      </c>
      <c r="H166" s="60">
        <f>SUM(H168)</f>
        <v>0</v>
      </c>
      <c r="I166" s="60">
        <f>SUM(I168)</f>
        <v>0</v>
      </c>
      <c r="J166" s="60">
        <f>SUM(J168)</f>
        <v>0</v>
      </c>
    </row>
    <row r="167" spans="1:10" ht="12.75">
      <c r="A167" s="55"/>
      <c r="B167" s="78" t="s">
        <v>182</v>
      </c>
      <c r="C167" s="82"/>
      <c r="D167" s="57"/>
      <c r="E167" s="49"/>
      <c r="F167" s="84"/>
      <c r="G167" s="50"/>
      <c r="H167" s="60"/>
      <c r="I167" s="60"/>
      <c r="J167" s="60"/>
    </row>
    <row r="168" spans="1:10" ht="39.75" customHeight="1">
      <c r="A168" s="55">
        <v>4751</v>
      </c>
      <c r="B168" s="85" t="s">
        <v>703</v>
      </c>
      <c r="C168" s="86" t="s">
        <v>704</v>
      </c>
      <c r="D168" s="57">
        <f>SUM(E168:F168)</f>
        <v>0</v>
      </c>
      <c r="E168" s="49"/>
      <c r="F168" s="84" t="s">
        <v>775</v>
      </c>
      <c r="G168" s="50"/>
      <c r="H168" s="60"/>
      <c r="I168" s="60"/>
      <c r="J168" s="60"/>
    </row>
    <row r="169" spans="1:10" ht="17.25" customHeight="1">
      <c r="A169" s="55">
        <v>4760</v>
      </c>
      <c r="B169" s="100" t="s">
        <v>501</v>
      </c>
      <c r="C169" s="82" t="s">
        <v>769</v>
      </c>
      <c r="D169" s="57">
        <f>SUM(D171)</f>
        <v>0</v>
      </c>
      <c r="E169" s="49">
        <f>SUM(E171)</f>
        <v>0</v>
      </c>
      <c r="F169" s="84" t="s">
        <v>775</v>
      </c>
      <c r="G169" s="50">
        <f>SUM(G171)</f>
        <v>0</v>
      </c>
      <c r="H169" s="60">
        <f>SUM(H171)</f>
        <v>0</v>
      </c>
      <c r="I169" s="60">
        <f>SUM(I171)</f>
        <v>0</v>
      </c>
      <c r="J169" s="60">
        <f>SUM(J171)</f>
        <v>0</v>
      </c>
    </row>
    <row r="170" spans="1:10" ht="12.75">
      <c r="A170" s="55"/>
      <c r="B170" s="78" t="s">
        <v>182</v>
      </c>
      <c r="C170" s="82"/>
      <c r="D170" s="57"/>
      <c r="E170" s="49"/>
      <c r="F170" s="84"/>
      <c r="G170" s="50"/>
      <c r="H170" s="60"/>
      <c r="I170" s="60"/>
      <c r="J170" s="60"/>
    </row>
    <row r="171" spans="1:10" ht="17.25" customHeight="1">
      <c r="A171" s="55">
        <v>4761</v>
      </c>
      <c r="B171" s="85" t="s">
        <v>706</v>
      </c>
      <c r="C171" s="86" t="s">
        <v>705</v>
      </c>
      <c r="D171" s="57">
        <f>SUM(E171:F171)</f>
        <v>0</v>
      </c>
      <c r="E171" s="49"/>
      <c r="F171" s="84" t="s">
        <v>775</v>
      </c>
      <c r="G171" s="50"/>
      <c r="H171" s="60"/>
      <c r="I171" s="60"/>
      <c r="J171" s="60"/>
    </row>
    <row r="172" spans="1:10" ht="12.75">
      <c r="A172" s="55">
        <v>4770</v>
      </c>
      <c r="B172" s="87" t="s">
        <v>502</v>
      </c>
      <c r="C172" s="82" t="s">
        <v>769</v>
      </c>
      <c r="D172" s="57">
        <f aca="true" t="shared" si="6" ref="D172:J172">SUM(D174)</f>
        <v>22179.100000000006</v>
      </c>
      <c r="E172" s="49">
        <f t="shared" si="6"/>
        <v>173679.1</v>
      </c>
      <c r="F172" s="79">
        <f t="shared" si="6"/>
        <v>0</v>
      </c>
      <c r="G172" s="50">
        <f t="shared" si="6"/>
        <v>10000</v>
      </c>
      <c r="H172" s="60">
        <f t="shared" si="6"/>
        <v>12550.5</v>
      </c>
      <c r="I172" s="60">
        <f t="shared" si="6"/>
        <v>21050.5</v>
      </c>
      <c r="J172" s="60">
        <f t="shared" si="6"/>
        <v>22179.1</v>
      </c>
    </row>
    <row r="173" spans="1:10" ht="13.5" thickBot="1">
      <c r="A173" s="55"/>
      <c r="B173" s="78" t="s">
        <v>182</v>
      </c>
      <c r="C173" s="82"/>
      <c r="D173" s="57"/>
      <c r="E173" s="49"/>
      <c r="F173" s="84"/>
      <c r="G173" s="50"/>
      <c r="H173" s="60"/>
      <c r="I173" s="60"/>
      <c r="J173" s="60"/>
    </row>
    <row r="174" spans="1:10" ht="15" thickBot="1">
      <c r="A174" s="55">
        <v>4771</v>
      </c>
      <c r="B174" s="85" t="s">
        <v>711</v>
      </c>
      <c r="C174" s="86" t="s">
        <v>707</v>
      </c>
      <c r="D174" s="57">
        <f>SUM(E174)-Ekamutner!D115</f>
        <v>22179.100000000006</v>
      </c>
      <c r="E174" s="209">
        <v>173679.1</v>
      </c>
      <c r="F174" s="84">
        <v>0</v>
      </c>
      <c r="G174" s="476">
        <v>10000</v>
      </c>
      <c r="H174" s="476">
        <v>12550.5</v>
      </c>
      <c r="I174" s="476">
        <v>21050.5</v>
      </c>
      <c r="J174" s="209">
        <v>22179.1</v>
      </c>
    </row>
    <row r="175" spans="1:10" ht="36">
      <c r="A175" s="55">
        <v>4772</v>
      </c>
      <c r="B175" s="93" t="s">
        <v>244</v>
      </c>
      <c r="C175" s="82" t="s">
        <v>769</v>
      </c>
      <c r="D175" s="57">
        <f>SUM(E175:F175)</f>
        <v>0</v>
      </c>
      <c r="E175" s="49"/>
      <c r="F175" s="84" t="s">
        <v>776</v>
      </c>
      <c r="G175" s="49"/>
      <c r="H175" s="49"/>
      <c r="I175" s="49"/>
      <c r="J175" s="49"/>
    </row>
    <row r="176" spans="1:10" s="128" customFormat="1" ht="27.75" customHeight="1">
      <c r="A176" s="55">
        <v>5000</v>
      </c>
      <c r="B176" s="495" t="s">
        <v>503</v>
      </c>
      <c r="C176" s="82" t="s">
        <v>769</v>
      </c>
      <c r="D176" s="57">
        <f>SUM(D178,D196,D202,D205)</f>
        <v>1014392.2999999999</v>
      </c>
      <c r="E176" s="56" t="s">
        <v>775</v>
      </c>
      <c r="F176" s="79">
        <f>SUM(F178,F196,F202,F205)</f>
        <v>1014392.2999999999</v>
      </c>
      <c r="G176" s="50">
        <f>SUM(G178,G196,G202,G205)</f>
        <v>621444.0999999999</v>
      </c>
      <c r="H176" s="60">
        <f>SUM(H178,H196,H202,H205)</f>
        <v>644944.0999999999</v>
      </c>
      <c r="I176" s="60">
        <f>SUM(I178,I196,I202,I205)</f>
        <v>646444.0999999999</v>
      </c>
      <c r="J176" s="60">
        <f>SUM(J178,J196,J202,J205)</f>
        <v>1014392.2999999999</v>
      </c>
    </row>
    <row r="177" spans="1:10" ht="12.75">
      <c r="A177" s="55"/>
      <c r="B177" s="78" t="s">
        <v>184</v>
      </c>
      <c r="C177" s="77"/>
      <c r="D177" s="57"/>
      <c r="E177" s="49"/>
      <c r="F177" s="79"/>
      <c r="G177" s="50"/>
      <c r="H177" s="60"/>
      <c r="I177" s="60"/>
      <c r="J177" s="60"/>
    </row>
    <row r="178" spans="1:10" ht="22.5">
      <c r="A178" s="55">
        <v>5100</v>
      </c>
      <c r="B178" s="85" t="s">
        <v>504</v>
      </c>
      <c r="C178" s="82" t="s">
        <v>769</v>
      </c>
      <c r="D178" s="57">
        <f>SUM(D180,D185,D190)</f>
        <v>1014392.2999999999</v>
      </c>
      <c r="E178" s="56" t="s">
        <v>775</v>
      </c>
      <c r="F178" s="79">
        <f>SUM(F180,F185,F190)</f>
        <v>1014392.2999999999</v>
      </c>
      <c r="G178" s="50">
        <f>SUM(G180,G185,G190)</f>
        <v>621444.0999999999</v>
      </c>
      <c r="H178" s="60">
        <f>SUM(H180,H185,H190)</f>
        <v>644944.0999999999</v>
      </c>
      <c r="I178" s="60">
        <f>SUM(I180,I185,I190)</f>
        <v>646444.0999999999</v>
      </c>
      <c r="J178" s="60">
        <f>SUM(J180,J185,J190)</f>
        <v>1014392.2999999999</v>
      </c>
    </row>
    <row r="179" spans="1:10" ht="12.75">
      <c r="A179" s="55"/>
      <c r="B179" s="78" t="s">
        <v>184</v>
      </c>
      <c r="C179" s="77"/>
      <c r="D179" s="57"/>
      <c r="E179" s="49"/>
      <c r="F179" s="79"/>
      <c r="G179" s="50"/>
      <c r="H179" s="60"/>
      <c r="I179" s="60"/>
      <c r="J179" s="60"/>
    </row>
    <row r="180" spans="1:10" ht="22.5">
      <c r="A180" s="55">
        <v>5110</v>
      </c>
      <c r="B180" s="87" t="s">
        <v>505</v>
      </c>
      <c r="C180" s="82" t="s">
        <v>769</v>
      </c>
      <c r="D180" s="57">
        <f>SUM(D182:D184)</f>
        <v>944287.6</v>
      </c>
      <c r="E180" s="49" t="s">
        <v>776</v>
      </c>
      <c r="F180" s="79">
        <f>SUM(F182:F184)</f>
        <v>944287.6</v>
      </c>
      <c r="G180" s="50">
        <f>SUM(G182:G184)</f>
        <v>561339.3999999999</v>
      </c>
      <c r="H180" s="60">
        <f>SUM(H182:H184)</f>
        <v>584839.3999999999</v>
      </c>
      <c r="I180" s="60">
        <f>SUM(I182:I184)</f>
        <v>586339.3999999999</v>
      </c>
      <c r="J180" s="60">
        <f>SUM(J182:J184)</f>
        <v>944287.6</v>
      </c>
    </row>
    <row r="181" spans="1:10" ht="12.75">
      <c r="A181" s="55"/>
      <c r="B181" s="78" t="s">
        <v>182</v>
      </c>
      <c r="C181" s="82"/>
      <c r="D181" s="57"/>
      <c r="E181" s="49"/>
      <c r="F181" s="84"/>
      <c r="G181" s="101"/>
      <c r="H181" s="52"/>
      <c r="I181" s="52"/>
      <c r="J181" s="52"/>
    </row>
    <row r="182" spans="1:10" ht="12.75">
      <c r="A182" s="55">
        <v>5111</v>
      </c>
      <c r="B182" s="85" t="s">
        <v>234</v>
      </c>
      <c r="C182" s="102" t="s">
        <v>708</v>
      </c>
      <c r="D182" s="57">
        <f>SUM(E182:F182)</f>
        <v>1500</v>
      </c>
      <c r="E182" s="56" t="s">
        <v>775</v>
      </c>
      <c r="F182" s="79">
        <v>1500</v>
      </c>
      <c r="G182" s="50">
        <v>0</v>
      </c>
      <c r="H182" s="60">
        <v>0</v>
      </c>
      <c r="I182" s="60">
        <v>1500</v>
      </c>
      <c r="J182" s="60">
        <v>1500</v>
      </c>
    </row>
    <row r="183" spans="1:11" ht="20.25" customHeight="1">
      <c r="A183" s="55">
        <v>5112</v>
      </c>
      <c r="B183" s="85" t="s">
        <v>235</v>
      </c>
      <c r="C183" s="102" t="s">
        <v>709</v>
      </c>
      <c r="D183" s="57">
        <f>SUM(E183:F183)</f>
        <v>680222.2</v>
      </c>
      <c r="E183" s="56" t="s">
        <v>775</v>
      </c>
      <c r="F183" s="79">
        <v>680222.2</v>
      </c>
      <c r="G183" s="50">
        <v>389984.1</v>
      </c>
      <c r="H183" s="50">
        <v>389984.1</v>
      </c>
      <c r="I183" s="50">
        <v>389984.1</v>
      </c>
      <c r="J183" s="79">
        <v>680222.2</v>
      </c>
      <c r="K183" s="79"/>
    </row>
    <row r="184" spans="1:10" ht="26.25" customHeight="1">
      <c r="A184" s="55">
        <v>5113</v>
      </c>
      <c r="B184" s="85" t="s">
        <v>236</v>
      </c>
      <c r="C184" s="102" t="s">
        <v>710</v>
      </c>
      <c r="D184" s="57">
        <f>SUM(E184:F184)</f>
        <v>262565.4</v>
      </c>
      <c r="E184" s="56" t="s">
        <v>775</v>
      </c>
      <c r="F184" s="79">
        <v>262565.4</v>
      </c>
      <c r="G184" s="79">
        <v>171355.3</v>
      </c>
      <c r="H184" s="79">
        <v>194855.3</v>
      </c>
      <c r="I184" s="79">
        <v>194855.3</v>
      </c>
      <c r="J184" s="79">
        <v>262565.4</v>
      </c>
    </row>
    <row r="185" spans="1:10" ht="28.5" customHeight="1">
      <c r="A185" s="55">
        <v>5120</v>
      </c>
      <c r="B185" s="87" t="s">
        <v>506</v>
      </c>
      <c r="C185" s="82" t="s">
        <v>769</v>
      </c>
      <c r="D185" s="57">
        <f>SUM(D187:D189)</f>
        <v>37500</v>
      </c>
      <c r="E185" s="49" t="s">
        <v>776</v>
      </c>
      <c r="F185" s="79">
        <f>SUM(F187:F189)</f>
        <v>37500</v>
      </c>
      <c r="G185" s="50">
        <f>SUM(G187:G189)</f>
        <v>27500</v>
      </c>
      <c r="H185" s="60">
        <f>SUM(H187:H189)</f>
        <v>27500</v>
      </c>
      <c r="I185" s="60">
        <f>SUM(I187:I189)</f>
        <v>27500</v>
      </c>
      <c r="J185" s="60">
        <f>SUM(J187:J189)</f>
        <v>37500</v>
      </c>
    </row>
    <row r="186" spans="1:10" ht="13.5" thickBot="1">
      <c r="A186" s="55"/>
      <c r="B186" s="103" t="s">
        <v>182</v>
      </c>
      <c r="C186" s="82"/>
      <c r="D186" s="57"/>
      <c r="E186" s="49"/>
      <c r="F186" s="84"/>
      <c r="G186" s="101"/>
      <c r="H186" s="52"/>
      <c r="I186" s="52"/>
      <c r="J186" s="52"/>
    </row>
    <row r="187" spans="1:10" ht="15" thickBot="1">
      <c r="A187" s="55">
        <v>5121</v>
      </c>
      <c r="B187" s="85" t="s">
        <v>231</v>
      </c>
      <c r="C187" s="102" t="s">
        <v>712</v>
      </c>
      <c r="D187" s="57">
        <f>SUM(E187:F187)</f>
        <v>22000</v>
      </c>
      <c r="E187" s="56" t="s">
        <v>775</v>
      </c>
      <c r="F187" s="79">
        <v>22000</v>
      </c>
      <c r="G187" s="209">
        <v>22000</v>
      </c>
      <c r="H187" s="182">
        <v>22000</v>
      </c>
      <c r="I187" s="202">
        <v>22000</v>
      </c>
      <c r="J187" s="202">
        <v>22000</v>
      </c>
    </row>
    <row r="188" spans="1:10" ht="12.75">
      <c r="A188" s="55">
        <v>5122</v>
      </c>
      <c r="B188" s="85" t="s">
        <v>232</v>
      </c>
      <c r="C188" s="102" t="s">
        <v>713</v>
      </c>
      <c r="D188" s="57">
        <f>SUM(E188:F188)</f>
        <v>5000</v>
      </c>
      <c r="E188" s="56" t="s">
        <v>775</v>
      </c>
      <c r="F188" s="79">
        <v>5000</v>
      </c>
      <c r="G188" s="50">
        <v>5000</v>
      </c>
      <c r="H188" s="104">
        <v>5000</v>
      </c>
      <c r="I188" s="104">
        <v>5000</v>
      </c>
      <c r="J188" s="104">
        <v>5000</v>
      </c>
    </row>
    <row r="189" spans="1:10" ht="17.25" customHeight="1">
      <c r="A189" s="55">
        <v>5123</v>
      </c>
      <c r="B189" s="85" t="s">
        <v>233</v>
      </c>
      <c r="C189" s="102" t="s">
        <v>714</v>
      </c>
      <c r="D189" s="57">
        <f>SUM(E189:F189)</f>
        <v>10500</v>
      </c>
      <c r="E189" s="56" t="s">
        <v>775</v>
      </c>
      <c r="F189" s="79">
        <v>10500</v>
      </c>
      <c r="G189" s="50">
        <v>500</v>
      </c>
      <c r="H189" s="50">
        <v>500</v>
      </c>
      <c r="I189" s="50">
        <v>500</v>
      </c>
      <c r="J189" s="50">
        <v>10500</v>
      </c>
    </row>
    <row r="190" spans="1:10" ht="24.75" customHeight="1">
      <c r="A190" s="55">
        <v>5130</v>
      </c>
      <c r="B190" s="87" t="s">
        <v>507</v>
      </c>
      <c r="C190" s="82" t="s">
        <v>769</v>
      </c>
      <c r="D190" s="57">
        <f>SUM(D192:D195)</f>
        <v>32604.7</v>
      </c>
      <c r="E190" s="49" t="s">
        <v>776</v>
      </c>
      <c r="F190" s="79">
        <f>SUM(F192:F195)</f>
        <v>32604.7</v>
      </c>
      <c r="G190" s="50">
        <f>SUM(G192:G195)</f>
        <v>32604.7</v>
      </c>
      <c r="H190" s="60">
        <f>SUM(H192:H195)</f>
        <v>32604.7</v>
      </c>
      <c r="I190" s="60">
        <f>SUM(I192:I195)</f>
        <v>32604.7</v>
      </c>
      <c r="J190" s="60">
        <f>SUM(J192:J195)</f>
        <v>32604.7</v>
      </c>
    </row>
    <row r="191" spans="1:10" ht="12.75">
      <c r="A191" s="55"/>
      <c r="B191" s="78" t="s">
        <v>182</v>
      </c>
      <c r="C191" s="82"/>
      <c r="D191" s="57"/>
      <c r="E191" s="49"/>
      <c r="F191" s="84"/>
      <c r="G191" s="101"/>
      <c r="H191" s="52"/>
      <c r="I191" s="52"/>
      <c r="J191" s="52"/>
    </row>
    <row r="192" spans="1:10" ht="17.25" customHeight="1">
      <c r="A192" s="55">
        <v>5131</v>
      </c>
      <c r="B192" s="85" t="s">
        <v>717</v>
      </c>
      <c r="C192" s="102" t="s">
        <v>715</v>
      </c>
      <c r="D192" s="57">
        <f>SUM(E192:F192)</f>
        <v>1120</v>
      </c>
      <c r="E192" s="56" t="s">
        <v>775</v>
      </c>
      <c r="F192" s="79">
        <v>1120</v>
      </c>
      <c r="G192" s="79">
        <v>1120</v>
      </c>
      <c r="H192" s="79">
        <v>1120</v>
      </c>
      <c r="I192" s="79">
        <v>1120</v>
      </c>
      <c r="J192" s="79">
        <v>1120</v>
      </c>
    </row>
    <row r="193" spans="1:10" ht="17.25" customHeight="1">
      <c r="A193" s="55">
        <v>5132</v>
      </c>
      <c r="B193" s="85" t="s">
        <v>228</v>
      </c>
      <c r="C193" s="102" t="s">
        <v>716</v>
      </c>
      <c r="D193" s="57">
        <f>SUM(E193:F193)</f>
        <v>0</v>
      </c>
      <c r="E193" s="56" t="s">
        <v>775</v>
      </c>
      <c r="F193" s="79"/>
      <c r="G193" s="50"/>
      <c r="H193" s="60"/>
      <c r="I193" s="60"/>
      <c r="J193" s="60"/>
    </row>
    <row r="194" spans="1:10" ht="17.25" customHeight="1" thickBot="1">
      <c r="A194" s="55">
        <v>5133</v>
      </c>
      <c r="B194" s="85" t="s">
        <v>229</v>
      </c>
      <c r="C194" s="102" t="s">
        <v>723</v>
      </c>
      <c r="D194" s="57">
        <f>SUM(E194:F194)</f>
        <v>0</v>
      </c>
      <c r="E194" s="56" t="s">
        <v>776</v>
      </c>
      <c r="F194" s="496"/>
      <c r="G194" s="50"/>
      <c r="H194" s="60"/>
      <c r="I194" s="60"/>
      <c r="J194" s="60"/>
    </row>
    <row r="195" spans="1:10" ht="17.25" customHeight="1" thickBot="1">
      <c r="A195" s="55">
        <v>5134</v>
      </c>
      <c r="B195" s="85" t="s">
        <v>230</v>
      </c>
      <c r="C195" s="102" t="s">
        <v>724</v>
      </c>
      <c r="D195" s="57">
        <f>SUM(E195:F195)</f>
        <v>31484.7</v>
      </c>
      <c r="E195" s="56" t="s">
        <v>776</v>
      </c>
      <c r="F195" s="498">
        <v>31484.7</v>
      </c>
      <c r="G195" s="498">
        <v>31484.7</v>
      </c>
      <c r="H195" s="498">
        <v>31484.7</v>
      </c>
      <c r="I195" s="498">
        <v>31484.7</v>
      </c>
      <c r="J195" s="498">
        <v>31484.7</v>
      </c>
    </row>
    <row r="196" spans="1:10" ht="19.5" customHeight="1">
      <c r="A196" s="55">
        <v>5200</v>
      </c>
      <c r="B196" s="87" t="s">
        <v>508</v>
      </c>
      <c r="C196" s="82" t="s">
        <v>769</v>
      </c>
      <c r="D196" s="57">
        <f>SUM(D198:D201)</f>
        <v>0</v>
      </c>
      <c r="E196" s="56" t="s">
        <v>775</v>
      </c>
      <c r="F196" s="497">
        <f>SUM(F198:F201)</f>
        <v>0</v>
      </c>
      <c r="G196" s="50">
        <f>SUM(G198:G201)</f>
        <v>0</v>
      </c>
      <c r="H196" s="60">
        <f>SUM(H198:H201)</f>
        <v>0</v>
      </c>
      <c r="I196" s="60">
        <f>SUM(I198:I201)</f>
        <v>0</v>
      </c>
      <c r="J196" s="60">
        <f>SUM(J198:J201)</f>
        <v>0</v>
      </c>
    </row>
    <row r="197" spans="1:10" ht="12.75">
      <c r="A197" s="55"/>
      <c r="B197" s="78" t="s">
        <v>184</v>
      </c>
      <c r="C197" s="77"/>
      <c r="D197" s="57"/>
      <c r="E197" s="49"/>
      <c r="F197" s="79"/>
      <c r="G197" s="50"/>
      <c r="H197" s="60"/>
      <c r="I197" s="60"/>
      <c r="J197" s="60"/>
    </row>
    <row r="198" spans="1:10" ht="27" customHeight="1">
      <c r="A198" s="55">
        <v>5211</v>
      </c>
      <c r="B198" s="85" t="s">
        <v>245</v>
      </c>
      <c r="C198" s="102" t="s">
        <v>718</v>
      </c>
      <c r="D198" s="57">
        <f>SUM(E198:F198)</f>
        <v>0</v>
      </c>
      <c r="E198" s="56" t="s">
        <v>775</v>
      </c>
      <c r="F198" s="79"/>
      <c r="G198" s="50"/>
      <c r="H198" s="60"/>
      <c r="I198" s="60"/>
      <c r="J198" s="60"/>
    </row>
    <row r="199" spans="1:10" ht="17.25" customHeight="1">
      <c r="A199" s="55">
        <v>5221</v>
      </c>
      <c r="B199" s="85" t="s">
        <v>246</v>
      </c>
      <c r="C199" s="102" t="s">
        <v>719</v>
      </c>
      <c r="D199" s="57">
        <f>SUM(E199:F199)</f>
        <v>0</v>
      </c>
      <c r="E199" s="56" t="s">
        <v>775</v>
      </c>
      <c r="F199" s="79">
        <v>0</v>
      </c>
      <c r="G199" s="50">
        <v>0</v>
      </c>
      <c r="H199" s="60">
        <v>0</v>
      </c>
      <c r="I199" s="60">
        <v>0</v>
      </c>
      <c r="J199" s="60">
        <v>0</v>
      </c>
    </row>
    <row r="200" spans="1:10" ht="24.75" customHeight="1">
      <c r="A200" s="55">
        <v>5231</v>
      </c>
      <c r="B200" s="85" t="s">
        <v>247</v>
      </c>
      <c r="C200" s="102" t="s">
        <v>720</v>
      </c>
      <c r="D200" s="57">
        <f>SUM(E200:F200)</f>
        <v>0</v>
      </c>
      <c r="E200" s="56" t="s">
        <v>775</v>
      </c>
      <c r="F200" s="79"/>
      <c r="G200" s="50"/>
      <c r="H200" s="60"/>
      <c r="I200" s="60"/>
      <c r="J200" s="60"/>
    </row>
    <row r="201" spans="1:10" ht="17.25" customHeight="1">
      <c r="A201" s="55">
        <v>5241</v>
      </c>
      <c r="B201" s="85" t="s">
        <v>722</v>
      </c>
      <c r="C201" s="102" t="s">
        <v>721</v>
      </c>
      <c r="D201" s="57">
        <f>SUM(E201:F201)</f>
        <v>0</v>
      </c>
      <c r="E201" s="56" t="s">
        <v>775</v>
      </c>
      <c r="F201" s="79"/>
      <c r="G201" s="50"/>
      <c r="H201" s="60"/>
      <c r="I201" s="60"/>
      <c r="J201" s="60"/>
    </row>
    <row r="202" spans="1:10" ht="12.75">
      <c r="A202" s="55">
        <v>5300</v>
      </c>
      <c r="B202" s="87" t="s">
        <v>509</v>
      </c>
      <c r="C202" s="82" t="s">
        <v>769</v>
      </c>
      <c r="D202" s="57">
        <f>SUM(D204)</f>
        <v>0</v>
      </c>
      <c r="E202" s="56" t="s">
        <v>775</v>
      </c>
      <c r="F202" s="79">
        <f>SUM(F204)</f>
        <v>0</v>
      </c>
      <c r="G202" s="50">
        <f>SUM(G204)</f>
        <v>0</v>
      </c>
      <c r="H202" s="60">
        <f>SUM(H204)</f>
        <v>0</v>
      </c>
      <c r="I202" s="60">
        <f>SUM(I204)</f>
        <v>0</v>
      </c>
      <c r="J202" s="60">
        <f>SUM(J204)</f>
        <v>0</v>
      </c>
    </row>
    <row r="203" spans="1:10" ht="12.75">
      <c r="A203" s="55"/>
      <c r="B203" s="78" t="s">
        <v>184</v>
      </c>
      <c r="C203" s="77"/>
      <c r="D203" s="57"/>
      <c r="E203" s="49"/>
      <c r="F203" s="79"/>
      <c r="G203" s="50"/>
      <c r="H203" s="60"/>
      <c r="I203" s="60"/>
      <c r="J203" s="60"/>
    </row>
    <row r="204" spans="1:10" ht="13.5" customHeight="1">
      <c r="A204" s="55">
        <v>5311</v>
      </c>
      <c r="B204" s="85" t="s">
        <v>267</v>
      </c>
      <c r="C204" s="102" t="s">
        <v>725</v>
      </c>
      <c r="D204" s="57">
        <f>SUM(E204:F204)</f>
        <v>0</v>
      </c>
      <c r="E204" s="56" t="s">
        <v>775</v>
      </c>
      <c r="F204" s="79"/>
      <c r="G204" s="50"/>
      <c r="H204" s="60"/>
      <c r="I204" s="60"/>
      <c r="J204" s="60"/>
    </row>
    <row r="205" spans="1:10" ht="22.5">
      <c r="A205" s="55">
        <v>5400</v>
      </c>
      <c r="B205" s="87" t="s">
        <v>510</v>
      </c>
      <c r="C205" s="82" t="s">
        <v>769</v>
      </c>
      <c r="D205" s="57">
        <f>SUM(D207:D210)</f>
        <v>0</v>
      </c>
      <c r="E205" s="56" t="s">
        <v>775</v>
      </c>
      <c r="F205" s="79">
        <f>SUM(F207:F210)</f>
        <v>0</v>
      </c>
      <c r="G205" s="50">
        <f>SUM(G207:G210)</f>
        <v>0</v>
      </c>
      <c r="H205" s="60">
        <f>SUM(H207:H210)</f>
        <v>0</v>
      </c>
      <c r="I205" s="60">
        <f>SUM(I207:I210)</f>
        <v>0</v>
      </c>
      <c r="J205" s="60">
        <f>SUM(J207:J210)</f>
        <v>0</v>
      </c>
    </row>
    <row r="206" spans="1:10" ht="12.75">
      <c r="A206" s="55"/>
      <c r="B206" s="78" t="s">
        <v>184</v>
      </c>
      <c r="C206" s="77"/>
      <c r="D206" s="57"/>
      <c r="E206" s="49"/>
      <c r="F206" s="79"/>
      <c r="G206" s="50"/>
      <c r="H206" s="60"/>
      <c r="I206" s="60"/>
      <c r="J206" s="60"/>
    </row>
    <row r="207" spans="1:10" ht="12.75">
      <c r="A207" s="55">
        <v>5411</v>
      </c>
      <c r="B207" s="85" t="s">
        <v>268</v>
      </c>
      <c r="C207" s="102" t="s">
        <v>726</v>
      </c>
      <c r="D207" s="57">
        <f>SUM(E207:F207)</f>
        <v>0</v>
      </c>
      <c r="E207" s="56" t="s">
        <v>775</v>
      </c>
      <c r="F207" s="79"/>
      <c r="G207" s="50"/>
      <c r="H207" s="60"/>
      <c r="I207" s="60"/>
      <c r="J207" s="60"/>
    </row>
    <row r="208" spans="1:10" ht="12.75">
      <c r="A208" s="55">
        <v>5421</v>
      </c>
      <c r="B208" s="85" t="s">
        <v>269</v>
      </c>
      <c r="C208" s="102" t="s">
        <v>727</v>
      </c>
      <c r="D208" s="57">
        <f>SUM(E208:F208)</f>
        <v>0</v>
      </c>
      <c r="E208" s="56" t="s">
        <v>775</v>
      </c>
      <c r="F208" s="79"/>
      <c r="G208" s="50"/>
      <c r="H208" s="60"/>
      <c r="I208" s="60"/>
      <c r="J208" s="60"/>
    </row>
    <row r="209" spans="1:10" ht="12.75">
      <c r="A209" s="55">
        <v>5431</v>
      </c>
      <c r="B209" s="85" t="s">
        <v>729</v>
      </c>
      <c r="C209" s="102" t="s">
        <v>728</v>
      </c>
      <c r="D209" s="57">
        <f>SUM(E209:F209)</f>
        <v>0</v>
      </c>
      <c r="E209" s="56" t="s">
        <v>775</v>
      </c>
      <c r="F209" s="79"/>
      <c r="G209" s="50"/>
      <c r="H209" s="60"/>
      <c r="I209" s="60"/>
      <c r="J209" s="60"/>
    </row>
    <row r="210" spans="1:10" ht="12.75">
      <c r="A210" s="55">
        <v>5441</v>
      </c>
      <c r="B210" s="105" t="s">
        <v>661</v>
      </c>
      <c r="C210" s="102" t="s">
        <v>730</v>
      </c>
      <c r="D210" s="57">
        <f>SUM(E210:F210)</f>
        <v>0</v>
      </c>
      <c r="E210" s="56" t="s">
        <v>775</v>
      </c>
      <c r="F210" s="79"/>
      <c r="G210" s="50"/>
      <c r="H210" s="60"/>
      <c r="I210" s="60"/>
      <c r="J210" s="60"/>
    </row>
    <row r="211" spans="1:10" s="121" customFormat="1" ht="47.25" customHeight="1">
      <c r="A211" s="106" t="s">
        <v>75</v>
      </c>
      <c r="B211" s="107" t="s">
        <v>511</v>
      </c>
      <c r="C211" s="108" t="s">
        <v>769</v>
      </c>
      <c r="D211" s="57">
        <f>SUM(D213,D218,D226,D229)</f>
        <v>-10000</v>
      </c>
      <c r="E211" s="49" t="s">
        <v>768</v>
      </c>
      <c r="F211" s="79">
        <f>SUM(F213,F218,F226,F229)</f>
        <v>-10000</v>
      </c>
      <c r="G211" s="50">
        <f>SUM(G213,G218,G226,G229)</f>
        <v>-10000</v>
      </c>
      <c r="H211" s="60">
        <f>SUM(H213,H218,H226,H229)</f>
        <v>-10000</v>
      </c>
      <c r="I211" s="60">
        <f>SUM(I213,I218,I226,I229)</f>
        <v>-10000</v>
      </c>
      <c r="J211" s="60">
        <f>SUM(J213,J218,J226,J229)</f>
        <v>-10000</v>
      </c>
    </row>
    <row r="212" spans="1:10" s="121" customFormat="1" ht="12.75">
      <c r="A212" s="106"/>
      <c r="B212" s="109" t="s">
        <v>181</v>
      </c>
      <c r="C212" s="108"/>
      <c r="D212" s="57"/>
      <c r="E212" s="49"/>
      <c r="F212" s="79"/>
      <c r="G212" s="50"/>
      <c r="H212" s="60"/>
      <c r="I212" s="60"/>
      <c r="J212" s="60"/>
    </row>
    <row r="213" spans="1:10" s="129" customFormat="1" ht="41.25">
      <c r="A213" s="110" t="s">
        <v>76</v>
      </c>
      <c r="B213" s="111" t="s">
        <v>512</v>
      </c>
      <c r="C213" s="112" t="s">
        <v>769</v>
      </c>
      <c r="D213" s="57">
        <f>SUM(D215:D217)</f>
        <v>0</v>
      </c>
      <c r="E213" s="49" t="s">
        <v>768</v>
      </c>
      <c r="F213" s="79">
        <f>SUM(F215:F217)</f>
        <v>0</v>
      </c>
      <c r="G213" s="50">
        <f>SUM(G215:G217)</f>
        <v>0</v>
      </c>
      <c r="H213" s="60">
        <f>SUM(H215:H217)</f>
        <v>0</v>
      </c>
      <c r="I213" s="60">
        <f>SUM(I215:I217)</f>
        <v>0</v>
      </c>
      <c r="J213" s="60">
        <f>SUM(J215:J217)</f>
        <v>0</v>
      </c>
    </row>
    <row r="214" spans="1:10" s="129" customFormat="1" ht="12.75">
      <c r="A214" s="110"/>
      <c r="B214" s="109" t="s">
        <v>181</v>
      </c>
      <c r="C214" s="112"/>
      <c r="D214" s="57"/>
      <c r="E214" s="49"/>
      <c r="F214" s="79"/>
      <c r="G214" s="50"/>
      <c r="H214" s="60"/>
      <c r="I214" s="60"/>
      <c r="J214" s="60"/>
    </row>
    <row r="215" spans="1:10" s="129" customFormat="1" ht="12.75">
      <c r="A215" s="110" t="s">
        <v>77</v>
      </c>
      <c r="B215" s="113" t="s">
        <v>276</v>
      </c>
      <c r="C215" s="114" t="s">
        <v>271</v>
      </c>
      <c r="D215" s="57">
        <f>SUM(E215:F215)</f>
        <v>0</v>
      </c>
      <c r="E215" s="49" t="s">
        <v>776</v>
      </c>
      <c r="F215" s="79"/>
      <c r="G215" s="50"/>
      <c r="H215" s="60"/>
      <c r="I215" s="60"/>
      <c r="J215" s="60"/>
    </row>
    <row r="216" spans="1:10" s="130" customFormat="1" ht="25.5">
      <c r="A216" s="110" t="s">
        <v>78</v>
      </c>
      <c r="B216" s="113" t="s">
        <v>275</v>
      </c>
      <c r="C216" s="114" t="s">
        <v>272</v>
      </c>
      <c r="D216" s="57">
        <f>SUM(E216:F216)</f>
        <v>0</v>
      </c>
      <c r="E216" s="49" t="s">
        <v>776</v>
      </c>
      <c r="F216" s="115"/>
      <c r="G216" s="116"/>
      <c r="H216" s="117"/>
      <c r="I216" s="117"/>
      <c r="J216" s="117"/>
    </row>
    <row r="217" spans="1:10" s="129" customFormat="1" ht="30.75" customHeight="1">
      <c r="A217" s="63" t="s">
        <v>79</v>
      </c>
      <c r="B217" s="113" t="s">
        <v>278</v>
      </c>
      <c r="C217" s="114" t="s">
        <v>273</v>
      </c>
      <c r="D217" s="57">
        <f>SUM(E217:F217)</f>
        <v>0</v>
      </c>
      <c r="E217" s="49" t="s">
        <v>768</v>
      </c>
      <c r="F217" s="79"/>
      <c r="G217" s="50"/>
      <c r="H217" s="60"/>
      <c r="I217" s="60"/>
      <c r="J217" s="60"/>
    </row>
    <row r="218" spans="1:10" s="129" customFormat="1" ht="31.5" customHeight="1">
      <c r="A218" s="63" t="s">
        <v>80</v>
      </c>
      <c r="B218" s="111" t="s">
        <v>513</v>
      </c>
      <c r="C218" s="112" t="s">
        <v>769</v>
      </c>
      <c r="D218" s="57">
        <f>SUM(D220:D221)</f>
        <v>0</v>
      </c>
      <c r="E218" s="49" t="s">
        <v>768</v>
      </c>
      <c r="F218" s="79">
        <f>SUM(F220:F221)</f>
        <v>0</v>
      </c>
      <c r="G218" s="50">
        <f>SUM(G220:G221)</f>
        <v>0</v>
      </c>
      <c r="H218" s="60">
        <f>SUM(H220:H221)</f>
        <v>0</v>
      </c>
      <c r="I218" s="60">
        <f>SUM(I220:I221)</f>
        <v>0</v>
      </c>
      <c r="J218" s="60">
        <f>SUM(J220:J221)</f>
        <v>0</v>
      </c>
    </row>
    <row r="219" spans="1:10" s="129" customFormat="1" ht="12.75">
      <c r="A219" s="63"/>
      <c r="B219" s="109" t="s">
        <v>181</v>
      </c>
      <c r="C219" s="112"/>
      <c r="D219" s="57"/>
      <c r="E219" s="49"/>
      <c r="F219" s="79"/>
      <c r="G219" s="50"/>
      <c r="H219" s="60"/>
      <c r="I219" s="60"/>
      <c r="J219" s="60"/>
    </row>
    <row r="220" spans="1:10" s="129" customFormat="1" ht="29.25" customHeight="1">
      <c r="A220" s="63" t="s">
        <v>81</v>
      </c>
      <c r="B220" s="113" t="s">
        <v>261</v>
      </c>
      <c r="C220" s="112" t="s">
        <v>279</v>
      </c>
      <c r="D220" s="57">
        <f>SUM(E220:F220)</f>
        <v>0</v>
      </c>
      <c r="E220" s="49" t="s">
        <v>768</v>
      </c>
      <c r="F220" s="79"/>
      <c r="G220" s="50"/>
      <c r="H220" s="60"/>
      <c r="I220" s="60"/>
      <c r="J220" s="60"/>
    </row>
    <row r="221" spans="1:10" s="129" customFormat="1" ht="25.5">
      <c r="A221" s="63" t="s">
        <v>82</v>
      </c>
      <c r="B221" s="113" t="s">
        <v>514</v>
      </c>
      <c r="C221" s="112" t="s">
        <v>769</v>
      </c>
      <c r="D221" s="57">
        <f>SUM(D223:D225)</f>
        <v>0</v>
      </c>
      <c r="E221" s="49" t="s">
        <v>768</v>
      </c>
      <c r="F221" s="79">
        <f>SUM(F223:F225)</f>
        <v>0</v>
      </c>
      <c r="G221" s="50">
        <f>SUM(G223:G225)</f>
        <v>0</v>
      </c>
      <c r="H221" s="60">
        <f>SUM(H223:H225)</f>
        <v>0</v>
      </c>
      <c r="I221" s="60">
        <f>SUM(I223:I225)</f>
        <v>0</v>
      </c>
      <c r="J221" s="60">
        <f>SUM(J223:J225)</f>
        <v>0</v>
      </c>
    </row>
    <row r="222" spans="1:10" s="129" customFormat="1" ht="12.75">
      <c r="A222" s="63"/>
      <c r="B222" s="109" t="s">
        <v>182</v>
      </c>
      <c r="C222" s="112"/>
      <c r="D222" s="57"/>
      <c r="E222" s="49"/>
      <c r="F222" s="79"/>
      <c r="G222" s="50"/>
      <c r="H222" s="60"/>
      <c r="I222" s="60"/>
      <c r="J222" s="60"/>
    </row>
    <row r="223" spans="1:10" s="129" customFormat="1" ht="25.5">
      <c r="A223" s="63" t="s">
        <v>83</v>
      </c>
      <c r="B223" s="109" t="s">
        <v>258</v>
      </c>
      <c r="C223" s="114" t="s">
        <v>280</v>
      </c>
      <c r="D223" s="57">
        <f>SUM(E223:F223)</f>
        <v>0</v>
      </c>
      <c r="E223" s="49" t="s">
        <v>776</v>
      </c>
      <c r="F223" s="79"/>
      <c r="G223" s="50"/>
      <c r="H223" s="60"/>
      <c r="I223" s="60"/>
      <c r="J223" s="60"/>
    </row>
    <row r="224" spans="1:10" s="129" customFormat="1" ht="25.5">
      <c r="A224" s="118" t="s">
        <v>84</v>
      </c>
      <c r="B224" s="109" t="s">
        <v>257</v>
      </c>
      <c r="C224" s="112" t="s">
        <v>281</v>
      </c>
      <c r="D224" s="57">
        <f>SUM(E224:F224)</f>
        <v>0</v>
      </c>
      <c r="E224" s="49" t="s">
        <v>768</v>
      </c>
      <c r="F224" s="79"/>
      <c r="G224" s="50"/>
      <c r="H224" s="60"/>
      <c r="I224" s="60"/>
      <c r="J224" s="60"/>
    </row>
    <row r="225" spans="1:10" s="129" customFormat="1" ht="25.5">
      <c r="A225" s="63" t="s">
        <v>85</v>
      </c>
      <c r="B225" s="119" t="s">
        <v>256</v>
      </c>
      <c r="C225" s="112" t="s">
        <v>282</v>
      </c>
      <c r="D225" s="57">
        <f>SUM(E225:F225)</f>
        <v>0</v>
      </c>
      <c r="E225" s="49" t="s">
        <v>768</v>
      </c>
      <c r="F225" s="79"/>
      <c r="G225" s="50"/>
      <c r="H225" s="60"/>
      <c r="I225" s="60"/>
      <c r="J225" s="60"/>
    </row>
    <row r="226" spans="1:10" s="129" customFormat="1" ht="28.5">
      <c r="A226" s="63" t="s">
        <v>86</v>
      </c>
      <c r="B226" s="111" t="s">
        <v>515</v>
      </c>
      <c r="C226" s="112" t="s">
        <v>769</v>
      </c>
      <c r="D226" s="57">
        <f>SUM(D228)</f>
        <v>0</v>
      </c>
      <c r="E226" s="49" t="s">
        <v>768</v>
      </c>
      <c r="F226" s="79">
        <f>SUM(F228)</f>
        <v>0</v>
      </c>
      <c r="G226" s="50">
        <f>SUM(G228)</f>
        <v>0</v>
      </c>
      <c r="H226" s="60">
        <f>SUM(H228)</f>
        <v>0</v>
      </c>
      <c r="I226" s="60">
        <f>SUM(I228)</f>
        <v>0</v>
      </c>
      <c r="J226" s="60">
        <f>SUM(J228)</f>
        <v>0</v>
      </c>
    </row>
    <row r="227" spans="1:10" s="129" customFormat="1" ht="12.75">
      <c r="A227" s="63"/>
      <c r="B227" s="109" t="s">
        <v>181</v>
      </c>
      <c r="C227" s="112"/>
      <c r="D227" s="57"/>
      <c r="E227" s="49"/>
      <c r="F227" s="79"/>
      <c r="G227" s="50"/>
      <c r="H227" s="60"/>
      <c r="I227" s="60"/>
      <c r="J227" s="60"/>
    </row>
    <row r="228" spans="1:10" s="129" customFormat="1" ht="25.5">
      <c r="A228" s="118" t="s">
        <v>87</v>
      </c>
      <c r="B228" s="113" t="s">
        <v>259</v>
      </c>
      <c r="C228" s="108" t="s">
        <v>284</v>
      </c>
      <c r="D228" s="57">
        <f>SUM(E228:F228)</f>
        <v>0</v>
      </c>
      <c r="E228" s="49" t="s">
        <v>768</v>
      </c>
      <c r="F228" s="79"/>
      <c r="G228" s="50"/>
      <c r="H228" s="60"/>
      <c r="I228" s="60"/>
      <c r="J228" s="60"/>
    </row>
    <row r="229" spans="1:10" s="129" customFormat="1" ht="41.25">
      <c r="A229" s="63" t="s">
        <v>88</v>
      </c>
      <c r="B229" s="111" t="s">
        <v>516</v>
      </c>
      <c r="C229" s="112" t="s">
        <v>769</v>
      </c>
      <c r="D229" s="57">
        <f>SUM(D231:D234)</f>
        <v>-10000</v>
      </c>
      <c r="E229" s="49" t="s">
        <v>768</v>
      </c>
      <c r="F229" s="79">
        <f>SUM(F231:F234)</f>
        <v>-10000</v>
      </c>
      <c r="G229" s="50">
        <f>SUM(G231:G234)</f>
        <v>-10000</v>
      </c>
      <c r="H229" s="60">
        <f>SUM(H231:H234)</f>
        <v>-10000</v>
      </c>
      <c r="I229" s="60">
        <f>SUM(I231:I234)</f>
        <v>-10000</v>
      </c>
      <c r="J229" s="60">
        <f>SUM(J231:J234)</f>
        <v>-10000</v>
      </c>
    </row>
    <row r="230" spans="1:10" s="129" customFormat="1" ht="12.75">
      <c r="A230" s="63"/>
      <c r="B230" s="109" t="s">
        <v>181</v>
      </c>
      <c r="C230" s="112"/>
      <c r="D230" s="57"/>
      <c r="E230" s="49"/>
      <c r="F230" s="79"/>
      <c r="G230" s="50"/>
      <c r="H230" s="60"/>
      <c r="I230" s="60"/>
      <c r="J230" s="60"/>
    </row>
    <row r="231" spans="1:10" s="129" customFormat="1" ht="12.75">
      <c r="A231" s="63" t="s">
        <v>89</v>
      </c>
      <c r="B231" s="113" t="s">
        <v>285</v>
      </c>
      <c r="C231" s="114" t="s">
        <v>287</v>
      </c>
      <c r="D231" s="57">
        <f>SUM(E231:F231)</f>
        <v>-10000</v>
      </c>
      <c r="E231" s="49" t="s">
        <v>768</v>
      </c>
      <c r="F231" s="79">
        <v>-10000</v>
      </c>
      <c r="G231" s="50">
        <v>-10000</v>
      </c>
      <c r="H231" s="60">
        <v>-10000</v>
      </c>
      <c r="I231" s="60">
        <v>-10000</v>
      </c>
      <c r="J231" s="60">
        <v>-10000</v>
      </c>
    </row>
    <row r="232" spans="1:10" s="129" customFormat="1" ht="15.75" customHeight="1">
      <c r="A232" s="118" t="s">
        <v>93</v>
      </c>
      <c r="B232" s="113" t="s">
        <v>286</v>
      </c>
      <c r="C232" s="108" t="s">
        <v>288</v>
      </c>
      <c r="D232" s="57">
        <f>SUM(E232:F232)</f>
        <v>0</v>
      </c>
      <c r="E232" s="49" t="s">
        <v>768</v>
      </c>
      <c r="F232" s="79"/>
      <c r="G232" s="50"/>
      <c r="H232" s="60"/>
      <c r="I232" s="60"/>
      <c r="J232" s="60"/>
    </row>
    <row r="233" spans="1:10" s="129" customFormat="1" ht="38.25">
      <c r="A233" s="63" t="s">
        <v>94</v>
      </c>
      <c r="B233" s="113" t="s">
        <v>157</v>
      </c>
      <c r="C233" s="112" t="s">
        <v>289</v>
      </c>
      <c r="D233" s="57">
        <f>SUM(E233:F233)</f>
        <v>0</v>
      </c>
      <c r="E233" s="49" t="s">
        <v>768</v>
      </c>
      <c r="F233" s="79"/>
      <c r="G233" s="50"/>
      <c r="H233" s="60"/>
      <c r="I233" s="60"/>
      <c r="J233" s="60"/>
    </row>
    <row r="234" spans="1:10" s="129" customFormat="1" ht="25.5">
      <c r="A234" s="63" t="s">
        <v>95</v>
      </c>
      <c r="B234" s="113" t="s">
        <v>260</v>
      </c>
      <c r="C234" s="112" t="s">
        <v>290</v>
      </c>
      <c r="D234" s="57">
        <f>SUM(E234:F234)</f>
        <v>0</v>
      </c>
      <c r="E234" s="49" t="s">
        <v>768</v>
      </c>
      <c r="F234" s="79"/>
      <c r="G234" s="50"/>
      <c r="H234" s="60"/>
      <c r="I234" s="60"/>
      <c r="J234" s="60"/>
    </row>
    <row r="235" spans="1:10" ht="12.75">
      <c r="A235" s="5"/>
      <c r="B235" s="5"/>
      <c r="C235" s="6"/>
      <c r="D235" s="9"/>
      <c r="E235" s="11"/>
      <c r="F235" s="10"/>
      <c r="G235" s="5"/>
      <c r="H235" s="5"/>
      <c r="I235" s="5"/>
      <c r="J235" s="5"/>
    </row>
  </sheetData>
  <sheetProtection/>
  <protectedRanges>
    <protectedRange sqref="E5" name="Range24"/>
    <protectedRange sqref="F215:F217 F220 F223 G214:J217 D212:J212 D222:F222 D219:F219 D214:F214 G222:J223 G219:J220" name="Range15"/>
    <protectedRange sqref="F182:F184 F187:F189 D186:J186 D181:F181 D177:J177 D179:J179 D191:J191 G188:J189 G181:J184" name="Range13"/>
    <protectedRange sqref="E146 E151:E152 G145:J146 D148:J148 E155:E158 D154:F154 D150:F150 D145:F145 G158:J158 G150:J152 G154:J156" name="Range11"/>
    <protectedRange sqref="D113:E113 D121:F121 D115:E115 E122:E123 D125:J125 G113:J113 E116:E119 G121:J123 G115:J119" name="Range9"/>
    <protectedRange sqref="E92:E93 D99:J99 E96:E97 D95:F95 D101:J101 G95:J97 G92:J93 D91:J91" name="Range7"/>
    <protectedRange sqref="E65:E72 E77:E78 D76:F76 D74:J74 G69:J70 G66:J67 G72:J72 D64:J64 G76:J78" name="Range5"/>
    <protectedRange sqref="E29:F29 E43:E45 E34:E40 D31:J31 D33:F33 D28:J28 G45:J45 G39:J40 G33:J35 D42:J42 J29" name="Range3"/>
    <protectedRange sqref="E21:E23 D25:J25 G23:J23 D18:J18 D16:J16 G21:J21 D20:J20 D14:J14" name="Range1"/>
    <protectedRange sqref="E48:E55 E58 E61:E62 D57:J57 G51:J53 D60:J60 G55:J55 G58:J58 D47:J47" name="Range4"/>
    <protectedRange sqref="E81:E82 E85:E87 D89:J89 D84:F84 D80:F80 G84:J87 G80:J82" name="Range6"/>
    <protectedRange sqref="E102:E103 E110:E111 E106 D109:E109 D105:F105 G102:J103 G105:J106 G109:J109 G111:J111" name="Range8"/>
    <protectedRange sqref="E126:E131 E136:E137 E140:E143 D135:F135 D133:J133 G135:J137 G126:J130 D139:J139 G142:J142" name="Range10"/>
    <protectedRange sqref="F198:F201 F207:F210 D206:F206 D197:F197 G206:J210 G197:J201 D203:J203 F192:J194" name="Range14"/>
    <protectedRange sqref="F231:F234 F228 G227:J228 D230:F230 D227:F227 F224:J225 G230:J234" name="Range16"/>
    <protectedRange sqref="E26 G26:J26" name="Range17"/>
    <protectedRange sqref="F204:J204" name="Range21"/>
    <protectedRange sqref="D7:E7" name="Range25"/>
    <protectedRange sqref="G43:J43" name="Range2_1"/>
    <protectedRange sqref="G50:J50" name="Range2_5"/>
    <protectedRange sqref="G71:J71" name="Range2_7"/>
    <protectedRange sqref="G157:J157" name="Range3_1"/>
    <protectedRange sqref="G48:J48" name="Range2_13"/>
    <protectedRange sqref="G49:J49" name="Range2_14"/>
    <protectedRange sqref="G44:J44" name="Range2_4"/>
    <protectedRange sqref="F195:J195" name="Range3_4"/>
    <protectedRange sqref="G36:J38" name="Range2_10"/>
    <protectedRange sqref="G54:J54" name="Range2_20"/>
    <protectedRange sqref="G61:J61" name="Range2_23"/>
    <protectedRange sqref="G131:J131" name="Range3_13"/>
    <protectedRange sqref="G140:J140" name="Range22"/>
    <protectedRange sqref="G141:J141" name="Range23"/>
    <protectedRange sqref="I143:J143" name="Range23_1"/>
    <protectedRange sqref="G187:J187" name="Range2_31"/>
    <protectedRange sqref="E174" name="Range24_1"/>
    <protectedRange sqref="G143:H143" name="Range23_2"/>
    <protectedRange sqref="G22:J22" name="Range2"/>
    <protectedRange sqref="G65:J65" name="Range2_2"/>
    <protectedRange sqref="K183" name="Range13_1"/>
  </protectedRanges>
  <mergeCells count="13">
    <mergeCell ref="H1:J1"/>
    <mergeCell ref="H3:J3"/>
    <mergeCell ref="I4:K4"/>
    <mergeCell ref="A9:A11"/>
    <mergeCell ref="G10:J10"/>
    <mergeCell ref="G9:J9"/>
    <mergeCell ref="H5:J5"/>
    <mergeCell ref="B6:G6"/>
    <mergeCell ref="H6:J6"/>
    <mergeCell ref="B7:J7"/>
    <mergeCell ref="D10:D11"/>
    <mergeCell ref="D9:F9"/>
    <mergeCell ref="B9:C10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12 C21:C23 C26 C29 C34:C40 C44:C45 C48:C51 C53:C55 C58 C61:C62 C65:C72 C77:C78 C81:C82 C85:C87 C92:C93 C96:C97 C102:C103 C106:C107 C110:C112 C122:C124 C136:C137 C140:C143 C146 C151:C152 C155 C157:C158 C161 C164:C165 C168 C171 C174 C182:C184 C187:C189 C192:C195 C198:C201 C204 C207:C210 C215:C217 C220 C223:C225 C228 C231:C2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A451"/>
  <sheetViews>
    <sheetView zoomScalePageLayoutView="0" workbookViewId="0" topLeftCell="A1">
      <selection activeCell="E467" sqref="E467"/>
    </sheetView>
  </sheetViews>
  <sheetFormatPr defaultColWidth="9.140625" defaultRowHeight="12.75"/>
  <cols>
    <col min="1" max="1" width="5.140625" style="255" customWidth="1"/>
    <col min="2" max="2" width="4.7109375" style="264" customWidth="1"/>
    <col min="3" max="3" width="4.421875" style="265" customWidth="1"/>
    <col min="4" max="4" width="9.421875" style="266" customWidth="1"/>
    <col min="5" max="5" width="27.7109375" style="259" customWidth="1"/>
    <col min="6" max="6" width="14.00390625" style="141" customWidth="1"/>
    <col min="7" max="7" width="13.421875" style="141" customWidth="1"/>
    <col min="8" max="8" width="13.7109375" style="141" customWidth="1"/>
    <col min="9" max="11" width="13.421875" style="141" customWidth="1"/>
    <col min="12" max="12" width="15.8515625" style="141" customWidth="1"/>
    <col min="13" max="16384" width="9.140625" style="144" customWidth="1"/>
  </cols>
  <sheetData>
    <row r="1" spans="10:15" ht="83.25" customHeight="1">
      <c r="J1" s="624" t="s">
        <v>878</v>
      </c>
      <c r="K1" s="624"/>
      <c r="L1" s="624"/>
      <c r="N1" s="588"/>
      <c r="O1" s="588"/>
    </row>
    <row r="2" spans="6:15" s="129" customFormat="1" ht="16.5" customHeight="1">
      <c r="F2" s="132"/>
      <c r="G2" s="133"/>
      <c r="H2" s="133"/>
      <c r="I2" s="133"/>
      <c r="J2" s="622"/>
      <c r="K2" s="622"/>
      <c r="L2" s="622"/>
      <c r="N2" s="622"/>
      <c r="O2" s="622"/>
    </row>
    <row r="3" spans="3:12" s="129" customFormat="1" ht="31.5" customHeight="1">
      <c r="C3" s="623"/>
      <c r="D3" s="623"/>
      <c r="E3" s="623"/>
      <c r="F3" s="623"/>
      <c r="G3" s="133"/>
      <c r="H3" s="133"/>
      <c r="I3" s="133"/>
      <c r="J3" s="626" t="s">
        <v>874</v>
      </c>
      <c r="K3" s="626"/>
      <c r="L3" s="626"/>
    </row>
    <row r="4" spans="3:12" s="129" customFormat="1" ht="53.25" customHeight="1">
      <c r="C4" s="623"/>
      <c r="D4" s="623"/>
      <c r="E4" s="623"/>
      <c r="F4" s="623"/>
      <c r="G4" s="133"/>
      <c r="H4" s="133"/>
      <c r="I4" s="133"/>
      <c r="J4" s="626"/>
      <c r="K4" s="626"/>
      <c r="L4" s="626"/>
    </row>
    <row r="5" spans="1:12" s="129" customFormat="1" ht="15">
      <c r="A5" s="134"/>
      <c r="B5" s="134"/>
      <c r="C5" s="134"/>
      <c r="D5" s="134"/>
      <c r="E5" s="625" t="s">
        <v>400</v>
      </c>
      <c r="F5" s="625"/>
      <c r="G5" s="625"/>
      <c r="H5" s="625"/>
      <c r="I5" s="625"/>
      <c r="J5" s="625"/>
      <c r="K5" s="135"/>
      <c r="L5" s="135"/>
    </row>
    <row r="6" spans="1:12" s="129" customFormat="1" ht="24" customHeight="1">
      <c r="A6" s="7"/>
      <c r="B6" s="7"/>
      <c r="C6" s="7"/>
      <c r="D6" s="7"/>
      <c r="E6" s="583" t="s">
        <v>604</v>
      </c>
      <c r="F6" s="583"/>
      <c r="G6" s="583"/>
      <c r="H6" s="583"/>
      <c r="I6" s="583"/>
      <c r="J6" s="583"/>
      <c r="K6" s="583"/>
      <c r="L6" s="136"/>
    </row>
    <row r="7" spans="1:12" s="129" customFormat="1" ht="21" customHeight="1">
      <c r="A7" s="8"/>
      <c r="B7" s="8"/>
      <c r="C7" s="8"/>
      <c r="D7" s="8"/>
      <c r="E7" s="627" t="s">
        <v>401</v>
      </c>
      <c r="F7" s="627"/>
      <c r="G7" s="627"/>
      <c r="H7" s="627"/>
      <c r="I7" s="627"/>
      <c r="J7" s="627"/>
      <c r="K7" s="627"/>
      <c r="L7" s="136"/>
    </row>
    <row r="8" spans="1:12" ht="15.75" customHeight="1" thickBot="1">
      <c r="A8" s="138"/>
      <c r="B8" s="139"/>
      <c r="C8" s="137"/>
      <c r="D8" s="137"/>
      <c r="E8" s="140"/>
      <c r="G8" s="141" t="s">
        <v>781</v>
      </c>
      <c r="L8" s="142"/>
    </row>
    <row r="9" spans="1:12" ht="28.5" customHeight="1" thickBot="1">
      <c r="A9" s="613" t="s">
        <v>252</v>
      </c>
      <c r="B9" s="616" t="s">
        <v>451</v>
      </c>
      <c r="C9" s="619" t="s">
        <v>773</v>
      </c>
      <c r="D9" s="619" t="s">
        <v>774</v>
      </c>
      <c r="E9" s="580" t="s">
        <v>253</v>
      </c>
      <c r="F9" s="573" t="s">
        <v>867</v>
      </c>
      <c r="G9" s="574"/>
      <c r="H9" s="574"/>
      <c r="I9" s="578" t="s">
        <v>19</v>
      </c>
      <c r="J9" s="574"/>
      <c r="K9" s="574"/>
      <c r="L9" s="579"/>
    </row>
    <row r="10" spans="1:12" s="148" customFormat="1" ht="26.25" customHeight="1">
      <c r="A10" s="614"/>
      <c r="B10" s="617"/>
      <c r="C10" s="620"/>
      <c r="D10" s="620"/>
      <c r="E10" s="581"/>
      <c r="F10" s="145" t="s">
        <v>868</v>
      </c>
      <c r="G10" s="146" t="s">
        <v>0</v>
      </c>
      <c r="H10" s="147"/>
      <c r="I10" s="575" t="s">
        <v>20</v>
      </c>
      <c r="J10" s="576"/>
      <c r="K10" s="576"/>
      <c r="L10" s="577"/>
    </row>
    <row r="11" spans="1:12" s="155" customFormat="1" ht="42.75" customHeight="1" thickBot="1">
      <c r="A11" s="615"/>
      <c r="B11" s="618"/>
      <c r="C11" s="621"/>
      <c r="D11" s="621"/>
      <c r="E11" s="582"/>
      <c r="F11" s="149" t="s">
        <v>1</v>
      </c>
      <c r="G11" s="150" t="s">
        <v>766</v>
      </c>
      <c r="H11" s="151" t="s">
        <v>767</v>
      </c>
      <c r="I11" s="152">
        <v>1</v>
      </c>
      <c r="J11" s="153">
        <v>2</v>
      </c>
      <c r="K11" s="153">
        <v>3</v>
      </c>
      <c r="L11" s="154">
        <v>4</v>
      </c>
    </row>
    <row r="12" spans="1:12" s="163" customFormat="1" ht="15.75" thickBot="1">
      <c r="A12" s="156">
        <v>1</v>
      </c>
      <c r="B12" s="157">
        <v>2</v>
      </c>
      <c r="C12" s="157">
        <v>3</v>
      </c>
      <c r="D12" s="158">
        <v>4</v>
      </c>
      <c r="E12" s="159">
        <v>5</v>
      </c>
      <c r="F12" s="160">
        <v>6</v>
      </c>
      <c r="G12" s="161">
        <v>7</v>
      </c>
      <c r="H12" s="162">
        <v>8</v>
      </c>
      <c r="I12" s="160">
        <v>9</v>
      </c>
      <c r="J12" s="161">
        <v>10</v>
      </c>
      <c r="K12" s="162">
        <v>11</v>
      </c>
      <c r="L12" s="160">
        <v>12</v>
      </c>
    </row>
    <row r="13" spans="1:12" s="171" customFormat="1" ht="57.75" customHeight="1" thickBot="1">
      <c r="A13" s="164">
        <v>2000</v>
      </c>
      <c r="B13" s="165" t="s">
        <v>775</v>
      </c>
      <c r="C13" s="166" t="s">
        <v>776</v>
      </c>
      <c r="D13" s="167" t="s">
        <v>776</v>
      </c>
      <c r="E13" s="168" t="s">
        <v>548</v>
      </c>
      <c r="F13" s="169">
        <f aca="true" t="shared" si="0" ref="F13:L13">SUM(F14,F107,F124,F150,F217,F244,F276,F305,F342,F404,F440)</f>
        <v>2662354.5000000005</v>
      </c>
      <c r="G13" s="169">
        <f t="shared" si="0"/>
        <v>1809462.2000000002</v>
      </c>
      <c r="H13" s="170">
        <f t="shared" si="0"/>
        <v>1004392.3</v>
      </c>
      <c r="I13" s="169">
        <f t="shared" si="0"/>
        <v>941528.0999999999</v>
      </c>
      <c r="J13" s="170">
        <f t="shared" si="0"/>
        <v>1479966.9000000001</v>
      </c>
      <c r="K13" s="169">
        <f t="shared" si="0"/>
        <v>1882756.6</v>
      </c>
      <c r="L13" s="169">
        <f t="shared" si="0"/>
        <v>2662354.5000000005</v>
      </c>
    </row>
    <row r="14" spans="1:12" s="179" customFormat="1" ht="63" customHeight="1">
      <c r="A14" s="172">
        <v>2100</v>
      </c>
      <c r="B14" s="173" t="s">
        <v>291</v>
      </c>
      <c r="C14" s="174" t="s">
        <v>238</v>
      </c>
      <c r="D14" s="175" t="s">
        <v>238</v>
      </c>
      <c r="E14" s="176" t="s">
        <v>549</v>
      </c>
      <c r="F14" s="177">
        <f aca="true" t="shared" si="1" ref="F14:L14">SUM(F16,F45,F49,F62,F65,F68,F96,F99)</f>
        <v>1359457.1</v>
      </c>
      <c r="G14" s="177">
        <f t="shared" si="1"/>
        <v>816362.8</v>
      </c>
      <c r="H14" s="178">
        <f t="shared" si="1"/>
        <v>543094.3</v>
      </c>
      <c r="I14" s="177">
        <f t="shared" si="1"/>
        <v>562810.6</v>
      </c>
      <c r="J14" s="178">
        <f t="shared" si="1"/>
        <v>819174</v>
      </c>
      <c r="K14" s="177">
        <f t="shared" si="1"/>
        <v>1010554.7999999999</v>
      </c>
      <c r="L14" s="177">
        <f t="shared" si="1"/>
        <v>1359457.1</v>
      </c>
    </row>
    <row r="15" spans="1:12" ht="13.5" customHeight="1">
      <c r="A15" s="172"/>
      <c r="B15" s="173"/>
      <c r="C15" s="174"/>
      <c r="D15" s="175"/>
      <c r="E15" s="180" t="s">
        <v>181</v>
      </c>
      <c r="F15" s="181"/>
      <c r="G15" s="181"/>
      <c r="H15" s="182"/>
      <c r="I15" s="181"/>
      <c r="J15" s="182"/>
      <c r="K15" s="181"/>
      <c r="L15" s="181"/>
    </row>
    <row r="16" spans="1:12" s="186" customFormat="1" ht="60" customHeight="1">
      <c r="A16" s="183">
        <v>2110</v>
      </c>
      <c r="B16" s="173" t="s">
        <v>291</v>
      </c>
      <c r="C16" s="184" t="s">
        <v>239</v>
      </c>
      <c r="D16" s="185" t="s">
        <v>238</v>
      </c>
      <c r="E16" s="180" t="s">
        <v>70</v>
      </c>
      <c r="F16" s="181">
        <f aca="true" t="shared" si="2" ref="F16:L16">SUM(F18)</f>
        <v>685110.2000000001</v>
      </c>
      <c r="G16" s="181">
        <f t="shared" si="2"/>
        <v>658110.2000000001</v>
      </c>
      <c r="H16" s="182">
        <f t="shared" si="2"/>
        <v>27000</v>
      </c>
      <c r="I16" s="181">
        <f t="shared" si="2"/>
        <v>177732.7</v>
      </c>
      <c r="J16" s="182">
        <f t="shared" si="2"/>
        <v>390704.7</v>
      </c>
      <c r="K16" s="181">
        <f t="shared" si="2"/>
        <v>548804.7</v>
      </c>
      <c r="L16" s="181">
        <f t="shared" si="2"/>
        <v>685110.2000000001</v>
      </c>
    </row>
    <row r="17" spans="1:12" s="186" customFormat="1" ht="12" customHeight="1">
      <c r="A17" s="183"/>
      <c r="B17" s="173"/>
      <c r="C17" s="184"/>
      <c r="D17" s="185"/>
      <c r="E17" s="180" t="s">
        <v>182</v>
      </c>
      <c r="F17" s="181"/>
      <c r="G17" s="181"/>
      <c r="H17" s="182"/>
      <c r="I17" s="181"/>
      <c r="J17" s="182"/>
      <c r="K17" s="181"/>
      <c r="L17" s="181"/>
    </row>
    <row r="18" spans="1:12" ht="41.25" customHeight="1">
      <c r="A18" s="187">
        <v>2111</v>
      </c>
      <c r="B18" s="188" t="s">
        <v>291</v>
      </c>
      <c r="C18" s="189" t="s">
        <v>239</v>
      </c>
      <c r="D18" s="190" t="s">
        <v>239</v>
      </c>
      <c r="E18" s="191" t="s">
        <v>71</v>
      </c>
      <c r="F18" s="192">
        <f>SUM(G18:H18)</f>
        <v>685110.2000000001</v>
      </c>
      <c r="G18" s="192">
        <f>G19+G20+G21+G22+G23+G24+G25+G26+G27+G28+G29+G30+G31+G32+G33+G34+G35+G36+G37+G38+G39+G40+G41</f>
        <v>658110.2000000001</v>
      </c>
      <c r="H18" s="192">
        <f>H19+H20+H22+H23+H24+H25+H26+H28+H29+H30+H31+H32+H33+H34+H35+H36+H37+H38+H39+H40+H41+H42</f>
        <v>27000</v>
      </c>
      <c r="I18" s="192">
        <f>I19+I20+I21+I22+I23+I24+I25+I26+G27+I28+I29+I30+I31+I32+I33+I34+I35+I36+I37+I38+I39+I40+I41+I42</f>
        <v>177732.7</v>
      </c>
      <c r="J18" s="192">
        <f>J19+J20+J21+J22+J23+J24+J25+J26+J27+J28+J29+J30+J31+J32+J33+J34+J35+J36+J37+J38+J39+J40+J41+J42</f>
        <v>390704.7</v>
      </c>
      <c r="K18" s="192">
        <f>K19+K20+K21+K22+K23+K24+K25+K26+K27+K28+K29+K30+K31+K32+K33+K34+K35+K36+K37+K38+K39+K40+K41+K42</f>
        <v>548804.7</v>
      </c>
      <c r="L18" s="192">
        <f>L19+L20+L21+L22+L23+L24+L25+L26+L27+L28+L29+L30+L31+L32+L33+L34+L35+L36+L37+L38+L39+L40+L41+L42</f>
        <v>685110.2000000001</v>
      </c>
    </row>
    <row r="19" spans="1:12" ht="24" customHeight="1">
      <c r="A19" s="193"/>
      <c r="B19" s="184"/>
      <c r="C19" s="184"/>
      <c r="D19" s="194"/>
      <c r="E19" s="195" t="s">
        <v>402</v>
      </c>
      <c r="F19" s="181">
        <f>SUM(G19:H19)</f>
        <v>476496.3</v>
      </c>
      <c r="G19" s="181">
        <v>476496.3</v>
      </c>
      <c r="H19" s="182"/>
      <c r="I19" s="181">
        <v>113981</v>
      </c>
      <c r="J19" s="182">
        <v>251481</v>
      </c>
      <c r="K19" s="181">
        <v>381481</v>
      </c>
      <c r="L19" s="181">
        <v>476496.3</v>
      </c>
    </row>
    <row r="20" spans="1:12" ht="48" customHeight="1">
      <c r="A20" s="193"/>
      <c r="B20" s="184"/>
      <c r="C20" s="184"/>
      <c r="D20" s="194"/>
      <c r="E20" s="195" t="s">
        <v>403</v>
      </c>
      <c r="F20" s="181">
        <f aca="true" t="shared" si="3" ref="F20:F42">SUM(G20:H20)</f>
        <v>40816.3</v>
      </c>
      <c r="G20" s="181">
        <v>40816.3</v>
      </c>
      <c r="H20" s="182"/>
      <c r="I20" s="181">
        <v>1000</v>
      </c>
      <c r="J20" s="182">
        <v>19100</v>
      </c>
      <c r="K20" s="181">
        <v>29600</v>
      </c>
      <c r="L20" s="181">
        <v>40816.3</v>
      </c>
    </row>
    <row r="21" spans="1:12" ht="39" customHeight="1">
      <c r="A21" s="193"/>
      <c r="B21" s="184"/>
      <c r="C21" s="184"/>
      <c r="D21" s="194"/>
      <c r="E21" s="85" t="s">
        <v>590</v>
      </c>
      <c r="F21" s="181">
        <f t="shared" si="3"/>
        <v>1004.7</v>
      </c>
      <c r="G21" s="181">
        <v>1004.7</v>
      </c>
      <c r="H21" s="182"/>
      <c r="I21" s="181">
        <v>4.7</v>
      </c>
      <c r="J21" s="181">
        <v>1004.7</v>
      </c>
      <c r="K21" s="181">
        <v>1004.7</v>
      </c>
      <c r="L21" s="181">
        <v>1004.7</v>
      </c>
    </row>
    <row r="22" spans="1:12" ht="30" customHeight="1">
      <c r="A22" s="193"/>
      <c r="B22" s="184"/>
      <c r="C22" s="184"/>
      <c r="D22" s="194"/>
      <c r="E22" s="196" t="s">
        <v>404</v>
      </c>
      <c r="F22" s="181">
        <f t="shared" si="3"/>
        <v>36921.1</v>
      </c>
      <c r="G22" s="181">
        <v>36921.1</v>
      </c>
      <c r="H22" s="182"/>
      <c r="I22" s="181">
        <v>20000</v>
      </c>
      <c r="J22" s="182">
        <v>23000</v>
      </c>
      <c r="K22" s="181">
        <v>25000</v>
      </c>
      <c r="L22" s="181">
        <v>36921.1</v>
      </c>
    </row>
    <row r="23" spans="1:12" ht="30" customHeight="1">
      <c r="A23" s="193"/>
      <c r="B23" s="506"/>
      <c r="C23" s="506"/>
      <c r="D23" s="524"/>
      <c r="E23" s="530" t="s">
        <v>405</v>
      </c>
      <c r="F23" s="531">
        <f t="shared" si="3"/>
        <v>4250.7</v>
      </c>
      <c r="G23" s="531">
        <v>4250.7</v>
      </c>
      <c r="H23" s="532"/>
      <c r="I23" s="531">
        <v>1500</v>
      </c>
      <c r="J23" s="532">
        <v>3000</v>
      </c>
      <c r="K23" s="531">
        <v>4250.7</v>
      </c>
      <c r="L23" s="531">
        <v>4250.7</v>
      </c>
    </row>
    <row r="24" spans="1:12" ht="30" customHeight="1">
      <c r="A24" s="193"/>
      <c r="B24" s="184"/>
      <c r="C24" s="184"/>
      <c r="D24" s="194"/>
      <c r="E24" s="196" t="s">
        <v>406</v>
      </c>
      <c r="F24" s="181">
        <f t="shared" si="3"/>
        <v>5138</v>
      </c>
      <c r="G24" s="181">
        <v>5138</v>
      </c>
      <c r="H24" s="182"/>
      <c r="I24" s="181">
        <v>1100</v>
      </c>
      <c r="J24" s="182">
        <v>2200</v>
      </c>
      <c r="K24" s="181">
        <v>3600</v>
      </c>
      <c r="L24" s="181">
        <v>5138</v>
      </c>
    </row>
    <row r="25" spans="1:12" ht="30" customHeight="1">
      <c r="A25" s="193"/>
      <c r="B25" s="184"/>
      <c r="C25" s="184"/>
      <c r="D25" s="194"/>
      <c r="E25" s="196" t="s">
        <v>407</v>
      </c>
      <c r="F25" s="181">
        <f t="shared" si="3"/>
        <v>3000</v>
      </c>
      <c r="G25" s="181">
        <v>3000</v>
      </c>
      <c r="H25" s="182"/>
      <c r="I25" s="181">
        <v>100</v>
      </c>
      <c r="J25" s="182">
        <v>2000</v>
      </c>
      <c r="K25" s="181">
        <v>3000</v>
      </c>
      <c r="L25" s="181">
        <v>3000</v>
      </c>
    </row>
    <row r="26" spans="1:12" ht="30" customHeight="1">
      <c r="A26" s="193"/>
      <c r="B26" s="184"/>
      <c r="C26" s="184"/>
      <c r="D26" s="194"/>
      <c r="E26" s="196" t="s">
        <v>408</v>
      </c>
      <c r="F26" s="181">
        <f t="shared" si="3"/>
        <v>2131</v>
      </c>
      <c r="G26" s="181">
        <v>2131</v>
      </c>
      <c r="H26" s="182"/>
      <c r="I26" s="181">
        <v>250</v>
      </c>
      <c r="J26" s="182">
        <v>1100</v>
      </c>
      <c r="K26" s="181">
        <v>1700</v>
      </c>
      <c r="L26" s="181">
        <v>2131</v>
      </c>
    </row>
    <row r="27" spans="1:12" ht="48" customHeight="1">
      <c r="A27" s="501"/>
      <c r="B27" s="184"/>
      <c r="C27" s="184"/>
      <c r="D27" s="194"/>
      <c r="E27" s="196" t="s">
        <v>610</v>
      </c>
      <c r="F27" s="181">
        <f t="shared" si="3"/>
        <v>1019</v>
      </c>
      <c r="G27" s="181">
        <v>1019</v>
      </c>
      <c r="H27" s="182"/>
      <c r="I27" s="181">
        <v>0</v>
      </c>
      <c r="J27" s="182">
        <v>1019</v>
      </c>
      <c r="K27" s="181">
        <v>1019</v>
      </c>
      <c r="L27" s="181">
        <v>1019</v>
      </c>
    </row>
    <row r="28" spans="1:12" ht="30" customHeight="1">
      <c r="A28" s="499"/>
      <c r="B28" s="184"/>
      <c r="C28" s="184"/>
      <c r="D28" s="194"/>
      <c r="E28" s="196" t="s">
        <v>409</v>
      </c>
      <c r="F28" s="181">
        <f t="shared" si="3"/>
        <v>3074.8</v>
      </c>
      <c r="G28" s="181">
        <v>3074.8</v>
      </c>
      <c r="H28" s="182"/>
      <c r="I28" s="181">
        <v>1000</v>
      </c>
      <c r="J28" s="182">
        <v>1300</v>
      </c>
      <c r="K28" s="181">
        <v>1500</v>
      </c>
      <c r="L28" s="181">
        <v>3074.8</v>
      </c>
    </row>
    <row r="29" spans="1:12" ht="30" customHeight="1">
      <c r="A29" s="500"/>
      <c r="B29" s="184"/>
      <c r="C29" s="184"/>
      <c r="D29" s="194"/>
      <c r="E29" s="196" t="s">
        <v>410</v>
      </c>
      <c r="F29" s="181">
        <f t="shared" si="3"/>
        <v>500</v>
      </c>
      <c r="G29" s="181">
        <v>500</v>
      </c>
      <c r="H29" s="182"/>
      <c r="I29" s="181">
        <v>150</v>
      </c>
      <c r="J29" s="182">
        <v>300</v>
      </c>
      <c r="K29" s="181">
        <v>450</v>
      </c>
      <c r="L29" s="181">
        <v>500</v>
      </c>
    </row>
    <row r="30" spans="1:12" ht="30" customHeight="1">
      <c r="A30" s="500"/>
      <c r="B30" s="184"/>
      <c r="C30" s="184"/>
      <c r="D30" s="194"/>
      <c r="E30" s="196" t="s">
        <v>411</v>
      </c>
      <c r="F30" s="181">
        <f t="shared" si="3"/>
        <v>2200</v>
      </c>
      <c r="G30" s="181">
        <v>2200</v>
      </c>
      <c r="H30" s="182"/>
      <c r="I30" s="181">
        <v>550</v>
      </c>
      <c r="J30" s="182">
        <v>1100</v>
      </c>
      <c r="K30" s="181">
        <v>1650</v>
      </c>
      <c r="L30" s="181">
        <v>2200</v>
      </c>
    </row>
    <row r="31" spans="1:12" ht="30" customHeight="1">
      <c r="A31" s="193"/>
      <c r="B31" s="184"/>
      <c r="C31" s="184"/>
      <c r="D31" s="194"/>
      <c r="E31" s="196" t="s">
        <v>412</v>
      </c>
      <c r="F31" s="181">
        <f t="shared" si="3"/>
        <v>33000</v>
      </c>
      <c r="G31" s="181">
        <v>33000</v>
      </c>
      <c r="H31" s="182"/>
      <c r="I31" s="181">
        <v>750</v>
      </c>
      <c r="J31" s="182">
        <v>31500</v>
      </c>
      <c r="K31" s="181">
        <v>32200</v>
      </c>
      <c r="L31" s="181">
        <v>33000</v>
      </c>
    </row>
    <row r="32" spans="1:12" ht="30" customHeight="1">
      <c r="A32" s="193"/>
      <c r="B32" s="184"/>
      <c r="C32" s="184"/>
      <c r="D32" s="194"/>
      <c r="E32" s="196" t="s">
        <v>413</v>
      </c>
      <c r="F32" s="181">
        <f t="shared" si="3"/>
        <v>3000</v>
      </c>
      <c r="G32" s="181">
        <v>3000</v>
      </c>
      <c r="H32" s="182"/>
      <c r="I32" s="181">
        <v>2000</v>
      </c>
      <c r="J32" s="182">
        <v>2500</v>
      </c>
      <c r="K32" s="181">
        <v>3000</v>
      </c>
      <c r="L32" s="181">
        <v>3000</v>
      </c>
    </row>
    <row r="33" spans="1:12" ht="42" customHeight="1">
      <c r="A33" s="193"/>
      <c r="B33" s="184"/>
      <c r="C33" s="184"/>
      <c r="D33" s="194"/>
      <c r="E33" s="196" t="s">
        <v>414</v>
      </c>
      <c r="F33" s="181">
        <f t="shared" si="3"/>
        <v>8000</v>
      </c>
      <c r="G33" s="181">
        <v>8000</v>
      </c>
      <c r="H33" s="182"/>
      <c r="I33" s="181">
        <v>0</v>
      </c>
      <c r="J33" s="182">
        <v>6000</v>
      </c>
      <c r="K33" s="181">
        <v>8000</v>
      </c>
      <c r="L33" s="181">
        <v>8000</v>
      </c>
    </row>
    <row r="34" spans="1:12" ht="50.25" customHeight="1">
      <c r="A34" s="193"/>
      <c r="B34" s="184"/>
      <c r="C34" s="184"/>
      <c r="D34" s="194"/>
      <c r="E34" s="196" t="s">
        <v>415</v>
      </c>
      <c r="F34" s="181">
        <f t="shared" si="3"/>
        <v>7000</v>
      </c>
      <c r="G34" s="181">
        <v>7000</v>
      </c>
      <c r="H34" s="182"/>
      <c r="I34" s="181">
        <v>1200</v>
      </c>
      <c r="J34" s="182">
        <v>2500</v>
      </c>
      <c r="K34" s="181">
        <v>5700</v>
      </c>
      <c r="L34" s="181">
        <v>7000</v>
      </c>
    </row>
    <row r="35" spans="1:12" ht="30" customHeight="1">
      <c r="A35" s="193"/>
      <c r="B35" s="184"/>
      <c r="C35" s="184"/>
      <c r="D35" s="194"/>
      <c r="E35" s="530" t="s">
        <v>416</v>
      </c>
      <c r="F35" s="531">
        <f t="shared" si="3"/>
        <v>6210</v>
      </c>
      <c r="G35" s="531">
        <v>6210</v>
      </c>
      <c r="H35" s="532"/>
      <c r="I35" s="531">
        <v>1000</v>
      </c>
      <c r="J35" s="532">
        <v>3900</v>
      </c>
      <c r="K35" s="531">
        <v>4149.3</v>
      </c>
      <c r="L35" s="531">
        <v>6210</v>
      </c>
    </row>
    <row r="36" spans="1:12" ht="30" customHeight="1">
      <c r="A36" s="193"/>
      <c r="B36" s="184"/>
      <c r="C36" s="184"/>
      <c r="D36" s="194"/>
      <c r="E36" s="196" t="s">
        <v>417</v>
      </c>
      <c r="F36" s="181">
        <f t="shared" si="3"/>
        <v>15820.3</v>
      </c>
      <c r="G36" s="181">
        <v>15820.3</v>
      </c>
      <c r="H36" s="182"/>
      <c r="I36" s="181">
        <v>3500</v>
      </c>
      <c r="J36" s="182">
        <v>6000</v>
      </c>
      <c r="K36" s="181">
        <v>9000</v>
      </c>
      <c r="L36" s="181">
        <v>15820.3</v>
      </c>
    </row>
    <row r="37" spans="1:12" ht="30" customHeight="1">
      <c r="A37" s="193"/>
      <c r="B37" s="184"/>
      <c r="C37" s="184"/>
      <c r="D37" s="194"/>
      <c r="E37" s="196" t="s">
        <v>419</v>
      </c>
      <c r="F37" s="181">
        <f t="shared" si="3"/>
        <v>2000</v>
      </c>
      <c r="G37" s="181">
        <v>2000</v>
      </c>
      <c r="H37" s="182"/>
      <c r="I37" s="181">
        <v>500</v>
      </c>
      <c r="J37" s="182">
        <v>800</v>
      </c>
      <c r="K37" s="181">
        <v>1100</v>
      </c>
      <c r="L37" s="181">
        <v>2000</v>
      </c>
    </row>
    <row r="38" spans="1:12" ht="30" customHeight="1">
      <c r="A38" s="193"/>
      <c r="B38" s="184"/>
      <c r="C38" s="184"/>
      <c r="D38" s="194"/>
      <c r="E38" s="196" t="s">
        <v>418</v>
      </c>
      <c r="F38" s="181">
        <f t="shared" si="3"/>
        <v>2528</v>
      </c>
      <c r="G38" s="181">
        <v>2528</v>
      </c>
      <c r="H38" s="182"/>
      <c r="I38" s="181">
        <v>628</v>
      </c>
      <c r="J38" s="182">
        <v>1300</v>
      </c>
      <c r="K38" s="181">
        <v>1600</v>
      </c>
      <c r="L38" s="181">
        <v>2528</v>
      </c>
    </row>
    <row r="39" spans="1:12" ht="30" customHeight="1">
      <c r="A39" s="193"/>
      <c r="B39" s="184"/>
      <c r="C39" s="184"/>
      <c r="D39" s="194"/>
      <c r="E39" s="196" t="s">
        <v>420</v>
      </c>
      <c r="F39" s="181">
        <f t="shared" si="3"/>
        <v>2000</v>
      </c>
      <c r="G39" s="181">
        <v>2000</v>
      </c>
      <c r="H39" s="182"/>
      <c r="I39" s="181">
        <v>100</v>
      </c>
      <c r="J39" s="182">
        <v>2000</v>
      </c>
      <c r="K39" s="181">
        <v>2000</v>
      </c>
      <c r="L39" s="181">
        <v>2000</v>
      </c>
    </row>
    <row r="40" spans="1:12" ht="30" customHeight="1">
      <c r="A40" s="193"/>
      <c r="B40" s="184"/>
      <c r="C40" s="184"/>
      <c r="D40" s="194"/>
      <c r="E40" s="196" t="s">
        <v>421</v>
      </c>
      <c r="F40" s="181">
        <f t="shared" si="3"/>
        <v>2000</v>
      </c>
      <c r="G40" s="181">
        <v>2000</v>
      </c>
      <c r="H40" s="182"/>
      <c r="I40" s="192">
        <v>400</v>
      </c>
      <c r="J40" s="182">
        <v>600</v>
      </c>
      <c r="K40" s="192">
        <v>800</v>
      </c>
      <c r="L40" s="192">
        <v>2000</v>
      </c>
    </row>
    <row r="41" spans="1:12" ht="30" customHeight="1">
      <c r="A41" s="193"/>
      <c r="B41" s="184"/>
      <c r="C41" s="184"/>
      <c r="D41" s="194"/>
      <c r="E41" s="195" t="s">
        <v>462</v>
      </c>
      <c r="F41" s="181">
        <f t="shared" si="3"/>
        <v>6150</v>
      </c>
      <c r="G41" s="181"/>
      <c r="H41" s="182">
        <v>6150</v>
      </c>
      <c r="I41" s="182">
        <v>6150</v>
      </c>
      <c r="J41" s="182">
        <v>6150</v>
      </c>
      <c r="K41" s="182">
        <v>6150</v>
      </c>
      <c r="L41" s="182">
        <v>6150</v>
      </c>
    </row>
    <row r="42" spans="1:183" ht="30" customHeight="1">
      <c r="A42" s="194"/>
      <c r="B42" s="194"/>
      <c r="C42" s="194"/>
      <c r="D42" s="194"/>
      <c r="E42" s="85" t="s">
        <v>591</v>
      </c>
      <c r="F42" s="181">
        <f t="shared" si="3"/>
        <v>20850</v>
      </c>
      <c r="G42" s="181"/>
      <c r="H42" s="182">
        <v>20850</v>
      </c>
      <c r="I42" s="182">
        <v>20850</v>
      </c>
      <c r="J42" s="182">
        <v>20850</v>
      </c>
      <c r="K42" s="182">
        <v>20850</v>
      </c>
      <c r="L42" s="182">
        <v>20850</v>
      </c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7"/>
      <c r="FL42" s="197"/>
      <c r="FM42" s="197"/>
      <c r="FN42" s="197"/>
      <c r="FO42" s="197"/>
      <c r="FP42" s="197"/>
      <c r="FQ42" s="197"/>
      <c r="FR42" s="197"/>
      <c r="FS42" s="197"/>
      <c r="FT42" s="197"/>
      <c r="FU42" s="197"/>
      <c r="FV42" s="197"/>
      <c r="FW42" s="197"/>
      <c r="FX42" s="197"/>
      <c r="FY42" s="197"/>
      <c r="FZ42" s="197"/>
      <c r="GA42" s="197"/>
    </row>
    <row r="43" spans="1:12" ht="23.25" customHeight="1">
      <c r="A43" s="193">
        <v>2112</v>
      </c>
      <c r="B43" s="184" t="s">
        <v>291</v>
      </c>
      <c r="C43" s="184" t="s">
        <v>239</v>
      </c>
      <c r="D43" s="184" t="s">
        <v>240</v>
      </c>
      <c r="E43" s="198" t="s">
        <v>777</v>
      </c>
      <c r="F43" s="181">
        <f>SUM(G43:H43)</f>
        <v>0</v>
      </c>
      <c r="G43" s="181"/>
      <c r="H43" s="182"/>
      <c r="I43" s="216"/>
      <c r="J43" s="182"/>
      <c r="K43" s="216"/>
      <c r="L43" s="216"/>
    </row>
    <row r="44" spans="1:12" ht="18.75" customHeight="1" thickBot="1">
      <c r="A44" s="172">
        <v>2113</v>
      </c>
      <c r="B44" s="173" t="s">
        <v>291</v>
      </c>
      <c r="C44" s="174" t="s">
        <v>239</v>
      </c>
      <c r="D44" s="175" t="s">
        <v>112</v>
      </c>
      <c r="E44" s="199" t="s">
        <v>778</v>
      </c>
      <c r="F44" s="200">
        <f>SUM(G44:H44)</f>
        <v>0</v>
      </c>
      <c r="G44" s="200"/>
      <c r="H44" s="201"/>
      <c r="I44" s="200"/>
      <c r="J44" s="201"/>
      <c r="K44" s="200"/>
      <c r="L44" s="200"/>
    </row>
    <row r="45" spans="1:12" ht="28.5" customHeight="1">
      <c r="A45" s="183">
        <v>2120</v>
      </c>
      <c r="B45" s="173" t="s">
        <v>291</v>
      </c>
      <c r="C45" s="184" t="s">
        <v>240</v>
      </c>
      <c r="D45" s="185" t="s">
        <v>238</v>
      </c>
      <c r="E45" s="180" t="s">
        <v>779</v>
      </c>
      <c r="F45" s="181">
        <f aca="true" t="shared" si="4" ref="F45:L45">SUM(F47:F48)</f>
        <v>0</v>
      </c>
      <c r="G45" s="181">
        <f t="shared" si="4"/>
        <v>0</v>
      </c>
      <c r="H45" s="182">
        <f t="shared" si="4"/>
        <v>0</v>
      </c>
      <c r="I45" s="181">
        <f t="shared" si="4"/>
        <v>0</v>
      </c>
      <c r="J45" s="182">
        <f t="shared" si="4"/>
        <v>0</v>
      </c>
      <c r="K45" s="181">
        <f t="shared" si="4"/>
        <v>0</v>
      </c>
      <c r="L45" s="181">
        <f t="shared" si="4"/>
        <v>0</v>
      </c>
    </row>
    <row r="46" spans="1:12" s="186" customFormat="1" ht="18" customHeight="1">
      <c r="A46" s="183"/>
      <c r="B46" s="173"/>
      <c r="C46" s="184"/>
      <c r="D46" s="185"/>
      <c r="E46" s="180" t="s">
        <v>182</v>
      </c>
      <c r="F46" s="181"/>
      <c r="G46" s="181"/>
      <c r="H46" s="182"/>
      <c r="I46" s="181"/>
      <c r="J46" s="182"/>
      <c r="K46" s="181"/>
      <c r="L46" s="181"/>
    </row>
    <row r="47" spans="1:12" ht="16.5" customHeight="1" thickBot="1">
      <c r="A47" s="183">
        <v>2121</v>
      </c>
      <c r="B47" s="173" t="s">
        <v>291</v>
      </c>
      <c r="C47" s="184" t="s">
        <v>240</v>
      </c>
      <c r="D47" s="185" t="s">
        <v>239</v>
      </c>
      <c r="E47" s="180" t="s">
        <v>72</v>
      </c>
      <c r="F47" s="202">
        <f>SUM(G47:H47)</f>
        <v>0</v>
      </c>
      <c r="G47" s="202"/>
      <c r="H47" s="203"/>
      <c r="I47" s="202"/>
      <c r="J47" s="203"/>
      <c r="K47" s="202"/>
      <c r="L47" s="202"/>
    </row>
    <row r="48" spans="1:12" ht="35.25" customHeight="1" thickBot="1">
      <c r="A48" s="183">
        <v>2122</v>
      </c>
      <c r="B48" s="173" t="s">
        <v>291</v>
      </c>
      <c r="C48" s="184" t="s">
        <v>240</v>
      </c>
      <c r="D48" s="185" t="s">
        <v>240</v>
      </c>
      <c r="E48" s="180" t="s">
        <v>782</v>
      </c>
      <c r="F48" s="202">
        <f>SUM(G48:H48)</f>
        <v>0</v>
      </c>
      <c r="G48" s="202"/>
      <c r="H48" s="203"/>
      <c r="I48" s="202"/>
      <c r="J48" s="203"/>
      <c r="K48" s="202"/>
      <c r="L48" s="202"/>
    </row>
    <row r="49" spans="1:12" ht="30" customHeight="1">
      <c r="A49" s="183">
        <v>2130</v>
      </c>
      <c r="B49" s="173" t="s">
        <v>291</v>
      </c>
      <c r="C49" s="184" t="s">
        <v>112</v>
      </c>
      <c r="D49" s="185" t="s">
        <v>238</v>
      </c>
      <c r="E49" s="204" t="s">
        <v>783</v>
      </c>
      <c r="F49" s="205">
        <f aca="true" t="shared" si="5" ref="F49:L49">SUM(F53,F52)</f>
        <v>4999</v>
      </c>
      <c r="G49" s="205">
        <f t="shared" si="5"/>
        <v>4999</v>
      </c>
      <c r="H49" s="205">
        <f t="shared" si="5"/>
        <v>0</v>
      </c>
      <c r="I49" s="205">
        <f t="shared" si="5"/>
        <v>1300</v>
      </c>
      <c r="J49" s="205">
        <f t="shared" si="5"/>
        <v>2500</v>
      </c>
      <c r="K49" s="205">
        <f t="shared" si="5"/>
        <v>3700</v>
      </c>
      <c r="L49" s="205">
        <f t="shared" si="5"/>
        <v>4999</v>
      </c>
    </row>
    <row r="50" spans="1:12" s="186" customFormat="1" ht="10.5" customHeight="1">
      <c r="A50" s="183"/>
      <c r="B50" s="173"/>
      <c r="C50" s="184"/>
      <c r="D50" s="185"/>
      <c r="E50" s="180" t="s">
        <v>182</v>
      </c>
      <c r="F50" s="181"/>
      <c r="G50" s="181"/>
      <c r="H50" s="182"/>
      <c r="I50" s="181"/>
      <c r="J50" s="182"/>
      <c r="K50" s="181"/>
      <c r="L50" s="181"/>
    </row>
    <row r="51" spans="1:12" ht="31.5" customHeight="1" thickBot="1">
      <c r="A51" s="183">
        <v>2131</v>
      </c>
      <c r="B51" s="173" t="s">
        <v>291</v>
      </c>
      <c r="C51" s="184" t="s">
        <v>112</v>
      </c>
      <c r="D51" s="185" t="s">
        <v>239</v>
      </c>
      <c r="E51" s="180" t="s">
        <v>784</v>
      </c>
      <c r="F51" s="202">
        <f>SUM(G51:H51)</f>
        <v>0</v>
      </c>
      <c r="G51" s="202"/>
      <c r="H51" s="203"/>
      <c r="I51" s="206"/>
      <c r="J51" s="206"/>
      <c r="K51" s="206"/>
      <c r="L51" s="206"/>
    </row>
    <row r="52" spans="1:12" ht="27" customHeight="1" thickBot="1">
      <c r="A52" s="183">
        <v>2132</v>
      </c>
      <c r="B52" s="173" t="s">
        <v>291</v>
      </c>
      <c r="C52" s="184">
        <v>3</v>
      </c>
      <c r="D52" s="185">
        <v>2</v>
      </c>
      <c r="E52" s="180" t="s">
        <v>785</v>
      </c>
      <c r="F52" s="202">
        <f>SUM(G52:H52)</f>
        <v>0</v>
      </c>
      <c r="G52" s="202"/>
      <c r="H52" s="202"/>
      <c r="I52" s="202"/>
      <c r="J52" s="202"/>
      <c r="K52" s="202"/>
      <c r="L52" s="202"/>
    </row>
    <row r="53" spans="1:12" ht="24" customHeight="1" thickBot="1">
      <c r="A53" s="183">
        <v>2133</v>
      </c>
      <c r="B53" s="173" t="s">
        <v>291</v>
      </c>
      <c r="C53" s="184">
        <v>3</v>
      </c>
      <c r="D53" s="185">
        <v>3</v>
      </c>
      <c r="E53" s="204" t="s">
        <v>786</v>
      </c>
      <c r="F53" s="202">
        <f>SUM(G53:H53)</f>
        <v>4999</v>
      </c>
      <c r="G53" s="192">
        <f aca="true" t="shared" si="6" ref="G53:L53">SUM(G54:G61)</f>
        <v>4999</v>
      </c>
      <c r="H53" s="192">
        <f t="shared" si="6"/>
        <v>0</v>
      </c>
      <c r="I53" s="192">
        <f t="shared" si="6"/>
        <v>1300</v>
      </c>
      <c r="J53" s="192">
        <f t="shared" si="6"/>
        <v>2500</v>
      </c>
      <c r="K53" s="192">
        <f t="shared" si="6"/>
        <v>3700</v>
      </c>
      <c r="L53" s="192">
        <f t="shared" si="6"/>
        <v>4999</v>
      </c>
    </row>
    <row r="54" spans="1:12" ht="35.25" customHeight="1" thickBot="1">
      <c r="A54" s="183"/>
      <c r="B54" s="173"/>
      <c r="C54" s="184"/>
      <c r="D54" s="185"/>
      <c r="E54" s="196" t="s">
        <v>422</v>
      </c>
      <c r="F54" s="202">
        <f aca="true" t="shared" si="7" ref="F54:F61">SUM(G54:H54)</f>
        <v>1999</v>
      </c>
      <c r="G54" s="192">
        <v>1999</v>
      </c>
      <c r="H54" s="207"/>
      <c r="I54" s="192">
        <v>500</v>
      </c>
      <c r="J54" s="207">
        <v>1000</v>
      </c>
      <c r="K54" s="192">
        <v>1500</v>
      </c>
      <c r="L54" s="192">
        <v>1999</v>
      </c>
    </row>
    <row r="55" spans="1:12" ht="33.75" customHeight="1" thickBot="1">
      <c r="A55" s="183"/>
      <c r="B55" s="173"/>
      <c r="C55" s="184"/>
      <c r="D55" s="185"/>
      <c r="E55" s="196" t="s">
        <v>404</v>
      </c>
      <c r="F55" s="202">
        <f t="shared" si="7"/>
        <v>0</v>
      </c>
      <c r="G55" s="192"/>
      <c r="H55" s="207"/>
      <c r="I55" s="192"/>
      <c r="J55" s="207"/>
      <c r="K55" s="192"/>
      <c r="L55" s="192"/>
    </row>
    <row r="56" spans="1:12" ht="24" customHeight="1" thickBot="1">
      <c r="A56" s="183"/>
      <c r="B56" s="173"/>
      <c r="C56" s="184"/>
      <c r="D56" s="185"/>
      <c r="E56" s="196" t="s">
        <v>425</v>
      </c>
      <c r="F56" s="202">
        <f t="shared" si="7"/>
        <v>0</v>
      </c>
      <c r="G56" s="192"/>
      <c r="H56" s="207"/>
      <c r="I56" s="192"/>
      <c r="J56" s="207"/>
      <c r="K56" s="192"/>
      <c r="L56" s="192"/>
    </row>
    <row r="57" spans="1:12" ht="24" customHeight="1" thickBot="1">
      <c r="A57" s="183"/>
      <c r="B57" s="173"/>
      <c r="C57" s="184"/>
      <c r="D57" s="185"/>
      <c r="E57" s="196" t="s">
        <v>408</v>
      </c>
      <c r="F57" s="202">
        <f t="shared" si="7"/>
        <v>0</v>
      </c>
      <c r="G57" s="192"/>
      <c r="H57" s="207"/>
      <c r="I57" s="192"/>
      <c r="J57" s="208"/>
      <c r="K57" s="208"/>
      <c r="L57" s="208"/>
    </row>
    <row r="58" spans="1:12" ht="51.75" customHeight="1" thickBot="1">
      <c r="A58" s="183"/>
      <c r="B58" s="173"/>
      <c r="C58" s="184"/>
      <c r="D58" s="185"/>
      <c r="E58" s="195" t="s">
        <v>423</v>
      </c>
      <c r="F58" s="202">
        <f t="shared" si="7"/>
        <v>0</v>
      </c>
      <c r="G58" s="192"/>
      <c r="H58" s="207"/>
      <c r="I58" s="192"/>
      <c r="J58" s="208"/>
      <c r="K58" s="208"/>
      <c r="L58" s="208"/>
    </row>
    <row r="59" spans="1:12" ht="24" customHeight="1" thickBot="1">
      <c r="A59" s="183"/>
      <c r="B59" s="173"/>
      <c r="C59" s="184"/>
      <c r="D59" s="185"/>
      <c r="E59" s="196" t="s">
        <v>416</v>
      </c>
      <c r="F59" s="202">
        <f t="shared" si="7"/>
        <v>0</v>
      </c>
      <c r="G59" s="192"/>
      <c r="H59" s="207"/>
      <c r="I59" s="192"/>
      <c r="J59" s="207"/>
      <c r="K59" s="192"/>
      <c r="L59" s="192"/>
    </row>
    <row r="60" spans="1:12" ht="24" customHeight="1" thickBot="1">
      <c r="A60" s="183"/>
      <c r="B60" s="173"/>
      <c r="C60" s="184"/>
      <c r="D60" s="185"/>
      <c r="E60" s="196" t="s">
        <v>418</v>
      </c>
      <c r="F60" s="202">
        <f t="shared" si="7"/>
        <v>0</v>
      </c>
      <c r="G60" s="192"/>
      <c r="H60" s="207"/>
      <c r="I60" s="192"/>
      <c r="J60" s="207"/>
      <c r="K60" s="192"/>
      <c r="L60" s="192"/>
    </row>
    <row r="61" spans="1:12" ht="30" customHeight="1" thickBot="1">
      <c r="A61" s="183"/>
      <c r="B61" s="173"/>
      <c r="C61" s="184"/>
      <c r="D61" s="185"/>
      <c r="E61" s="196" t="s">
        <v>424</v>
      </c>
      <c r="F61" s="202">
        <f t="shared" si="7"/>
        <v>3000</v>
      </c>
      <c r="G61" s="192">
        <v>3000</v>
      </c>
      <c r="H61" s="207"/>
      <c r="I61" s="192">
        <v>800</v>
      </c>
      <c r="J61" s="207">
        <v>1500</v>
      </c>
      <c r="K61" s="192">
        <v>2200</v>
      </c>
      <c r="L61" s="192">
        <v>3000</v>
      </c>
    </row>
    <row r="62" spans="1:12" ht="27.75" customHeight="1">
      <c r="A62" s="183">
        <v>2140</v>
      </c>
      <c r="B62" s="173" t="s">
        <v>291</v>
      </c>
      <c r="C62" s="184">
        <v>4</v>
      </c>
      <c r="D62" s="185">
        <v>0</v>
      </c>
      <c r="E62" s="180" t="s">
        <v>787</v>
      </c>
      <c r="F62" s="181">
        <f aca="true" t="shared" si="8" ref="F62:L62">SUM(F64)</f>
        <v>0</v>
      </c>
      <c r="G62" s="181">
        <f t="shared" si="8"/>
        <v>0</v>
      </c>
      <c r="H62" s="182">
        <f t="shared" si="8"/>
        <v>0</v>
      </c>
      <c r="I62" s="181">
        <f t="shared" si="8"/>
        <v>0</v>
      </c>
      <c r="J62" s="182">
        <f t="shared" si="8"/>
        <v>0</v>
      </c>
      <c r="K62" s="181">
        <f t="shared" si="8"/>
        <v>0</v>
      </c>
      <c r="L62" s="181">
        <f t="shared" si="8"/>
        <v>0</v>
      </c>
    </row>
    <row r="63" spans="1:12" s="186" customFormat="1" ht="14.25" customHeight="1">
      <c r="A63" s="183"/>
      <c r="B63" s="173"/>
      <c r="C63" s="184"/>
      <c r="D63" s="185"/>
      <c r="E63" s="180" t="s">
        <v>182</v>
      </c>
      <c r="F63" s="181"/>
      <c r="G63" s="181"/>
      <c r="H63" s="182"/>
      <c r="I63" s="181"/>
      <c r="J63" s="182"/>
      <c r="K63" s="181"/>
      <c r="L63" s="181"/>
    </row>
    <row r="64" spans="1:12" ht="15" customHeight="1" thickBot="1">
      <c r="A64" s="183">
        <v>2141</v>
      </c>
      <c r="B64" s="173" t="s">
        <v>291</v>
      </c>
      <c r="C64" s="184">
        <v>4</v>
      </c>
      <c r="D64" s="185">
        <v>1</v>
      </c>
      <c r="E64" s="180" t="s">
        <v>788</v>
      </c>
      <c r="F64" s="202">
        <f>SUM(G64:H64)</f>
        <v>0</v>
      </c>
      <c r="G64" s="202"/>
      <c r="H64" s="203"/>
      <c r="I64" s="202"/>
      <c r="J64" s="203"/>
      <c r="K64" s="202"/>
      <c r="L64" s="202"/>
    </row>
    <row r="65" spans="1:12" ht="49.5" customHeight="1">
      <c r="A65" s="183">
        <v>2150</v>
      </c>
      <c r="B65" s="173" t="s">
        <v>291</v>
      </c>
      <c r="C65" s="184">
        <v>5</v>
      </c>
      <c r="D65" s="185">
        <v>0</v>
      </c>
      <c r="E65" s="180" t="s">
        <v>789</v>
      </c>
      <c r="F65" s="181">
        <f aca="true" t="shared" si="9" ref="F65:L65">SUM(F67)</f>
        <v>0</v>
      </c>
      <c r="G65" s="181">
        <f t="shared" si="9"/>
        <v>0</v>
      </c>
      <c r="H65" s="182">
        <f t="shared" si="9"/>
        <v>0</v>
      </c>
      <c r="I65" s="181">
        <f t="shared" si="9"/>
        <v>0</v>
      </c>
      <c r="J65" s="182">
        <f t="shared" si="9"/>
        <v>0</v>
      </c>
      <c r="K65" s="181">
        <f t="shared" si="9"/>
        <v>0</v>
      </c>
      <c r="L65" s="181">
        <f t="shared" si="9"/>
        <v>0</v>
      </c>
    </row>
    <row r="66" spans="1:12" s="186" customFormat="1" ht="14.25" customHeight="1" thickBot="1">
      <c r="A66" s="183"/>
      <c r="B66" s="173"/>
      <c r="C66" s="184"/>
      <c r="D66" s="185"/>
      <c r="E66" s="180" t="s">
        <v>182</v>
      </c>
      <c r="F66" s="181"/>
      <c r="G66" s="181"/>
      <c r="H66" s="182"/>
      <c r="I66" s="181"/>
      <c r="J66" s="182"/>
      <c r="K66" s="181"/>
      <c r="L66" s="192"/>
    </row>
    <row r="67" spans="1:12" ht="41.25" customHeight="1" thickBot="1">
      <c r="A67" s="183">
        <v>2151</v>
      </c>
      <c r="B67" s="173" t="s">
        <v>291</v>
      </c>
      <c r="C67" s="184">
        <v>5</v>
      </c>
      <c r="D67" s="185">
        <v>1</v>
      </c>
      <c r="E67" s="180" t="s">
        <v>790</v>
      </c>
      <c r="F67" s="202">
        <f>SUM(G67:H67)</f>
        <v>0</v>
      </c>
      <c r="G67" s="202"/>
      <c r="H67" s="203"/>
      <c r="I67" s="202"/>
      <c r="J67" s="203"/>
      <c r="K67" s="202"/>
      <c r="L67" s="209"/>
    </row>
    <row r="68" spans="1:12" ht="37.5" customHeight="1">
      <c r="A68" s="183">
        <v>2160</v>
      </c>
      <c r="B68" s="173" t="s">
        <v>291</v>
      </c>
      <c r="C68" s="184">
        <v>6</v>
      </c>
      <c r="D68" s="185">
        <v>0</v>
      </c>
      <c r="E68" s="204" t="s">
        <v>791</v>
      </c>
      <c r="F68" s="181">
        <f aca="true" t="shared" si="10" ref="F68:L68">SUM(F70)</f>
        <v>669347.8999999999</v>
      </c>
      <c r="G68" s="181">
        <f t="shared" si="10"/>
        <v>153253.6</v>
      </c>
      <c r="H68" s="182">
        <f t="shared" si="10"/>
        <v>516094.3</v>
      </c>
      <c r="I68" s="210">
        <f t="shared" si="10"/>
        <v>383777.89999999997</v>
      </c>
      <c r="J68" s="182">
        <f t="shared" si="10"/>
        <v>425969.3</v>
      </c>
      <c r="K68" s="181">
        <f t="shared" si="10"/>
        <v>458050.1</v>
      </c>
      <c r="L68" s="181">
        <f t="shared" si="10"/>
        <v>669347.8999999999</v>
      </c>
    </row>
    <row r="69" spans="1:12" s="186" customFormat="1" ht="15" customHeight="1">
      <c r="A69" s="183"/>
      <c r="B69" s="173"/>
      <c r="C69" s="184"/>
      <c r="D69" s="185"/>
      <c r="E69" s="180" t="s">
        <v>182</v>
      </c>
      <c r="F69" s="181"/>
      <c r="G69" s="181"/>
      <c r="H69" s="182"/>
      <c r="I69" s="181"/>
      <c r="J69" s="182"/>
      <c r="K69" s="181"/>
      <c r="L69" s="192"/>
    </row>
    <row r="70" spans="1:12" ht="39" customHeight="1" thickBot="1">
      <c r="A70" s="187">
        <v>2161</v>
      </c>
      <c r="B70" s="188" t="s">
        <v>291</v>
      </c>
      <c r="C70" s="189">
        <v>6</v>
      </c>
      <c r="D70" s="190">
        <v>1</v>
      </c>
      <c r="E70" s="191" t="s">
        <v>792</v>
      </c>
      <c r="F70" s="192">
        <f>F71+F72+F73+F74+F75+F76+F77+F78+F79+F80+F81+F82+F83+F84+F85+F86+F91+F94+F95</f>
        <v>669347.8999999999</v>
      </c>
      <c r="G70" s="192">
        <f>G71+G72+G73+G74+G75+G76+G77+G78+G79+G80+G81+G82+G83+G84+G85+G86+G91+G94+G95</f>
        <v>153253.6</v>
      </c>
      <c r="H70" s="211">
        <f>H85+H86+H91+H94+H95</f>
        <v>516094.3</v>
      </c>
      <c r="I70" s="192">
        <f>I71+I72+I73+I74+I77+I78+I79+I80+I81+I82+I83+I84+I85+I86+I91+I94+I95</f>
        <v>383777.89999999997</v>
      </c>
      <c r="J70" s="192">
        <f>J71+J72+J73+J74+J77+J78+J79+J80+J81+J82+J83+J84+J85+J86+J91+J94+J95</f>
        <v>425969.3</v>
      </c>
      <c r="K70" s="192">
        <f>K71+K72+K73+K74+K75+K76+K77+K78+K79+K80+K81+K82+K83+K84+K85+K86+K91+K94+K95</f>
        <v>458050.1</v>
      </c>
      <c r="L70" s="192">
        <f>L71+L72+L73+L74+L75+L76+L77+L78+L79+L80+L81+L82+L83+L84+L85+L86+L91+L94+L95</f>
        <v>669347.8999999999</v>
      </c>
    </row>
    <row r="71" spans="1:12" ht="34.5" customHeight="1">
      <c r="A71" s="212"/>
      <c r="B71" s="188"/>
      <c r="C71" s="189"/>
      <c r="D71" s="184"/>
      <c r="E71" s="213" t="s">
        <v>542</v>
      </c>
      <c r="F71" s="192">
        <f aca="true" t="shared" si="11" ref="F71:F95">SUM(G71:H71)</f>
        <v>10000</v>
      </c>
      <c r="G71" s="192">
        <v>10000</v>
      </c>
      <c r="H71" s="207"/>
      <c r="I71" s="214"/>
      <c r="J71" s="207">
        <v>8400</v>
      </c>
      <c r="K71" s="211">
        <v>9100</v>
      </c>
      <c r="L71" s="210">
        <v>10000</v>
      </c>
    </row>
    <row r="72" spans="1:12" ht="35.25" customHeight="1">
      <c r="A72" s="193"/>
      <c r="B72" s="184"/>
      <c r="C72" s="184"/>
      <c r="D72" s="184"/>
      <c r="E72" s="215" t="s">
        <v>426</v>
      </c>
      <c r="F72" s="192">
        <f t="shared" si="11"/>
        <v>2000</v>
      </c>
      <c r="G72" s="181">
        <v>2000</v>
      </c>
      <c r="H72" s="182"/>
      <c r="I72" s="181">
        <v>600</v>
      </c>
      <c r="J72" s="182">
        <v>1200</v>
      </c>
      <c r="K72" s="181">
        <v>1500</v>
      </c>
      <c r="L72" s="216">
        <v>2000</v>
      </c>
    </row>
    <row r="73" spans="1:12" ht="30" customHeight="1">
      <c r="A73" s="193"/>
      <c r="B73" s="184"/>
      <c r="C73" s="184"/>
      <c r="D73" s="184"/>
      <c r="E73" s="215" t="s">
        <v>412</v>
      </c>
      <c r="F73" s="192">
        <f t="shared" si="11"/>
        <v>58580</v>
      </c>
      <c r="G73" s="181">
        <v>58580</v>
      </c>
      <c r="H73" s="182"/>
      <c r="I73" s="181">
        <v>4380</v>
      </c>
      <c r="J73" s="182">
        <v>12000</v>
      </c>
      <c r="K73" s="181">
        <v>24000</v>
      </c>
      <c r="L73" s="181">
        <v>58580</v>
      </c>
    </row>
    <row r="74" spans="1:12" ht="24.75" customHeight="1">
      <c r="A74" s="193"/>
      <c r="B74" s="184"/>
      <c r="C74" s="184"/>
      <c r="D74" s="184"/>
      <c r="E74" s="215" t="s">
        <v>413</v>
      </c>
      <c r="F74" s="192">
        <f t="shared" si="11"/>
        <v>6000</v>
      </c>
      <c r="G74" s="181">
        <v>6000</v>
      </c>
      <c r="H74" s="182"/>
      <c r="I74" s="181">
        <v>2000</v>
      </c>
      <c r="J74" s="182">
        <v>3000</v>
      </c>
      <c r="K74" s="181">
        <v>4000</v>
      </c>
      <c r="L74" s="181">
        <v>6000</v>
      </c>
    </row>
    <row r="75" spans="1:12" ht="42" customHeight="1">
      <c r="A75" s="193"/>
      <c r="B75" s="184"/>
      <c r="C75" s="184"/>
      <c r="D75" s="184"/>
      <c r="E75" s="215" t="s">
        <v>414</v>
      </c>
      <c r="F75" s="192">
        <f t="shared" si="11"/>
        <v>1000</v>
      </c>
      <c r="G75" s="181">
        <v>1000</v>
      </c>
      <c r="H75" s="182"/>
      <c r="I75" s="181">
        <v>0</v>
      </c>
      <c r="J75" s="182">
        <v>0</v>
      </c>
      <c r="K75" s="181">
        <v>1000</v>
      </c>
      <c r="L75" s="181">
        <v>1000</v>
      </c>
    </row>
    <row r="76" spans="1:12" ht="47.25" customHeight="1">
      <c r="A76" s="193"/>
      <c r="B76" s="184"/>
      <c r="C76" s="184"/>
      <c r="D76" s="184"/>
      <c r="E76" s="533" t="s">
        <v>322</v>
      </c>
      <c r="F76" s="534">
        <f t="shared" si="11"/>
        <v>985</v>
      </c>
      <c r="G76" s="531">
        <v>985</v>
      </c>
      <c r="H76" s="532"/>
      <c r="I76" s="531"/>
      <c r="J76" s="532"/>
      <c r="K76" s="531">
        <v>985</v>
      </c>
      <c r="L76" s="531">
        <v>985</v>
      </c>
    </row>
    <row r="77" spans="1:12" ht="33" customHeight="1">
      <c r="A77" s="193"/>
      <c r="B77" s="184"/>
      <c r="C77" s="184"/>
      <c r="D77" s="184"/>
      <c r="E77" s="215" t="s">
        <v>419</v>
      </c>
      <c r="F77" s="192">
        <f t="shared" si="11"/>
        <v>2026.8</v>
      </c>
      <c r="G77" s="181">
        <v>2026.8</v>
      </c>
      <c r="H77" s="182"/>
      <c r="I77" s="181">
        <v>526.8</v>
      </c>
      <c r="J77" s="182">
        <v>1926.8</v>
      </c>
      <c r="K77" s="181">
        <v>1926.8</v>
      </c>
      <c r="L77" s="181">
        <v>2026.8</v>
      </c>
    </row>
    <row r="78" spans="1:12" ht="24.75" customHeight="1">
      <c r="A78" s="193"/>
      <c r="B78" s="184"/>
      <c r="C78" s="184"/>
      <c r="D78" s="184"/>
      <c r="E78" s="215" t="s">
        <v>427</v>
      </c>
      <c r="F78" s="192">
        <f t="shared" si="11"/>
        <v>4019.2</v>
      </c>
      <c r="G78" s="181">
        <v>4019.2</v>
      </c>
      <c r="H78" s="182"/>
      <c r="I78" s="181">
        <v>719.2</v>
      </c>
      <c r="J78" s="182">
        <v>1419.2</v>
      </c>
      <c r="K78" s="181">
        <v>3000</v>
      </c>
      <c r="L78" s="181">
        <v>4019.2</v>
      </c>
    </row>
    <row r="79" spans="1:12" ht="54" customHeight="1">
      <c r="A79" s="193"/>
      <c r="B79" s="184"/>
      <c r="C79" s="184"/>
      <c r="D79" s="184"/>
      <c r="E79" s="217" t="s">
        <v>428</v>
      </c>
      <c r="F79" s="192">
        <f t="shared" si="11"/>
        <v>26178.1</v>
      </c>
      <c r="G79" s="181">
        <v>26178.1</v>
      </c>
      <c r="H79" s="182"/>
      <c r="I79" s="181">
        <v>6678.1</v>
      </c>
      <c r="J79" s="182">
        <v>13000</v>
      </c>
      <c r="K79" s="181">
        <v>20000</v>
      </c>
      <c r="L79" s="181">
        <v>26178.1</v>
      </c>
    </row>
    <row r="80" spans="1:12" ht="24.75" customHeight="1">
      <c r="A80" s="193"/>
      <c r="B80" s="184"/>
      <c r="C80" s="184"/>
      <c r="D80" s="184"/>
      <c r="E80" s="218" t="s">
        <v>444</v>
      </c>
      <c r="F80" s="192">
        <f t="shared" si="11"/>
        <v>0</v>
      </c>
      <c r="G80" s="181"/>
      <c r="H80" s="182"/>
      <c r="I80" s="181"/>
      <c r="J80" s="182"/>
      <c r="K80" s="181"/>
      <c r="L80" s="181"/>
    </row>
    <row r="81" spans="1:12" ht="24.75" customHeight="1">
      <c r="A81" s="193"/>
      <c r="B81" s="184"/>
      <c r="C81" s="184"/>
      <c r="D81" s="184"/>
      <c r="E81" s="535" t="s">
        <v>429</v>
      </c>
      <c r="F81" s="534">
        <f t="shared" si="11"/>
        <v>37015</v>
      </c>
      <c r="G81" s="531">
        <v>37015</v>
      </c>
      <c r="H81" s="532"/>
      <c r="I81" s="531">
        <v>2000</v>
      </c>
      <c r="J81" s="532">
        <v>16000</v>
      </c>
      <c r="K81" s="531">
        <v>21015</v>
      </c>
      <c r="L81" s="531">
        <v>37015</v>
      </c>
    </row>
    <row r="82" spans="1:12" ht="24.75" customHeight="1">
      <c r="A82" s="193"/>
      <c r="B82" s="184"/>
      <c r="C82" s="184"/>
      <c r="D82" s="184"/>
      <c r="E82" s="215" t="s">
        <v>430</v>
      </c>
      <c r="F82" s="219">
        <f t="shared" si="11"/>
        <v>0</v>
      </c>
      <c r="G82" s="181"/>
      <c r="H82" s="182"/>
      <c r="I82" s="181"/>
      <c r="J82" s="182"/>
      <c r="K82" s="181"/>
      <c r="L82" s="181"/>
    </row>
    <row r="83" spans="1:12" ht="37.5" customHeight="1">
      <c r="A83" s="220"/>
      <c r="B83" s="173"/>
      <c r="C83" s="184"/>
      <c r="D83" s="184"/>
      <c r="E83" s="215" t="s">
        <v>431</v>
      </c>
      <c r="F83" s="219">
        <f t="shared" si="11"/>
        <v>449.5</v>
      </c>
      <c r="G83" s="181">
        <v>449.5</v>
      </c>
      <c r="H83" s="182"/>
      <c r="I83" s="181"/>
      <c r="J83" s="182">
        <v>449.5</v>
      </c>
      <c r="K83" s="181">
        <v>449.5</v>
      </c>
      <c r="L83" s="181">
        <v>449.5</v>
      </c>
    </row>
    <row r="84" spans="1:12" ht="24.75" customHeight="1">
      <c r="A84" s="220"/>
      <c r="B84" s="173"/>
      <c r="C84" s="184"/>
      <c r="D84" s="184"/>
      <c r="E84" s="215" t="s">
        <v>421</v>
      </c>
      <c r="F84" s="219">
        <f t="shared" si="11"/>
        <v>5000</v>
      </c>
      <c r="G84" s="181">
        <v>5000</v>
      </c>
      <c r="H84" s="182"/>
      <c r="I84" s="181">
        <v>300</v>
      </c>
      <c r="J84" s="182">
        <v>2000</v>
      </c>
      <c r="K84" s="181">
        <v>3000</v>
      </c>
      <c r="L84" s="181">
        <v>5000</v>
      </c>
    </row>
    <row r="85" spans="1:12" ht="24.75" customHeight="1">
      <c r="A85" s="220"/>
      <c r="B85" s="173"/>
      <c r="C85" s="184"/>
      <c r="D85" s="184"/>
      <c r="E85" s="195" t="s">
        <v>517</v>
      </c>
      <c r="F85" s="219">
        <f t="shared" si="11"/>
        <v>1500</v>
      </c>
      <c r="G85" s="181"/>
      <c r="H85" s="182">
        <v>1500</v>
      </c>
      <c r="I85" s="181">
        <v>0</v>
      </c>
      <c r="J85" s="182">
        <v>0</v>
      </c>
      <c r="K85" s="181">
        <v>1500</v>
      </c>
      <c r="L85" s="181">
        <v>1500</v>
      </c>
    </row>
    <row r="86" spans="1:12" ht="29.25" customHeight="1">
      <c r="A86" s="220"/>
      <c r="B86" s="173"/>
      <c r="C86" s="184"/>
      <c r="D86" s="184"/>
      <c r="E86" s="221" t="s">
        <v>454</v>
      </c>
      <c r="F86" s="219">
        <f t="shared" si="11"/>
        <v>459079.6</v>
      </c>
      <c r="G86" s="181"/>
      <c r="H86" s="181">
        <v>459079.6</v>
      </c>
      <c r="I86" s="181">
        <v>311059.1</v>
      </c>
      <c r="J86" s="181">
        <v>311059.1</v>
      </c>
      <c r="K86" s="181">
        <v>311059.1</v>
      </c>
      <c r="L86" s="181">
        <v>459079.6</v>
      </c>
    </row>
    <row r="87" spans="1:12" ht="27.75" customHeight="1">
      <c r="A87" s="220"/>
      <c r="B87" s="173"/>
      <c r="C87" s="184"/>
      <c r="D87" s="184"/>
      <c r="E87" s="215" t="s">
        <v>452</v>
      </c>
      <c r="F87" s="219">
        <f t="shared" si="11"/>
        <v>30020.5</v>
      </c>
      <c r="G87" s="181"/>
      <c r="H87" s="182">
        <v>30020.5</v>
      </c>
      <c r="I87" s="181">
        <v>0</v>
      </c>
      <c r="J87" s="182">
        <v>0</v>
      </c>
      <c r="K87" s="181">
        <v>0</v>
      </c>
      <c r="L87" s="181">
        <v>30020.5</v>
      </c>
    </row>
    <row r="88" spans="1:12" ht="45" customHeight="1" thickBot="1">
      <c r="A88" s="220"/>
      <c r="B88" s="173"/>
      <c r="C88" s="184"/>
      <c r="D88" s="184"/>
      <c r="E88" s="215" t="s">
        <v>453</v>
      </c>
      <c r="F88" s="219">
        <f t="shared" si="11"/>
        <v>204000</v>
      </c>
      <c r="G88" s="192"/>
      <c r="H88" s="207">
        <v>204000</v>
      </c>
      <c r="I88" s="192">
        <v>86000</v>
      </c>
      <c r="J88" s="207">
        <v>86000</v>
      </c>
      <c r="K88" s="192">
        <v>86000</v>
      </c>
      <c r="L88" s="192">
        <v>204000</v>
      </c>
    </row>
    <row r="89" spans="1:12" ht="37.5" customHeight="1">
      <c r="A89" s="220"/>
      <c r="B89" s="173"/>
      <c r="C89" s="184"/>
      <c r="D89" s="184"/>
      <c r="E89" s="488" t="s">
        <v>597</v>
      </c>
      <c r="F89" s="207">
        <f t="shared" si="11"/>
        <v>866</v>
      </c>
      <c r="G89" s="230"/>
      <c r="H89" s="487">
        <v>866</v>
      </c>
      <c r="I89" s="230">
        <v>866</v>
      </c>
      <c r="J89" s="487">
        <v>866</v>
      </c>
      <c r="K89" s="230">
        <v>866</v>
      </c>
      <c r="L89" s="230">
        <v>866</v>
      </c>
    </row>
    <row r="90" spans="1:12" s="507" customFormat="1" ht="58.5" customHeight="1">
      <c r="A90" s="504"/>
      <c r="B90" s="505"/>
      <c r="C90" s="506"/>
      <c r="D90" s="506"/>
      <c r="E90" s="512" t="s">
        <v>601</v>
      </c>
      <c r="F90" s="513">
        <f t="shared" si="11"/>
        <v>227393.1</v>
      </c>
      <c r="G90" s="514"/>
      <c r="H90" s="516">
        <v>227393.1</v>
      </c>
      <c r="I90" s="516">
        <v>227393.1</v>
      </c>
      <c r="J90" s="516">
        <v>227393.1</v>
      </c>
      <c r="K90" s="516">
        <v>227393.1</v>
      </c>
      <c r="L90" s="516">
        <v>227393.1</v>
      </c>
    </row>
    <row r="91" spans="1:12" ht="43.5" customHeight="1">
      <c r="A91" s="220"/>
      <c r="B91" s="173"/>
      <c r="C91" s="184"/>
      <c r="D91" s="184"/>
      <c r="E91" s="490" t="s">
        <v>598</v>
      </c>
      <c r="F91" s="486">
        <f t="shared" si="11"/>
        <v>23530</v>
      </c>
      <c r="G91" s="181"/>
      <c r="H91" s="515">
        <f>SUM(H92+H93)</f>
        <v>23530</v>
      </c>
      <c r="I91" s="216">
        <f>SUM(I92+I93)</f>
        <v>23530</v>
      </c>
      <c r="J91" s="222">
        <f>SUM(J92+J93)</f>
        <v>23530</v>
      </c>
      <c r="K91" s="216">
        <f>SUM(K92+K93)</f>
        <v>23530</v>
      </c>
      <c r="L91" s="216">
        <f>SUM(L92+L93)</f>
        <v>23530</v>
      </c>
    </row>
    <row r="92" spans="1:12" ht="34.5" customHeight="1">
      <c r="A92" s="220"/>
      <c r="B92" s="173"/>
      <c r="C92" s="184"/>
      <c r="D92" s="184"/>
      <c r="E92" s="489" t="s">
        <v>599</v>
      </c>
      <c r="F92" s="486">
        <f t="shared" si="11"/>
        <v>13530</v>
      </c>
      <c r="G92" s="181"/>
      <c r="H92" s="182">
        <v>13530</v>
      </c>
      <c r="I92" s="181">
        <v>13530</v>
      </c>
      <c r="J92" s="182">
        <v>13530</v>
      </c>
      <c r="K92" s="181">
        <v>13530</v>
      </c>
      <c r="L92" s="181">
        <v>13530</v>
      </c>
    </row>
    <row r="93" spans="1:12" ht="43.5" customHeight="1">
      <c r="A93" s="220"/>
      <c r="B93" s="173"/>
      <c r="C93" s="184"/>
      <c r="D93" s="184"/>
      <c r="E93" s="491" t="s">
        <v>600</v>
      </c>
      <c r="F93" s="486">
        <f t="shared" si="11"/>
        <v>10000</v>
      </c>
      <c r="G93" s="181"/>
      <c r="H93" s="182">
        <v>10000</v>
      </c>
      <c r="I93" s="181">
        <v>10000</v>
      </c>
      <c r="J93" s="182">
        <v>10000</v>
      </c>
      <c r="K93" s="181">
        <v>10000</v>
      </c>
      <c r="L93" s="181">
        <v>10000</v>
      </c>
    </row>
    <row r="94" spans="1:12" ht="33" customHeight="1" thickBot="1">
      <c r="A94" s="220"/>
      <c r="B94" s="173"/>
      <c r="C94" s="184"/>
      <c r="D94" s="184"/>
      <c r="E94" s="85" t="s">
        <v>602</v>
      </c>
      <c r="F94" s="486">
        <f t="shared" si="11"/>
        <v>500</v>
      </c>
      <c r="G94" s="202"/>
      <c r="H94" s="207">
        <v>500</v>
      </c>
      <c r="I94" s="192">
        <v>500</v>
      </c>
      <c r="J94" s="207">
        <v>500</v>
      </c>
      <c r="K94" s="192">
        <v>500</v>
      </c>
      <c r="L94" s="192">
        <v>500</v>
      </c>
    </row>
    <row r="95" spans="1:12" ht="41.25" customHeight="1">
      <c r="A95" s="220"/>
      <c r="B95" s="173"/>
      <c r="C95" s="184"/>
      <c r="D95" s="184"/>
      <c r="E95" s="215" t="s">
        <v>455</v>
      </c>
      <c r="F95" s="485">
        <f t="shared" si="11"/>
        <v>31484.7</v>
      </c>
      <c r="G95" s="515"/>
      <c r="H95" s="214">
        <v>31484.7</v>
      </c>
      <c r="I95" s="214">
        <v>31484.7</v>
      </c>
      <c r="J95" s="214">
        <v>31484.7</v>
      </c>
      <c r="K95" s="214">
        <v>31484.7</v>
      </c>
      <c r="L95" s="214">
        <v>31484.7</v>
      </c>
    </row>
    <row r="96" spans="1:12" ht="24">
      <c r="A96" s="183">
        <v>2170</v>
      </c>
      <c r="B96" s="173" t="s">
        <v>291</v>
      </c>
      <c r="C96" s="184">
        <v>7</v>
      </c>
      <c r="D96" s="185">
        <v>0</v>
      </c>
      <c r="E96" s="180" t="s">
        <v>655</v>
      </c>
      <c r="F96" s="181">
        <f aca="true" t="shared" si="12" ref="F96:L96">SUM(F98)</f>
        <v>0</v>
      </c>
      <c r="G96" s="181">
        <f t="shared" si="12"/>
        <v>0</v>
      </c>
      <c r="H96" s="182">
        <f t="shared" si="12"/>
        <v>0</v>
      </c>
      <c r="I96" s="216">
        <f t="shared" si="12"/>
        <v>0</v>
      </c>
      <c r="J96" s="222">
        <f t="shared" si="12"/>
        <v>0</v>
      </c>
      <c r="K96" s="181">
        <f t="shared" si="12"/>
        <v>0</v>
      </c>
      <c r="L96" s="216">
        <f t="shared" si="12"/>
        <v>0</v>
      </c>
    </row>
    <row r="97" spans="1:12" s="186" customFormat="1" ht="14.25" customHeight="1">
      <c r="A97" s="183"/>
      <c r="B97" s="173"/>
      <c r="C97" s="184"/>
      <c r="D97" s="185"/>
      <c r="E97" s="180" t="s">
        <v>182</v>
      </c>
      <c r="F97" s="181"/>
      <c r="G97" s="181"/>
      <c r="H97" s="182"/>
      <c r="I97" s="181"/>
      <c r="J97" s="182"/>
      <c r="K97" s="181"/>
      <c r="L97" s="181"/>
    </row>
    <row r="98" spans="1:12" ht="24.75" thickBot="1">
      <c r="A98" s="183">
        <v>2171</v>
      </c>
      <c r="B98" s="173" t="s">
        <v>291</v>
      </c>
      <c r="C98" s="184">
        <v>7</v>
      </c>
      <c r="D98" s="185">
        <v>1</v>
      </c>
      <c r="E98" s="180" t="s">
        <v>655</v>
      </c>
      <c r="F98" s="202">
        <f>SUM(G98:H98)</f>
        <v>0</v>
      </c>
      <c r="G98" s="202"/>
      <c r="H98" s="203"/>
      <c r="I98" s="202"/>
      <c r="J98" s="203"/>
      <c r="K98" s="202"/>
      <c r="L98" s="202"/>
    </row>
    <row r="99" spans="1:12" ht="38.25" customHeight="1">
      <c r="A99" s="183">
        <v>2180</v>
      </c>
      <c r="B99" s="173" t="s">
        <v>291</v>
      </c>
      <c r="C99" s="184">
        <v>8</v>
      </c>
      <c r="D99" s="185">
        <v>0</v>
      </c>
      <c r="E99" s="180" t="s">
        <v>793</v>
      </c>
      <c r="F99" s="181">
        <f aca="true" t="shared" si="13" ref="F99:L99">SUM(F101)</f>
        <v>0</v>
      </c>
      <c r="G99" s="181">
        <f t="shared" si="13"/>
        <v>0</v>
      </c>
      <c r="H99" s="182">
        <f t="shared" si="13"/>
        <v>0</v>
      </c>
      <c r="I99" s="181">
        <f t="shared" si="13"/>
        <v>0</v>
      </c>
      <c r="J99" s="182">
        <f t="shared" si="13"/>
        <v>0</v>
      </c>
      <c r="K99" s="181">
        <f t="shared" si="13"/>
        <v>0</v>
      </c>
      <c r="L99" s="181">
        <f t="shared" si="13"/>
        <v>0</v>
      </c>
    </row>
    <row r="100" spans="1:12" s="186" customFormat="1" ht="18.75" customHeight="1">
      <c r="A100" s="183"/>
      <c r="B100" s="173"/>
      <c r="C100" s="184"/>
      <c r="D100" s="185"/>
      <c r="E100" s="180" t="s">
        <v>182</v>
      </c>
      <c r="F100" s="181"/>
      <c r="G100" s="181"/>
      <c r="H100" s="182"/>
      <c r="I100" s="181"/>
      <c r="J100" s="182"/>
      <c r="K100" s="181"/>
      <c r="L100" s="181"/>
    </row>
    <row r="101" spans="1:12" ht="34.5" customHeight="1">
      <c r="A101" s="183">
        <v>2181</v>
      </c>
      <c r="B101" s="173" t="s">
        <v>291</v>
      </c>
      <c r="C101" s="184">
        <v>8</v>
      </c>
      <c r="D101" s="185">
        <v>1</v>
      </c>
      <c r="E101" s="180" t="s">
        <v>793</v>
      </c>
      <c r="F101" s="181">
        <f aca="true" t="shared" si="14" ref="F101:L101">SUM(F103:F104)</f>
        <v>0</v>
      </c>
      <c r="G101" s="181">
        <f>SUM(G103:G104)</f>
        <v>0</v>
      </c>
      <c r="H101" s="182">
        <f t="shared" si="14"/>
        <v>0</v>
      </c>
      <c r="I101" s="181">
        <f t="shared" si="14"/>
        <v>0</v>
      </c>
      <c r="J101" s="182">
        <f t="shared" si="14"/>
        <v>0</v>
      </c>
      <c r="K101" s="181">
        <f t="shared" si="14"/>
        <v>0</v>
      </c>
      <c r="L101" s="181">
        <f t="shared" si="14"/>
        <v>0</v>
      </c>
    </row>
    <row r="102" spans="1:12" ht="15">
      <c r="A102" s="183"/>
      <c r="B102" s="173"/>
      <c r="C102" s="184"/>
      <c r="D102" s="185"/>
      <c r="E102" s="199" t="s">
        <v>182</v>
      </c>
      <c r="F102" s="181"/>
      <c r="G102" s="181"/>
      <c r="H102" s="182"/>
      <c r="I102" s="181"/>
      <c r="J102" s="182"/>
      <c r="K102" s="181"/>
      <c r="L102" s="181"/>
    </row>
    <row r="103" spans="1:12" ht="24.75" thickBot="1">
      <c r="A103" s="183">
        <v>2182</v>
      </c>
      <c r="B103" s="173" t="s">
        <v>291</v>
      </c>
      <c r="C103" s="184">
        <v>8</v>
      </c>
      <c r="D103" s="185">
        <v>1</v>
      </c>
      <c r="E103" s="199" t="s">
        <v>189</v>
      </c>
      <c r="F103" s="202">
        <f>SUM(G103:H103)</f>
        <v>0</v>
      </c>
      <c r="G103" s="202"/>
      <c r="H103" s="203"/>
      <c r="I103" s="202"/>
      <c r="J103" s="203"/>
      <c r="K103" s="202"/>
      <c r="L103" s="202"/>
    </row>
    <row r="104" spans="1:12" ht="24.75" thickBot="1">
      <c r="A104" s="183">
        <v>2183</v>
      </c>
      <c r="B104" s="173" t="s">
        <v>291</v>
      </c>
      <c r="C104" s="184">
        <v>8</v>
      </c>
      <c r="D104" s="185">
        <v>1</v>
      </c>
      <c r="E104" s="199" t="s">
        <v>190</v>
      </c>
      <c r="F104" s="202">
        <f>SUM(G104:H104)</f>
        <v>0</v>
      </c>
      <c r="G104" s="202">
        <f aca="true" t="shared" si="15" ref="G104:L104">G105</f>
        <v>0</v>
      </c>
      <c r="H104" s="203">
        <f t="shared" si="15"/>
        <v>0</v>
      </c>
      <c r="I104" s="202">
        <f t="shared" si="15"/>
        <v>0</v>
      </c>
      <c r="J104" s="203">
        <f t="shared" si="15"/>
        <v>0</v>
      </c>
      <c r="K104" s="202">
        <f t="shared" si="15"/>
        <v>0</v>
      </c>
      <c r="L104" s="202">
        <f t="shared" si="15"/>
        <v>0</v>
      </c>
    </row>
    <row r="105" spans="1:12" ht="36.75" thickBot="1">
      <c r="A105" s="183">
        <v>2184</v>
      </c>
      <c r="B105" s="173" t="s">
        <v>291</v>
      </c>
      <c r="C105" s="184">
        <v>8</v>
      </c>
      <c r="D105" s="185">
        <v>1</v>
      </c>
      <c r="E105" s="199" t="s">
        <v>195</v>
      </c>
      <c r="F105" s="202">
        <f>SUM(G105:H105)</f>
        <v>0</v>
      </c>
      <c r="G105" s="202"/>
      <c r="H105" s="203"/>
      <c r="I105" s="202"/>
      <c r="J105" s="203"/>
      <c r="K105" s="202"/>
      <c r="L105" s="202"/>
    </row>
    <row r="106" spans="1:12" ht="15">
      <c r="A106" s="183">
        <v>2185</v>
      </c>
      <c r="B106" s="173" t="s">
        <v>291</v>
      </c>
      <c r="C106" s="184">
        <v>8</v>
      </c>
      <c r="D106" s="185">
        <v>1</v>
      </c>
      <c r="E106" s="199"/>
      <c r="F106" s="181"/>
      <c r="G106" s="181"/>
      <c r="H106" s="182"/>
      <c r="I106" s="181"/>
      <c r="J106" s="182"/>
      <c r="K106" s="181"/>
      <c r="L106" s="181"/>
    </row>
    <row r="107" spans="1:12" s="179" customFormat="1" ht="40.5" customHeight="1">
      <c r="A107" s="183">
        <v>2200</v>
      </c>
      <c r="B107" s="173" t="s">
        <v>292</v>
      </c>
      <c r="C107" s="184">
        <v>0</v>
      </c>
      <c r="D107" s="185">
        <v>0</v>
      </c>
      <c r="E107" s="176" t="s">
        <v>550</v>
      </c>
      <c r="F107" s="205">
        <f aca="true" t="shared" si="16" ref="F107:L107">SUM(F109,F112,F115,F118,F121)</f>
        <v>0</v>
      </c>
      <c r="G107" s="205">
        <f t="shared" si="16"/>
        <v>0</v>
      </c>
      <c r="H107" s="223">
        <f t="shared" si="16"/>
        <v>0</v>
      </c>
      <c r="I107" s="205">
        <f t="shared" si="16"/>
        <v>0</v>
      </c>
      <c r="J107" s="223">
        <f t="shared" si="16"/>
        <v>0</v>
      </c>
      <c r="K107" s="205">
        <f t="shared" si="16"/>
        <v>0</v>
      </c>
      <c r="L107" s="205">
        <f t="shared" si="16"/>
        <v>0</v>
      </c>
    </row>
    <row r="108" spans="1:12" ht="11.25" customHeight="1">
      <c r="A108" s="172"/>
      <c r="B108" s="173"/>
      <c r="C108" s="174"/>
      <c r="D108" s="175"/>
      <c r="E108" s="180" t="s">
        <v>181</v>
      </c>
      <c r="F108" s="216"/>
      <c r="G108" s="216"/>
      <c r="H108" s="222"/>
      <c r="I108" s="216"/>
      <c r="J108" s="222"/>
      <c r="K108" s="216"/>
      <c r="L108" s="216"/>
    </row>
    <row r="109" spans="1:12" ht="21" customHeight="1">
      <c r="A109" s="183">
        <v>2210</v>
      </c>
      <c r="B109" s="173" t="s">
        <v>292</v>
      </c>
      <c r="C109" s="184">
        <v>1</v>
      </c>
      <c r="D109" s="185">
        <v>0</v>
      </c>
      <c r="E109" s="180" t="s">
        <v>794</v>
      </c>
      <c r="F109" s="181">
        <f aca="true" t="shared" si="17" ref="F109:L109">SUM(F111)</f>
        <v>0</v>
      </c>
      <c r="G109" s="181">
        <f t="shared" si="17"/>
        <v>0</v>
      </c>
      <c r="H109" s="182">
        <f t="shared" si="17"/>
        <v>0</v>
      </c>
      <c r="I109" s="181">
        <f t="shared" si="17"/>
        <v>0</v>
      </c>
      <c r="J109" s="182">
        <f t="shared" si="17"/>
        <v>0</v>
      </c>
      <c r="K109" s="181">
        <f t="shared" si="17"/>
        <v>0</v>
      </c>
      <c r="L109" s="181">
        <f t="shared" si="17"/>
        <v>0</v>
      </c>
    </row>
    <row r="110" spans="1:12" s="186" customFormat="1" ht="10.5" customHeight="1">
      <c r="A110" s="183"/>
      <c r="B110" s="173"/>
      <c r="C110" s="184"/>
      <c r="D110" s="185"/>
      <c r="E110" s="180" t="s">
        <v>182</v>
      </c>
      <c r="F110" s="181"/>
      <c r="G110" s="181"/>
      <c r="H110" s="182"/>
      <c r="I110" s="181"/>
      <c r="J110" s="182"/>
      <c r="K110" s="181"/>
      <c r="L110" s="181"/>
    </row>
    <row r="111" spans="1:12" ht="19.5" customHeight="1" thickBot="1">
      <c r="A111" s="183">
        <v>2211</v>
      </c>
      <c r="B111" s="173" t="s">
        <v>292</v>
      </c>
      <c r="C111" s="184">
        <v>1</v>
      </c>
      <c r="D111" s="185">
        <v>1</v>
      </c>
      <c r="E111" s="180" t="s">
        <v>795</v>
      </c>
      <c r="F111" s="202">
        <f>SUM(G111:H111)</f>
        <v>0</v>
      </c>
      <c r="G111" s="202"/>
      <c r="H111" s="203"/>
      <c r="I111" s="202"/>
      <c r="J111" s="206"/>
      <c r="K111" s="206"/>
      <c r="L111" s="206"/>
    </row>
    <row r="112" spans="1:12" ht="17.25" customHeight="1">
      <c r="A112" s="183">
        <v>2220</v>
      </c>
      <c r="B112" s="173" t="s">
        <v>292</v>
      </c>
      <c r="C112" s="184">
        <v>2</v>
      </c>
      <c r="D112" s="185">
        <v>0</v>
      </c>
      <c r="E112" s="180" t="s">
        <v>796</v>
      </c>
      <c r="F112" s="181">
        <f aca="true" t="shared" si="18" ref="F112:L112">SUM(F114)</f>
        <v>0</v>
      </c>
      <c r="G112" s="181">
        <f t="shared" si="18"/>
        <v>0</v>
      </c>
      <c r="H112" s="182">
        <f t="shared" si="18"/>
        <v>0</v>
      </c>
      <c r="I112" s="181">
        <f t="shared" si="18"/>
        <v>0</v>
      </c>
      <c r="J112" s="182">
        <f t="shared" si="18"/>
        <v>0</v>
      </c>
      <c r="K112" s="181">
        <f t="shared" si="18"/>
        <v>0</v>
      </c>
      <c r="L112" s="181">
        <f t="shared" si="18"/>
        <v>0</v>
      </c>
    </row>
    <row r="113" spans="1:12" s="186" customFormat="1" ht="10.5" customHeight="1">
      <c r="A113" s="183"/>
      <c r="B113" s="173"/>
      <c r="C113" s="184"/>
      <c r="D113" s="185"/>
      <c r="E113" s="180" t="s">
        <v>182</v>
      </c>
      <c r="F113" s="181"/>
      <c r="G113" s="181"/>
      <c r="H113" s="182"/>
      <c r="I113" s="181"/>
      <c r="J113" s="182"/>
      <c r="K113" s="181"/>
      <c r="L113" s="181"/>
    </row>
    <row r="114" spans="1:12" ht="15.75" customHeight="1" thickBot="1">
      <c r="A114" s="183">
        <v>2221</v>
      </c>
      <c r="B114" s="173" t="s">
        <v>292</v>
      </c>
      <c r="C114" s="184">
        <v>2</v>
      </c>
      <c r="D114" s="185">
        <v>1</v>
      </c>
      <c r="E114" s="180" t="s">
        <v>797</v>
      </c>
      <c r="F114" s="202">
        <f>SUM(G114:H114)</f>
        <v>0</v>
      </c>
      <c r="G114" s="202"/>
      <c r="H114" s="203"/>
      <c r="I114" s="202"/>
      <c r="J114" s="203"/>
      <c r="K114" s="202"/>
      <c r="L114" s="202"/>
    </row>
    <row r="115" spans="1:12" ht="17.25" customHeight="1">
      <c r="A115" s="183">
        <v>2230</v>
      </c>
      <c r="B115" s="173" t="s">
        <v>292</v>
      </c>
      <c r="C115" s="184">
        <v>3</v>
      </c>
      <c r="D115" s="185">
        <v>0</v>
      </c>
      <c r="E115" s="180" t="s">
        <v>798</v>
      </c>
      <c r="F115" s="181">
        <f aca="true" t="shared" si="19" ref="F115:L115">SUM(F117)</f>
        <v>0</v>
      </c>
      <c r="G115" s="181">
        <f t="shared" si="19"/>
        <v>0</v>
      </c>
      <c r="H115" s="182">
        <f t="shared" si="19"/>
        <v>0</v>
      </c>
      <c r="I115" s="181">
        <f t="shared" si="19"/>
        <v>0</v>
      </c>
      <c r="J115" s="182">
        <f t="shared" si="19"/>
        <v>0</v>
      </c>
      <c r="K115" s="181">
        <f t="shared" si="19"/>
        <v>0</v>
      </c>
      <c r="L115" s="181">
        <f t="shared" si="19"/>
        <v>0</v>
      </c>
    </row>
    <row r="116" spans="1:12" s="186" customFormat="1" ht="14.25" customHeight="1">
      <c r="A116" s="183"/>
      <c r="B116" s="173"/>
      <c r="C116" s="184"/>
      <c r="D116" s="185"/>
      <c r="E116" s="180" t="s">
        <v>182</v>
      </c>
      <c r="F116" s="181"/>
      <c r="G116" s="181"/>
      <c r="H116" s="182"/>
      <c r="I116" s="181"/>
      <c r="J116" s="182"/>
      <c r="K116" s="181"/>
      <c r="L116" s="181"/>
    </row>
    <row r="117" spans="1:12" ht="19.5" customHeight="1" thickBot="1">
      <c r="A117" s="183">
        <v>2231</v>
      </c>
      <c r="B117" s="173" t="s">
        <v>292</v>
      </c>
      <c r="C117" s="184">
        <v>3</v>
      </c>
      <c r="D117" s="185">
        <v>1</v>
      </c>
      <c r="E117" s="180" t="s">
        <v>799</v>
      </c>
      <c r="F117" s="202">
        <f>SUM(G117:H117)</f>
        <v>0</v>
      </c>
      <c r="G117" s="202"/>
      <c r="H117" s="203"/>
      <c r="I117" s="202"/>
      <c r="J117" s="203"/>
      <c r="K117" s="202"/>
      <c r="L117" s="202"/>
    </row>
    <row r="118" spans="1:12" ht="38.25" customHeight="1">
      <c r="A118" s="183">
        <v>2240</v>
      </c>
      <c r="B118" s="173" t="s">
        <v>292</v>
      </c>
      <c r="C118" s="184">
        <v>4</v>
      </c>
      <c r="D118" s="185">
        <v>0</v>
      </c>
      <c r="E118" s="180" t="s">
        <v>800</v>
      </c>
      <c r="F118" s="181">
        <f aca="true" t="shared" si="20" ref="F118:L118">SUM(F120)</f>
        <v>0</v>
      </c>
      <c r="G118" s="181">
        <f t="shared" si="20"/>
        <v>0</v>
      </c>
      <c r="H118" s="182">
        <f t="shared" si="20"/>
        <v>0</v>
      </c>
      <c r="I118" s="181">
        <f t="shared" si="20"/>
        <v>0</v>
      </c>
      <c r="J118" s="182">
        <f t="shared" si="20"/>
        <v>0</v>
      </c>
      <c r="K118" s="181">
        <f t="shared" si="20"/>
        <v>0</v>
      </c>
      <c r="L118" s="181">
        <f t="shared" si="20"/>
        <v>0</v>
      </c>
    </row>
    <row r="119" spans="1:12" s="186" customFormat="1" ht="15.75" customHeight="1">
      <c r="A119" s="183"/>
      <c r="B119" s="184"/>
      <c r="C119" s="184"/>
      <c r="D119" s="185"/>
      <c r="E119" s="180" t="s">
        <v>182</v>
      </c>
      <c r="F119" s="181"/>
      <c r="G119" s="181"/>
      <c r="H119" s="182"/>
      <c r="I119" s="181"/>
      <c r="J119" s="182"/>
      <c r="K119" s="181"/>
      <c r="L119" s="181"/>
    </row>
    <row r="120" spans="1:12" ht="34.5" customHeight="1" thickBot="1">
      <c r="A120" s="183">
        <v>2241</v>
      </c>
      <c r="B120" s="173" t="s">
        <v>292</v>
      </c>
      <c r="C120" s="184">
        <v>4</v>
      </c>
      <c r="D120" s="185">
        <v>1</v>
      </c>
      <c r="E120" s="180" t="s">
        <v>800</v>
      </c>
      <c r="F120" s="202">
        <f>SUM(G120:H120)</f>
        <v>0</v>
      </c>
      <c r="G120" s="202"/>
      <c r="H120" s="203"/>
      <c r="I120" s="202"/>
      <c r="J120" s="203"/>
      <c r="K120" s="202"/>
      <c r="L120" s="202"/>
    </row>
    <row r="121" spans="1:12" ht="27.75" customHeight="1">
      <c r="A121" s="183">
        <v>2250</v>
      </c>
      <c r="B121" s="173" t="s">
        <v>292</v>
      </c>
      <c r="C121" s="184">
        <v>5</v>
      </c>
      <c r="D121" s="185">
        <v>0</v>
      </c>
      <c r="E121" s="180" t="s">
        <v>801</v>
      </c>
      <c r="F121" s="181">
        <f aca="true" t="shared" si="21" ref="F121:L121">SUM(F123)</f>
        <v>0</v>
      </c>
      <c r="G121" s="181">
        <f t="shared" si="21"/>
        <v>0</v>
      </c>
      <c r="H121" s="182">
        <f t="shared" si="21"/>
        <v>0</v>
      </c>
      <c r="I121" s="181">
        <f t="shared" si="21"/>
        <v>0</v>
      </c>
      <c r="J121" s="182">
        <f t="shared" si="21"/>
        <v>0</v>
      </c>
      <c r="K121" s="181">
        <f t="shared" si="21"/>
        <v>0</v>
      </c>
      <c r="L121" s="181">
        <f t="shared" si="21"/>
        <v>0</v>
      </c>
    </row>
    <row r="122" spans="1:12" s="186" customFormat="1" ht="13.5" customHeight="1">
      <c r="A122" s="183"/>
      <c r="B122" s="173"/>
      <c r="C122" s="184"/>
      <c r="D122" s="185"/>
      <c r="E122" s="180" t="s">
        <v>182</v>
      </c>
      <c r="F122" s="181"/>
      <c r="G122" s="181"/>
      <c r="H122" s="182"/>
      <c r="I122" s="181"/>
      <c r="J122" s="182"/>
      <c r="K122" s="181"/>
      <c r="L122" s="181"/>
    </row>
    <row r="123" spans="1:12" ht="25.5" customHeight="1" thickBot="1">
      <c r="A123" s="183">
        <v>2251</v>
      </c>
      <c r="B123" s="184" t="s">
        <v>292</v>
      </c>
      <c r="C123" s="184">
        <v>5</v>
      </c>
      <c r="D123" s="185">
        <v>1</v>
      </c>
      <c r="E123" s="180" t="s">
        <v>801</v>
      </c>
      <c r="F123" s="202">
        <f>SUM(G123:H123)</f>
        <v>0</v>
      </c>
      <c r="G123" s="202"/>
      <c r="H123" s="203"/>
      <c r="I123" s="202"/>
      <c r="J123" s="203"/>
      <c r="K123" s="202"/>
      <c r="L123" s="202"/>
    </row>
    <row r="124" spans="1:12" s="179" customFormat="1" ht="62.25" customHeight="1">
      <c r="A124" s="183">
        <v>2300</v>
      </c>
      <c r="B124" s="224" t="s">
        <v>293</v>
      </c>
      <c r="C124" s="225">
        <v>0</v>
      </c>
      <c r="D124" s="226">
        <v>0</v>
      </c>
      <c r="E124" s="204" t="s">
        <v>551</v>
      </c>
      <c r="F124" s="205">
        <f aca="true" t="shared" si="22" ref="F124:L124">SUM(F126,F131,F134,F138,F141,F144,F147)</f>
        <v>0</v>
      </c>
      <c r="G124" s="205">
        <f t="shared" si="22"/>
        <v>0</v>
      </c>
      <c r="H124" s="223">
        <f t="shared" si="22"/>
        <v>0</v>
      </c>
      <c r="I124" s="205">
        <f t="shared" si="22"/>
        <v>0</v>
      </c>
      <c r="J124" s="223">
        <f t="shared" si="22"/>
        <v>0</v>
      </c>
      <c r="K124" s="205">
        <f t="shared" si="22"/>
        <v>0</v>
      </c>
      <c r="L124" s="205">
        <f t="shared" si="22"/>
        <v>0</v>
      </c>
    </row>
    <row r="125" spans="1:12" ht="13.5" customHeight="1">
      <c r="A125" s="172"/>
      <c r="B125" s="173"/>
      <c r="C125" s="174"/>
      <c r="D125" s="175"/>
      <c r="E125" s="180" t="s">
        <v>181</v>
      </c>
      <c r="F125" s="216"/>
      <c r="G125" s="216"/>
      <c r="H125" s="222"/>
      <c r="I125" s="216"/>
      <c r="J125" s="222"/>
      <c r="K125" s="216"/>
      <c r="L125" s="216"/>
    </row>
    <row r="126" spans="1:12" ht="26.25" customHeight="1">
      <c r="A126" s="183">
        <v>2310</v>
      </c>
      <c r="B126" s="224" t="s">
        <v>293</v>
      </c>
      <c r="C126" s="184">
        <v>1</v>
      </c>
      <c r="D126" s="185">
        <v>0</v>
      </c>
      <c r="E126" s="180" t="s">
        <v>98</v>
      </c>
      <c r="F126" s="181">
        <f aca="true" t="shared" si="23" ref="F126:L126">SUM(F128:F130)</f>
        <v>0</v>
      </c>
      <c r="G126" s="181">
        <f t="shared" si="23"/>
        <v>0</v>
      </c>
      <c r="H126" s="182">
        <f t="shared" si="23"/>
        <v>0</v>
      </c>
      <c r="I126" s="181">
        <f t="shared" si="23"/>
        <v>0</v>
      </c>
      <c r="J126" s="182">
        <f t="shared" si="23"/>
        <v>0</v>
      </c>
      <c r="K126" s="181">
        <f t="shared" si="23"/>
        <v>0</v>
      </c>
      <c r="L126" s="181">
        <f t="shared" si="23"/>
        <v>0</v>
      </c>
    </row>
    <row r="127" spans="1:12" s="186" customFormat="1" ht="12.75" customHeight="1">
      <c r="A127" s="183"/>
      <c r="B127" s="173"/>
      <c r="C127" s="184"/>
      <c r="D127" s="185"/>
      <c r="E127" s="180" t="s">
        <v>182</v>
      </c>
      <c r="F127" s="181"/>
      <c r="G127" s="181"/>
      <c r="H127" s="182"/>
      <c r="I127" s="181"/>
      <c r="J127" s="182"/>
      <c r="K127" s="181"/>
      <c r="L127" s="181"/>
    </row>
    <row r="128" spans="1:12" ht="21.75" customHeight="1" thickBot="1">
      <c r="A128" s="183">
        <v>2311</v>
      </c>
      <c r="B128" s="224" t="s">
        <v>293</v>
      </c>
      <c r="C128" s="184">
        <v>1</v>
      </c>
      <c r="D128" s="185">
        <v>1</v>
      </c>
      <c r="E128" s="180" t="s">
        <v>802</v>
      </c>
      <c r="F128" s="202">
        <f>SUM(G128:H128)</f>
        <v>0</v>
      </c>
      <c r="G128" s="202"/>
      <c r="H128" s="203"/>
      <c r="I128" s="202"/>
      <c r="J128" s="203"/>
      <c r="K128" s="202"/>
      <c r="L128" s="202"/>
    </row>
    <row r="129" spans="1:12" ht="15.75" thickBot="1">
      <c r="A129" s="183">
        <v>2312</v>
      </c>
      <c r="B129" s="224" t="s">
        <v>293</v>
      </c>
      <c r="C129" s="184">
        <v>1</v>
      </c>
      <c r="D129" s="185">
        <v>2</v>
      </c>
      <c r="E129" s="180" t="s">
        <v>99</v>
      </c>
      <c r="F129" s="202">
        <f>SUM(G129:H129)</f>
        <v>0</v>
      </c>
      <c r="G129" s="202"/>
      <c r="H129" s="203"/>
      <c r="I129" s="202"/>
      <c r="J129" s="203"/>
      <c r="K129" s="202"/>
      <c r="L129" s="202"/>
    </row>
    <row r="130" spans="1:12" ht="15.75" thickBot="1">
      <c r="A130" s="183">
        <v>2313</v>
      </c>
      <c r="B130" s="224" t="s">
        <v>293</v>
      </c>
      <c r="C130" s="184">
        <v>1</v>
      </c>
      <c r="D130" s="185">
        <v>3</v>
      </c>
      <c r="E130" s="180" t="s">
        <v>100</v>
      </c>
      <c r="F130" s="202">
        <f>SUM(G130:H130)</f>
        <v>0</v>
      </c>
      <c r="G130" s="202"/>
      <c r="H130" s="203"/>
      <c r="I130" s="202"/>
      <c r="J130" s="203"/>
      <c r="K130" s="202"/>
      <c r="L130" s="202"/>
    </row>
    <row r="131" spans="1:12" ht="19.5" customHeight="1">
      <c r="A131" s="183">
        <v>2320</v>
      </c>
      <c r="B131" s="224" t="s">
        <v>293</v>
      </c>
      <c r="C131" s="184">
        <v>2</v>
      </c>
      <c r="D131" s="185">
        <v>0</v>
      </c>
      <c r="E131" s="180" t="s">
        <v>101</v>
      </c>
      <c r="F131" s="181">
        <f aca="true" t="shared" si="24" ref="F131:L131">SUM(F133)</f>
        <v>0</v>
      </c>
      <c r="G131" s="181">
        <f t="shared" si="24"/>
        <v>0</v>
      </c>
      <c r="H131" s="182">
        <f t="shared" si="24"/>
        <v>0</v>
      </c>
      <c r="I131" s="181">
        <f t="shared" si="24"/>
        <v>0</v>
      </c>
      <c r="J131" s="182">
        <f t="shared" si="24"/>
        <v>0</v>
      </c>
      <c r="K131" s="181">
        <f t="shared" si="24"/>
        <v>0</v>
      </c>
      <c r="L131" s="181">
        <f t="shared" si="24"/>
        <v>0</v>
      </c>
    </row>
    <row r="132" spans="1:12" s="186" customFormat="1" ht="14.25" customHeight="1">
      <c r="A132" s="183"/>
      <c r="B132" s="173"/>
      <c r="C132" s="184"/>
      <c r="D132" s="185"/>
      <c r="E132" s="180" t="s">
        <v>182</v>
      </c>
      <c r="F132" s="181"/>
      <c r="G132" s="181"/>
      <c r="H132" s="182"/>
      <c r="I132" s="181"/>
      <c r="J132" s="182"/>
      <c r="K132" s="181"/>
      <c r="L132" s="181"/>
    </row>
    <row r="133" spans="1:12" ht="15.75" customHeight="1" thickBot="1">
      <c r="A133" s="183">
        <v>2321</v>
      </c>
      <c r="B133" s="224" t="s">
        <v>293</v>
      </c>
      <c r="C133" s="184">
        <v>2</v>
      </c>
      <c r="D133" s="185">
        <v>1</v>
      </c>
      <c r="E133" s="180" t="s">
        <v>102</v>
      </c>
      <c r="F133" s="202">
        <f>SUM(G133:H133)</f>
        <v>0</v>
      </c>
      <c r="G133" s="202"/>
      <c r="H133" s="203"/>
      <c r="I133" s="202"/>
      <c r="J133" s="203"/>
      <c r="K133" s="202"/>
      <c r="L133" s="202"/>
    </row>
    <row r="134" spans="1:12" ht="26.25" customHeight="1">
      <c r="A134" s="183">
        <v>2330</v>
      </c>
      <c r="B134" s="224" t="s">
        <v>293</v>
      </c>
      <c r="C134" s="184">
        <v>3</v>
      </c>
      <c r="D134" s="185">
        <v>0</v>
      </c>
      <c r="E134" s="180" t="s">
        <v>103</v>
      </c>
      <c r="F134" s="181">
        <f aca="true" t="shared" si="25" ref="F134:L134">SUM(F136:F137)</f>
        <v>0</v>
      </c>
      <c r="G134" s="181">
        <f t="shared" si="25"/>
        <v>0</v>
      </c>
      <c r="H134" s="182">
        <f t="shared" si="25"/>
        <v>0</v>
      </c>
      <c r="I134" s="181">
        <f t="shared" si="25"/>
        <v>0</v>
      </c>
      <c r="J134" s="182">
        <f t="shared" si="25"/>
        <v>0</v>
      </c>
      <c r="K134" s="181">
        <f t="shared" si="25"/>
        <v>0</v>
      </c>
      <c r="L134" s="181">
        <f t="shared" si="25"/>
        <v>0</v>
      </c>
    </row>
    <row r="135" spans="1:12" s="186" customFormat="1" ht="16.5" customHeight="1">
      <c r="A135" s="183"/>
      <c r="B135" s="173"/>
      <c r="C135" s="184"/>
      <c r="D135" s="185"/>
      <c r="E135" s="180" t="s">
        <v>182</v>
      </c>
      <c r="F135" s="181"/>
      <c r="G135" s="181"/>
      <c r="H135" s="182"/>
      <c r="I135" s="181"/>
      <c r="J135" s="182"/>
      <c r="K135" s="181"/>
      <c r="L135" s="181"/>
    </row>
    <row r="136" spans="1:12" ht="20.25" customHeight="1" thickBot="1">
      <c r="A136" s="183">
        <v>2331</v>
      </c>
      <c r="B136" s="224" t="s">
        <v>293</v>
      </c>
      <c r="C136" s="184">
        <v>3</v>
      </c>
      <c r="D136" s="185">
        <v>1</v>
      </c>
      <c r="E136" s="180" t="s">
        <v>803</v>
      </c>
      <c r="F136" s="202">
        <f>SUM(G136:H136)</f>
        <v>0</v>
      </c>
      <c r="G136" s="202"/>
      <c r="H136" s="203"/>
      <c r="I136" s="202"/>
      <c r="J136" s="203"/>
      <c r="K136" s="202"/>
      <c r="L136" s="202"/>
    </row>
    <row r="137" spans="1:12" ht="15.75" thickBot="1">
      <c r="A137" s="183">
        <v>2332</v>
      </c>
      <c r="B137" s="224" t="s">
        <v>293</v>
      </c>
      <c r="C137" s="184">
        <v>3</v>
      </c>
      <c r="D137" s="185">
        <v>2</v>
      </c>
      <c r="E137" s="180" t="s">
        <v>104</v>
      </c>
      <c r="F137" s="202">
        <f>SUM(G137:H137)</f>
        <v>0</v>
      </c>
      <c r="G137" s="202"/>
      <c r="H137" s="203"/>
      <c r="I137" s="202"/>
      <c r="J137" s="203"/>
      <c r="K137" s="202"/>
      <c r="L137" s="202"/>
    </row>
    <row r="138" spans="1:12" ht="15">
      <c r="A138" s="183">
        <v>2340</v>
      </c>
      <c r="B138" s="224" t="s">
        <v>293</v>
      </c>
      <c r="C138" s="184">
        <v>4</v>
      </c>
      <c r="D138" s="185">
        <v>0</v>
      </c>
      <c r="E138" s="180" t="s">
        <v>105</v>
      </c>
      <c r="F138" s="181">
        <f aca="true" t="shared" si="26" ref="F138:L138">SUM(F140)</f>
        <v>0</v>
      </c>
      <c r="G138" s="181">
        <f t="shared" si="26"/>
        <v>0</v>
      </c>
      <c r="H138" s="182">
        <f t="shared" si="26"/>
        <v>0</v>
      </c>
      <c r="I138" s="181">
        <f t="shared" si="26"/>
        <v>0</v>
      </c>
      <c r="J138" s="182">
        <f t="shared" si="26"/>
        <v>0</v>
      </c>
      <c r="K138" s="181">
        <f t="shared" si="26"/>
        <v>0</v>
      </c>
      <c r="L138" s="181">
        <f t="shared" si="26"/>
        <v>0</v>
      </c>
    </row>
    <row r="139" spans="1:12" s="186" customFormat="1" ht="14.25" customHeight="1">
      <c r="A139" s="183"/>
      <c r="B139" s="173"/>
      <c r="C139" s="184"/>
      <c r="D139" s="185"/>
      <c r="E139" s="180" t="s">
        <v>182</v>
      </c>
      <c r="F139" s="181"/>
      <c r="G139" s="181"/>
      <c r="H139" s="182"/>
      <c r="I139" s="181"/>
      <c r="J139" s="182"/>
      <c r="K139" s="181"/>
      <c r="L139" s="181"/>
    </row>
    <row r="140" spans="1:12" ht="15.75" thickBot="1">
      <c r="A140" s="183">
        <v>2341</v>
      </c>
      <c r="B140" s="224" t="s">
        <v>293</v>
      </c>
      <c r="C140" s="184">
        <v>4</v>
      </c>
      <c r="D140" s="185">
        <v>1</v>
      </c>
      <c r="E140" s="180" t="s">
        <v>105</v>
      </c>
      <c r="F140" s="202">
        <f>SUM(G140:H140)</f>
        <v>0</v>
      </c>
      <c r="G140" s="202"/>
      <c r="H140" s="203"/>
      <c r="I140" s="202"/>
      <c r="J140" s="203"/>
      <c r="K140" s="202"/>
      <c r="L140" s="202"/>
    </row>
    <row r="141" spans="1:12" ht="14.25" customHeight="1">
      <c r="A141" s="183">
        <v>2350</v>
      </c>
      <c r="B141" s="224" t="s">
        <v>293</v>
      </c>
      <c r="C141" s="184">
        <v>5</v>
      </c>
      <c r="D141" s="185">
        <v>0</v>
      </c>
      <c r="E141" s="180" t="s">
        <v>804</v>
      </c>
      <c r="F141" s="181">
        <f aca="true" t="shared" si="27" ref="F141:L141">SUM(F143)</f>
        <v>0</v>
      </c>
      <c r="G141" s="181">
        <f t="shared" si="27"/>
        <v>0</v>
      </c>
      <c r="H141" s="182">
        <f t="shared" si="27"/>
        <v>0</v>
      </c>
      <c r="I141" s="181">
        <f t="shared" si="27"/>
        <v>0</v>
      </c>
      <c r="J141" s="182">
        <f t="shared" si="27"/>
        <v>0</v>
      </c>
      <c r="K141" s="181">
        <f t="shared" si="27"/>
        <v>0</v>
      </c>
      <c r="L141" s="181">
        <f t="shared" si="27"/>
        <v>0</v>
      </c>
    </row>
    <row r="142" spans="1:12" s="186" customFormat="1" ht="14.25" customHeight="1">
      <c r="A142" s="183"/>
      <c r="B142" s="173"/>
      <c r="C142" s="184"/>
      <c r="D142" s="185"/>
      <c r="E142" s="180" t="s">
        <v>182</v>
      </c>
      <c r="F142" s="181"/>
      <c r="G142" s="181"/>
      <c r="H142" s="182"/>
      <c r="I142" s="181"/>
      <c r="J142" s="182"/>
      <c r="K142" s="181"/>
      <c r="L142" s="181"/>
    </row>
    <row r="143" spans="1:12" ht="18" customHeight="1" thickBot="1">
      <c r="A143" s="183">
        <v>2351</v>
      </c>
      <c r="B143" s="224" t="s">
        <v>293</v>
      </c>
      <c r="C143" s="184">
        <v>5</v>
      </c>
      <c r="D143" s="185">
        <v>1</v>
      </c>
      <c r="E143" s="180" t="s">
        <v>805</v>
      </c>
      <c r="F143" s="202">
        <f>SUM(G143:H143)</f>
        <v>0</v>
      </c>
      <c r="G143" s="202"/>
      <c r="H143" s="203"/>
      <c r="I143" s="202"/>
      <c r="J143" s="203"/>
      <c r="K143" s="202"/>
      <c r="L143" s="202"/>
    </row>
    <row r="144" spans="1:12" ht="39" customHeight="1">
      <c r="A144" s="183">
        <v>2360</v>
      </c>
      <c r="B144" s="224" t="s">
        <v>293</v>
      </c>
      <c r="C144" s="184">
        <v>6</v>
      </c>
      <c r="D144" s="185">
        <v>0</v>
      </c>
      <c r="E144" s="180" t="s">
        <v>213</v>
      </c>
      <c r="F144" s="181">
        <f aca="true" t="shared" si="28" ref="F144:L144">SUM(F146)</f>
        <v>0</v>
      </c>
      <c r="G144" s="181">
        <f t="shared" si="28"/>
        <v>0</v>
      </c>
      <c r="H144" s="182">
        <f t="shared" si="28"/>
        <v>0</v>
      </c>
      <c r="I144" s="181">
        <f t="shared" si="28"/>
        <v>0</v>
      </c>
      <c r="J144" s="182">
        <f t="shared" si="28"/>
        <v>0</v>
      </c>
      <c r="K144" s="181">
        <f t="shared" si="28"/>
        <v>0</v>
      </c>
      <c r="L144" s="181">
        <f t="shared" si="28"/>
        <v>0</v>
      </c>
    </row>
    <row r="145" spans="1:12" s="186" customFormat="1" ht="14.25" customHeight="1">
      <c r="A145" s="183"/>
      <c r="B145" s="173"/>
      <c r="C145" s="184"/>
      <c r="D145" s="185"/>
      <c r="E145" s="180" t="s">
        <v>182</v>
      </c>
      <c r="F145" s="181"/>
      <c r="G145" s="181"/>
      <c r="H145" s="182"/>
      <c r="I145" s="181"/>
      <c r="J145" s="182"/>
      <c r="K145" s="181"/>
      <c r="L145" s="181"/>
    </row>
    <row r="146" spans="1:12" ht="42" customHeight="1" thickBot="1">
      <c r="A146" s="183">
        <v>2361</v>
      </c>
      <c r="B146" s="224" t="s">
        <v>293</v>
      </c>
      <c r="C146" s="184">
        <v>6</v>
      </c>
      <c r="D146" s="185">
        <v>1</v>
      </c>
      <c r="E146" s="180" t="s">
        <v>213</v>
      </c>
      <c r="F146" s="202">
        <f>SUM(G146:H146)</f>
        <v>0</v>
      </c>
      <c r="G146" s="202"/>
      <c r="H146" s="203"/>
      <c r="I146" s="202"/>
      <c r="J146" s="203"/>
      <c r="K146" s="202"/>
      <c r="L146" s="202"/>
    </row>
    <row r="147" spans="1:12" ht="34.5" customHeight="1">
      <c r="A147" s="183">
        <v>2370</v>
      </c>
      <c r="B147" s="224" t="s">
        <v>293</v>
      </c>
      <c r="C147" s="184">
        <v>7</v>
      </c>
      <c r="D147" s="185">
        <v>0</v>
      </c>
      <c r="E147" s="180" t="s">
        <v>214</v>
      </c>
      <c r="F147" s="181">
        <f aca="true" t="shared" si="29" ref="F147:L147">SUM(F149)</f>
        <v>0</v>
      </c>
      <c r="G147" s="181">
        <f t="shared" si="29"/>
        <v>0</v>
      </c>
      <c r="H147" s="182">
        <f t="shared" si="29"/>
        <v>0</v>
      </c>
      <c r="I147" s="181">
        <f t="shared" si="29"/>
        <v>0</v>
      </c>
      <c r="J147" s="182">
        <f t="shared" si="29"/>
        <v>0</v>
      </c>
      <c r="K147" s="181">
        <f t="shared" si="29"/>
        <v>0</v>
      </c>
      <c r="L147" s="181">
        <f t="shared" si="29"/>
        <v>0</v>
      </c>
    </row>
    <row r="148" spans="1:12" s="186" customFormat="1" ht="12" customHeight="1">
      <c r="A148" s="183"/>
      <c r="B148" s="173"/>
      <c r="C148" s="184"/>
      <c r="D148" s="185"/>
      <c r="E148" s="180" t="s">
        <v>182</v>
      </c>
      <c r="F148" s="181"/>
      <c r="G148" s="181"/>
      <c r="H148" s="182"/>
      <c r="I148" s="181"/>
      <c r="J148" s="182"/>
      <c r="K148" s="181"/>
      <c r="L148" s="181"/>
    </row>
    <row r="149" spans="1:12" ht="38.25" customHeight="1" thickBot="1">
      <c r="A149" s="183">
        <v>2371</v>
      </c>
      <c r="B149" s="224" t="s">
        <v>293</v>
      </c>
      <c r="C149" s="184">
        <v>7</v>
      </c>
      <c r="D149" s="185">
        <v>1</v>
      </c>
      <c r="E149" s="180" t="s">
        <v>215</v>
      </c>
      <c r="F149" s="202">
        <f>SUM(G149:H149)</f>
        <v>0</v>
      </c>
      <c r="G149" s="202"/>
      <c r="H149" s="203"/>
      <c r="I149" s="202"/>
      <c r="J149" s="203"/>
      <c r="K149" s="202"/>
      <c r="L149" s="202"/>
    </row>
    <row r="150" spans="1:12" s="179" customFormat="1" ht="57" customHeight="1">
      <c r="A150" s="183">
        <v>2400</v>
      </c>
      <c r="B150" s="224" t="s">
        <v>612</v>
      </c>
      <c r="C150" s="225">
        <v>0</v>
      </c>
      <c r="D150" s="226">
        <v>0</v>
      </c>
      <c r="E150" s="204" t="s">
        <v>552</v>
      </c>
      <c r="F150" s="205">
        <f aca="true" t="shared" si="30" ref="F150:K150">SUM(F152,F156,F169,F177,F182,F196,F199,F205,F214)</f>
        <v>335392.5</v>
      </c>
      <c r="G150" s="205">
        <f t="shared" si="30"/>
        <v>81980.6</v>
      </c>
      <c r="H150" s="205">
        <f t="shared" si="30"/>
        <v>253411.90000000002</v>
      </c>
      <c r="I150" s="205">
        <f t="shared" si="30"/>
        <v>154231.09999999998</v>
      </c>
      <c r="J150" s="205">
        <f t="shared" si="30"/>
        <v>189462.9</v>
      </c>
      <c r="K150" s="205">
        <f t="shared" si="30"/>
        <v>208694.59999999998</v>
      </c>
      <c r="L150" s="205">
        <f>L158+L184+L214</f>
        <v>335392.5</v>
      </c>
    </row>
    <row r="151" spans="1:12" ht="18" customHeight="1">
      <c r="A151" s="172"/>
      <c r="B151" s="173"/>
      <c r="C151" s="174"/>
      <c r="D151" s="175"/>
      <c r="E151" s="180" t="s">
        <v>181</v>
      </c>
      <c r="F151" s="216"/>
      <c r="G151" s="216"/>
      <c r="H151" s="222"/>
      <c r="I151" s="216"/>
      <c r="J151" s="222"/>
      <c r="K151" s="216"/>
      <c r="L151" s="216"/>
    </row>
    <row r="152" spans="1:12" ht="36.75" customHeight="1">
      <c r="A152" s="183">
        <v>2410</v>
      </c>
      <c r="B152" s="224" t="s">
        <v>612</v>
      </c>
      <c r="C152" s="184">
        <v>1</v>
      </c>
      <c r="D152" s="185">
        <v>0</v>
      </c>
      <c r="E152" s="180" t="s">
        <v>806</v>
      </c>
      <c r="F152" s="181">
        <f aca="true" t="shared" si="31" ref="F152:L152">SUM(F154:F155)</f>
        <v>0</v>
      </c>
      <c r="G152" s="181">
        <f t="shared" si="31"/>
        <v>0</v>
      </c>
      <c r="H152" s="182">
        <f t="shared" si="31"/>
        <v>0</v>
      </c>
      <c r="I152" s="181">
        <f t="shared" si="31"/>
        <v>0</v>
      </c>
      <c r="J152" s="182">
        <f t="shared" si="31"/>
        <v>0</v>
      </c>
      <c r="K152" s="181">
        <f t="shared" si="31"/>
        <v>0</v>
      </c>
      <c r="L152" s="181">
        <f t="shared" si="31"/>
        <v>0</v>
      </c>
    </row>
    <row r="153" spans="1:12" s="186" customFormat="1" ht="13.5" customHeight="1">
      <c r="A153" s="183"/>
      <c r="B153" s="173"/>
      <c r="C153" s="184"/>
      <c r="D153" s="185"/>
      <c r="E153" s="180" t="s">
        <v>182</v>
      </c>
      <c r="F153" s="181"/>
      <c r="G153" s="181"/>
      <c r="H153" s="182"/>
      <c r="I153" s="181"/>
      <c r="J153" s="182"/>
      <c r="K153" s="181"/>
      <c r="L153" s="181"/>
    </row>
    <row r="154" spans="1:12" ht="29.25" customHeight="1" thickBot="1">
      <c r="A154" s="183">
        <v>2411</v>
      </c>
      <c r="B154" s="224" t="s">
        <v>612</v>
      </c>
      <c r="C154" s="184">
        <v>1</v>
      </c>
      <c r="D154" s="185">
        <v>1</v>
      </c>
      <c r="E154" s="180" t="s">
        <v>807</v>
      </c>
      <c r="F154" s="202">
        <f>SUM(G154:H154)</f>
        <v>0</v>
      </c>
      <c r="G154" s="202"/>
      <c r="H154" s="203"/>
      <c r="I154" s="202"/>
      <c r="J154" s="203"/>
      <c r="K154" s="202"/>
      <c r="L154" s="202"/>
    </row>
    <row r="155" spans="1:12" ht="36.75" customHeight="1" thickBot="1">
      <c r="A155" s="183">
        <v>2412</v>
      </c>
      <c r="B155" s="224" t="s">
        <v>612</v>
      </c>
      <c r="C155" s="184">
        <v>1</v>
      </c>
      <c r="D155" s="185">
        <v>2</v>
      </c>
      <c r="E155" s="180" t="s">
        <v>808</v>
      </c>
      <c r="F155" s="202">
        <f>SUM(G155:H155)</f>
        <v>0</v>
      </c>
      <c r="G155" s="202"/>
      <c r="H155" s="203"/>
      <c r="I155" s="202"/>
      <c r="J155" s="203"/>
      <c r="K155" s="202"/>
      <c r="L155" s="202"/>
    </row>
    <row r="156" spans="1:12" ht="40.5" customHeight="1" thickBot="1">
      <c r="A156" s="183">
        <v>2420</v>
      </c>
      <c r="B156" s="224" t="s">
        <v>612</v>
      </c>
      <c r="C156" s="184">
        <v>2</v>
      </c>
      <c r="D156" s="185">
        <v>0</v>
      </c>
      <c r="E156" s="180" t="s">
        <v>809</v>
      </c>
      <c r="F156" s="202">
        <f>SUM(G156:H156)</f>
        <v>17028</v>
      </c>
      <c r="G156" s="181">
        <f aca="true" t="shared" si="32" ref="G156:L156">SUM(G158,G166,G167,G168)</f>
        <v>17028</v>
      </c>
      <c r="H156" s="181">
        <f t="shared" si="32"/>
        <v>0</v>
      </c>
      <c r="I156" s="181">
        <f t="shared" si="32"/>
        <v>7028</v>
      </c>
      <c r="J156" s="181">
        <f t="shared" si="32"/>
        <v>14028</v>
      </c>
      <c r="K156" s="181">
        <f t="shared" si="32"/>
        <v>17028</v>
      </c>
      <c r="L156" s="181">
        <f t="shared" si="32"/>
        <v>17028</v>
      </c>
    </row>
    <row r="157" spans="1:12" s="186" customFormat="1" ht="13.5" customHeight="1">
      <c r="A157" s="183"/>
      <c r="B157" s="173"/>
      <c r="C157" s="184"/>
      <c r="D157" s="185"/>
      <c r="E157" s="180" t="s">
        <v>182</v>
      </c>
      <c r="F157" s="181"/>
      <c r="G157" s="181"/>
      <c r="H157" s="182"/>
      <c r="I157" s="181"/>
      <c r="J157" s="182"/>
      <c r="K157" s="181"/>
      <c r="L157" s="181"/>
    </row>
    <row r="158" spans="1:12" ht="16.5" customHeight="1" thickBot="1">
      <c r="A158" s="183">
        <v>2421</v>
      </c>
      <c r="B158" s="224" t="s">
        <v>612</v>
      </c>
      <c r="C158" s="184">
        <v>2</v>
      </c>
      <c r="D158" s="185">
        <v>1</v>
      </c>
      <c r="E158" s="204" t="s">
        <v>810</v>
      </c>
      <c r="F158" s="202">
        <f aca="true" t="shared" si="33" ref="F158:F169">SUM(G158:H158)</f>
        <v>17028</v>
      </c>
      <c r="G158" s="202">
        <f>SUM(G159,G163)</f>
        <v>17028</v>
      </c>
      <c r="H158" s="202">
        <f>SUM(H159,H164)</f>
        <v>0</v>
      </c>
      <c r="I158" s="202">
        <f>SUM(I159,I163)</f>
        <v>7028</v>
      </c>
      <c r="J158" s="202">
        <f>SUM(J159,J163)</f>
        <v>14028</v>
      </c>
      <c r="K158" s="202">
        <f>SUM(K159,K163)</f>
        <v>17028</v>
      </c>
      <c r="L158" s="202">
        <f>SUM(L159,L163)</f>
        <v>17028</v>
      </c>
    </row>
    <row r="159" spans="1:12" ht="39.75" customHeight="1" thickBot="1">
      <c r="A159" s="183"/>
      <c r="B159" s="224" t="s">
        <v>612</v>
      </c>
      <c r="C159" s="184" t="s">
        <v>240</v>
      </c>
      <c r="D159" s="185" t="s">
        <v>239</v>
      </c>
      <c r="E159" s="196" t="s">
        <v>443</v>
      </c>
      <c r="F159" s="227">
        <f>SUM(G159:H159)</f>
        <v>17000</v>
      </c>
      <c r="G159" s="202">
        <f>SUM(G160,G161,G162)</f>
        <v>17000</v>
      </c>
      <c r="H159" s="202">
        <f>SUM(H160,H161,H162,H164)</f>
        <v>0</v>
      </c>
      <c r="I159" s="202">
        <f>SUM(I160,I161,I162)</f>
        <v>7000</v>
      </c>
      <c r="J159" s="202">
        <f>SUM(J160,J161,J162)</f>
        <v>14000</v>
      </c>
      <c r="K159" s="202">
        <f>SUM(K160,K161,K162)</f>
        <v>17000</v>
      </c>
      <c r="L159" s="202">
        <f>SUM(L160,L161,L162)</f>
        <v>17000</v>
      </c>
    </row>
    <row r="160" spans="1:12" ht="39.75" customHeight="1" thickBot="1">
      <c r="A160" s="183"/>
      <c r="B160" s="224"/>
      <c r="C160" s="184"/>
      <c r="D160" s="185"/>
      <c r="E160" s="196" t="s">
        <v>412</v>
      </c>
      <c r="F160" s="202">
        <f t="shared" si="33"/>
        <v>2000</v>
      </c>
      <c r="G160" s="202">
        <v>2000</v>
      </c>
      <c r="H160" s="203"/>
      <c r="I160" s="202"/>
      <c r="J160" s="203">
        <v>1000</v>
      </c>
      <c r="K160" s="202">
        <v>2000</v>
      </c>
      <c r="L160" s="202">
        <v>2000</v>
      </c>
    </row>
    <row r="161" spans="1:12" ht="53.25" customHeight="1" thickBot="1">
      <c r="A161" s="183"/>
      <c r="B161" s="224"/>
      <c r="C161" s="184"/>
      <c r="D161" s="184"/>
      <c r="E161" s="196" t="s">
        <v>415</v>
      </c>
      <c r="F161" s="227">
        <f t="shared" si="33"/>
        <v>1500</v>
      </c>
      <c r="G161" s="202">
        <v>1500</v>
      </c>
      <c r="H161" s="203"/>
      <c r="I161" s="202">
        <v>1000</v>
      </c>
      <c r="J161" s="203">
        <v>1000</v>
      </c>
      <c r="K161" s="202">
        <v>1500</v>
      </c>
      <c r="L161" s="202">
        <v>1500</v>
      </c>
    </row>
    <row r="162" spans="1:12" ht="38.25" customHeight="1" thickBot="1">
      <c r="A162" s="183"/>
      <c r="B162" s="224"/>
      <c r="C162" s="184"/>
      <c r="D162" s="185"/>
      <c r="E162" s="228" t="s">
        <v>432</v>
      </c>
      <c r="F162" s="202">
        <f t="shared" si="33"/>
        <v>13500</v>
      </c>
      <c r="G162" s="202">
        <v>13500</v>
      </c>
      <c r="H162" s="203"/>
      <c r="I162" s="202">
        <v>6000</v>
      </c>
      <c r="J162" s="203">
        <v>12000</v>
      </c>
      <c r="K162" s="202">
        <v>13500</v>
      </c>
      <c r="L162" s="202">
        <v>13500</v>
      </c>
    </row>
    <row r="163" spans="1:12" ht="23.25" customHeight="1" thickBot="1">
      <c r="A163" s="183"/>
      <c r="B163" s="224"/>
      <c r="C163" s="184"/>
      <c r="D163" s="185"/>
      <c r="E163" s="228" t="s">
        <v>592</v>
      </c>
      <c r="F163" s="202">
        <f t="shared" si="33"/>
        <v>28</v>
      </c>
      <c r="G163" s="181">
        <f>SUM(G164)</f>
        <v>28</v>
      </c>
      <c r="H163" s="207"/>
      <c r="I163" s="181">
        <f>SUM(I164)</f>
        <v>28</v>
      </c>
      <c r="J163" s="181">
        <f>SUM(J164)</f>
        <v>28</v>
      </c>
      <c r="K163" s="181">
        <f>SUM(K164)</f>
        <v>28</v>
      </c>
      <c r="L163" s="181">
        <f>SUM(L164)</f>
        <v>28</v>
      </c>
    </row>
    <row r="164" spans="1:12" ht="39.75" customHeight="1" thickBot="1">
      <c r="A164" s="183"/>
      <c r="B164" s="224"/>
      <c r="C164" s="184"/>
      <c r="D164" s="185"/>
      <c r="E164" s="196" t="s">
        <v>412</v>
      </c>
      <c r="F164" s="202">
        <f t="shared" si="33"/>
        <v>28</v>
      </c>
      <c r="G164" s="202">
        <v>28</v>
      </c>
      <c r="H164" s="182"/>
      <c r="I164" s="209">
        <v>28</v>
      </c>
      <c r="J164" s="209">
        <v>28</v>
      </c>
      <c r="K164" s="182">
        <v>28</v>
      </c>
      <c r="L164" s="209">
        <v>28</v>
      </c>
    </row>
    <row r="165" spans="1:12" ht="28.5" customHeight="1" thickBot="1">
      <c r="A165" s="183"/>
      <c r="B165" s="224"/>
      <c r="C165" s="184"/>
      <c r="D165" s="185"/>
      <c r="E165" s="199" t="s">
        <v>461</v>
      </c>
      <c r="F165" s="202">
        <f t="shared" si="33"/>
        <v>0</v>
      </c>
      <c r="G165" s="202"/>
      <c r="H165" s="203"/>
      <c r="I165" s="200"/>
      <c r="J165" s="201"/>
      <c r="K165" s="202"/>
      <c r="L165" s="200"/>
    </row>
    <row r="166" spans="1:12" ht="17.25" customHeight="1" thickBot="1">
      <c r="A166" s="183">
        <v>2422</v>
      </c>
      <c r="B166" s="224" t="s">
        <v>612</v>
      </c>
      <c r="C166" s="184">
        <v>2</v>
      </c>
      <c r="D166" s="185">
        <v>2</v>
      </c>
      <c r="E166" s="180" t="s">
        <v>811</v>
      </c>
      <c r="F166" s="202">
        <f t="shared" si="33"/>
        <v>0</v>
      </c>
      <c r="G166" s="202"/>
      <c r="H166" s="203"/>
      <c r="I166" s="202"/>
      <c r="J166" s="203"/>
      <c r="K166" s="202"/>
      <c r="L166" s="202"/>
    </row>
    <row r="167" spans="1:12" ht="21" customHeight="1" thickBot="1">
      <c r="A167" s="183">
        <v>2423</v>
      </c>
      <c r="B167" s="224" t="s">
        <v>612</v>
      </c>
      <c r="C167" s="184">
        <v>2</v>
      </c>
      <c r="D167" s="185">
        <v>3</v>
      </c>
      <c r="E167" s="180" t="s">
        <v>812</v>
      </c>
      <c r="F167" s="202">
        <f t="shared" si="33"/>
        <v>0</v>
      </c>
      <c r="G167" s="202"/>
      <c r="H167" s="203"/>
      <c r="I167" s="202"/>
      <c r="J167" s="203"/>
      <c r="K167" s="202"/>
      <c r="L167" s="202"/>
    </row>
    <row r="168" spans="1:12" ht="15.75" thickBot="1">
      <c r="A168" s="183">
        <v>2424</v>
      </c>
      <c r="B168" s="224" t="s">
        <v>612</v>
      </c>
      <c r="C168" s="184">
        <v>2</v>
      </c>
      <c r="D168" s="185">
        <v>4</v>
      </c>
      <c r="E168" s="180" t="s">
        <v>613</v>
      </c>
      <c r="F168" s="202">
        <f t="shared" si="33"/>
        <v>0</v>
      </c>
      <c r="G168" s="192"/>
      <c r="H168" s="192"/>
      <c r="I168" s="192"/>
      <c r="J168" s="192"/>
      <c r="K168" s="192"/>
      <c r="L168" s="192"/>
    </row>
    <row r="169" spans="1:12" ht="14.25" customHeight="1" thickBot="1">
      <c r="A169" s="183">
        <v>2430</v>
      </c>
      <c r="B169" s="224" t="s">
        <v>612</v>
      </c>
      <c r="C169" s="184">
        <v>3</v>
      </c>
      <c r="D169" s="185">
        <v>0</v>
      </c>
      <c r="E169" s="180" t="s">
        <v>813</v>
      </c>
      <c r="F169" s="202">
        <f t="shared" si="33"/>
        <v>0</v>
      </c>
      <c r="G169" s="181">
        <f aca="true" t="shared" si="34" ref="G169:L169">SUM(G171:G172)</f>
        <v>0</v>
      </c>
      <c r="H169" s="182">
        <f t="shared" si="34"/>
        <v>0</v>
      </c>
      <c r="I169" s="181">
        <f t="shared" si="34"/>
        <v>0</v>
      </c>
      <c r="J169" s="182">
        <f t="shared" si="34"/>
        <v>0</v>
      </c>
      <c r="K169" s="181">
        <f t="shared" si="34"/>
        <v>0</v>
      </c>
      <c r="L169" s="181">
        <f t="shared" si="34"/>
        <v>0</v>
      </c>
    </row>
    <row r="170" spans="1:12" s="186" customFormat="1" ht="13.5" customHeight="1">
      <c r="A170" s="183"/>
      <c r="B170" s="173"/>
      <c r="C170" s="184"/>
      <c r="D170" s="185"/>
      <c r="E170" s="180" t="s">
        <v>182</v>
      </c>
      <c r="F170" s="181"/>
      <c r="G170" s="181"/>
      <c r="H170" s="182"/>
      <c r="I170" s="181"/>
      <c r="J170" s="182"/>
      <c r="K170" s="181"/>
      <c r="L170" s="181"/>
    </row>
    <row r="171" spans="1:12" ht="21.75" customHeight="1" thickBot="1">
      <c r="A171" s="183">
        <v>2431</v>
      </c>
      <c r="B171" s="224" t="s">
        <v>612</v>
      </c>
      <c r="C171" s="184">
        <v>3</v>
      </c>
      <c r="D171" s="185">
        <v>1</v>
      </c>
      <c r="E171" s="180" t="s">
        <v>814</v>
      </c>
      <c r="F171" s="202">
        <f aca="true" t="shared" si="35" ref="F171:F176">SUM(G171:H171)</f>
        <v>0</v>
      </c>
      <c r="G171" s="181"/>
      <c r="H171" s="182"/>
      <c r="I171" s="181"/>
      <c r="J171" s="182"/>
      <c r="K171" s="181"/>
      <c r="L171" s="181"/>
    </row>
    <row r="172" spans="1:12" ht="15" customHeight="1" thickBot="1">
      <c r="A172" s="183">
        <v>2432</v>
      </c>
      <c r="B172" s="224" t="s">
        <v>612</v>
      </c>
      <c r="C172" s="184">
        <v>3</v>
      </c>
      <c r="D172" s="185">
        <v>2</v>
      </c>
      <c r="E172" s="180" t="s">
        <v>815</v>
      </c>
      <c r="F172" s="202">
        <f>SUM(G172:H172)</f>
        <v>0</v>
      </c>
      <c r="G172" s="181"/>
      <c r="H172" s="181"/>
      <c r="I172" s="181"/>
      <c r="J172" s="181"/>
      <c r="K172" s="181"/>
      <c r="L172" s="181"/>
    </row>
    <row r="173" spans="1:12" ht="15" customHeight="1" thickBot="1">
      <c r="A173" s="183">
        <v>2433</v>
      </c>
      <c r="B173" s="224" t="s">
        <v>612</v>
      </c>
      <c r="C173" s="184">
        <v>3</v>
      </c>
      <c r="D173" s="185">
        <v>3</v>
      </c>
      <c r="E173" s="180" t="s">
        <v>816</v>
      </c>
      <c r="F173" s="202">
        <f t="shared" si="35"/>
        <v>0</v>
      </c>
      <c r="G173" s="181"/>
      <c r="H173" s="182"/>
      <c r="I173" s="181"/>
      <c r="J173" s="182"/>
      <c r="K173" s="181"/>
      <c r="L173" s="181"/>
    </row>
    <row r="174" spans="1:12" ht="21" customHeight="1" thickBot="1">
      <c r="A174" s="183">
        <v>2434</v>
      </c>
      <c r="B174" s="224" t="s">
        <v>612</v>
      </c>
      <c r="C174" s="184">
        <v>3</v>
      </c>
      <c r="D174" s="185">
        <v>4</v>
      </c>
      <c r="E174" s="180" t="s">
        <v>817</v>
      </c>
      <c r="F174" s="202">
        <f t="shared" si="35"/>
        <v>0</v>
      </c>
      <c r="G174" s="181"/>
      <c r="H174" s="182"/>
      <c r="I174" s="181"/>
      <c r="J174" s="182"/>
      <c r="K174" s="181"/>
      <c r="L174" s="181"/>
    </row>
    <row r="175" spans="1:12" ht="15" customHeight="1" thickBot="1">
      <c r="A175" s="183">
        <v>2435</v>
      </c>
      <c r="B175" s="224" t="s">
        <v>612</v>
      </c>
      <c r="C175" s="184">
        <v>3</v>
      </c>
      <c r="D175" s="185">
        <v>5</v>
      </c>
      <c r="E175" s="180" t="s">
        <v>818</v>
      </c>
      <c r="F175" s="202">
        <f t="shared" si="35"/>
        <v>0</v>
      </c>
      <c r="G175" s="181"/>
      <c r="H175" s="182"/>
      <c r="I175" s="181"/>
      <c r="J175" s="182"/>
      <c r="K175" s="181"/>
      <c r="L175" s="181"/>
    </row>
    <row r="176" spans="1:12" ht="16.5" customHeight="1" thickBot="1">
      <c r="A176" s="183">
        <v>2436</v>
      </c>
      <c r="B176" s="224" t="s">
        <v>612</v>
      </c>
      <c r="C176" s="184">
        <v>3</v>
      </c>
      <c r="D176" s="185">
        <v>6</v>
      </c>
      <c r="E176" s="180" t="s">
        <v>819</v>
      </c>
      <c r="F176" s="202">
        <f t="shared" si="35"/>
        <v>0</v>
      </c>
      <c r="G176" s="181"/>
      <c r="H176" s="182"/>
      <c r="I176" s="181"/>
      <c r="J176" s="182"/>
      <c r="K176" s="181"/>
      <c r="L176" s="181"/>
    </row>
    <row r="177" spans="1:12" ht="39" customHeight="1">
      <c r="A177" s="183">
        <v>2440</v>
      </c>
      <c r="B177" s="224" t="s">
        <v>612</v>
      </c>
      <c r="C177" s="184">
        <v>4</v>
      </c>
      <c r="D177" s="185">
        <v>0</v>
      </c>
      <c r="E177" s="180" t="s">
        <v>820</v>
      </c>
      <c r="F177" s="181">
        <f aca="true" t="shared" si="36" ref="F177:L177">SUM(F179:F181)</f>
        <v>0</v>
      </c>
      <c r="G177" s="181">
        <f t="shared" si="36"/>
        <v>0</v>
      </c>
      <c r="H177" s="182">
        <f t="shared" si="36"/>
        <v>0</v>
      </c>
      <c r="I177" s="181">
        <f t="shared" si="36"/>
        <v>0</v>
      </c>
      <c r="J177" s="182">
        <f t="shared" si="36"/>
        <v>0</v>
      </c>
      <c r="K177" s="181">
        <f t="shared" si="36"/>
        <v>0</v>
      </c>
      <c r="L177" s="181">
        <f t="shared" si="36"/>
        <v>0</v>
      </c>
    </row>
    <row r="178" spans="1:12" s="186" customFormat="1" ht="14.25" customHeight="1">
      <c r="A178" s="183"/>
      <c r="B178" s="173"/>
      <c r="C178" s="184"/>
      <c r="D178" s="185"/>
      <c r="E178" s="180" t="s">
        <v>182</v>
      </c>
      <c r="F178" s="181"/>
      <c r="G178" s="181"/>
      <c r="H178" s="182"/>
      <c r="I178" s="181"/>
      <c r="J178" s="182"/>
      <c r="K178" s="181"/>
      <c r="L178" s="181"/>
    </row>
    <row r="179" spans="1:12" ht="34.5" customHeight="1" thickBot="1">
      <c r="A179" s="183">
        <v>2441</v>
      </c>
      <c r="B179" s="224" t="s">
        <v>612</v>
      </c>
      <c r="C179" s="184">
        <v>4</v>
      </c>
      <c r="D179" s="185">
        <v>1</v>
      </c>
      <c r="E179" s="180" t="s">
        <v>821</v>
      </c>
      <c r="F179" s="202">
        <f>SUM(G179:H179)</f>
        <v>0</v>
      </c>
      <c r="G179" s="181"/>
      <c r="H179" s="182"/>
      <c r="I179" s="181"/>
      <c r="J179" s="182"/>
      <c r="K179" s="181"/>
      <c r="L179" s="181"/>
    </row>
    <row r="180" spans="1:12" ht="20.25" customHeight="1" thickBot="1">
      <c r="A180" s="183">
        <v>2442</v>
      </c>
      <c r="B180" s="224" t="s">
        <v>612</v>
      </c>
      <c r="C180" s="184">
        <v>4</v>
      </c>
      <c r="D180" s="185">
        <v>2</v>
      </c>
      <c r="E180" s="180" t="s">
        <v>822</v>
      </c>
      <c r="F180" s="202">
        <f>SUM(G180:H180)</f>
        <v>0</v>
      </c>
      <c r="G180" s="181"/>
      <c r="H180" s="182"/>
      <c r="I180" s="181"/>
      <c r="J180" s="182"/>
      <c r="K180" s="181"/>
      <c r="L180" s="202"/>
    </row>
    <row r="181" spans="1:12" ht="15" customHeight="1" thickBot="1">
      <c r="A181" s="183">
        <v>2443</v>
      </c>
      <c r="B181" s="224" t="s">
        <v>612</v>
      </c>
      <c r="C181" s="184">
        <v>4</v>
      </c>
      <c r="D181" s="185">
        <v>3</v>
      </c>
      <c r="E181" s="180" t="s">
        <v>823</v>
      </c>
      <c r="F181" s="202">
        <f>SUM(G181:H181)</f>
        <v>0</v>
      </c>
      <c r="G181" s="181"/>
      <c r="H181" s="182"/>
      <c r="I181" s="181"/>
      <c r="J181" s="182"/>
      <c r="K181" s="181"/>
      <c r="L181" s="181"/>
    </row>
    <row r="182" spans="1:12" ht="16.5" customHeight="1">
      <c r="A182" s="183">
        <v>2450</v>
      </c>
      <c r="B182" s="224" t="s">
        <v>612</v>
      </c>
      <c r="C182" s="184">
        <v>5</v>
      </c>
      <c r="D182" s="185">
        <v>0</v>
      </c>
      <c r="E182" s="180" t="s">
        <v>824</v>
      </c>
      <c r="F182" s="181">
        <f>SUM(F184)</f>
        <v>328364.5</v>
      </c>
      <c r="G182" s="181">
        <f>SUM(G184+G192+G193+G194+G195)</f>
        <v>64952.6</v>
      </c>
      <c r="H182" s="182">
        <f>SUM(H184)</f>
        <v>263411.9</v>
      </c>
      <c r="I182" s="214">
        <f>SUM(I184)</f>
        <v>157203.09999999998</v>
      </c>
      <c r="J182" s="214">
        <f>SUM(J184)</f>
        <v>185434.9</v>
      </c>
      <c r="K182" s="182">
        <f>SUM(K184)</f>
        <v>201666.59999999998</v>
      </c>
      <c r="L182" s="214">
        <f>SUM(L184)</f>
        <v>328364.5</v>
      </c>
    </row>
    <row r="183" spans="1:12" s="186" customFormat="1" ht="15" customHeight="1">
      <c r="A183" s="183"/>
      <c r="B183" s="173"/>
      <c r="C183" s="184"/>
      <c r="D183" s="185"/>
      <c r="E183" s="180" t="s">
        <v>182</v>
      </c>
      <c r="F183" s="181"/>
      <c r="G183" s="181"/>
      <c r="H183" s="182"/>
      <c r="I183" s="181"/>
      <c r="J183" s="182"/>
      <c r="K183" s="181"/>
      <c r="L183" s="181"/>
    </row>
    <row r="184" spans="1:12" ht="27" customHeight="1" thickBot="1">
      <c r="A184" s="183">
        <v>2451</v>
      </c>
      <c r="B184" s="224" t="s">
        <v>612</v>
      </c>
      <c r="C184" s="184">
        <v>5</v>
      </c>
      <c r="D184" s="185">
        <v>1</v>
      </c>
      <c r="E184" s="204" t="s">
        <v>825</v>
      </c>
      <c r="F184" s="202">
        <f aca="true" t="shared" si="37" ref="F184:F195">SUM(G184:H184)</f>
        <v>328364.5</v>
      </c>
      <c r="G184" s="202">
        <f>G185+G188+G189+G190</f>
        <v>64952.6</v>
      </c>
      <c r="H184" s="182">
        <f>SUM(H186,H188)</f>
        <v>263411.9</v>
      </c>
      <c r="I184" s="202">
        <f>I185+I186+I188</f>
        <v>157203.09999999998</v>
      </c>
      <c r="J184" s="202">
        <f>J185+J186+J188</f>
        <v>185434.9</v>
      </c>
      <c r="K184" s="202">
        <f>K185+K186+K188</f>
        <v>201666.59999999998</v>
      </c>
      <c r="L184" s="202">
        <f>L185+L186+L188</f>
        <v>328364.5</v>
      </c>
    </row>
    <row r="185" spans="1:12" ht="56.25" customHeight="1" thickBot="1">
      <c r="A185" s="183"/>
      <c r="B185" s="224"/>
      <c r="C185" s="184"/>
      <c r="D185" s="185"/>
      <c r="E185" s="229" t="s">
        <v>428</v>
      </c>
      <c r="F185" s="202">
        <f t="shared" si="37"/>
        <v>64952.6</v>
      </c>
      <c r="G185" s="202">
        <v>64952.6</v>
      </c>
      <c r="H185" s="203"/>
      <c r="I185" s="230">
        <v>4231.7</v>
      </c>
      <c r="J185" s="207">
        <v>32463.5</v>
      </c>
      <c r="K185" s="230">
        <v>48695.2</v>
      </c>
      <c r="L185" s="230">
        <v>64952.6</v>
      </c>
    </row>
    <row r="186" spans="1:12" ht="51.75" customHeight="1" thickBot="1">
      <c r="A186" s="183"/>
      <c r="B186" s="224"/>
      <c r="C186" s="184"/>
      <c r="D186" s="185"/>
      <c r="E186" s="195" t="s">
        <v>547</v>
      </c>
      <c r="F186" s="202">
        <f>SUM(G186:H186)</f>
        <v>59000</v>
      </c>
      <c r="G186" s="202"/>
      <c r="H186" s="182">
        <f>SUM(H187)</f>
        <v>59000</v>
      </c>
      <c r="I186" s="209">
        <f>SUM(I187)</f>
        <v>35000</v>
      </c>
      <c r="J186" s="209">
        <f>SUM(J187)</f>
        <v>35000</v>
      </c>
      <c r="K186" s="182">
        <f>SUM(K187)</f>
        <v>35000</v>
      </c>
      <c r="L186" s="209">
        <f>SUM(L187)</f>
        <v>59000</v>
      </c>
    </row>
    <row r="187" spans="1:12" ht="56.25" customHeight="1" thickBot="1">
      <c r="A187" s="183"/>
      <c r="B187" s="224"/>
      <c r="C187" s="184"/>
      <c r="D187" s="185"/>
      <c r="E187" s="180" t="s">
        <v>546</v>
      </c>
      <c r="F187" s="202">
        <f>SUM(G187:H187)</f>
        <v>59000</v>
      </c>
      <c r="G187" s="202"/>
      <c r="H187" s="207">
        <v>59000</v>
      </c>
      <c r="I187" s="509">
        <v>35000</v>
      </c>
      <c r="J187" s="509">
        <v>35000</v>
      </c>
      <c r="K187" s="192">
        <v>35000</v>
      </c>
      <c r="L187" s="509">
        <v>59000</v>
      </c>
    </row>
    <row r="188" spans="1:12" ht="56.25" customHeight="1" thickBot="1">
      <c r="A188" s="183"/>
      <c r="B188" s="224"/>
      <c r="C188" s="184"/>
      <c r="D188" s="185"/>
      <c r="E188" s="195" t="s">
        <v>457</v>
      </c>
      <c r="F188" s="202">
        <f t="shared" si="37"/>
        <v>204411.9</v>
      </c>
      <c r="G188" s="475"/>
      <c r="H188" s="214">
        <f>H189+H190+H191</f>
        <v>204411.9</v>
      </c>
      <c r="I188" s="214">
        <f>I189+I190+I191</f>
        <v>117971.4</v>
      </c>
      <c r="J188" s="214">
        <f>J189+J190+J191</f>
        <v>117971.4</v>
      </c>
      <c r="K188" s="214">
        <f>K189+K190+K191</f>
        <v>117971.4</v>
      </c>
      <c r="L188" s="214">
        <f>L189+L190+L191</f>
        <v>204411.9</v>
      </c>
    </row>
    <row r="189" spans="1:12" ht="42.75" customHeight="1" thickBot="1">
      <c r="A189" s="183"/>
      <c r="B189" s="224"/>
      <c r="C189" s="184"/>
      <c r="D189" s="185"/>
      <c r="E189" s="508" t="s">
        <v>456</v>
      </c>
      <c r="F189" s="202">
        <f t="shared" si="37"/>
        <v>150640.5</v>
      </c>
      <c r="G189" s="202"/>
      <c r="H189" s="203">
        <v>150640.5</v>
      </c>
      <c r="I189" s="202">
        <v>64200</v>
      </c>
      <c r="J189" s="202">
        <v>64200</v>
      </c>
      <c r="K189" s="202">
        <v>64200</v>
      </c>
      <c r="L189" s="202">
        <v>150640.5</v>
      </c>
    </row>
    <row r="190" spans="1:12" ht="39" customHeight="1" thickBot="1">
      <c r="A190" s="183"/>
      <c r="B190" s="224"/>
      <c r="C190" s="184"/>
      <c r="D190" s="185"/>
      <c r="E190" s="508" t="s">
        <v>593</v>
      </c>
      <c r="F190" s="202">
        <f t="shared" si="37"/>
        <v>21664.5</v>
      </c>
      <c r="G190" s="202"/>
      <c r="H190" s="203">
        <v>21664.5</v>
      </c>
      <c r="I190" s="209">
        <v>21664.5</v>
      </c>
      <c r="J190" s="231">
        <v>21664.5</v>
      </c>
      <c r="K190" s="209">
        <v>21664.5</v>
      </c>
      <c r="L190" s="209">
        <v>21664.5</v>
      </c>
    </row>
    <row r="191" spans="1:12" ht="39" customHeight="1" thickBot="1">
      <c r="A191" s="183"/>
      <c r="B191" s="224"/>
      <c r="C191" s="184"/>
      <c r="D191" s="185"/>
      <c r="E191" s="510" t="s">
        <v>529</v>
      </c>
      <c r="F191" s="511">
        <v>32106.9</v>
      </c>
      <c r="G191" s="511"/>
      <c r="H191" s="511">
        <v>32106.9</v>
      </c>
      <c r="I191" s="511">
        <v>32106.9</v>
      </c>
      <c r="J191" s="511">
        <v>32106.9</v>
      </c>
      <c r="K191" s="511">
        <v>32106.9</v>
      </c>
      <c r="L191" s="511">
        <v>32106.9</v>
      </c>
    </row>
    <row r="192" spans="1:12" ht="18" customHeight="1" thickBot="1">
      <c r="A192" s="183">
        <v>2452</v>
      </c>
      <c r="B192" s="224" t="s">
        <v>612</v>
      </c>
      <c r="C192" s="184">
        <v>5</v>
      </c>
      <c r="D192" s="185">
        <v>2</v>
      </c>
      <c r="E192" s="180" t="s">
        <v>826</v>
      </c>
      <c r="F192" s="202">
        <f t="shared" si="37"/>
        <v>0</v>
      </c>
      <c r="G192" s="202"/>
      <c r="H192" s="203"/>
      <c r="I192" s="202"/>
      <c r="J192" s="203"/>
      <c r="K192" s="202"/>
      <c r="L192" s="202"/>
    </row>
    <row r="193" spans="1:12" ht="15" customHeight="1" thickBot="1">
      <c r="A193" s="183">
        <v>2453</v>
      </c>
      <c r="B193" s="224" t="s">
        <v>612</v>
      </c>
      <c r="C193" s="184">
        <v>5</v>
      </c>
      <c r="D193" s="185">
        <v>3</v>
      </c>
      <c r="E193" s="180" t="s">
        <v>827</v>
      </c>
      <c r="F193" s="202">
        <f t="shared" si="37"/>
        <v>0</v>
      </c>
      <c r="G193" s="202"/>
      <c r="H193" s="203"/>
      <c r="I193" s="202"/>
      <c r="J193" s="203"/>
      <c r="K193" s="202"/>
      <c r="L193" s="202"/>
    </row>
    <row r="194" spans="1:12" ht="15" customHeight="1" thickBot="1">
      <c r="A194" s="183">
        <v>2454</v>
      </c>
      <c r="B194" s="224" t="s">
        <v>612</v>
      </c>
      <c r="C194" s="184">
        <v>5</v>
      </c>
      <c r="D194" s="185">
        <v>4</v>
      </c>
      <c r="E194" s="180" t="s">
        <v>828</v>
      </c>
      <c r="F194" s="202">
        <f t="shared" si="37"/>
        <v>0</v>
      </c>
      <c r="G194" s="202"/>
      <c r="H194" s="203"/>
      <c r="I194" s="202"/>
      <c r="J194" s="203"/>
      <c r="K194" s="202"/>
      <c r="L194" s="202"/>
    </row>
    <row r="195" spans="1:12" ht="23.25" customHeight="1" thickBot="1">
      <c r="A195" s="183">
        <v>2455</v>
      </c>
      <c r="B195" s="224" t="s">
        <v>612</v>
      </c>
      <c r="C195" s="184">
        <v>5</v>
      </c>
      <c r="D195" s="185">
        <v>5</v>
      </c>
      <c r="E195" s="180" t="s">
        <v>829</v>
      </c>
      <c r="F195" s="202">
        <f t="shared" si="37"/>
        <v>0</v>
      </c>
      <c r="G195" s="202"/>
      <c r="H195" s="203"/>
      <c r="I195" s="202"/>
      <c r="J195" s="203"/>
      <c r="K195" s="202"/>
      <c r="L195" s="202"/>
    </row>
    <row r="196" spans="1:12" ht="18" customHeight="1">
      <c r="A196" s="183">
        <v>2460</v>
      </c>
      <c r="B196" s="224" t="s">
        <v>612</v>
      </c>
      <c r="C196" s="184">
        <v>6</v>
      </c>
      <c r="D196" s="185">
        <v>0</v>
      </c>
      <c r="E196" s="180" t="s">
        <v>830</v>
      </c>
      <c r="F196" s="181">
        <f aca="true" t="shared" si="38" ref="F196:L196">SUM(F198)</f>
        <v>0</v>
      </c>
      <c r="G196" s="181">
        <f t="shared" si="38"/>
        <v>0</v>
      </c>
      <c r="H196" s="182">
        <f t="shared" si="38"/>
        <v>0</v>
      </c>
      <c r="I196" s="181">
        <f t="shared" si="38"/>
        <v>0</v>
      </c>
      <c r="J196" s="182">
        <f t="shared" si="38"/>
        <v>0</v>
      </c>
      <c r="K196" s="181">
        <f t="shared" si="38"/>
        <v>0</v>
      </c>
      <c r="L196" s="181">
        <f t="shared" si="38"/>
        <v>0</v>
      </c>
    </row>
    <row r="197" spans="1:12" s="186" customFormat="1" ht="15" customHeight="1">
      <c r="A197" s="183"/>
      <c r="B197" s="173"/>
      <c r="C197" s="184"/>
      <c r="D197" s="185"/>
      <c r="E197" s="180" t="s">
        <v>182</v>
      </c>
      <c r="F197" s="181"/>
      <c r="G197" s="181"/>
      <c r="H197" s="182"/>
      <c r="I197" s="181"/>
      <c r="J197" s="182"/>
      <c r="K197" s="181"/>
      <c r="L197" s="181"/>
    </row>
    <row r="198" spans="1:12" ht="18.75" customHeight="1" thickBot="1">
      <c r="A198" s="183">
        <v>2461</v>
      </c>
      <c r="B198" s="224" t="s">
        <v>612</v>
      </c>
      <c r="C198" s="184">
        <v>6</v>
      </c>
      <c r="D198" s="185">
        <v>1</v>
      </c>
      <c r="E198" s="180" t="s">
        <v>831</v>
      </c>
      <c r="F198" s="202">
        <f>SUM(G198:H198)</f>
        <v>0</v>
      </c>
      <c r="G198" s="202"/>
      <c r="H198" s="203"/>
      <c r="I198" s="202"/>
      <c r="J198" s="203"/>
      <c r="K198" s="202"/>
      <c r="L198" s="202"/>
    </row>
    <row r="199" spans="1:12" ht="14.25" customHeight="1">
      <c r="A199" s="183">
        <v>2470</v>
      </c>
      <c r="B199" s="224" t="s">
        <v>612</v>
      </c>
      <c r="C199" s="184">
        <v>7</v>
      </c>
      <c r="D199" s="185">
        <v>0</v>
      </c>
      <c r="E199" s="180" t="s">
        <v>832</v>
      </c>
      <c r="F199" s="181">
        <f aca="true" t="shared" si="39" ref="F199:L199">SUM(F201:F204)</f>
        <v>0</v>
      </c>
      <c r="G199" s="181">
        <f t="shared" si="39"/>
        <v>0</v>
      </c>
      <c r="H199" s="182">
        <f t="shared" si="39"/>
        <v>0</v>
      </c>
      <c r="I199" s="181">
        <f t="shared" si="39"/>
        <v>0</v>
      </c>
      <c r="J199" s="182">
        <f t="shared" si="39"/>
        <v>0</v>
      </c>
      <c r="K199" s="181">
        <f t="shared" si="39"/>
        <v>0</v>
      </c>
      <c r="L199" s="181">
        <f t="shared" si="39"/>
        <v>0</v>
      </c>
    </row>
    <row r="200" spans="1:12" s="186" customFormat="1" ht="14.25" customHeight="1">
      <c r="A200" s="183"/>
      <c r="B200" s="173"/>
      <c r="C200" s="184"/>
      <c r="D200" s="185"/>
      <c r="E200" s="180" t="s">
        <v>182</v>
      </c>
      <c r="F200" s="181"/>
      <c r="G200" s="181"/>
      <c r="H200" s="182"/>
      <c r="I200" s="181"/>
      <c r="J200" s="182"/>
      <c r="K200" s="181"/>
      <c r="L200" s="181"/>
    </row>
    <row r="201" spans="1:12" ht="27" customHeight="1" thickBot="1">
      <c r="A201" s="183">
        <v>2471</v>
      </c>
      <c r="B201" s="224" t="s">
        <v>612</v>
      </c>
      <c r="C201" s="184">
        <v>7</v>
      </c>
      <c r="D201" s="185">
        <v>1</v>
      </c>
      <c r="E201" s="180" t="s">
        <v>833</v>
      </c>
      <c r="F201" s="202">
        <f>SUM(G201:H201)</f>
        <v>0</v>
      </c>
      <c r="G201" s="202"/>
      <c r="H201" s="203"/>
      <c r="I201" s="202"/>
      <c r="J201" s="203"/>
      <c r="K201" s="202"/>
      <c r="L201" s="202"/>
    </row>
    <row r="202" spans="1:12" ht="21.75" customHeight="1" thickBot="1">
      <c r="A202" s="183">
        <v>2472</v>
      </c>
      <c r="B202" s="224" t="s">
        <v>612</v>
      </c>
      <c r="C202" s="184">
        <v>7</v>
      </c>
      <c r="D202" s="185">
        <v>2</v>
      </c>
      <c r="E202" s="180" t="s">
        <v>834</v>
      </c>
      <c r="F202" s="202">
        <f>SUM(G202:H202)</f>
        <v>0</v>
      </c>
      <c r="G202" s="202"/>
      <c r="H202" s="203"/>
      <c r="I202" s="202"/>
      <c r="J202" s="203"/>
      <c r="K202" s="202"/>
      <c r="L202" s="202"/>
    </row>
    <row r="203" spans="1:12" ht="21" customHeight="1" thickBot="1">
      <c r="A203" s="183">
        <v>2473</v>
      </c>
      <c r="B203" s="224" t="s">
        <v>612</v>
      </c>
      <c r="C203" s="184">
        <v>7</v>
      </c>
      <c r="D203" s="185">
        <v>3</v>
      </c>
      <c r="E203" s="180" t="s">
        <v>835</v>
      </c>
      <c r="F203" s="202">
        <f>SUM(G203:H203)</f>
        <v>0</v>
      </c>
      <c r="G203" s="202"/>
      <c r="H203" s="203"/>
      <c r="I203" s="202"/>
      <c r="J203" s="203"/>
      <c r="K203" s="202"/>
      <c r="L203" s="202"/>
    </row>
    <row r="204" spans="1:12" ht="22.5" customHeight="1" thickBot="1">
      <c r="A204" s="183">
        <v>2474</v>
      </c>
      <c r="B204" s="224" t="s">
        <v>612</v>
      </c>
      <c r="C204" s="184">
        <v>7</v>
      </c>
      <c r="D204" s="185">
        <v>4</v>
      </c>
      <c r="E204" s="180" t="s">
        <v>836</v>
      </c>
      <c r="F204" s="202">
        <f>SUM(G204:H204)</f>
        <v>0</v>
      </c>
      <c r="G204" s="202"/>
      <c r="H204" s="203"/>
      <c r="I204" s="202"/>
      <c r="J204" s="203"/>
      <c r="K204" s="202"/>
      <c r="L204" s="202"/>
    </row>
    <row r="205" spans="1:12" ht="39.75" customHeight="1">
      <c r="A205" s="183">
        <v>2480</v>
      </c>
      <c r="B205" s="224" t="s">
        <v>612</v>
      </c>
      <c r="C205" s="184">
        <v>8</v>
      </c>
      <c r="D205" s="185">
        <v>0</v>
      </c>
      <c r="E205" s="180" t="s">
        <v>837</v>
      </c>
      <c r="F205" s="181">
        <f aca="true" t="shared" si="40" ref="F205:L205">SUM(F207:F213)</f>
        <v>0</v>
      </c>
      <c r="G205" s="181">
        <f t="shared" si="40"/>
        <v>0</v>
      </c>
      <c r="H205" s="182">
        <f t="shared" si="40"/>
        <v>0</v>
      </c>
      <c r="I205" s="181">
        <f t="shared" si="40"/>
        <v>0</v>
      </c>
      <c r="J205" s="182">
        <f t="shared" si="40"/>
        <v>0</v>
      </c>
      <c r="K205" s="181">
        <f t="shared" si="40"/>
        <v>0</v>
      </c>
      <c r="L205" s="181">
        <f t="shared" si="40"/>
        <v>0</v>
      </c>
    </row>
    <row r="206" spans="1:12" s="186" customFormat="1" ht="16.5" customHeight="1">
      <c r="A206" s="183"/>
      <c r="B206" s="173"/>
      <c r="C206" s="184"/>
      <c r="D206" s="185"/>
      <c r="E206" s="180" t="s">
        <v>182</v>
      </c>
      <c r="F206" s="181"/>
      <c r="G206" s="181"/>
      <c r="H206" s="182"/>
      <c r="I206" s="181"/>
      <c r="J206" s="182"/>
      <c r="K206" s="181"/>
      <c r="L206" s="181"/>
    </row>
    <row r="207" spans="1:12" ht="48.75" customHeight="1" thickBot="1">
      <c r="A207" s="183">
        <v>2481</v>
      </c>
      <c r="B207" s="224" t="s">
        <v>612</v>
      </c>
      <c r="C207" s="184">
        <v>8</v>
      </c>
      <c r="D207" s="185">
        <v>1</v>
      </c>
      <c r="E207" s="180" t="s">
        <v>838</v>
      </c>
      <c r="F207" s="202">
        <f aca="true" t="shared" si="41" ref="F207:F213">SUM(G207:H207)</f>
        <v>0</v>
      </c>
      <c r="G207" s="202"/>
      <c r="H207" s="203"/>
      <c r="I207" s="202"/>
      <c r="J207" s="203"/>
      <c r="K207" s="202"/>
      <c r="L207" s="202"/>
    </row>
    <row r="208" spans="1:12" ht="51.75" customHeight="1" thickBot="1">
      <c r="A208" s="183">
        <v>2482</v>
      </c>
      <c r="B208" s="224" t="s">
        <v>612</v>
      </c>
      <c r="C208" s="184">
        <v>8</v>
      </c>
      <c r="D208" s="185">
        <v>2</v>
      </c>
      <c r="E208" s="180" t="s">
        <v>839</v>
      </c>
      <c r="F208" s="202">
        <f t="shared" si="41"/>
        <v>0</v>
      </c>
      <c r="G208" s="202"/>
      <c r="H208" s="203"/>
      <c r="I208" s="202"/>
      <c r="J208" s="203"/>
      <c r="K208" s="202"/>
      <c r="L208" s="202"/>
    </row>
    <row r="209" spans="1:12" ht="40.5" customHeight="1" thickBot="1">
      <c r="A209" s="183">
        <v>2483</v>
      </c>
      <c r="B209" s="224" t="s">
        <v>612</v>
      </c>
      <c r="C209" s="184">
        <v>8</v>
      </c>
      <c r="D209" s="185">
        <v>3</v>
      </c>
      <c r="E209" s="180" t="s">
        <v>840</v>
      </c>
      <c r="F209" s="202">
        <f t="shared" si="41"/>
        <v>0</v>
      </c>
      <c r="G209" s="202"/>
      <c r="H209" s="203"/>
      <c r="I209" s="202"/>
      <c r="J209" s="203"/>
      <c r="K209" s="202"/>
      <c r="L209" s="202"/>
    </row>
    <row r="210" spans="1:12" ht="52.5" customHeight="1" thickBot="1">
      <c r="A210" s="183">
        <v>2484</v>
      </c>
      <c r="B210" s="224" t="s">
        <v>612</v>
      </c>
      <c r="C210" s="184">
        <v>8</v>
      </c>
      <c r="D210" s="185">
        <v>4</v>
      </c>
      <c r="E210" s="180" t="s">
        <v>841</v>
      </c>
      <c r="F210" s="202">
        <f t="shared" si="41"/>
        <v>0</v>
      </c>
      <c r="G210" s="202"/>
      <c r="H210" s="203"/>
      <c r="I210" s="202"/>
      <c r="J210" s="203"/>
      <c r="K210" s="202"/>
      <c r="L210" s="202"/>
    </row>
    <row r="211" spans="1:12" ht="33.75" customHeight="1" thickBot="1">
      <c r="A211" s="183">
        <v>2485</v>
      </c>
      <c r="B211" s="224" t="s">
        <v>612</v>
      </c>
      <c r="C211" s="184">
        <v>8</v>
      </c>
      <c r="D211" s="185">
        <v>5</v>
      </c>
      <c r="E211" s="180" t="s">
        <v>842</v>
      </c>
      <c r="F211" s="202">
        <f t="shared" si="41"/>
        <v>0</v>
      </c>
      <c r="G211" s="202"/>
      <c r="H211" s="203"/>
      <c r="I211" s="202"/>
      <c r="J211" s="203"/>
      <c r="K211" s="202"/>
      <c r="L211" s="202"/>
    </row>
    <row r="212" spans="1:12" ht="27" customHeight="1" thickBot="1">
      <c r="A212" s="183">
        <v>2486</v>
      </c>
      <c r="B212" s="224" t="s">
        <v>612</v>
      </c>
      <c r="C212" s="184">
        <v>8</v>
      </c>
      <c r="D212" s="185">
        <v>6</v>
      </c>
      <c r="E212" s="180" t="s">
        <v>843</v>
      </c>
      <c r="F212" s="202">
        <f t="shared" si="41"/>
        <v>0</v>
      </c>
      <c r="G212" s="202"/>
      <c r="H212" s="203"/>
      <c r="I212" s="202"/>
      <c r="J212" s="203"/>
      <c r="K212" s="202"/>
      <c r="L212" s="202"/>
    </row>
    <row r="213" spans="1:12" ht="38.25" customHeight="1" thickBot="1">
      <c r="A213" s="183">
        <v>2487</v>
      </c>
      <c r="B213" s="224" t="s">
        <v>612</v>
      </c>
      <c r="C213" s="184">
        <v>8</v>
      </c>
      <c r="D213" s="185">
        <v>7</v>
      </c>
      <c r="E213" s="180" t="s">
        <v>844</v>
      </c>
      <c r="F213" s="202">
        <f t="shared" si="41"/>
        <v>0</v>
      </c>
      <c r="G213" s="202"/>
      <c r="H213" s="203"/>
      <c r="I213" s="202"/>
      <c r="J213" s="203"/>
      <c r="K213" s="202"/>
      <c r="L213" s="202"/>
    </row>
    <row r="214" spans="1:12" ht="27.75" customHeight="1">
      <c r="A214" s="183">
        <v>2490</v>
      </c>
      <c r="B214" s="224" t="s">
        <v>612</v>
      </c>
      <c r="C214" s="184">
        <v>9</v>
      </c>
      <c r="D214" s="185">
        <v>0</v>
      </c>
      <c r="E214" s="180" t="s">
        <v>845</v>
      </c>
      <c r="F214" s="181">
        <f aca="true" t="shared" si="42" ref="F214:L214">SUM(F216)</f>
        <v>-10000</v>
      </c>
      <c r="G214" s="181">
        <f t="shared" si="42"/>
        <v>0</v>
      </c>
      <c r="H214" s="182">
        <f t="shared" si="42"/>
        <v>-10000</v>
      </c>
      <c r="I214" s="181">
        <f t="shared" si="42"/>
        <v>-10000</v>
      </c>
      <c r="J214" s="182">
        <f t="shared" si="42"/>
        <v>-10000</v>
      </c>
      <c r="K214" s="181">
        <f t="shared" si="42"/>
        <v>-10000</v>
      </c>
      <c r="L214" s="181">
        <f t="shared" si="42"/>
        <v>-10000</v>
      </c>
    </row>
    <row r="215" spans="1:12" s="186" customFormat="1" ht="16.5" customHeight="1">
      <c r="A215" s="183"/>
      <c r="B215" s="173"/>
      <c r="C215" s="184"/>
      <c r="D215" s="185"/>
      <c r="E215" s="180" t="s">
        <v>182</v>
      </c>
      <c r="F215" s="181"/>
      <c r="G215" s="181"/>
      <c r="H215" s="182"/>
      <c r="I215" s="181"/>
      <c r="J215" s="182"/>
      <c r="K215" s="181"/>
      <c r="L215" s="181"/>
    </row>
    <row r="216" spans="1:12" ht="27.75" customHeight="1" thickBot="1">
      <c r="A216" s="183">
        <v>2491</v>
      </c>
      <c r="B216" s="224" t="s">
        <v>612</v>
      </c>
      <c r="C216" s="184">
        <v>9</v>
      </c>
      <c r="D216" s="185">
        <v>1</v>
      </c>
      <c r="E216" s="180" t="s">
        <v>845</v>
      </c>
      <c r="F216" s="202">
        <f>SUM(G216:H216)</f>
        <v>-10000</v>
      </c>
      <c r="G216" s="202"/>
      <c r="H216" s="203">
        <v>-10000</v>
      </c>
      <c r="I216" s="202">
        <v>-10000</v>
      </c>
      <c r="J216" s="203">
        <v>-10000</v>
      </c>
      <c r="K216" s="202">
        <v>-10000</v>
      </c>
      <c r="L216" s="202">
        <v>-10000</v>
      </c>
    </row>
    <row r="217" spans="1:12" s="179" customFormat="1" ht="34.5" customHeight="1">
      <c r="A217" s="183">
        <v>2500</v>
      </c>
      <c r="B217" s="224" t="s">
        <v>614</v>
      </c>
      <c r="C217" s="225">
        <v>0</v>
      </c>
      <c r="D217" s="226">
        <v>0</v>
      </c>
      <c r="E217" s="204" t="s">
        <v>553</v>
      </c>
      <c r="F217" s="205">
        <f aca="true" t="shared" si="43" ref="F217:L217">SUM(F219,F226,F229,F232,F235,F238,)</f>
        <v>96780.1</v>
      </c>
      <c r="G217" s="205">
        <f t="shared" si="43"/>
        <v>85660.1</v>
      </c>
      <c r="H217" s="223">
        <f t="shared" si="43"/>
        <v>11120</v>
      </c>
      <c r="I217" s="205">
        <f t="shared" si="43"/>
        <v>8208.7</v>
      </c>
      <c r="J217" s="223">
        <f t="shared" si="43"/>
        <v>41297.4</v>
      </c>
      <c r="K217" s="205">
        <f t="shared" si="43"/>
        <v>62666.1</v>
      </c>
      <c r="L217" s="205">
        <f t="shared" si="43"/>
        <v>96780.1</v>
      </c>
    </row>
    <row r="218" spans="1:12" ht="11.25" customHeight="1">
      <c r="A218" s="172"/>
      <c r="B218" s="173"/>
      <c r="C218" s="174"/>
      <c r="D218" s="175"/>
      <c r="E218" s="180" t="s">
        <v>181</v>
      </c>
      <c r="F218" s="216"/>
      <c r="G218" s="216"/>
      <c r="H218" s="222"/>
      <c r="I218" s="216"/>
      <c r="J218" s="222"/>
      <c r="K218" s="216"/>
      <c r="L218" s="216"/>
    </row>
    <row r="219" spans="1:12" ht="17.25" customHeight="1">
      <c r="A219" s="183">
        <v>2510</v>
      </c>
      <c r="B219" s="224" t="s">
        <v>614</v>
      </c>
      <c r="C219" s="184">
        <v>1</v>
      </c>
      <c r="D219" s="185">
        <v>0</v>
      </c>
      <c r="E219" s="180" t="s">
        <v>846</v>
      </c>
      <c r="F219" s="181">
        <f aca="true" t="shared" si="44" ref="F219:L219">SUM(F221)</f>
        <v>89260.1</v>
      </c>
      <c r="G219" s="181">
        <f t="shared" si="44"/>
        <v>79260.1</v>
      </c>
      <c r="H219" s="182">
        <f t="shared" si="44"/>
        <v>10000</v>
      </c>
      <c r="I219" s="181">
        <f t="shared" si="44"/>
        <v>6588.7</v>
      </c>
      <c r="J219" s="182">
        <f t="shared" si="44"/>
        <v>38077.4</v>
      </c>
      <c r="K219" s="181">
        <f t="shared" si="44"/>
        <v>56796.1</v>
      </c>
      <c r="L219" s="181">
        <f t="shared" si="44"/>
        <v>89260.1</v>
      </c>
    </row>
    <row r="220" spans="1:12" s="186" customFormat="1" ht="10.5" customHeight="1">
      <c r="A220" s="183"/>
      <c r="B220" s="173"/>
      <c r="C220" s="184"/>
      <c r="D220" s="185"/>
      <c r="E220" s="180" t="s">
        <v>182</v>
      </c>
      <c r="F220" s="181"/>
      <c r="G220" s="181"/>
      <c r="H220" s="182"/>
      <c r="I220" s="181"/>
      <c r="J220" s="182"/>
      <c r="K220" s="181"/>
      <c r="L220" s="181"/>
    </row>
    <row r="221" spans="1:12" ht="17.25" customHeight="1" thickBot="1">
      <c r="A221" s="183">
        <v>2511</v>
      </c>
      <c r="B221" s="224" t="s">
        <v>614</v>
      </c>
      <c r="C221" s="184">
        <v>1</v>
      </c>
      <c r="D221" s="185">
        <v>1</v>
      </c>
      <c r="E221" s="204" t="s">
        <v>846</v>
      </c>
      <c r="F221" s="202">
        <f>SUM(G221:H221)</f>
        <v>89260.1</v>
      </c>
      <c r="G221" s="192">
        <f>SUM(G222:G223:G224)</f>
        <v>79260.1</v>
      </c>
      <c r="H221" s="192">
        <f>H225</f>
        <v>10000</v>
      </c>
      <c r="I221" s="192">
        <f>SUM(I222:I223:I224)</f>
        <v>6588.7</v>
      </c>
      <c r="J221" s="192">
        <f>SUM(J222:J223:J224)</f>
        <v>38077.4</v>
      </c>
      <c r="K221" s="192">
        <f>SUM(K222:K223:K224)</f>
        <v>56796.1</v>
      </c>
      <c r="L221" s="192">
        <f>L222+L224+L225</f>
        <v>89260.1</v>
      </c>
    </row>
    <row r="222" spans="1:12" ht="32.25" customHeight="1" thickBot="1">
      <c r="A222" s="183"/>
      <c r="B222" s="224"/>
      <c r="C222" s="184"/>
      <c r="D222" s="184"/>
      <c r="E222" s="196" t="s">
        <v>412</v>
      </c>
      <c r="F222" s="202">
        <f>SUM(G222:H222)</f>
        <v>23525.2</v>
      </c>
      <c r="G222" s="192">
        <v>23525.2</v>
      </c>
      <c r="H222" s="207"/>
      <c r="I222" s="192">
        <v>3000</v>
      </c>
      <c r="J222" s="207">
        <v>10000</v>
      </c>
      <c r="K222" s="192">
        <v>15000</v>
      </c>
      <c r="L222" s="192">
        <v>23525.2</v>
      </c>
    </row>
    <row r="223" spans="1:12" ht="21.75" customHeight="1" thickBot="1">
      <c r="A223" s="183"/>
      <c r="B223" s="224"/>
      <c r="C223" s="184"/>
      <c r="D223" s="185"/>
      <c r="E223" s="91" t="s">
        <v>594</v>
      </c>
      <c r="F223" s="202">
        <f>SUM(G223:H223)</f>
        <v>0</v>
      </c>
      <c r="G223" s="192"/>
      <c r="H223" s="207"/>
      <c r="I223" s="192"/>
      <c r="J223" s="207"/>
      <c r="K223" s="192"/>
      <c r="L223" s="192"/>
    </row>
    <row r="224" spans="1:12" ht="49.5" customHeight="1" thickBot="1">
      <c r="A224" s="183"/>
      <c r="B224" s="224"/>
      <c r="C224" s="184"/>
      <c r="D224" s="185"/>
      <c r="E224" s="229" t="s">
        <v>428</v>
      </c>
      <c r="F224" s="202">
        <f>SUM(G224:H224)</f>
        <v>55734.9</v>
      </c>
      <c r="G224" s="181">
        <v>55734.9</v>
      </c>
      <c r="H224" s="182"/>
      <c r="I224" s="181">
        <v>3588.7</v>
      </c>
      <c r="J224" s="182">
        <v>28077.4</v>
      </c>
      <c r="K224" s="181">
        <v>41796.1</v>
      </c>
      <c r="L224" s="181">
        <v>55734.9</v>
      </c>
    </row>
    <row r="225" spans="1:12" ht="49.5" customHeight="1">
      <c r="A225" s="183"/>
      <c r="B225" s="224"/>
      <c r="C225" s="184"/>
      <c r="D225" s="185"/>
      <c r="E225" s="85" t="s">
        <v>233</v>
      </c>
      <c r="F225" s="192">
        <f>H225</f>
        <v>10000</v>
      </c>
      <c r="G225" s="181"/>
      <c r="H225" s="182">
        <v>10000</v>
      </c>
      <c r="I225" s="181"/>
      <c r="J225" s="182"/>
      <c r="K225" s="181"/>
      <c r="L225" s="181">
        <v>10000</v>
      </c>
    </row>
    <row r="226" spans="1:12" ht="18.75" customHeight="1">
      <c r="A226" s="183">
        <v>2520</v>
      </c>
      <c r="B226" s="224" t="s">
        <v>614</v>
      </c>
      <c r="C226" s="184">
        <v>2</v>
      </c>
      <c r="D226" s="185">
        <v>0</v>
      </c>
      <c r="E226" s="180" t="s">
        <v>847</v>
      </c>
      <c r="F226" s="181">
        <f aca="true" t="shared" si="45" ref="F226:L226">SUM(F228)</f>
        <v>0</v>
      </c>
      <c r="G226" s="181">
        <f t="shared" si="45"/>
        <v>0</v>
      </c>
      <c r="H226" s="182">
        <f t="shared" si="45"/>
        <v>0</v>
      </c>
      <c r="I226" s="181">
        <f t="shared" si="45"/>
        <v>0</v>
      </c>
      <c r="J226" s="182">
        <f t="shared" si="45"/>
        <v>0</v>
      </c>
      <c r="K226" s="181">
        <f t="shared" si="45"/>
        <v>0</v>
      </c>
      <c r="L226" s="181">
        <f t="shared" si="45"/>
        <v>0</v>
      </c>
    </row>
    <row r="227" spans="1:12" s="186" customFormat="1" ht="10.5" customHeight="1">
      <c r="A227" s="183"/>
      <c r="B227" s="173"/>
      <c r="C227" s="184"/>
      <c r="D227" s="185"/>
      <c r="E227" s="180"/>
      <c r="F227" s="192"/>
      <c r="G227" s="192"/>
      <c r="H227" s="207"/>
      <c r="I227" s="192"/>
      <c r="J227" s="207"/>
      <c r="K227" s="192"/>
      <c r="L227" s="192"/>
    </row>
    <row r="228" spans="1:12" ht="16.5" customHeight="1" thickBot="1">
      <c r="A228" s="183">
        <v>2521</v>
      </c>
      <c r="B228" s="224" t="s">
        <v>614</v>
      </c>
      <c r="C228" s="184">
        <v>2</v>
      </c>
      <c r="D228" s="185">
        <v>1</v>
      </c>
      <c r="E228" s="180" t="s">
        <v>848</v>
      </c>
      <c r="F228" s="202">
        <f>SUM(G228:H228)</f>
        <v>0</v>
      </c>
      <c r="G228" s="192"/>
      <c r="H228" s="192"/>
      <c r="I228" s="192"/>
      <c r="J228" s="192"/>
      <c r="K228" s="192"/>
      <c r="L228" s="192"/>
    </row>
    <row r="229" spans="1:12" ht="24.75" customHeight="1">
      <c r="A229" s="183">
        <v>2530</v>
      </c>
      <c r="B229" s="224" t="s">
        <v>614</v>
      </c>
      <c r="C229" s="184">
        <v>3</v>
      </c>
      <c r="D229" s="185">
        <v>0</v>
      </c>
      <c r="E229" s="180" t="s">
        <v>849</v>
      </c>
      <c r="F229" s="181">
        <f aca="true" t="shared" si="46" ref="F229:L229">SUM(F231)</f>
        <v>0</v>
      </c>
      <c r="G229" s="181">
        <f t="shared" si="46"/>
        <v>0</v>
      </c>
      <c r="H229" s="182">
        <f t="shared" si="46"/>
        <v>0</v>
      </c>
      <c r="I229" s="181">
        <f t="shared" si="46"/>
        <v>0</v>
      </c>
      <c r="J229" s="182">
        <f t="shared" si="46"/>
        <v>0</v>
      </c>
      <c r="K229" s="181">
        <f t="shared" si="46"/>
        <v>0</v>
      </c>
      <c r="L229" s="181">
        <f t="shared" si="46"/>
        <v>0</v>
      </c>
    </row>
    <row r="230" spans="1:12" s="186" customFormat="1" ht="15.75" customHeight="1">
      <c r="A230" s="183"/>
      <c r="B230" s="173"/>
      <c r="C230" s="184"/>
      <c r="D230" s="185"/>
      <c r="E230" s="180" t="s">
        <v>182</v>
      </c>
      <c r="F230" s="181"/>
      <c r="G230" s="181"/>
      <c r="H230" s="182"/>
      <c r="I230" s="181"/>
      <c r="J230" s="182"/>
      <c r="K230" s="181"/>
      <c r="L230" s="181"/>
    </row>
    <row r="231" spans="1:12" ht="25.5" customHeight="1" thickBot="1">
      <c r="A231" s="183">
        <v>2531</v>
      </c>
      <c r="B231" s="224" t="s">
        <v>614</v>
      </c>
      <c r="C231" s="184">
        <v>3</v>
      </c>
      <c r="D231" s="185">
        <v>1</v>
      </c>
      <c r="E231" s="180" t="s">
        <v>849</v>
      </c>
      <c r="F231" s="202"/>
      <c r="G231" s="202"/>
      <c r="H231" s="202"/>
      <c r="I231" s="202"/>
      <c r="J231" s="202"/>
      <c r="K231" s="202"/>
      <c r="L231" s="202"/>
    </row>
    <row r="232" spans="1:12" ht="30" customHeight="1">
      <c r="A232" s="183">
        <v>2540</v>
      </c>
      <c r="B232" s="224" t="s">
        <v>614</v>
      </c>
      <c r="C232" s="184">
        <v>4</v>
      </c>
      <c r="D232" s="185">
        <v>0</v>
      </c>
      <c r="E232" s="180" t="s">
        <v>850</v>
      </c>
      <c r="F232" s="181">
        <f aca="true" t="shared" si="47" ref="F232:L232">SUM(F234)</f>
        <v>0</v>
      </c>
      <c r="G232" s="181">
        <f t="shared" si="47"/>
        <v>0</v>
      </c>
      <c r="H232" s="182">
        <f t="shared" si="47"/>
        <v>0</v>
      </c>
      <c r="I232" s="181">
        <f t="shared" si="47"/>
        <v>0</v>
      </c>
      <c r="J232" s="182">
        <f t="shared" si="47"/>
        <v>0</v>
      </c>
      <c r="K232" s="181">
        <f t="shared" si="47"/>
        <v>0</v>
      </c>
      <c r="L232" s="181">
        <f t="shared" si="47"/>
        <v>0</v>
      </c>
    </row>
    <row r="233" spans="1:12" s="186" customFormat="1" ht="16.5" customHeight="1">
      <c r="A233" s="183"/>
      <c r="B233" s="173"/>
      <c r="C233" s="184"/>
      <c r="D233" s="185"/>
      <c r="E233" s="180" t="s">
        <v>182</v>
      </c>
      <c r="F233" s="181"/>
      <c r="G233" s="181"/>
      <c r="H233" s="182"/>
      <c r="I233" s="181"/>
      <c r="J233" s="182"/>
      <c r="K233" s="181"/>
      <c r="L233" s="181"/>
    </row>
    <row r="234" spans="1:12" ht="24" customHeight="1" thickBot="1">
      <c r="A234" s="183">
        <v>2541</v>
      </c>
      <c r="B234" s="224" t="s">
        <v>614</v>
      </c>
      <c r="C234" s="184">
        <v>4</v>
      </c>
      <c r="D234" s="185">
        <v>1</v>
      </c>
      <c r="E234" s="180" t="s">
        <v>850</v>
      </c>
      <c r="F234" s="202">
        <f>SUM(G234:H234)</f>
        <v>0</v>
      </c>
      <c r="G234" s="192"/>
      <c r="H234" s="192"/>
      <c r="I234" s="192"/>
      <c r="J234" s="192"/>
      <c r="K234" s="192"/>
      <c r="L234" s="192"/>
    </row>
    <row r="235" spans="1:12" ht="48" customHeight="1">
      <c r="A235" s="183">
        <v>2550</v>
      </c>
      <c r="B235" s="224" t="s">
        <v>614</v>
      </c>
      <c r="C235" s="184">
        <v>5</v>
      </c>
      <c r="D235" s="185">
        <v>0</v>
      </c>
      <c r="E235" s="180" t="s">
        <v>851</v>
      </c>
      <c r="F235" s="181">
        <f aca="true" t="shared" si="48" ref="F235:L235">SUM(F237)</f>
        <v>0</v>
      </c>
      <c r="G235" s="181">
        <f t="shared" si="48"/>
        <v>0</v>
      </c>
      <c r="H235" s="182">
        <f t="shared" si="48"/>
        <v>0</v>
      </c>
      <c r="I235" s="181">
        <f t="shared" si="48"/>
        <v>0</v>
      </c>
      <c r="J235" s="182">
        <f t="shared" si="48"/>
        <v>0</v>
      </c>
      <c r="K235" s="181">
        <f t="shared" si="48"/>
        <v>0</v>
      </c>
      <c r="L235" s="181">
        <f t="shared" si="48"/>
        <v>0</v>
      </c>
    </row>
    <row r="236" spans="1:12" s="186" customFormat="1" ht="14.25" customHeight="1">
      <c r="A236" s="183"/>
      <c r="B236" s="173"/>
      <c r="C236" s="184"/>
      <c r="D236" s="185"/>
      <c r="E236" s="180" t="s">
        <v>182</v>
      </c>
      <c r="F236" s="181"/>
      <c r="G236" s="181"/>
      <c r="H236" s="182"/>
      <c r="I236" s="181"/>
      <c r="J236" s="182"/>
      <c r="K236" s="181"/>
      <c r="L236" s="181"/>
    </row>
    <row r="237" spans="1:12" ht="52.5" customHeight="1" thickBot="1">
      <c r="A237" s="183">
        <v>2551</v>
      </c>
      <c r="B237" s="224" t="s">
        <v>614</v>
      </c>
      <c r="C237" s="184">
        <v>5</v>
      </c>
      <c r="D237" s="185">
        <v>1</v>
      </c>
      <c r="E237" s="180" t="s">
        <v>851</v>
      </c>
      <c r="F237" s="202">
        <f>SUM(G237:H237)</f>
        <v>0</v>
      </c>
      <c r="G237" s="202"/>
      <c r="H237" s="203"/>
      <c r="I237" s="202"/>
      <c r="J237" s="203"/>
      <c r="K237" s="202"/>
      <c r="L237" s="202"/>
    </row>
    <row r="238" spans="1:12" ht="38.25" customHeight="1">
      <c r="A238" s="183">
        <v>2560</v>
      </c>
      <c r="B238" s="224" t="s">
        <v>614</v>
      </c>
      <c r="C238" s="184">
        <v>6</v>
      </c>
      <c r="D238" s="185">
        <v>0</v>
      </c>
      <c r="E238" s="180" t="s">
        <v>852</v>
      </c>
      <c r="F238" s="181">
        <f aca="true" t="shared" si="49" ref="F238:L238">SUM(F240)</f>
        <v>7520</v>
      </c>
      <c r="G238" s="181">
        <f t="shared" si="49"/>
        <v>6400</v>
      </c>
      <c r="H238" s="182">
        <f t="shared" si="49"/>
        <v>1120</v>
      </c>
      <c r="I238" s="181">
        <f t="shared" si="49"/>
        <v>1620</v>
      </c>
      <c r="J238" s="182">
        <f t="shared" si="49"/>
        <v>3220</v>
      </c>
      <c r="K238" s="181">
        <f t="shared" si="49"/>
        <v>5870</v>
      </c>
      <c r="L238" s="181">
        <f t="shared" si="49"/>
        <v>7520</v>
      </c>
    </row>
    <row r="239" spans="1:12" s="186" customFormat="1" ht="21" customHeight="1">
      <c r="A239" s="183"/>
      <c r="B239" s="173"/>
      <c r="C239" s="184"/>
      <c r="D239" s="185"/>
      <c r="E239" s="180" t="s">
        <v>182</v>
      </c>
      <c r="F239" s="181"/>
      <c r="G239" s="181"/>
      <c r="H239" s="182"/>
      <c r="I239" s="181"/>
      <c r="J239" s="182"/>
      <c r="K239" s="181"/>
      <c r="L239" s="181"/>
    </row>
    <row r="240" spans="1:12" ht="37.5" customHeight="1" thickBot="1">
      <c r="A240" s="183">
        <v>2561</v>
      </c>
      <c r="B240" s="224" t="s">
        <v>614</v>
      </c>
      <c r="C240" s="184">
        <v>6</v>
      </c>
      <c r="D240" s="185">
        <v>1</v>
      </c>
      <c r="E240" s="204" t="s">
        <v>852</v>
      </c>
      <c r="F240" s="202">
        <f>SUM(G240:H240)</f>
        <v>7520</v>
      </c>
      <c r="G240" s="192">
        <f>SUM(G241:G242)</f>
        <v>6400</v>
      </c>
      <c r="H240" s="192">
        <f>SUM(H241:H243)</f>
        <v>1120</v>
      </c>
      <c r="I240" s="192">
        <f>SUM(I241:I243)</f>
        <v>1620</v>
      </c>
      <c r="J240" s="192">
        <f>SUM(J241:J243)</f>
        <v>3220</v>
      </c>
      <c r="K240" s="192">
        <f>SUM(K241:K243)</f>
        <v>5870</v>
      </c>
      <c r="L240" s="192">
        <f>SUM(L241:L243)</f>
        <v>7520</v>
      </c>
    </row>
    <row r="241" spans="1:12" ht="57" customHeight="1" thickBot="1">
      <c r="A241" s="183"/>
      <c r="B241" s="224"/>
      <c r="C241" s="184"/>
      <c r="D241" s="185"/>
      <c r="E241" s="229" t="s">
        <v>428</v>
      </c>
      <c r="F241" s="202">
        <f>SUM(G241:H241)</f>
        <v>6400</v>
      </c>
      <c r="G241" s="181">
        <v>6400</v>
      </c>
      <c r="H241" s="182"/>
      <c r="I241" s="181">
        <v>500</v>
      </c>
      <c r="J241" s="182">
        <v>2100</v>
      </c>
      <c r="K241" s="181">
        <v>4750</v>
      </c>
      <c r="L241" s="181">
        <v>6400</v>
      </c>
    </row>
    <row r="242" spans="1:12" ht="19.5" customHeight="1" thickBot="1">
      <c r="A242" s="183"/>
      <c r="B242" s="224"/>
      <c r="C242" s="184"/>
      <c r="D242" s="185"/>
      <c r="E242" s="180"/>
      <c r="F242" s="202">
        <f>SUM(G242:H242)</f>
        <v>0</v>
      </c>
      <c r="G242" s="181"/>
      <c r="H242" s="182"/>
      <c r="I242" s="181"/>
      <c r="J242" s="182"/>
      <c r="K242" s="181"/>
      <c r="L242" s="181"/>
    </row>
    <row r="243" spans="1:12" ht="27.75" customHeight="1" thickBot="1">
      <c r="A243" s="183"/>
      <c r="B243" s="224"/>
      <c r="C243" s="184"/>
      <c r="D243" s="185"/>
      <c r="E243" s="196" t="s">
        <v>458</v>
      </c>
      <c r="F243" s="202">
        <f>SUM(G243:H243)</f>
        <v>1120</v>
      </c>
      <c r="G243" s="181"/>
      <c r="H243" s="182">
        <v>1120</v>
      </c>
      <c r="I243" s="182">
        <v>1120</v>
      </c>
      <c r="J243" s="182">
        <v>1120</v>
      </c>
      <c r="K243" s="182">
        <v>1120</v>
      </c>
      <c r="L243" s="182">
        <v>1120</v>
      </c>
    </row>
    <row r="244" spans="1:12" s="179" customFormat="1" ht="48" customHeight="1">
      <c r="A244" s="183">
        <v>2600</v>
      </c>
      <c r="B244" s="224" t="s">
        <v>615</v>
      </c>
      <c r="C244" s="225">
        <v>0</v>
      </c>
      <c r="D244" s="226">
        <v>0</v>
      </c>
      <c r="E244" s="204" t="s">
        <v>554</v>
      </c>
      <c r="F244" s="205">
        <f aca="true" t="shared" si="50" ref="F244:L244">SUM(F246,F249,F252,F258,F266,F269,)</f>
        <v>117066.8</v>
      </c>
      <c r="G244" s="205">
        <f t="shared" si="50"/>
        <v>105292.79999999999</v>
      </c>
      <c r="H244" s="223">
        <f t="shared" si="50"/>
        <v>11774</v>
      </c>
      <c r="I244" s="205">
        <f t="shared" si="50"/>
        <v>24105.3</v>
      </c>
      <c r="J244" s="223">
        <f t="shared" si="50"/>
        <v>62199.8</v>
      </c>
      <c r="K244" s="205">
        <f t="shared" si="50"/>
        <v>84949.4</v>
      </c>
      <c r="L244" s="205">
        <f t="shared" si="50"/>
        <v>117066.8</v>
      </c>
    </row>
    <row r="245" spans="1:12" ht="17.25" customHeight="1">
      <c r="A245" s="172"/>
      <c r="B245" s="173"/>
      <c r="C245" s="174"/>
      <c r="D245" s="175"/>
      <c r="E245" s="180" t="s">
        <v>181</v>
      </c>
      <c r="F245" s="216"/>
      <c r="G245" s="216"/>
      <c r="H245" s="222"/>
      <c r="I245" s="216"/>
      <c r="J245" s="222"/>
      <c r="K245" s="216"/>
      <c r="L245" s="216"/>
    </row>
    <row r="246" spans="1:12" ht="27.75" customHeight="1">
      <c r="A246" s="183">
        <v>2610</v>
      </c>
      <c r="B246" s="224" t="s">
        <v>615</v>
      </c>
      <c r="C246" s="184">
        <v>1</v>
      </c>
      <c r="D246" s="185">
        <v>0</v>
      </c>
      <c r="E246" s="180" t="s">
        <v>853</v>
      </c>
      <c r="F246" s="181">
        <f aca="true" t="shared" si="51" ref="F246:L246">SUM(F248)</f>
        <v>0</v>
      </c>
      <c r="G246" s="181">
        <f t="shared" si="51"/>
        <v>0</v>
      </c>
      <c r="H246" s="182">
        <f t="shared" si="51"/>
        <v>0</v>
      </c>
      <c r="I246" s="181">
        <f t="shared" si="51"/>
        <v>0</v>
      </c>
      <c r="J246" s="182">
        <f t="shared" si="51"/>
        <v>0</v>
      </c>
      <c r="K246" s="181">
        <f t="shared" si="51"/>
        <v>0</v>
      </c>
      <c r="L246" s="181">
        <f t="shared" si="51"/>
        <v>0</v>
      </c>
    </row>
    <row r="247" spans="1:12" s="186" customFormat="1" ht="14.25" customHeight="1">
      <c r="A247" s="183"/>
      <c r="B247" s="173"/>
      <c r="C247" s="184"/>
      <c r="D247" s="185"/>
      <c r="E247" s="180" t="s">
        <v>182</v>
      </c>
      <c r="F247" s="181"/>
      <c r="G247" s="181"/>
      <c r="H247" s="182"/>
      <c r="I247" s="181"/>
      <c r="J247" s="182"/>
      <c r="K247" s="181"/>
      <c r="L247" s="181"/>
    </row>
    <row r="248" spans="1:12" ht="21" customHeight="1" thickBot="1">
      <c r="A248" s="183">
        <v>2611</v>
      </c>
      <c r="B248" s="224" t="s">
        <v>615</v>
      </c>
      <c r="C248" s="184">
        <v>1</v>
      </c>
      <c r="D248" s="185">
        <v>1</v>
      </c>
      <c r="E248" s="180" t="s">
        <v>854</v>
      </c>
      <c r="F248" s="202">
        <f>SUM(G248:H248)</f>
        <v>0</v>
      </c>
      <c r="G248" s="192"/>
      <c r="H248" s="192"/>
      <c r="I248" s="192"/>
      <c r="J248" s="192"/>
      <c r="K248" s="192"/>
      <c r="L248" s="192"/>
    </row>
    <row r="249" spans="1:12" ht="17.25" customHeight="1">
      <c r="A249" s="183">
        <v>2620</v>
      </c>
      <c r="B249" s="224" t="s">
        <v>615</v>
      </c>
      <c r="C249" s="184">
        <v>2</v>
      </c>
      <c r="D249" s="185">
        <v>0</v>
      </c>
      <c r="E249" s="180" t="s">
        <v>855</v>
      </c>
      <c r="F249" s="181">
        <f aca="true" t="shared" si="52" ref="F249:L249">SUM(F251)</f>
        <v>0</v>
      </c>
      <c r="G249" s="181">
        <f t="shared" si="52"/>
        <v>0</v>
      </c>
      <c r="H249" s="182">
        <f t="shared" si="52"/>
        <v>0</v>
      </c>
      <c r="I249" s="181">
        <f t="shared" si="52"/>
        <v>0</v>
      </c>
      <c r="J249" s="182">
        <f t="shared" si="52"/>
        <v>0</v>
      </c>
      <c r="K249" s="181">
        <f t="shared" si="52"/>
        <v>0</v>
      </c>
      <c r="L249" s="181">
        <f t="shared" si="52"/>
        <v>0</v>
      </c>
    </row>
    <row r="250" spans="1:12" s="186" customFormat="1" ht="10.5" customHeight="1">
      <c r="A250" s="183"/>
      <c r="B250" s="173"/>
      <c r="C250" s="184"/>
      <c r="D250" s="185"/>
      <c r="E250" s="180" t="s">
        <v>182</v>
      </c>
      <c r="F250" s="181"/>
      <c r="G250" s="181"/>
      <c r="H250" s="182"/>
      <c r="I250" s="181"/>
      <c r="J250" s="182"/>
      <c r="K250" s="181"/>
      <c r="L250" s="181"/>
    </row>
    <row r="251" spans="1:12" ht="13.5" customHeight="1" thickBot="1">
      <c r="A251" s="183">
        <v>2621</v>
      </c>
      <c r="B251" s="224" t="s">
        <v>615</v>
      </c>
      <c r="C251" s="184">
        <v>2</v>
      </c>
      <c r="D251" s="185">
        <v>1</v>
      </c>
      <c r="E251" s="180" t="s">
        <v>855</v>
      </c>
      <c r="F251" s="202">
        <f>SUM(G251:H251)</f>
        <v>0</v>
      </c>
      <c r="G251" s="202"/>
      <c r="H251" s="203"/>
      <c r="I251" s="202"/>
      <c r="J251" s="203"/>
      <c r="K251" s="202"/>
      <c r="L251" s="202"/>
    </row>
    <row r="252" spans="1:12" ht="18.75" customHeight="1">
      <c r="A252" s="183">
        <v>2630</v>
      </c>
      <c r="B252" s="224" t="s">
        <v>615</v>
      </c>
      <c r="C252" s="184">
        <v>3</v>
      </c>
      <c r="D252" s="185">
        <v>0</v>
      </c>
      <c r="E252" s="180" t="s">
        <v>856</v>
      </c>
      <c r="F252" s="181">
        <f aca="true" t="shared" si="53" ref="F252:L252">SUM(F254)</f>
        <v>36951.7</v>
      </c>
      <c r="G252" s="181">
        <f t="shared" si="53"/>
        <v>36951.7</v>
      </c>
      <c r="H252" s="182">
        <f t="shared" si="53"/>
        <v>0</v>
      </c>
      <c r="I252" s="181">
        <f t="shared" si="53"/>
        <v>2351.7</v>
      </c>
      <c r="J252" s="182">
        <f t="shared" si="53"/>
        <v>18775.8</v>
      </c>
      <c r="K252" s="181">
        <f t="shared" si="53"/>
        <v>27775.8</v>
      </c>
      <c r="L252" s="181">
        <f t="shared" si="53"/>
        <v>36951.7</v>
      </c>
    </row>
    <row r="253" spans="1:12" s="186" customFormat="1" ht="15.75" customHeight="1">
      <c r="A253" s="183"/>
      <c r="B253" s="173"/>
      <c r="C253" s="184"/>
      <c r="D253" s="185"/>
      <c r="E253" s="180" t="s">
        <v>182</v>
      </c>
      <c r="F253" s="181"/>
      <c r="G253" s="181"/>
      <c r="H253" s="182"/>
      <c r="I253" s="181"/>
      <c r="J253" s="182"/>
      <c r="K253" s="181"/>
      <c r="L253" s="181"/>
    </row>
    <row r="254" spans="1:12" ht="15" customHeight="1" thickBot="1">
      <c r="A254" s="183">
        <v>2631</v>
      </c>
      <c r="B254" s="224" t="s">
        <v>615</v>
      </c>
      <c r="C254" s="184">
        <v>3</v>
      </c>
      <c r="D254" s="185">
        <v>1</v>
      </c>
      <c r="E254" s="204" t="s">
        <v>857</v>
      </c>
      <c r="F254" s="202">
        <f>SUM(G254:H254)</f>
        <v>36951.7</v>
      </c>
      <c r="G254" s="192">
        <f aca="true" t="shared" si="54" ref="G254:L254">G255+G256+G257</f>
        <v>36951.7</v>
      </c>
      <c r="H254" s="192">
        <f t="shared" si="54"/>
        <v>0</v>
      </c>
      <c r="I254" s="192">
        <f t="shared" si="54"/>
        <v>2351.7</v>
      </c>
      <c r="J254" s="192">
        <f t="shared" si="54"/>
        <v>18775.8</v>
      </c>
      <c r="K254" s="192">
        <f t="shared" si="54"/>
        <v>27775.8</v>
      </c>
      <c r="L254" s="192">
        <f t="shared" si="54"/>
        <v>36951.7</v>
      </c>
    </row>
    <row r="255" spans="1:12" ht="61.5" customHeight="1" thickBot="1">
      <c r="A255" s="183"/>
      <c r="B255" s="224"/>
      <c r="C255" s="184"/>
      <c r="D255" s="185"/>
      <c r="E255" s="229" t="s">
        <v>428</v>
      </c>
      <c r="F255" s="202">
        <f>SUM(G255:H255)</f>
        <v>36351.7</v>
      </c>
      <c r="G255" s="181">
        <v>36351.7</v>
      </c>
      <c r="H255" s="182"/>
      <c r="I255" s="181">
        <v>2351.7</v>
      </c>
      <c r="J255" s="182">
        <v>18175.8</v>
      </c>
      <c r="K255" s="181">
        <v>27175.8</v>
      </c>
      <c r="L255" s="181">
        <v>36351.7</v>
      </c>
    </row>
    <row r="256" spans="1:12" ht="23.25" customHeight="1" thickBot="1">
      <c r="A256" s="183"/>
      <c r="B256" s="224"/>
      <c r="C256" s="184"/>
      <c r="D256" s="185"/>
      <c r="E256" s="229" t="s">
        <v>531</v>
      </c>
      <c r="F256" s="202">
        <f>SUM(G256:H256)</f>
        <v>300</v>
      </c>
      <c r="G256" s="181">
        <v>300</v>
      </c>
      <c r="H256" s="182"/>
      <c r="I256" s="181"/>
      <c r="J256" s="182">
        <v>300</v>
      </c>
      <c r="K256" s="181">
        <v>300</v>
      </c>
      <c r="L256" s="181">
        <v>300</v>
      </c>
    </row>
    <row r="257" spans="1:12" ht="29.25" customHeight="1" thickBot="1">
      <c r="A257" s="183"/>
      <c r="B257" s="224"/>
      <c r="C257" s="184"/>
      <c r="D257" s="185"/>
      <c r="E257" s="195" t="s">
        <v>447</v>
      </c>
      <c r="F257" s="202">
        <f>SUM(G257:H257)</f>
        <v>300</v>
      </c>
      <c r="G257" s="181">
        <v>300</v>
      </c>
      <c r="H257" s="182"/>
      <c r="I257" s="181"/>
      <c r="J257" s="182">
        <v>300</v>
      </c>
      <c r="K257" s="181">
        <v>300</v>
      </c>
      <c r="L257" s="181">
        <v>300</v>
      </c>
    </row>
    <row r="258" spans="1:12" ht="15.75" customHeight="1">
      <c r="A258" s="183">
        <v>2640</v>
      </c>
      <c r="B258" s="224" t="s">
        <v>615</v>
      </c>
      <c r="C258" s="184">
        <v>4</v>
      </c>
      <c r="D258" s="185">
        <v>0</v>
      </c>
      <c r="E258" s="180" t="s">
        <v>858</v>
      </c>
      <c r="F258" s="181">
        <f aca="true" t="shared" si="55" ref="F258:L258">SUM(F260)</f>
        <v>71115.1</v>
      </c>
      <c r="G258" s="181">
        <f t="shared" si="55"/>
        <v>64341.1</v>
      </c>
      <c r="H258" s="182">
        <f t="shared" si="55"/>
        <v>6774</v>
      </c>
      <c r="I258" s="181">
        <f t="shared" si="55"/>
        <v>15253.6</v>
      </c>
      <c r="J258" s="182">
        <f t="shared" si="55"/>
        <v>36424</v>
      </c>
      <c r="K258" s="181">
        <f t="shared" si="55"/>
        <v>49173.6</v>
      </c>
      <c r="L258" s="181">
        <f t="shared" si="55"/>
        <v>71115.1</v>
      </c>
    </row>
    <row r="259" spans="1:12" s="186" customFormat="1" ht="14.25" customHeight="1">
      <c r="A259" s="183"/>
      <c r="B259" s="173"/>
      <c r="C259" s="184"/>
      <c r="D259" s="185"/>
      <c r="E259" s="180" t="s">
        <v>182</v>
      </c>
      <c r="F259" s="181"/>
      <c r="G259" s="181"/>
      <c r="H259" s="182"/>
      <c r="I259" s="181"/>
      <c r="J259" s="182"/>
      <c r="K259" s="181"/>
      <c r="L259" s="181"/>
    </row>
    <row r="260" spans="1:12" ht="13.5" customHeight="1" thickBot="1">
      <c r="A260" s="183">
        <v>2641</v>
      </c>
      <c r="B260" s="224" t="s">
        <v>615</v>
      </c>
      <c r="C260" s="184">
        <v>4</v>
      </c>
      <c r="D260" s="185">
        <v>1</v>
      </c>
      <c r="E260" s="204" t="s">
        <v>859</v>
      </c>
      <c r="F260" s="202">
        <f aca="true" t="shared" si="56" ref="F260:F265">SUM(G260:H260)</f>
        <v>71115.1</v>
      </c>
      <c r="G260" s="192">
        <f>G261+G262+G263</f>
        <v>64341.1</v>
      </c>
      <c r="H260" s="192">
        <f>H261+H262+H263+H264+H265</f>
        <v>6774</v>
      </c>
      <c r="I260" s="192">
        <f>I261+I262+I263</f>
        <v>15253.6</v>
      </c>
      <c r="J260" s="192">
        <f>J261+J262+J263+J264+J265</f>
        <v>36424</v>
      </c>
      <c r="K260" s="192">
        <f>K261+K262+K263+K264+K265</f>
        <v>49173.6</v>
      </c>
      <c r="L260" s="192">
        <f>L261+L262+L263+L264+L265</f>
        <v>71115.1</v>
      </c>
    </row>
    <row r="261" spans="1:12" ht="23.25" customHeight="1" thickBot="1">
      <c r="A261" s="183"/>
      <c r="B261" s="224"/>
      <c r="C261" s="184"/>
      <c r="D261" s="185"/>
      <c r="E261" s="196" t="s">
        <v>404</v>
      </c>
      <c r="F261" s="202">
        <f t="shared" si="56"/>
        <v>35691.5</v>
      </c>
      <c r="G261" s="181">
        <v>35691.5</v>
      </c>
      <c r="H261" s="182"/>
      <c r="I261" s="181">
        <v>4250</v>
      </c>
      <c r="J261" s="182">
        <v>14250</v>
      </c>
      <c r="K261" s="181">
        <v>20250</v>
      </c>
      <c r="L261" s="181">
        <v>35691.5</v>
      </c>
    </row>
    <row r="262" spans="1:12" ht="57.75" customHeight="1" thickBot="1">
      <c r="A262" s="183"/>
      <c r="B262" s="224"/>
      <c r="C262" s="184"/>
      <c r="D262" s="185"/>
      <c r="E262" s="232" t="s">
        <v>428</v>
      </c>
      <c r="F262" s="202">
        <f t="shared" si="56"/>
        <v>28649.6</v>
      </c>
      <c r="G262" s="181">
        <v>28649.6</v>
      </c>
      <c r="H262" s="182"/>
      <c r="I262" s="181">
        <v>4229.6</v>
      </c>
      <c r="J262" s="182">
        <v>15400</v>
      </c>
      <c r="K262" s="181">
        <v>22149.6</v>
      </c>
      <c r="L262" s="181">
        <v>28649.6</v>
      </c>
    </row>
    <row r="263" spans="1:12" ht="27" customHeight="1" thickBot="1">
      <c r="A263" s="183"/>
      <c r="B263" s="224"/>
      <c r="C263" s="184"/>
      <c r="D263" s="185"/>
      <c r="E263" s="232" t="s">
        <v>595</v>
      </c>
      <c r="F263" s="202">
        <f t="shared" si="56"/>
        <v>6774</v>
      </c>
      <c r="G263" s="181"/>
      <c r="H263" s="182">
        <v>6774</v>
      </c>
      <c r="I263" s="181">
        <v>6774</v>
      </c>
      <c r="J263" s="182">
        <v>6774</v>
      </c>
      <c r="K263" s="181">
        <v>6774</v>
      </c>
      <c r="L263" s="181">
        <v>6774</v>
      </c>
    </row>
    <row r="264" spans="1:12" ht="13.5" customHeight="1" thickBot="1">
      <c r="A264" s="183"/>
      <c r="B264" s="224"/>
      <c r="C264" s="184"/>
      <c r="D264" s="185"/>
      <c r="E264" s="180"/>
      <c r="F264" s="202">
        <f t="shared" si="56"/>
        <v>0</v>
      </c>
      <c r="G264" s="181"/>
      <c r="H264" s="182"/>
      <c r="I264" s="181"/>
      <c r="J264" s="182"/>
      <c r="K264" s="181"/>
      <c r="L264" s="181"/>
    </row>
    <row r="265" spans="1:12" ht="13.5" customHeight="1" thickBot="1">
      <c r="A265" s="183"/>
      <c r="B265" s="224"/>
      <c r="C265" s="184"/>
      <c r="D265" s="185"/>
      <c r="E265" s="180"/>
      <c r="F265" s="202">
        <f t="shared" si="56"/>
        <v>0</v>
      </c>
      <c r="G265" s="181"/>
      <c r="H265" s="182"/>
      <c r="I265" s="181"/>
      <c r="J265" s="182"/>
      <c r="K265" s="181"/>
      <c r="L265" s="181"/>
    </row>
    <row r="266" spans="1:12" ht="48.75" customHeight="1">
      <c r="A266" s="183">
        <v>2650</v>
      </c>
      <c r="B266" s="224" t="s">
        <v>615</v>
      </c>
      <c r="C266" s="184">
        <v>5</v>
      </c>
      <c r="D266" s="185">
        <v>0</v>
      </c>
      <c r="E266" s="180" t="s">
        <v>866</v>
      </c>
      <c r="F266" s="181">
        <f aca="true" t="shared" si="57" ref="F266:L266">SUM(F268)</f>
        <v>0</v>
      </c>
      <c r="G266" s="181">
        <f t="shared" si="57"/>
        <v>0</v>
      </c>
      <c r="H266" s="182">
        <f t="shared" si="57"/>
        <v>0</v>
      </c>
      <c r="I266" s="181">
        <f t="shared" si="57"/>
        <v>0</v>
      </c>
      <c r="J266" s="182">
        <f t="shared" si="57"/>
        <v>0</v>
      </c>
      <c r="K266" s="181">
        <f t="shared" si="57"/>
        <v>0</v>
      </c>
      <c r="L266" s="181">
        <f t="shared" si="57"/>
        <v>0</v>
      </c>
    </row>
    <row r="267" spans="1:12" s="186" customFormat="1" ht="14.25" customHeight="1">
      <c r="A267" s="183"/>
      <c r="B267" s="173"/>
      <c r="C267" s="184"/>
      <c r="D267" s="185"/>
      <c r="E267" s="180" t="s">
        <v>182</v>
      </c>
      <c r="F267" s="181"/>
      <c r="G267" s="181"/>
      <c r="H267" s="182"/>
      <c r="I267" s="181"/>
      <c r="J267" s="182"/>
      <c r="K267" s="181"/>
      <c r="L267" s="181"/>
    </row>
    <row r="268" spans="1:12" ht="47.25" customHeight="1" thickBot="1">
      <c r="A268" s="183">
        <v>2651</v>
      </c>
      <c r="B268" s="224" t="s">
        <v>615</v>
      </c>
      <c r="C268" s="184">
        <v>5</v>
      </c>
      <c r="D268" s="185">
        <v>1</v>
      </c>
      <c r="E268" s="180" t="s">
        <v>866</v>
      </c>
      <c r="F268" s="202">
        <f>SUM(G268:H268)</f>
        <v>0</v>
      </c>
      <c r="G268" s="202"/>
      <c r="H268" s="203"/>
      <c r="I268" s="202"/>
      <c r="J268" s="203"/>
      <c r="K268" s="202"/>
      <c r="L268" s="202"/>
    </row>
    <row r="269" spans="1:12" ht="35.25" customHeight="1">
      <c r="A269" s="183">
        <v>2660</v>
      </c>
      <c r="B269" s="224" t="s">
        <v>615</v>
      </c>
      <c r="C269" s="184">
        <v>6</v>
      </c>
      <c r="D269" s="185">
        <v>0</v>
      </c>
      <c r="E269" s="180" t="s">
        <v>3</v>
      </c>
      <c r="F269" s="181">
        <f aca="true" t="shared" si="58" ref="F269:L269">SUM(F271)</f>
        <v>9000</v>
      </c>
      <c r="G269" s="181">
        <f>SUM(G271)</f>
        <v>4000</v>
      </c>
      <c r="H269" s="182">
        <f t="shared" si="58"/>
        <v>5000</v>
      </c>
      <c r="I269" s="210">
        <f t="shared" si="58"/>
        <v>6500</v>
      </c>
      <c r="J269" s="182">
        <f t="shared" si="58"/>
        <v>7000</v>
      </c>
      <c r="K269" s="210">
        <f t="shared" si="58"/>
        <v>8000</v>
      </c>
      <c r="L269" s="210">
        <f t="shared" si="58"/>
        <v>9000</v>
      </c>
    </row>
    <row r="270" spans="1:12" s="186" customFormat="1" ht="14.25" customHeight="1">
      <c r="A270" s="183"/>
      <c r="B270" s="173"/>
      <c r="C270" s="184"/>
      <c r="D270" s="185"/>
      <c r="E270" s="180" t="s">
        <v>182</v>
      </c>
      <c r="F270" s="181"/>
      <c r="G270" s="181"/>
      <c r="H270" s="182"/>
      <c r="I270" s="192"/>
      <c r="J270" s="207"/>
      <c r="K270" s="192"/>
      <c r="L270" s="192"/>
    </row>
    <row r="271" spans="1:12" ht="37.5" customHeight="1" thickBot="1">
      <c r="A271" s="183">
        <v>2661</v>
      </c>
      <c r="B271" s="224" t="s">
        <v>615</v>
      </c>
      <c r="C271" s="184">
        <v>6</v>
      </c>
      <c r="D271" s="185">
        <v>1</v>
      </c>
      <c r="E271" s="233" t="s">
        <v>3</v>
      </c>
      <c r="F271" s="227">
        <f>SUM(G271:H271)</f>
        <v>9000</v>
      </c>
      <c r="G271" s="192">
        <f aca="true" t="shared" si="59" ref="G271:L271">G272+G273</f>
        <v>4000</v>
      </c>
      <c r="H271" s="211">
        <f t="shared" si="59"/>
        <v>5000</v>
      </c>
      <c r="I271" s="214">
        <f>I272+I273</f>
        <v>6500</v>
      </c>
      <c r="J271" s="214">
        <f t="shared" si="59"/>
        <v>7000</v>
      </c>
      <c r="K271" s="214">
        <f t="shared" si="59"/>
        <v>8000</v>
      </c>
      <c r="L271" s="214">
        <f t="shared" si="59"/>
        <v>9000</v>
      </c>
    </row>
    <row r="272" spans="1:12" ht="57" customHeight="1" thickBot="1">
      <c r="A272" s="183"/>
      <c r="B272" s="224"/>
      <c r="C272" s="184"/>
      <c r="D272" s="185"/>
      <c r="E272" s="234" t="s">
        <v>428</v>
      </c>
      <c r="F272" s="202">
        <f>SUM(G272:H272)</f>
        <v>4000</v>
      </c>
      <c r="G272" s="181">
        <v>4000</v>
      </c>
      <c r="H272" s="182"/>
      <c r="I272" s="216">
        <v>1500</v>
      </c>
      <c r="J272" s="222">
        <v>2000</v>
      </c>
      <c r="K272" s="216">
        <v>3000</v>
      </c>
      <c r="L272" s="216">
        <v>4000</v>
      </c>
    </row>
    <row r="273" spans="1:12" ht="36.75" customHeight="1" thickBot="1">
      <c r="A273" s="183"/>
      <c r="B273" s="224"/>
      <c r="C273" s="184"/>
      <c r="D273" s="185"/>
      <c r="E273" s="195" t="s">
        <v>459</v>
      </c>
      <c r="F273" s="202">
        <f>SUM(G273:H273)</f>
        <v>5000</v>
      </c>
      <c r="G273" s="181"/>
      <c r="H273" s="182">
        <f>SUM(H274)</f>
        <v>5000</v>
      </c>
      <c r="I273" s="181">
        <f>SUM(I274)</f>
        <v>5000</v>
      </c>
      <c r="J273" s="182">
        <f>SUM(J274)</f>
        <v>5000</v>
      </c>
      <c r="K273" s="181">
        <f>SUM(K274)</f>
        <v>5000</v>
      </c>
      <c r="L273" s="181">
        <f>SUM(L274)</f>
        <v>5000</v>
      </c>
    </row>
    <row r="274" spans="1:12" ht="36.75" customHeight="1" thickBot="1">
      <c r="A274" s="183"/>
      <c r="B274" s="224"/>
      <c r="C274" s="184"/>
      <c r="D274" s="185"/>
      <c r="E274" s="235" t="s">
        <v>460</v>
      </c>
      <c r="F274" s="202">
        <f>SUM(G274:H274)</f>
        <v>5000</v>
      </c>
      <c r="G274" s="181"/>
      <c r="H274" s="182">
        <v>5000</v>
      </c>
      <c r="I274" s="181">
        <v>5000</v>
      </c>
      <c r="J274" s="182">
        <v>5000</v>
      </c>
      <c r="K274" s="181">
        <v>5000</v>
      </c>
      <c r="L274" s="181">
        <v>5000</v>
      </c>
    </row>
    <row r="275" spans="1:12" ht="34.5" customHeight="1" thickBot="1">
      <c r="A275" s="183"/>
      <c r="B275" s="224"/>
      <c r="C275" s="184"/>
      <c r="D275" s="185"/>
      <c r="E275" s="237"/>
      <c r="F275" s="202">
        <f>SUM(G275:H275)</f>
        <v>0</v>
      </c>
      <c r="G275" s="181"/>
      <c r="H275" s="182"/>
      <c r="I275" s="202"/>
      <c r="J275" s="182"/>
      <c r="K275" s="202"/>
      <c r="L275" s="202"/>
    </row>
    <row r="276" spans="1:12" s="179" customFormat="1" ht="36" customHeight="1">
      <c r="A276" s="183">
        <v>2700</v>
      </c>
      <c r="B276" s="224" t="s">
        <v>616</v>
      </c>
      <c r="C276" s="225">
        <v>0</v>
      </c>
      <c r="D276" s="226">
        <v>0</v>
      </c>
      <c r="E276" s="204" t="s">
        <v>555</v>
      </c>
      <c r="F276" s="205">
        <f aca="true" t="shared" si="60" ref="F276:L276">SUM(F278,F283,F289,F295,F298,F301)</f>
        <v>0</v>
      </c>
      <c r="G276" s="205">
        <f t="shared" si="60"/>
        <v>0</v>
      </c>
      <c r="H276" s="223">
        <f t="shared" si="60"/>
        <v>0</v>
      </c>
      <c r="I276" s="177">
        <f t="shared" si="60"/>
        <v>0</v>
      </c>
      <c r="J276" s="223">
        <f t="shared" si="60"/>
        <v>0</v>
      </c>
      <c r="K276" s="177">
        <f t="shared" si="60"/>
        <v>0</v>
      </c>
      <c r="L276" s="177">
        <f t="shared" si="60"/>
        <v>0</v>
      </c>
    </row>
    <row r="277" spans="1:12" ht="11.25" customHeight="1">
      <c r="A277" s="172"/>
      <c r="B277" s="173"/>
      <c r="C277" s="174"/>
      <c r="D277" s="175"/>
      <c r="E277" s="180" t="s">
        <v>181</v>
      </c>
      <c r="F277" s="216"/>
      <c r="G277" s="216"/>
      <c r="H277" s="222"/>
      <c r="I277" s="216"/>
      <c r="J277" s="222"/>
      <c r="K277" s="216"/>
      <c r="L277" s="216"/>
    </row>
    <row r="278" spans="1:12" ht="30" customHeight="1">
      <c r="A278" s="183">
        <v>2710</v>
      </c>
      <c r="B278" s="224" t="s">
        <v>616</v>
      </c>
      <c r="C278" s="184">
        <v>1</v>
      </c>
      <c r="D278" s="185">
        <v>0</v>
      </c>
      <c r="E278" s="180" t="s">
        <v>4</v>
      </c>
      <c r="F278" s="181">
        <f aca="true" t="shared" si="61" ref="F278:L278">SUM(F280:F282)</f>
        <v>0</v>
      </c>
      <c r="G278" s="181">
        <f t="shared" si="61"/>
        <v>0</v>
      </c>
      <c r="H278" s="182">
        <f t="shared" si="61"/>
        <v>0</v>
      </c>
      <c r="I278" s="181">
        <f t="shared" si="61"/>
        <v>0</v>
      </c>
      <c r="J278" s="182">
        <f t="shared" si="61"/>
        <v>0</v>
      </c>
      <c r="K278" s="181">
        <f t="shared" si="61"/>
        <v>0</v>
      </c>
      <c r="L278" s="181">
        <f t="shared" si="61"/>
        <v>0</v>
      </c>
    </row>
    <row r="279" spans="1:12" s="186" customFormat="1" ht="14.25" customHeight="1">
      <c r="A279" s="183"/>
      <c r="B279" s="173"/>
      <c r="C279" s="184"/>
      <c r="D279" s="185"/>
      <c r="E279" s="180" t="s">
        <v>182</v>
      </c>
      <c r="F279" s="181"/>
      <c r="G279" s="181"/>
      <c r="H279" s="182"/>
      <c r="I279" s="181"/>
      <c r="J279" s="182"/>
      <c r="K279" s="181"/>
      <c r="L279" s="181"/>
    </row>
    <row r="280" spans="1:12" ht="18" customHeight="1" thickBot="1">
      <c r="A280" s="183">
        <v>2711</v>
      </c>
      <c r="B280" s="224" t="s">
        <v>616</v>
      </c>
      <c r="C280" s="184">
        <v>1</v>
      </c>
      <c r="D280" s="185">
        <v>1</v>
      </c>
      <c r="E280" s="180" t="s">
        <v>5</v>
      </c>
      <c r="F280" s="202">
        <f>SUM(G280:H280)</f>
        <v>0</v>
      </c>
      <c r="G280" s="181"/>
      <c r="H280" s="182"/>
      <c r="I280" s="181"/>
      <c r="J280" s="182"/>
      <c r="K280" s="181"/>
      <c r="L280" s="181"/>
    </row>
    <row r="281" spans="1:12" ht="21.75" customHeight="1" thickBot="1">
      <c r="A281" s="183">
        <v>2712</v>
      </c>
      <c r="B281" s="224" t="s">
        <v>616</v>
      </c>
      <c r="C281" s="184">
        <v>1</v>
      </c>
      <c r="D281" s="185">
        <v>2</v>
      </c>
      <c r="E281" s="180" t="s">
        <v>6</v>
      </c>
      <c r="F281" s="202">
        <f>SUM(G281:H281)</f>
        <v>0</v>
      </c>
      <c r="G281" s="181"/>
      <c r="H281" s="182"/>
      <c r="I281" s="181"/>
      <c r="J281" s="182"/>
      <c r="K281" s="181"/>
      <c r="L281" s="181"/>
    </row>
    <row r="282" spans="1:12" ht="23.25" customHeight="1" thickBot="1">
      <c r="A282" s="183">
        <v>2713</v>
      </c>
      <c r="B282" s="224" t="s">
        <v>616</v>
      </c>
      <c r="C282" s="184">
        <v>1</v>
      </c>
      <c r="D282" s="185">
        <v>3</v>
      </c>
      <c r="E282" s="180" t="s">
        <v>106</v>
      </c>
      <c r="F282" s="202">
        <f>SUM(G282:H282)</f>
        <v>0</v>
      </c>
      <c r="G282" s="181"/>
      <c r="H282" s="182"/>
      <c r="I282" s="181"/>
      <c r="J282" s="182"/>
      <c r="K282" s="181"/>
      <c r="L282" s="181"/>
    </row>
    <row r="283" spans="1:12" ht="24" customHeight="1">
      <c r="A283" s="183">
        <v>2720</v>
      </c>
      <c r="B283" s="224" t="s">
        <v>616</v>
      </c>
      <c r="C283" s="184">
        <v>2</v>
      </c>
      <c r="D283" s="185">
        <v>0</v>
      </c>
      <c r="E283" s="180" t="s">
        <v>617</v>
      </c>
      <c r="F283" s="181">
        <f aca="true" t="shared" si="62" ref="F283:L283">SUM(F285:F288)</f>
        <v>0</v>
      </c>
      <c r="G283" s="181">
        <f t="shared" si="62"/>
        <v>0</v>
      </c>
      <c r="H283" s="182">
        <f t="shared" si="62"/>
        <v>0</v>
      </c>
      <c r="I283" s="181">
        <f t="shared" si="62"/>
        <v>0</v>
      </c>
      <c r="J283" s="182">
        <f t="shared" si="62"/>
        <v>0</v>
      </c>
      <c r="K283" s="181">
        <f t="shared" si="62"/>
        <v>0</v>
      </c>
      <c r="L283" s="181">
        <f t="shared" si="62"/>
        <v>0</v>
      </c>
    </row>
    <row r="284" spans="1:12" s="186" customFormat="1" ht="14.25" customHeight="1">
      <c r="A284" s="183"/>
      <c r="B284" s="173"/>
      <c r="C284" s="184"/>
      <c r="D284" s="185"/>
      <c r="E284" s="180" t="s">
        <v>182</v>
      </c>
      <c r="F284" s="181"/>
      <c r="G284" s="181"/>
      <c r="H284" s="182"/>
      <c r="I284" s="181"/>
      <c r="J284" s="182"/>
      <c r="K284" s="181"/>
      <c r="L284" s="181"/>
    </row>
    <row r="285" spans="1:12" ht="24.75" customHeight="1" thickBot="1">
      <c r="A285" s="183">
        <v>2721</v>
      </c>
      <c r="B285" s="224" t="s">
        <v>616</v>
      </c>
      <c r="C285" s="184">
        <v>2</v>
      </c>
      <c r="D285" s="185">
        <v>1</v>
      </c>
      <c r="E285" s="180" t="s">
        <v>7</v>
      </c>
      <c r="F285" s="202">
        <f>SUM(G285:H285)</f>
        <v>0</v>
      </c>
      <c r="G285" s="202"/>
      <c r="H285" s="203"/>
      <c r="I285" s="202"/>
      <c r="J285" s="203"/>
      <c r="K285" s="202"/>
      <c r="L285" s="202"/>
    </row>
    <row r="286" spans="1:12" ht="24.75" customHeight="1" thickBot="1">
      <c r="A286" s="183">
        <v>2722</v>
      </c>
      <c r="B286" s="224" t="s">
        <v>616</v>
      </c>
      <c r="C286" s="184">
        <v>2</v>
      </c>
      <c r="D286" s="185">
        <v>2</v>
      </c>
      <c r="E286" s="180" t="s">
        <v>8</v>
      </c>
      <c r="F286" s="202">
        <f>SUM(G286:H286)</f>
        <v>0</v>
      </c>
      <c r="G286" s="202"/>
      <c r="H286" s="203"/>
      <c r="I286" s="202"/>
      <c r="J286" s="203"/>
      <c r="K286" s="202"/>
      <c r="L286" s="202"/>
    </row>
    <row r="287" spans="1:12" ht="19.5" customHeight="1" thickBot="1">
      <c r="A287" s="183">
        <v>2723</v>
      </c>
      <c r="B287" s="224" t="s">
        <v>616</v>
      </c>
      <c r="C287" s="184">
        <v>2</v>
      </c>
      <c r="D287" s="185">
        <v>3</v>
      </c>
      <c r="E287" s="180" t="s">
        <v>107</v>
      </c>
      <c r="F287" s="202">
        <f>SUM(G287:H287)</f>
        <v>0</v>
      </c>
      <c r="G287" s="202"/>
      <c r="H287" s="203"/>
      <c r="I287" s="202"/>
      <c r="J287" s="203"/>
      <c r="K287" s="202"/>
      <c r="L287" s="202"/>
    </row>
    <row r="288" spans="1:12" ht="15.75" customHeight="1" thickBot="1">
      <c r="A288" s="183">
        <v>2724</v>
      </c>
      <c r="B288" s="224" t="s">
        <v>616</v>
      </c>
      <c r="C288" s="184">
        <v>2</v>
      </c>
      <c r="D288" s="185">
        <v>4</v>
      </c>
      <c r="E288" s="180" t="s">
        <v>9</v>
      </c>
      <c r="F288" s="202">
        <f>SUM(G288:H288)</f>
        <v>0</v>
      </c>
      <c r="G288" s="202"/>
      <c r="H288" s="203"/>
      <c r="I288" s="202"/>
      <c r="J288" s="203"/>
      <c r="K288" s="202"/>
      <c r="L288" s="202"/>
    </row>
    <row r="289" spans="1:12" ht="19.5" customHeight="1">
      <c r="A289" s="183">
        <v>2730</v>
      </c>
      <c r="B289" s="224" t="s">
        <v>616</v>
      </c>
      <c r="C289" s="184">
        <v>3</v>
      </c>
      <c r="D289" s="185">
        <v>0</v>
      </c>
      <c r="E289" s="180" t="s">
        <v>10</v>
      </c>
      <c r="F289" s="181">
        <f aca="true" t="shared" si="63" ref="F289:L289">SUM(F291:F294)</f>
        <v>0</v>
      </c>
      <c r="G289" s="181">
        <f t="shared" si="63"/>
        <v>0</v>
      </c>
      <c r="H289" s="182">
        <f t="shared" si="63"/>
        <v>0</v>
      </c>
      <c r="I289" s="181">
        <f t="shared" si="63"/>
        <v>0</v>
      </c>
      <c r="J289" s="182">
        <f t="shared" si="63"/>
        <v>0</v>
      </c>
      <c r="K289" s="181">
        <f t="shared" si="63"/>
        <v>0</v>
      </c>
      <c r="L289" s="181">
        <f t="shared" si="63"/>
        <v>0</v>
      </c>
    </row>
    <row r="290" spans="1:12" s="186" customFormat="1" ht="10.5" customHeight="1">
      <c r="A290" s="183"/>
      <c r="B290" s="173"/>
      <c r="C290" s="184"/>
      <c r="D290" s="185"/>
      <c r="E290" s="180" t="s">
        <v>182</v>
      </c>
      <c r="F290" s="181"/>
      <c r="G290" s="181"/>
      <c r="H290" s="182"/>
      <c r="I290" s="181"/>
      <c r="J290" s="182"/>
      <c r="K290" s="181"/>
      <c r="L290" s="181"/>
    </row>
    <row r="291" spans="1:12" ht="24.75" customHeight="1" thickBot="1">
      <c r="A291" s="183">
        <v>2731</v>
      </c>
      <c r="B291" s="224" t="s">
        <v>616</v>
      </c>
      <c r="C291" s="184">
        <v>3</v>
      </c>
      <c r="D291" s="185">
        <v>1</v>
      </c>
      <c r="E291" s="180" t="s">
        <v>11</v>
      </c>
      <c r="F291" s="202">
        <f>SUM(G291:H291)</f>
        <v>0</v>
      </c>
      <c r="G291" s="202"/>
      <c r="H291" s="203"/>
      <c r="I291" s="202"/>
      <c r="J291" s="203"/>
      <c r="K291" s="202"/>
      <c r="L291" s="202"/>
    </row>
    <row r="292" spans="1:12" ht="23.25" customHeight="1" thickBot="1">
      <c r="A292" s="183">
        <v>2732</v>
      </c>
      <c r="B292" s="224" t="s">
        <v>616</v>
      </c>
      <c r="C292" s="184">
        <v>3</v>
      </c>
      <c r="D292" s="185">
        <v>2</v>
      </c>
      <c r="E292" s="180" t="s">
        <v>12</v>
      </c>
      <c r="F292" s="202">
        <f>SUM(G292:H292)</f>
        <v>0</v>
      </c>
      <c r="G292" s="202"/>
      <c r="H292" s="203"/>
      <c r="I292" s="202"/>
      <c r="J292" s="203"/>
      <c r="K292" s="202"/>
      <c r="L292" s="202"/>
    </row>
    <row r="293" spans="1:12" ht="26.25" customHeight="1" thickBot="1">
      <c r="A293" s="183">
        <v>2733</v>
      </c>
      <c r="B293" s="224" t="s">
        <v>616</v>
      </c>
      <c r="C293" s="184">
        <v>3</v>
      </c>
      <c r="D293" s="185">
        <v>3</v>
      </c>
      <c r="E293" s="180" t="s">
        <v>13</v>
      </c>
      <c r="F293" s="202">
        <f>SUM(G293:H293)</f>
        <v>0</v>
      </c>
      <c r="G293" s="202"/>
      <c r="H293" s="203"/>
      <c r="I293" s="202"/>
      <c r="J293" s="203"/>
      <c r="K293" s="202"/>
      <c r="L293" s="202"/>
    </row>
    <row r="294" spans="1:12" ht="39" customHeight="1" thickBot="1">
      <c r="A294" s="183">
        <v>2734</v>
      </c>
      <c r="B294" s="224" t="s">
        <v>616</v>
      </c>
      <c r="C294" s="184">
        <v>3</v>
      </c>
      <c r="D294" s="185">
        <v>4</v>
      </c>
      <c r="E294" s="180" t="s">
        <v>14</v>
      </c>
      <c r="F294" s="202">
        <f>SUM(G294:H294)</f>
        <v>0</v>
      </c>
      <c r="G294" s="202"/>
      <c r="H294" s="203"/>
      <c r="I294" s="202"/>
      <c r="J294" s="203"/>
      <c r="K294" s="202"/>
      <c r="L294" s="202"/>
    </row>
    <row r="295" spans="1:12" ht="26.25" customHeight="1">
      <c r="A295" s="183">
        <v>2740</v>
      </c>
      <c r="B295" s="224" t="s">
        <v>616</v>
      </c>
      <c r="C295" s="184">
        <v>4</v>
      </c>
      <c r="D295" s="185">
        <v>0</v>
      </c>
      <c r="E295" s="180" t="s">
        <v>15</v>
      </c>
      <c r="F295" s="181">
        <f aca="true" t="shared" si="64" ref="F295:L295">SUM(F297)</f>
        <v>0</v>
      </c>
      <c r="G295" s="181">
        <f t="shared" si="64"/>
        <v>0</v>
      </c>
      <c r="H295" s="182">
        <f t="shared" si="64"/>
        <v>0</v>
      </c>
      <c r="I295" s="181">
        <f t="shared" si="64"/>
        <v>0</v>
      </c>
      <c r="J295" s="182">
        <f t="shared" si="64"/>
        <v>0</v>
      </c>
      <c r="K295" s="181">
        <f t="shared" si="64"/>
        <v>0</v>
      </c>
      <c r="L295" s="181">
        <f t="shared" si="64"/>
        <v>0</v>
      </c>
    </row>
    <row r="296" spans="1:12" s="186" customFormat="1" ht="17.25" customHeight="1">
      <c r="A296" s="183"/>
      <c r="B296" s="173"/>
      <c r="C296" s="184"/>
      <c r="D296" s="185"/>
      <c r="E296" s="180" t="s">
        <v>182</v>
      </c>
      <c r="F296" s="181"/>
      <c r="G296" s="181"/>
      <c r="H296" s="182"/>
      <c r="I296" s="181"/>
      <c r="J296" s="182"/>
      <c r="K296" s="181"/>
      <c r="L296" s="181"/>
    </row>
    <row r="297" spans="1:12" ht="27.75" customHeight="1" thickBot="1">
      <c r="A297" s="183">
        <v>2741</v>
      </c>
      <c r="B297" s="224" t="s">
        <v>616</v>
      </c>
      <c r="C297" s="184">
        <v>4</v>
      </c>
      <c r="D297" s="185">
        <v>1</v>
      </c>
      <c r="E297" s="180" t="s">
        <v>15</v>
      </c>
      <c r="F297" s="202">
        <f>SUM(G297:H297)</f>
        <v>0</v>
      </c>
      <c r="G297" s="202"/>
      <c r="H297" s="203"/>
      <c r="I297" s="202"/>
      <c r="J297" s="203"/>
      <c r="K297" s="202"/>
      <c r="L297" s="202"/>
    </row>
    <row r="298" spans="1:12" ht="39.75" customHeight="1">
      <c r="A298" s="183">
        <v>2750</v>
      </c>
      <c r="B298" s="224" t="s">
        <v>616</v>
      </c>
      <c r="C298" s="184">
        <v>5</v>
      </c>
      <c r="D298" s="185">
        <v>0</v>
      </c>
      <c r="E298" s="180" t="s">
        <v>16</v>
      </c>
      <c r="F298" s="181">
        <f aca="true" t="shared" si="65" ref="F298:L298">SUM(F300)</f>
        <v>0</v>
      </c>
      <c r="G298" s="181">
        <f t="shared" si="65"/>
        <v>0</v>
      </c>
      <c r="H298" s="182">
        <f t="shared" si="65"/>
        <v>0</v>
      </c>
      <c r="I298" s="181">
        <f t="shared" si="65"/>
        <v>0</v>
      </c>
      <c r="J298" s="182">
        <f t="shared" si="65"/>
        <v>0</v>
      </c>
      <c r="K298" s="181">
        <f t="shared" si="65"/>
        <v>0</v>
      </c>
      <c r="L298" s="181">
        <f t="shared" si="65"/>
        <v>0</v>
      </c>
    </row>
    <row r="299" spans="1:12" s="186" customFormat="1" ht="15.75" customHeight="1">
      <c r="A299" s="183"/>
      <c r="B299" s="173"/>
      <c r="C299" s="184"/>
      <c r="D299" s="185"/>
      <c r="E299" s="180" t="s">
        <v>182</v>
      </c>
      <c r="F299" s="181"/>
      <c r="G299" s="181"/>
      <c r="H299" s="182"/>
      <c r="I299" s="181"/>
      <c r="J299" s="182"/>
      <c r="K299" s="181"/>
      <c r="L299" s="181"/>
    </row>
    <row r="300" spans="1:12" ht="37.5" customHeight="1" thickBot="1">
      <c r="A300" s="183">
        <v>2751</v>
      </c>
      <c r="B300" s="224" t="s">
        <v>616</v>
      </c>
      <c r="C300" s="184">
        <v>5</v>
      </c>
      <c r="D300" s="185">
        <v>1</v>
      </c>
      <c r="E300" s="180" t="s">
        <v>16</v>
      </c>
      <c r="F300" s="202">
        <f>SUM(G300:H300)</f>
        <v>0</v>
      </c>
      <c r="G300" s="202"/>
      <c r="H300" s="203"/>
      <c r="I300" s="202"/>
      <c r="J300" s="203"/>
      <c r="K300" s="202"/>
      <c r="L300" s="202"/>
    </row>
    <row r="301" spans="1:12" ht="26.25" customHeight="1">
      <c r="A301" s="183">
        <v>2760</v>
      </c>
      <c r="B301" s="224" t="s">
        <v>616</v>
      </c>
      <c r="C301" s="184">
        <v>6</v>
      </c>
      <c r="D301" s="185">
        <v>0</v>
      </c>
      <c r="E301" s="180" t="s">
        <v>17</v>
      </c>
      <c r="F301" s="181">
        <f aca="true" t="shared" si="66" ref="F301:L301">SUM(F303:F304)</f>
        <v>0</v>
      </c>
      <c r="G301" s="181">
        <f t="shared" si="66"/>
        <v>0</v>
      </c>
      <c r="H301" s="182">
        <f t="shared" si="66"/>
        <v>0</v>
      </c>
      <c r="I301" s="181">
        <f t="shared" si="66"/>
        <v>0</v>
      </c>
      <c r="J301" s="182">
        <f t="shared" si="66"/>
        <v>0</v>
      </c>
      <c r="K301" s="181">
        <f t="shared" si="66"/>
        <v>0</v>
      </c>
      <c r="L301" s="181">
        <f t="shared" si="66"/>
        <v>0</v>
      </c>
    </row>
    <row r="302" spans="1:12" s="186" customFormat="1" ht="16.5" customHeight="1">
      <c r="A302" s="183"/>
      <c r="B302" s="173"/>
      <c r="C302" s="184"/>
      <c r="D302" s="185"/>
      <c r="E302" s="180" t="s">
        <v>182</v>
      </c>
      <c r="F302" s="181"/>
      <c r="G302" s="181"/>
      <c r="H302" s="182"/>
      <c r="I302" s="181"/>
      <c r="J302" s="182"/>
      <c r="K302" s="181"/>
      <c r="L302" s="181"/>
    </row>
    <row r="303" spans="1:12" ht="24.75" thickBot="1">
      <c r="A303" s="183">
        <v>2761</v>
      </c>
      <c r="B303" s="224" t="s">
        <v>616</v>
      </c>
      <c r="C303" s="184">
        <v>6</v>
      </c>
      <c r="D303" s="185">
        <v>1</v>
      </c>
      <c r="E303" s="180" t="s">
        <v>618</v>
      </c>
      <c r="F303" s="202">
        <f>SUM(G303:H303)</f>
        <v>0</v>
      </c>
      <c r="G303" s="202"/>
      <c r="H303" s="203"/>
      <c r="I303" s="202"/>
      <c r="J303" s="203"/>
      <c r="K303" s="202"/>
      <c r="L303" s="202"/>
    </row>
    <row r="304" spans="1:12" ht="23.25" customHeight="1" thickBot="1">
      <c r="A304" s="183">
        <v>2762</v>
      </c>
      <c r="B304" s="224" t="s">
        <v>616</v>
      </c>
      <c r="C304" s="184">
        <v>6</v>
      </c>
      <c r="D304" s="185">
        <v>2</v>
      </c>
      <c r="E304" s="180" t="s">
        <v>17</v>
      </c>
      <c r="F304" s="202">
        <f>SUM(G304:H304)</f>
        <v>0</v>
      </c>
      <c r="G304" s="202"/>
      <c r="H304" s="203"/>
      <c r="I304" s="202"/>
      <c r="J304" s="203"/>
      <c r="K304" s="202"/>
      <c r="L304" s="202"/>
    </row>
    <row r="305" spans="1:12" s="179" customFormat="1" ht="47.25" customHeight="1">
      <c r="A305" s="183">
        <v>2800</v>
      </c>
      <c r="B305" s="224" t="s">
        <v>619</v>
      </c>
      <c r="C305" s="225">
        <v>0</v>
      </c>
      <c r="D305" s="226">
        <v>0</v>
      </c>
      <c r="E305" s="204" t="s">
        <v>556</v>
      </c>
      <c r="F305" s="205">
        <f aca="true" t="shared" si="67" ref="F305:L305">SUM(F307,F310,F324,F330,F335,F338)</f>
        <v>49224.7</v>
      </c>
      <c r="G305" s="205">
        <f t="shared" si="67"/>
        <v>45774.1</v>
      </c>
      <c r="H305" s="223">
        <f t="shared" si="67"/>
        <v>3450.6</v>
      </c>
      <c r="I305" s="205">
        <f t="shared" si="67"/>
        <v>15123.1</v>
      </c>
      <c r="J305" s="223">
        <f t="shared" si="67"/>
        <v>26295.6</v>
      </c>
      <c r="K305" s="205">
        <f t="shared" si="67"/>
        <v>37468.1</v>
      </c>
      <c r="L305" s="205">
        <f t="shared" si="67"/>
        <v>49224.7</v>
      </c>
    </row>
    <row r="306" spans="1:12" ht="17.25" customHeight="1">
      <c r="A306" s="172"/>
      <c r="B306" s="173"/>
      <c r="C306" s="174"/>
      <c r="D306" s="175"/>
      <c r="E306" s="180" t="s">
        <v>181</v>
      </c>
      <c r="F306" s="216"/>
      <c r="G306" s="216"/>
      <c r="H306" s="222"/>
      <c r="I306" s="216"/>
      <c r="J306" s="222"/>
      <c r="K306" s="216"/>
      <c r="L306" s="216"/>
    </row>
    <row r="307" spans="1:12" ht="18.75" customHeight="1">
      <c r="A307" s="183">
        <v>2810</v>
      </c>
      <c r="B307" s="224" t="s">
        <v>619</v>
      </c>
      <c r="C307" s="184">
        <v>1</v>
      </c>
      <c r="D307" s="185">
        <v>0</v>
      </c>
      <c r="E307" s="180" t="s">
        <v>18</v>
      </c>
      <c r="F307" s="205">
        <f aca="true" t="shared" si="68" ref="F307:L307">SUM(F309)</f>
        <v>0</v>
      </c>
      <c r="G307" s="205">
        <f t="shared" si="68"/>
        <v>0</v>
      </c>
      <c r="H307" s="223">
        <f t="shared" si="68"/>
        <v>0</v>
      </c>
      <c r="I307" s="205">
        <f t="shared" si="68"/>
        <v>0</v>
      </c>
      <c r="J307" s="223">
        <f t="shared" si="68"/>
        <v>0</v>
      </c>
      <c r="K307" s="205">
        <f t="shared" si="68"/>
        <v>0</v>
      </c>
      <c r="L307" s="205">
        <f t="shared" si="68"/>
        <v>0</v>
      </c>
    </row>
    <row r="308" spans="1:12" s="186" customFormat="1" ht="12.75" customHeight="1">
      <c r="A308" s="183"/>
      <c r="B308" s="173"/>
      <c r="C308" s="184"/>
      <c r="D308" s="185"/>
      <c r="E308" s="180" t="s">
        <v>182</v>
      </c>
      <c r="F308" s="181"/>
      <c r="G308" s="181"/>
      <c r="H308" s="182"/>
      <c r="I308" s="181"/>
      <c r="J308" s="182"/>
      <c r="K308" s="181"/>
      <c r="L308" s="181"/>
    </row>
    <row r="309" spans="1:12" ht="16.5" customHeight="1" thickBot="1">
      <c r="A309" s="183">
        <v>2811</v>
      </c>
      <c r="B309" s="224" t="s">
        <v>619</v>
      </c>
      <c r="C309" s="184">
        <v>1</v>
      </c>
      <c r="D309" s="185">
        <v>1</v>
      </c>
      <c r="E309" s="180" t="s">
        <v>18</v>
      </c>
      <c r="F309" s="202">
        <f>SUM(G309:H309)</f>
        <v>0</v>
      </c>
      <c r="G309" s="202"/>
      <c r="H309" s="202"/>
      <c r="I309" s="202"/>
      <c r="J309" s="202"/>
      <c r="K309" s="202"/>
      <c r="L309" s="202"/>
    </row>
    <row r="310" spans="1:12" ht="28.5" customHeight="1">
      <c r="A310" s="183">
        <v>2820</v>
      </c>
      <c r="B310" s="224" t="s">
        <v>619</v>
      </c>
      <c r="C310" s="184">
        <v>2</v>
      </c>
      <c r="D310" s="185">
        <v>0</v>
      </c>
      <c r="E310" s="204" t="s">
        <v>21</v>
      </c>
      <c r="F310" s="205">
        <f>F312+F315+F316+F318</f>
        <v>49224.7</v>
      </c>
      <c r="G310" s="205">
        <f aca="true" t="shared" si="69" ref="G310:L310">SUM(G312,G315,G316,G318,G321,G322,G323)</f>
        <v>45774.1</v>
      </c>
      <c r="H310" s="205">
        <f t="shared" si="69"/>
        <v>3450.6</v>
      </c>
      <c r="I310" s="205">
        <f t="shared" si="69"/>
        <v>15123.1</v>
      </c>
      <c r="J310" s="205">
        <f t="shared" si="69"/>
        <v>26295.6</v>
      </c>
      <c r="K310" s="205">
        <f t="shared" si="69"/>
        <v>37468.1</v>
      </c>
      <c r="L310" s="205">
        <f t="shared" si="69"/>
        <v>49224.7</v>
      </c>
    </row>
    <row r="311" spans="1:12" s="186" customFormat="1" ht="10.5" customHeight="1">
      <c r="A311" s="183"/>
      <c r="B311" s="173"/>
      <c r="C311" s="184"/>
      <c r="D311" s="185"/>
      <c r="E311" s="180" t="s">
        <v>182</v>
      </c>
      <c r="F311" s="181"/>
      <c r="G311" s="181"/>
      <c r="H311" s="182"/>
      <c r="I311" s="181"/>
      <c r="J311" s="182"/>
      <c r="K311" s="181"/>
      <c r="L311" s="181"/>
    </row>
    <row r="312" spans="1:12" ht="22.5" customHeight="1" thickBot="1">
      <c r="A312" s="183">
        <v>2821</v>
      </c>
      <c r="B312" s="224" t="s">
        <v>619</v>
      </c>
      <c r="C312" s="184">
        <v>2</v>
      </c>
      <c r="D312" s="185">
        <v>1</v>
      </c>
      <c r="E312" s="204" t="s">
        <v>620</v>
      </c>
      <c r="F312" s="202">
        <f>F313+F314</f>
        <v>38774.1</v>
      </c>
      <c r="G312" s="202">
        <f aca="true" t="shared" si="70" ref="G312:L312">SUM(G313:G314)</f>
        <v>38774.1</v>
      </c>
      <c r="H312" s="202">
        <f t="shared" si="70"/>
        <v>0</v>
      </c>
      <c r="I312" s="202">
        <f t="shared" si="70"/>
        <v>9672.5</v>
      </c>
      <c r="J312" s="202">
        <f t="shared" si="70"/>
        <v>19345</v>
      </c>
      <c r="K312" s="202">
        <f t="shared" si="70"/>
        <v>29017.5</v>
      </c>
      <c r="L312" s="202">
        <f t="shared" si="70"/>
        <v>38774.1</v>
      </c>
    </row>
    <row r="313" spans="1:12" ht="65.25" customHeight="1" thickBot="1">
      <c r="A313" s="183"/>
      <c r="B313" s="224"/>
      <c r="C313" s="184"/>
      <c r="D313" s="185"/>
      <c r="E313" s="229" t="s">
        <v>428</v>
      </c>
      <c r="F313" s="202">
        <f>SUM(G313:H313)</f>
        <v>38774.1</v>
      </c>
      <c r="G313" s="181">
        <v>38774.1</v>
      </c>
      <c r="H313" s="182"/>
      <c r="I313" s="238">
        <v>9672.5</v>
      </c>
      <c r="J313" s="239">
        <v>19345</v>
      </c>
      <c r="K313" s="239">
        <v>29017.5</v>
      </c>
      <c r="L313" s="240">
        <v>38774.1</v>
      </c>
    </row>
    <row r="314" spans="1:12" ht="15.75" thickBot="1">
      <c r="A314" s="183"/>
      <c r="B314" s="224"/>
      <c r="C314" s="184"/>
      <c r="D314" s="185"/>
      <c r="E314" s="180"/>
      <c r="F314" s="202">
        <f>SUM(G314:H314)</f>
        <v>0</v>
      </c>
      <c r="G314" s="181"/>
      <c r="H314" s="182"/>
      <c r="I314" s="181"/>
      <c r="J314" s="182"/>
      <c r="K314" s="181"/>
      <c r="L314" s="181"/>
    </row>
    <row r="315" spans="1:12" ht="24.75" thickBot="1">
      <c r="A315" s="183">
        <v>2822</v>
      </c>
      <c r="B315" s="224" t="s">
        <v>619</v>
      </c>
      <c r="C315" s="184">
        <v>2</v>
      </c>
      <c r="D315" s="185">
        <v>2</v>
      </c>
      <c r="E315" s="180" t="s">
        <v>621</v>
      </c>
      <c r="F315" s="202">
        <f>SUM(G315:H315)</f>
        <v>0</v>
      </c>
      <c r="G315" s="181"/>
      <c r="H315" s="181"/>
      <c r="I315" s="181"/>
      <c r="J315" s="181"/>
      <c r="K315" s="181"/>
      <c r="L315" s="181"/>
    </row>
    <row r="316" spans="1:12" ht="24" customHeight="1" thickBot="1">
      <c r="A316" s="183">
        <v>2823</v>
      </c>
      <c r="B316" s="224" t="s">
        <v>619</v>
      </c>
      <c r="C316" s="184">
        <v>2</v>
      </c>
      <c r="D316" s="185">
        <v>3</v>
      </c>
      <c r="E316" s="180" t="s">
        <v>656</v>
      </c>
      <c r="F316" s="202">
        <f>SUM(G316:H316)</f>
        <v>3450.6</v>
      </c>
      <c r="G316" s="202">
        <f aca="true" t="shared" si="71" ref="G316:L316">SUM(G317)</f>
        <v>0</v>
      </c>
      <c r="H316" s="202">
        <f t="shared" si="71"/>
        <v>3450.6</v>
      </c>
      <c r="I316" s="202">
        <f t="shared" si="71"/>
        <v>3450.6</v>
      </c>
      <c r="J316" s="202">
        <f t="shared" si="71"/>
        <v>3450.6</v>
      </c>
      <c r="K316" s="202">
        <f t="shared" si="71"/>
        <v>3450.6</v>
      </c>
      <c r="L316" s="202">
        <f t="shared" si="71"/>
        <v>3450.6</v>
      </c>
    </row>
    <row r="317" spans="1:12" ht="24" customHeight="1" thickBot="1">
      <c r="A317" s="183"/>
      <c r="B317" s="224"/>
      <c r="C317" s="184"/>
      <c r="D317" s="185"/>
      <c r="E317" s="180" t="s">
        <v>596</v>
      </c>
      <c r="F317" s="202">
        <f>SUM(G317:H317)</f>
        <v>3450.6</v>
      </c>
      <c r="G317" s="477"/>
      <c r="H317" s="477">
        <v>3450.6</v>
      </c>
      <c r="I317" s="477">
        <v>3450.6</v>
      </c>
      <c r="J317" s="477">
        <v>3450.6</v>
      </c>
      <c r="K317" s="477">
        <v>3450.6</v>
      </c>
      <c r="L317" s="477">
        <v>3450.6</v>
      </c>
    </row>
    <row r="318" spans="1:12" ht="24.75" thickBot="1">
      <c r="A318" s="183">
        <v>2824</v>
      </c>
      <c r="B318" s="224" t="s">
        <v>619</v>
      </c>
      <c r="C318" s="184">
        <v>2</v>
      </c>
      <c r="D318" s="185">
        <v>4</v>
      </c>
      <c r="E318" s="204" t="s">
        <v>622</v>
      </c>
      <c r="F318" s="241">
        <f aca="true" t="shared" si="72" ref="F318:F323">SUM(G318:H318)</f>
        <v>7000</v>
      </c>
      <c r="G318" s="205">
        <f aca="true" t="shared" si="73" ref="G318:L318">SUM(G319:G320)</f>
        <v>7000</v>
      </c>
      <c r="H318" s="205">
        <f t="shared" si="73"/>
        <v>0</v>
      </c>
      <c r="I318" s="205">
        <f t="shared" si="73"/>
        <v>2000</v>
      </c>
      <c r="J318" s="205">
        <f t="shared" si="73"/>
        <v>3500</v>
      </c>
      <c r="K318" s="205">
        <f t="shared" si="73"/>
        <v>5000</v>
      </c>
      <c r="L318" s="205">
        <f t="shared" si="73"/>
        <v>7000</v>
      </c>
    </row>
    <row r="319" spans="1:12" ht="24.75" thickBot="1">
      <c r="A319" s="183"/>
      <c r="B319" s="224"/>
      <c r="C319" s="184"/>
      <c r="D319" s="185"/>
      <c r="E319" s="196" t="s">
        <v>433</v>
      </c>
      <c r="F319" s="202">
        <f t="shared" si="72"/>
        <v>4000</v>
      </c>
      <c r="G319" s="181">
        <v>4000</v>
      </c>
      <c r="H319" s="182"/>
      <c r="I319" s="181">
        <v>1000</v>
      </c>
      <c r="J319" s="182">
        <v>2000</v>
      </c>
      <c r="K319" s="181">
        <v>3000</v>
      </c>
      <c r="L319" s="181">
        <v>4000</v>
      </c>
    </row>
    <row r="320" spans="1:12" ht="24.75" thickBot="1">
      <c r="A320" s="183"/>
      <c r="B320" s="224"/>
      <c r="C320" s="184"/>
      <c r="D320" s="185"/>
      <c r="E320" s="196" t="s">
        <v>427</v>
      </c>
      <c r="F320" s="202">
        <f t="shared" si="72"/>
        <v>3000</v>
      </c>
      <c r="G320" s="181">
        <v>3000</v>
      </c>
      <c r="H320" s="182"/>
      <c r="I320" s="181">
        <v>1000</v>
      </c>
      <c r="J320" s="182">
        <v>1500</v>
      </c>
      <c r="K320" s="181">
        <v>2000</v>
      </c>
      <c r="L320" s="181">
        <v>3000</v>
      </c>
    </row>
    <row r="321" spans="1:12" ht="15.75" thickBot="1">
      <c r="A321" s="183">
        <v>2825</v>
      </c>
      <c r="B321" s="224" t="s">
        <v>619</v>
      </c>
      <c r="C321" s="184">
        <v>2</v>
      </c>
      <c r="D321" s="185">
        <v>5</v>
      </c>
      <c r="E321" s="180" t="s">
        <v>623</v>
      </c>
      <c r="F321" s="241">
        <f t="shared" si="72"/>
        <v>0</v>
      </c>
      <c r="G321" s="205"/>
      <c r="H321" s="205"/>
      <c r="I321" s="205"/>
      <c r="J321" s="205"/>
      <c r="K321" s="205"/>
      <c r="L321" s="205"/>
    </row>
    <row r="322" spans="1:12" ht="15.75" thickBot="1">
      <c r="A322" s="183">
        <v>2826</v>
      </c>
      <c r="B322" s="224" t="s">
        <v>619</v>
      </c>
      <c r="C322" s="184">
        <v>2</v>
      </c>
      <c r="D322" s="185">
        <v>6</v>
      </c>
      <c r="E322" s="180" t="s">
        <v>624</v>
      </c>
      <c r="F322" s="202">
        <f t="shared" si="72"/>
        <v>0</v>
      </c>
      <c r="G322" s="181"/>
      <c r="H322" s="182"/>
      <c r="I322" s="181"/>
      <c r="J322" s="182"/>
      <c r="K322" s="181"/>
      <c r="L322" s="181"/>
    </row>
    <row r="323" spans="1:12" ht="36.75" thickBot="1">
      <c r="A323" s="183">
        <v>2827</v>
      </c>
      <c r="B323" s="224" t="s">
        <v>619</v>
      </c>
      <c r="C323" s="184">
        <v>2</v>
      </c>
      <c r="D323" s="185">
        <v>7</v>
      </c>
      <c r="E323" s="180" t="s">
        <v>625</v>
      </c>
      <c r="F323" s="202">
        <f t="shared" si="72"/>
        <v>0</v>
      </c>
      <c r="G323" s="181"/>
      <c r="H323" s="181"/>
      <c r="I323" s="181"/>
      <c r="J323" s="181"/>
      <c r="K323" s="181"/>
      <c r="L323" s="181"/>
    </row>
    <row r="324" spans="1:12" ht="36.75" customHeight="1">
      <c r="A324" s="183">
        <v>2830</v>
      </c>
      <c r="B324" s="224" t="s">
        <v>619</v>
      </c>
      <c r="C324" s="184">
        <v>3</v>
      </c>
      <c r="D324" s="185">
        <v>0</v>
      </c>
      <c r="E324" s="180" t="s">
        <v>22</v>
      </c>
      <c r="F324" s="181">
        <f aca="true" t="shared" si="74" ref="F324:L324">SUM(F326:F327)</f>
        <v>0</v>
      </c>
      <c r="G324" s="181">
        <f t="shared" si="74"/>
        <v>0</v>
      </c>
      <c r="H324" s="181">
        <f t="shared" si="74"/>
        <v>0</v>
      </c>
      <c r="I324" s="181">
        <f t="shared" si="74"/>
        <v>0</v>
      </c>
      <c r="J324" s="181">
        <f t="shared" si="74"/>
        <v>0</v>
      </c>
      <c r="K324" s="181">
        <f t="shared" si="74"/>
        <v>0</v>
      </c>
      <c r="L324" s="181">
        <f t="shared" si="74"/>
        <v>0</v>
      </c>
    </row>
    <row r="325" spans="1:12" s="186" customFormat="1" ht="15" customHeight="1">
      <c r="A325" s="183"/>
      <c r="B325" s="173"/>
      <c r="C325" s="184"/>
      <c r="D325" s="185"/>
      <c r="E325" s="180" t="s">
        <v>182</v>
      </c>
      <c r="F325" s="181"/>
      <c r="G325" s="181"/>
      <c r="H325" s="182"/>
      <c r="I325" s="181"/>
      <c r="J325" s="182"/>
      <c r="K325" s="181"/>
      <c r="L325" s="181"/>
    </row>
    <row r="326" spans="1:12" ht="19.5" customHeight="1" thickBot="1">
      <c r="A326" s="183">
        <v>2831</v>
      </c>
      <c r="B326" s="224" t="s">
        <v>619</v>
      </c>
      <c r="C326" s="184">
        <v>3</v>
      </c>
      <c r="D326" s="185">
        <v>1</v>
      </c>
      <c r="E326" s="180" t="s">
        <v>657</v>
      </c>
      <c r="F326" s="202">
        <f>SUM(G326:H326)</f>
        <v>0</v>
      </c>
      <c r="G326" s="181"/>
      <c r="H326" s="182"/>
      <c r="I326" s="181"/>
      <c r="J326" s="182"/>
      <c r="K326" s="181"/>
      <c r="L326" s="181"/>
    </row>
    <row r="327" spans="1:12" ht="24.75" thickBot="1">
      <c r="A327" s="183">
        <v>2832</v>
      </c>
      <c r="B327" s="224" t="s">
        <v>619</v>
      </c>
      <c r="C327" s="184">
        <v>3</v>
      </c>
      <c r="D327" s="185">
        <v>2</v>
      </c>
      <c r="E327" s="180" t="s">
        <v>662</v>
      </c>
      <c r="F327" s="202">
        <f>SUM(G327:H327)</f>
        <v>0</v>
      </c>
      <c r="G327" s="181">
        <f aca="true" t="shared" si="75" ref="G327:L327">G328</f>
        <v>0</v>
      </c>
      <c r="H327" s="181">
        <f t="shared" si="75"/>
        <v>0</v>
      </c>
      <c r="I327" s="181">
        <f t="shared" si="75"/>
        <v>0</v>
      </c>
      <c r="J327" s="181">
        <f t="shared" si="75"/>
        <v>0</v>
      </c>
      <c r="K327" s="181">
        <f t="shared" si="75"/>
        <v>0</v>
      </c>
      <c r="L327" s="181">
        <f t="shared" si="75"/>
        <v>0</v>
      </c>
    </row>
    <row r="328" spans="1:12" ht="15.75" thickBot="1">
      <c r="A328" s="183"/>
      <c r="B328" s="224"/>
      <c r="C328" s="184"/>
      <c r="D328" s="185"/>
      <c r="E328" s="180">
        <v>4819</v>
      </c>
      <c r="F328" s="202">
        <f>SUM(G328:H328)</f>
        <v>0</v>
      </c>
      <c r="G328" s="181"/>
      <c r="H328" s="182">
        <v>0</v>
      </c>
      <c r="I328" s="181"/>
      <c r="J328" s="182"/>
      <c r="K328" s="181"/>
      <c r="L328" s="181"/>
    </row>
    <row r="329" spans="1:12" ht="18.75" customHeight="1" thickBot="1">
      <c r="A329" s="183">
        <v>2833</v>
      </c>
      <c r="B329" s="224" t="s">
        <v>619</v>
      </c>
      <c r="C329" s="184">
        <v>3</v>
      </c>
      <c r="D329" s="185">
        <v>3</v>
      </c>
      <c r="E329" s="180" t="s">
        <v>663</v>
      </c>
      <c r="F329" s="202">
        <f>SUM(G329:H329)</f>
        <v>0</v>
      </c>
      <c r="G329" s="181"/>
      <c r="H329" s="182"/>
      <c r="I329" s="181"/>
      <c r="J329" s="182"/>
      <c r="K329" s="181"/>
      <c r="L329" s="181"/>
    </row>
    <row r="330" spans="1:12" ht="25.5" customHeight="1">
      <c r="A330" s="183">
        <v>2840</v>
      </c>
      <c r="B330" s="224" t="s">
        <v>619</v>
      </c>
      <c r="C330" s="184">
        <v>4</v>
      </c>
      <c r="D330" s="185">
        <v>0</v>
      </c>
      <c r="E330" s="180" t="s">
        <v>664</v>
      </c>
      <c r="F330" s="181">
        <f aca="true" t="shared" si="76" ref="F330:L330">SUM(F332:F334)</f>
        <v>0</v>
      </c>
      <c r="G330" s="181">
        <f t="shared" si="76"/>
        <v>0</v>
      </c>
      <c r="H330" s="182">
        <f t="shared" si="76"/>
        <v>0</v>
      </c>
      <c r="I330" s="181">
        <f t="shared" si="76"/>
        <v>0</v>
      </c>
      <c r="J330" s="182">
        <f t="shared" si="76"/>
        <v>0</v>
      </c>
      <c r="K330" s="181">
        <f t="shared" si="76"/>
        <v>0</v>
      </c>
      <c r="L330" s="181">
        <f t="shared" si="76"/>
        <v>0</v>
      </c>
    </row>
    <row r="331" spans="1:12" s="186" customFormat="1" ht="10.5" customHeight="1">
      <c r="A331" s="183"/>
      <c r="B331" s="173"/>
      <c r="C331" s="184"/>
      <c r="D331" s="185"/>
      <c r="E331" s="180" t="s">
        <v>182</v>
      </c>
      <c r="F331" s="181"/>
      <c r="G331" s="181"/>
      <c r="H331" s="182"/>
      <c r="I331" s="181"/>
      <c r="J331" s="182"/>
      <c r="K331" s="181"/>
      <c r="L331" s="181"/>
    </row>
    <row r="332" spans="1:12" ht="19.5" customHeight="1" thickBot="1">
      <c r="A332" s="183">
        <v>2841</v>
      </c>
      <c r="B332" s="224" t="s">
        <v>619</v>
      </c>
      <c r="C332" s="184">
        <v>4</v>
      </c>
      <c r="D332" s="185">
        <v>1</v>
      </c>
      <c r="E332" s="180" t="s">
        <v>665</v>
      </c>
      <c r="F332" s="202">
        <f>SUM(G332:H332)</f>
        <v>0</v>
      </c>
      <c r="G332" s="181"/>
      <c r="H332" s="182"/>
      <c r="I332" s="181"/>
      <c r="J332" s="182"/>
      <c r="K332" s="181"/>
      <c r="L332" s="181"/>
    </row>
    <row r="333" spans="1:12" ht="36" customHeight="1" thickBot="1">
      <c r="A333" s="183">
        <v>2842</v>
      </c>
      <c r="B333" s="224" t="s">
        <v>619</v>
      </c>
      <c r="C333" s="184">
        <v>4</v>
      </c>
      <c r="D333" s="185">
        <v>2</v>
      </c>
      <c r="E333" s="180" t="s">
        <v>666</v>
      </c>
      <c r="F333" s="202">
        <f>SUM(G333:H333)</f>
        <v>0</v>
      </c>
      <c r="G333" s="181"/>
      <c r="H333" s="182"/>
      <c r="I333" s="181"/>
      <c r="J333" s="182"/>
      <c r="K333" s="181"/>
      <c r="L333" s="181"/>
    </row>
    <row r="334" spans="1:12" ht="27" customHeight="1" thickBot="1">
      <c r="A334" s="183">
        <v>2843</v>
      </c>
      <c r="B334" s="224" t="s">
        <v>619</v>
      </c>
      <c r="C334" s="184">
        <v>4</v>
      </c>
      <c r="D334" s="185">
        <v>3</v>
      </c>
      <c r="E334" s="180" t="s">
        <v>664</v>
      </c>
      <c r="F334" s="202">
        <f>SUM(G334:H334)</f>
        <v>0</v>
      </c>
      <c r="G334" s="181"/>
      <c r="H334" s="182"/>
      <c r="I334" s="181"/>
      <c r="J334" s="182"/>
      <c r="K334" s="181"/>
      <c r="L334" s="181"/>
    </row>
    <row r="335" spans="1:12" ht="36.75" customHeight="1">
      <c r="A335" s="183">
        <v>2850</v>
      </c>
      <c r="B335" s="224" t="s">
        <v>619</v>
      </c>
      <c r="C335" s="184">
        <v>5</v>
      </c>
      <c r="D335" s="185">
        <v>0</v>
      </c>
      <c r="E335" s="242" t="s">
        <v>23</v>
      </c>
      <c r="F335" s="181">
        <f aca="true" t="shared" si="77" ref="F335:L335">SUM(F337)</f>
        <v>0</v>
      </c>
      <c r="G335" s="181">
        <f t="shared" si="77"/>
        <v>0</v>
      </c>
      <c r="H335" s="182">
        <f t="shared" si="77"/>
        <v>0</v>
      </c>
      <c r="I335" s="181">
        <f t="shared" si="77"/>
        <v>0</v>
      </c>
      <c r="J335" s="182">
        <f t="shared" si="77"/>
        <v>0</v>
      </c>
      <c r="K335" s="181">
        <f t="shared" si="77"/>
        <v>0</v>
      </c>
      <c r="L335" s="181">
        <f t="shared" si="77"/>
        <v>0</v>
      </c>
    </row>
    <row r="336" spans="1:12" s="186" customFormat="1" ht="10.5" customHeight="1">
      <c r="A336" s="183"/>
      <c r="B336" s="173"/>
      <c r="C336" s="184"/>
      <c r="D336" s="185"/>
      <c r="E336" s="180" t="s">
        <v>182</v>
      </c>
      <c r="F336" s="181"/>
      <c r="G336" s="181"/>
      <c r="H336" s="182"/>
      <c r="I336" s="181"/>
      <c r="J336" s="182"/>
      <c r="K336" s="181"/>
      <c r="L336" s="181"/>
    </row>
    <row r="337" spans="1:12" ht="24" customHeight="1" thickBot="1">
      <c r="A337" s="183">
        <v>2851</v>
      </c>
      <c r="B337" s="224" t="s">
        <v>619</v>
      </c>
      <c r="C337" s="184">
        <v>5</v>
      </c>
      <c r="D337" s="185">
        <v>1</v>
      </c>
      <c r="E337" s="242" t="s">
        <v>23</v>
      </c>
      <c r="F337" s="202">
        <f>SUM(G337:H337)</f>
        <v>0</v>
      </c>
      <c r="G337" s="202"/>
      <c r="H337" s="203"/>
      <c r="I337" s="202"/>
      <c r="J337" s="203"/>
      <c r="K337" s="202"/>
      <c r="L337" s="202"/>
    </row>
    <row r="338" spans="1:12" ht="27" customHeight="1" thickBot="1">
      <c r="A338" s="183">
        <v>2860</v>
      </c>
      <c r="B338" s="224" t="s">
        <v>619</v>
      </c>
      <c r="C338" s="184">
        <v>6</v>
      </c>
      <c r="D338" s="185">
        <v>0</v>
      </c>
      <c r="E338" s="242" t="s">
        <v>24</v>
      </c>
      <c r="F338" s="209">
        <f aca="true" t="shared" si="78" ref="F338:L338">SUM(F340)</f>
        <v>0</v>
      </c>
      <c r="G338" s="209">
        <f t="shared" si="78"/>
        <v>0</v>
      </c>
      <c r="H338" s="231">
        <f t="shared" si="78"/>
        <v>0</v>
      </c>
      <c r="I338" s="209">
        <f t="shared" si="78"/>
        <v>0</v>
      </c>
      <c r="J338" s="231">
        <f t="shared" si="78"/>
        <v>0</v>
      </c>
      <c r="K338" s="209">
        <f t="shared" si="78"/>
        <v>0</v>
      </c>
      <c r="L338" s="209">
        <f t="shared" si="78"/>
        <v>0</v>
      </c>
    </row>
    <row r="339" spans="1:12" s="186" customFormat="1" ht="10.5" customHeight="1">
      <c r="A339" s="183"/>
      <c r="B339" s="173"/>
      <c r="C339" s="184"/>
      <c r="D339" s="185"/>
      <c r="E339" s="180" t="s">
        <v>182</v>
      </c>
      <c r="F339" s="216"/>
      <c r="G339" s="216"/>
      <c r="H339" s="222"/>
      <c r="I339" s="216"/>
      <c r="J339" s="222"/>
      <c r="K339" s="216"/>
      <c r="L339" s="216"/>
    </row>
    <row r="340" spans="1:12" ht="24" customHeight="1" thickBot="1">
      <c r="A340" s="183">
        <v>2861</v>
      </c>
      <c r="B340" s="224" t="s">
        <v>619</v>
      </c>
      <c r="C340" s="184">
        <v>6</v>
      </c>
      <c r="D340" s="185">
        <v>1</v>
      </c>
      <c r="E340" s="242" t="s">
        <v>24</v>
      </c>
      <c r="F340" s="202">
        <f>F341</f>
        <v>0</v>
      </c>
      <c r="G340" s="202">
        <f aca="true" t="shared" si="79" ref="G340:L340">G341</f>
        <v>0</v>
      </c>
      <c r="H340" s="202">
        <f t="shared" si="79"/>
        <v>0</v>
      </c>
      <c r="I340" s="202">
        <f t="shared" si="79"/>
        <v>0</v>
      </c>
      <c r="J340" s="202">
        <f t="shared" si="79"/>
        <v>0</v>
      </c>
      <c r="K340" s="202">
        <f t="shared" si="79"/>
        <v>0</v>
      </c>
      <c r="L340" s="202">
        <f t="shared" si="79"/>
        <v>0</v>
      </c>
    </row>
    <row r="341" spans="1:12" ht="24" customHeight="1" thickBot="1">
      <c r="A341" s="183"/>
      <c r="B341" s="224"/>
      <c r="C341" s="184"/>
      <c r="D341" s="185"/>
      <c r="E341" s="242">
        <v>4269</v>
      </c>
      <c r="F341" s="202">
        <f>SUM(G341:H341)</f>
        <v>0</v>
      </c>
      <c r="G341" s="192"/>
      <c r="H341" s="207"/>
      <c r="I341" s="192"/>
      <c r="J341" s="207"/>
      <c r="K341" s="192"/>
      <c r="L341" s="192"/>
    </row>
    <row r="342" spans="1:12" s="179" customFormat="1" ht="44.25" customHeight="1" thickBot="1">
      <c r="A342" s="243">
        <v>2900</v>
      </c>
      <c r="B342" s="244" t="s">
        <v>626</v>
      </c>
      <c r="C342" s="225">
        <v>0</v>
      </c>
      <c r="D342" s="226">
        <v>0</v>
      </c>
      <c r="E342" s="204" t="s">
        <v>557</v>
      </c>
      <c r="F342" s="202">
        <f>SUM(G342:H342)</f>
        <v>658754.2</v>
      </c>
      <c r="G342" s="205">
        <f aca="true" t="shared" si="80" ref="G342:L342">SUM(G344,G369,G373,G377,G381,G394,G397,G400)</f>
        <v>477212.7</v>
      </c>
      <c r="H342" s="223">
        <f t="shared" si="80"/>
        <v>181541.5</v>
      </c>
      <c r="I342" s="205">
        <f t="shared" si="80"/>
        <v>165049.3</v>
      </c>
      <c r="J342" s="223">
        <f t="shared" si="80"/>
        <v>320986.7</v>
      </c>
      <c r="K342" s="205">
        <f t="shared" si="80"/>
        <v>440373.1</v>
      </c>
      <c r="L342" s="205">
        <f t="shared" si="80"/>
        <v>658754.2</v>
      </c>
    </row>
    <row r="343" spans="1:12" ht="11.25" customHeight="1">
      <c r="A343" s="172"/>
      <c r="B343" s="173"/>
      <c r="C343" s="174"/>
      <c r="D343" s="175"/>
      <c r="E343" s="180" t="s">
        <v>181</v>
      </c>
      <c r="F343" s="216"/>
      <c r="G343" s="216"/>
      <c r="H343" s="222"/>
      <c r="I343" s="216"/>
      <c r="J343" s="222"/>
      <c r="K343" s="216"/>
      <c r="L343" s="216"/>
    </row>
    <row r="344" spans="1:12" ht="24.75" customHeight="1" thickBot="1">
      <c r="A344" s="183">
        <v>2910</v>
      </c>
      <c r="B344" s="224" t="s">
        <v>626</v>
      </c>
      <c r="C344" s="184">
        <v>1</v>
      </c>
      <c r="D344" s="185">
        <v>0</v>
      </c>
      <c r="E344" s="180" t="s">
        <v>658</v>
      </c>
      <c r="F344" s="202">
        <f>SUM(G344:H344)</f>
        <v>510739.9</v>
      </c>
      <c r="G344" s="181">
        <f>G346+G368</f>
        <v>329198.4</v>
      </c>
      <c r="H344" s="181">
        <f>H346</f>
        <v>181541.5</v>
      </c>
      <c r="I344" s="181">
        <f>I346</f>
        <v>127819.29999999999</v>
      </c>
      <c r="J344" s="181">
        <f>J346</f>
        <v>246624.7</v>
      </c>
      <c r="K344" s="181">
        <f>K346</f>
        <v>328801.7</v>
      </c>
      <c r="L344" s="181">
        <f>L346</f>
        <v>510739.9</v>
      </c>
    </row>
    <row r="345" spans="1:12" s="186" customFormat="1" ht="10.5" customHeight="1">
      <c r="A345" s="183"/>
      <c r="B345" s="173"/>
      <c r="C345" s="184"/>
      <c r="D345" s="185"/>
      <c r="E345" s="180" t="s">
        <v>182</v>
      </c>
      <c r="F345" s="181"/>
      <c r="G345" s="181"/>
      <c r="H345" s="182"/>
      <c r="I345" s="181"/>
      <c r="J345" s="182"/>
      <c r="K345" s="181"/>
      <c r="L345" s="181"/>
    </row>
    <row r="346" spans="1:12" ht="25.5" customHeight="1" thickBot="1">
      <c r="A346" s="183">
        <v>2911</v>
      </c>
      <c r="B346" s="224" t="s">
        <v>626</v>
      </c>
      <c r="C346" s="184">
        <v>1</v>
      </c>
      <c r="D346" s="185">
        <v>1</v>
      </c>
      <c r="E346" s="204" t="s">
        <v>51</v>
      </c>
      <c r="F346" s="202">
        <f>SUM(G346:H346)</f>
        <v>510739.9</v>
      </c>
      <c r="G346" s="202">
        <f>G347</f>
        <v>329198.4</v>
      </c>
      <c r="H346" s="202">
        <f>H363+H364+H365+H366</f>
        <v>181541.5</v>
      </c>
      <c r="I346" s="202">
        <f>I347+I363+I364+I365+I366</f>
        <v>127819.29999999999</v>
      </c>
      <c r="J346" s="202">
        <f>J347+J363+J364+J365+J366</f>
        <v>246624.7</v>
      </c>
      <c r="K346" s="202">
        <f>K347+K363+K364+K365+K366</f>
        <v>328801.7</v>
      </c>
      <c r="L346" s="202">
        <f>L347+L363+L364+L365+L366</f>
        <v>510739.9</v>
      </c>
    </row>
    <row r="347" spans="1:12" ht="56.25" customHeight="1" thickBot="1">
      <c r="A347" s="183"/>
      <c r="B347" s="224"/>
      <c r="C347" s="184"/>
      <c r="D347" s="185"/>
      <c r="E347" s="229" t="s">
        <v>428</v>
      </c>
      <c r="F347" s="202">
        <f>SUM(G347:H347)</f>
        <v>329198.4</v>
      </c>
      <c r="G347" s="202">
        <f>SUM(G349,G350,G351,G352,G353,G354,G355,G356,G357,G358,G359,G360,G361,G362)</f>
        <v>329198.4</v>
      </c>
      <c r="H347" s="202"/>
      <c r="I347" s="202">
        <f>SUM(I349,I350,I351,I352,I353,I354,I355,I356,I357,I358,I359,I360,I361,I362)</f>
        <v>69265</v>
      </c>
      <c r="J347" s="202">
        <f>SUM(J349,J350,J351,J352,J353,J354,J355,J356,J357,J358,J359,J360,J361,J362)</f>
        <v>164570.40000000002</v>
      </c>
      <c r="K347" s="202">
        <f>SUM(K349,K350,K351,K352,K353,K354,K355,K356,K357,K358,K359,K360,K361,K362)</f>
        <v>246747.4</v>
      </c>
      <c r="L347" s="202">
        <f>SUM(L349,L350,L351,L352,L353,L354,L355,L356,L357,L358,L359,L360,L361,L362)</f>
        <v>329198.4</v>
      </c>
    </row>
    <row r="348" spans="1:12" ht="19.5" customHeight="1" thickBot="1">
      <c r="A348" s="183"/>
      <c r="B348" s="224"/>
      <c r="C348" s="184"/>
      <c r="D348" s="185"/>
      <c r="E348" s="180" t="s">
        <v>434</v>
      </c>
      <c r="F348" s="202"/>
      <c r="G348" s="202"/>
      <c r="H348" s="203"/>
      <c r="I348" s="202"/>
      <c r="J348" s="203"/>
      <c r="K348" s="202"/>
      <c r="L348" s="202"/>
    </row>
    <row r="349" spans="1:12" ht="30" customHeight="1" thickBot="1">
      <c r="A349" s="183"/>
      <c r="B349" s="224"/>
      <c r="C349" s="184"/>
      <c r="D349" s="185"/>
      <c r="E349" s="245" t="s">
        <v>439</v>
      </c>
      <c r="F349" s="202">
        <f aca="true" t="shared" si="81" ref="F349:F362">SUM(G349:H349)</f>
        <v>19670.4</v>
      </c>
      <c r="G349" s="192">
        <v>19670.4</v>
      </c>
      <c r="H349" s="207"/>
      <c r="I349" s="192">
        <v>5100</v>
      </c>
      <c r="J349" s="207">
        <v>9760.1</v>
      </c>
      <c r="K349" s="192">
        <v>14640.1</v>
      </c>
      <c r="L349" s="192">
        <v>19670.4</v>
      </c>
    </row>
    <row r="350" spans="1:12" ht="30" customHeight="1" thickBot="1">
      <c r="A350" s="183"/>
      <c r="B350" s="224"/>
      <c r="C350" s="184"/>
      <c r="D350" s="185"/>
      <c r="E350" s="245" t="s">
        <v>440</v>
      </c>
      <c r="F350" s="202">
        <f t="shared" si="81"/>
        <v>13914.1</v>
      </c>
      <c r="G350" s="192">
        <v>13914.1</v>
      </c>
      <c r="H350" s="207"/>
      <c r="I350" s="192">
        <v>3445</v>
      </c>
      <c r="J350" s="207">
        <v>6890</v>
      </c>
      <c r="K350" s="192">
        <v>10336.3</v>
      </c>
      <c r="L350" s="192">
        <v>13914.1</v>
      </c>
    </row>
    <row r="351" spans="1:12" ht="30" customHeight="1" thickBot="1">
      <c r="A351" s="183"/>
      <c r="B351" s="224"/>
      <c r="C351" s="184"/>
      <c r="D351" s="185"/>
      <c r="E351" s="245" t="s">
        <v>441</v>
      </c>
      <c r="F351" s="202">
        <f t="shared" si="81"/>
        <v>27794.4</v>
      </c>
      <c r="G351" s="192">
        <v>27794.4</v>
      </c>
      <c r="H351" s="207"/>
      <c r="I351" s="192">
        <v>6950</v>
      </c>
      <c r="J351" s="207">
        <v>13890</v>
      </c>
      <c r="K351" s="192">
        <v>20850</v>
      </c>
      <c r="L351" s="192">
        <v>27794.4</v>
      </c>
    </row>
    <row r="352" spans="1:12" ht="30" customHeight="1" thickBot="1">
      <c r="A352" s="183"/>
      <c r="B352" s="224"/>
      <c r="C352" s="184"/>
      <c r="D352" s="185"/>
      <c r="E352" s="245" t="s">
        <v>448</v>
      </c>
      <c r="F352" s="202">
        <f t="shared" si="81"/>
        <v>20415.7</v>
      </c>
      <c r="G352" s="192">
        <v>20415.7</v>
      </c>
      <c r="H352" s="207"/>
      <c r="I352" s="192">
        <v>5200</v>
      </c>
      <c r="J352" s="207">
        <v>10210</v>
      </c>
      <c r="K352" s="192">
        <v>15320</v>
      </c>
      <c r="L352" s="192">
        <v>20415.7</v>
      </c>
    </row>
    <row r="353" spans="1:12" ht="30" customHeight="1" thickBot="1">
      <c r="A353" s="183"/>
      <c r="B353" s="224"/>
      <c r="C353" s="184"/>
      <c r="D353" s="185"/>
      <c r="E353" s="245" t="s">
        <v>449</v>
      </c>
      <c r="F353" s="202">
        <f t="shared" si="81"/>
        <v>33454.2</v>
      </c>
      <c r="G353" s="192">
        <v>33454.2</v>
      </c>
      <c r="H353" s="207"/>
      <c r="I353" s="192">
        <v>8320</v>
      </c>
      <c r="J353" s="207">
        <v>16640</v>
      </c>
      <c r="K353" s="192">
        <v>24960</v>
      </c>
      <c r="L353" s="192">
        <v>33454.2</v>
      </c>
    </row>
    <row r="354" spans="1:12" ht="30" customHeight="1" thickBot="1">
      <c r="A354" s="183"/>
      <c r="B354" s="224"/>
      <c r="C354" s="184"/>
      <c r="D354" s="185"/>
      <c r="E354" s="245" t="s">
        <v>450</v>
      </c>
      <c r="F354" s="202">
        <f t="shared" si="81"/>
        <v>33212</v>
      </c>
      <c r="G354" s="192">
        <v>33212</v>
      </c>
      <c r="H354" s="207"/>
      <c r="I354" s="192">
        <v>8200</v>
      </c>
      <c r="J354" s="207">
        <v>16400</v>
      </c>
      <c r="K354" s="192">
        <v>24600</v>
      </c>
      <c r="L354" s="192">
        <v>33212</v>
      </c>
    </row>
    <row r="355" spans="1:12" ht="30" customHeight="1" thickBot="1">
      <c r="A355" s="183"/>
      <c r="B355" s="224"/>
      <c r="C355" s="184"/>
      <c r="D355" s="185"/>
      <c r="E355" s="245" t="s">
        <v>442</v>
      </c>
      <c r="F355" s="202">
        <f t="shared" si="81"/>
        <v>13767.4</v>
      </c>
      <c r="G355" s="192">
        <v>13767.4</v>
      </c>
      <c r="H355" s="207"/>
      <c r="I355" s="192">
        <v>3450</v>
      </c>
      <c r="J355" s="207">
        <v>6900</v>
      </c>
      <c r="K355" s="192">
        <v>10500</v>
      </c>
      <c r="L355" s="192">
        <v>13767.4</v>
      </c>
    </row>
    <row r="356" spans="1:12" ht="30" customHeight="1" thickBot="1">
      <c r="A356" s="183"/>
      <c r="B356" s="224"/>
      <c r="C356" s="184"/>
      <c r="D356" s="185"/>
      <c r="E356" s="245" t="s">
        <v>532</v>
      </c>
      <c r="F356" s="202">
        <f t="shared" si="81"/>
        <v>55587.6</v>
      </c>
      <c r="G356" s="192">
        <v>55587.6</v>
      </c>
      <c r="H356" s="207"/>
      <c r="I356" s="192">
        <v>13900</v>
      </c>
      <c r="J356" s="207">
        <v>28000</v>
      </c>
      <c r="K356" s="192">
        <v>41690.7</v>
      </c>
      <c r="L356" s="192">
        <v>55587.6</v>
      </c>
    </row>
    <row r="357" spans="1:12" ht="30" customHeight="1" thickBot="1">
      <c r="A357" s="183"/>
      <c r="B357" s="224"/>
      <c r="C357" s="184"/>
      <c r="D357" s="185"/>
      <c r="E357" s="245" t="s">
        <v>533</v>
      </c>
      <c r="F357" s="202">
        <f t="shared" si="81"/>
        <v>19566.2</v>
      </c>
      <c r="G357" s="192">
        <v>19566.2</v>
      </c>
      <c r="H357" s="207"/>
      <c r="I357" s="192">
        <v>4900</v>
      </c>
      <c r="J357" s="207">
        <v>9800</v>
      </c>
      <c r="K357" s="192">
        <v>14700</v>
      </c>
      <c r="L357" s="192">
        <v>19566.2</v>
      </c>
    </row>
    <row r="358" spans="1:12" ht="30" customHeight="1" thickBot="1">
      <c r="A358" s="183"/>
      <c r="B358" s="224"/>
      <c r="C358" s="184"/>
      <c r="D358" s="185"/>
      <c r="E358" s="245" t="s">
        <v>534</v>
      </c>
      <c r="F358" s="202">
        <f t="shared" si="81"/>
        <v>19520.2</v>
      </c>
      <c r="G358" s="192">
        <v>19520.2</v>
      </c>
      <c r="H358" s="207"/>
      <c r="I358" s="192">
        <v>4900</v>
      </c>
      <c r="J358" s="207">
        <v>9760.1</v>
      </c>
      <c r="K358" s="192">
        <v>14660.1</v>
      </c>
      <c r="L358" s="192">
        <v>19520.2</v>
      </c>
    </row>
    <row r="359" spans="1:12" ht="30" customHeight="1" thickBot="1">
      <c r="A359" s="183"/>
      <c r="B359" s="224"/>
      <c r="C359" s="184"/>
      <c r="D359" s="185"/>
      <c r="E359" s="245" t="s">
        <v>535</v>
      </c>
      <c r="F359" s="202">
        <f t="shared" si="81"/>
        <v>19520.2</v>
      </c>
      <c r="G359" s="192">
        <v>19520.2</v>
      </c>
      <c r="H359" s="207"/>
      <c r="I359" s="192">
        <v>4900</v>
      </c>
      <c r="J359" s="207">
        <v>9760.1</v>
      </c>
      <c r="K359" s="192">
        <v>14660.1</v>
      </c>
      <c r="L359" s="192">
        <v>19520.2</v>
      </c>
    </row>
    <row r="360" spans="1:12" ht="30" customHeight="1" thickBot="1">
      <c r="A360" s="183"/>
      <c r="B360" s="224"/>
      <c r="C360" s="184"/>
      <c r="D360" s="185"/>
      <c r="E360" s="245" t="s">
        <v>536</v>
      </c>
      <c r="F360" s="202">
        <f t="shared" si="81"/>
        <v>19520.2</v>
      </c>
      <c r="G360" s="192">
        <v>19520.2</v>
      </c>
      <c r="H360" s="207"/>
      <c r="I360" s="192"/>
      <c r="J360" s="207">
        <v>9760.1</v>
      </c>
      <c r="K360" s="192">
        <v>14660.1</v>
      </c>
      <c r="L360" s="192">
        <v>19520.2</v>
      </c>
    </row>
    <row r="361" spans="1:12" ht="30" customHeight="1" thickBot="1">
      <c r="A361" s="183"/>
      <c r="B361" s="224"/>
      <c r="C361" s="184"/>
      <c r="D361" s="185"/>
      <c r="E361" s="245" t="s">
        <v>537</v>
      </c>
      <c r="F361" s="202">
        <f t="shared" si="81"/>
        <v>13779.6</v>
      </c>
      <c r="G361" s="192">
        <v>13779.6</v>
      </c>
      <c r="H361" s="207"/>
      <c r="I361" s="192"/>
      <c r="J361" s="207">
        <v>7000</v>
      </c>
      <c r="K361" s="192">
        <v>10500</v>
      </c>
      <c r="L361" s="192">
        <v>13779.6</v>
      </c>
    </row>
    <row r="362" spans="1:12" ht="30" customHeight="1" thickBot="1">
      <c r="A362" s="183"/>
      <c r="B362" s="224"/>
      <c r="C362" s="184"/>
      <c r="D362" s="185"/>
      <c r="E362" s="245" t="s">
        <v>538</v>
      </c>
      <c r="F362" s="202">
        <f t="shared" si="81"/>
        <v>19476.2</v>
      </c>
      <c r="G362" s="192">
        <v>19476.2</v>
      </c>
      <c r="H362" s="207"/>
      <c r="I362" s="192"/>
      <c r="J362" s="207">
        <v>9800</v>
      </c>
      <c r="K362" s="192">
        <v>14670</v>
      </c>
      <c r="L362" s="192">
        <v>19476.2</v>
      </c>
    </row>
    <row r="363" spans="1:12" ht="45.75" customHeight="1" thickBot="1">
      <c r="A363" s="183"/>
      <c r="B363" s="224"/>
      <c r="C363" s="184"/>
      <c r="D363" s="185"/>
      <c r="E363" s="245" t="s">
        <v>544</v>
      </c>
      <c r="F363" s="202">
        <f>SUM(G363:H363)</f>
        <v>26172.9</v>
      </c>
      <c r="G363" s="192"/>
      <c r="H363" s="207">
        <v>26172.9</v>
      </c>
      <c r="I363" s="192">
        <v>2672.9</v>
      </c>
      <c r="J363" s="207">
        <v>26172.9</v>
      </c>
      <c r="K363" s="192">
        <v>26172.9</v>
      </c>
      <c r="L363" s="192">
        <v>26172.9</v>
      </c>
    </row>
    <row r="364" spans="1:12" ht="45.75" customHeight="1" thickBot="1">
      <c r="A364" s="183"/>
      <c r="B364" s="224"/>
      <c r="C364" s="184"/>
      <c r="D364" s="185"/>
      <c r="E364" s="245" t="s">
        <v>608</v>
      </c>
      <c r="F364" s="202">
        <f>SUM(G364:H364)</f>
        <v>18730.4</v>
      </c>
      <c r="G364" s="192"/>
      <c r="H364" s="207">
        <v>18730.4</v>
      </c>
      <c r="I364" s="230">
        <v>18730.4</v>
      </c>
      <c r="J364" s="207">
        <v>18730.4</v>
      </c>
      <c r="K364" s="230">
        <v>18730.4</v>
      </c>
      <c r="L364" s="230">
        <v>18730.4</v>
      </c>
    </row>
    <row r="365" spans="1:12" ht="45.75" customHeight="1" thickBot="1">
      <c r="A365" s="183"/>
      <c r="B365" s="224"/>
      <c r="C365" s="184"/>
      <c r="D365" s="185"/>
      <c r="E365" s="245" t="s">
        <v>543</v>
      </c>
      <c r="F365" s="202">
        <f>SUM(G365:H365)</f>
        <v>49860.1</v>
      </c>
      <c r="G365" s="192"/>
      <c r="H365" s="207">
        <v>49860.1</v>
      </c>
      <c r="I365" s="192">
        <v>6970</v>
      </c>
      <c r="J365" s="207">
        <v>6970</v>
      </c>
      <c r="K365" s="192">
        <v>6970</v>
      </c>
      <c r="L365" s="192">
        <v>49860.1</v>
      </c>
    </row>
    <row r="366" spans="1:12" ht="34.5" customHeight="1" thickBot="1">
      <c r="A366" s="183"/>
      <c r="B366" s="224"/>
      <c r="C366" s="184"/>
      <c r="D366" s="185"/>
      <c r="E366" s="245" t="s">
        <v>545</v>
      </c>
      <c r="F366" s="202">
        <f>SUM(G366:H366)</f>
        <v>86778.1</v>
      </c>
      <c r="G366" s="192"/>
      <c r="H366" s="207">
        <v>86778.1</v>
      </c>
      <c r="I366" s="192">
        <v>30181</v>
      </c>
      <c r="J366" s="207">
        <v>30181</v>
      </c>
      <c r="K366" s="192">
        <v>30181</v>
      </c>
      <c r="L366" s="192">
        <v>86778.1</v>
      </c>
    </row>
    <row r="367" spans="1:12" ht="30" customHeight="1" thickBot="1">
      <c r="A367" s="183"/>
      <c r="B367" s="224"/>
      <c r="C367" s="184"/>
      <c r="D367" s="185"/>
      <c r="E367" s="245"/>
      <c r="F367" s="202"/>
      <c r="G367" s="192"/>
      <c r="H367" s="207"/>
      <c r="I367" s="192"/>
      <c r="J367" s="207"/>
      <c r="K367" s="192"/>
      <c r="L367" s="192"/>
    </row>
    <row r="368" spans="1:12" ht="26.25" customHeight="1" thickBot="1">
      <c r="A368" s="183">
        <v>2912</v>
      </c>
      <c r="B368" s="224" t="s">
        <v>626</v>
      </c>
      <c r="C368" s="184">
        <v>1</v>
      </c>
      <c r="D368" s="185">
        <v>2</v>
      </c>
      <c r="E368" s="180" t="s">
        <v>627</v>
      </c>
      <c r="F368" s="202"/>
      <c r="G368" s="192"/>
      <c r="H368" s="211"/>
      <c r="I368" s="192"/>
      <c r="J368" s="207"/>
      <c r="K368" s="192"/>
      <c r="L368" s="192"/>
    </row>
    <row r="369" spans="1:12" ht="16.5" customHeight="1">
      <c r="A369" s="183">
        <v>2920</v>
      </c>
      <c r="B369" s="224" t="s">
        <v>626</v>
      </c>
      <c r="C369" s="184">
        <v>2</v>
      </c>
      <c r="D369" s="185">
        <v>0</v>
      </c>
      <c r="E369" s="180" t="s">
        <v>628</v>
      </c>
      <c r="F369" s="181">
        <f aca="true" t="shared" si="82" ref="F369:L369">F371+F372</f>
        <v>0</v>
      </c>
      <c r="G369" s="181">
        <f t="shared" si="82"/>
        <v>0</v>
      </c>
      <c r="H369" s="474">
        <f t="shared" si="82"/>
        <v>0</v>
      </c>
      <c r="I369" s="181">
        <f t="shared" si="82"/>
        <v>0</v>
      </c>
      <c r="J369" s="182">
        <f t="shared" si="82"/>
        <v>0</v>
      </c>
      <c r="K369" s="181">
        <f t="shared" si="82"/>
        <v>0</v>
      </c>
      <c r="L369" s="181">
        <f t="shared" si="82"/>
        <v>0</v>
      </c>
    </row>
    <row r="370" spans="1:12" s="186" customFormat="1" ht="10.5" customHeight="1">
      <c r="A370" s="183"/>
      <c r="B370" s="173"/>
      <c r="C370" s="184"/>
      <c r="D370" s="185"/>
      <c r="E370" s="180" t="s">
        <v>182</v>
      </c>
      <c r="F370" s="181"/>
      <c r="G370" s="181"/>
      <c r="H370" s="182"/>
      <c r="I370" s="181"/>
      <c r="J370" s="182"/>
      <c r="K370" s="181"/>
      <c r="L370" s="181"/>
    </row>
    <row r="371" spans="1:12" ht="17.25" customHeight="1" thickBot="1">
      <c r="A371" s="183">
        <v>2921</v>
      </c>
      <c r="B371" s="224" t="s">
        <v>626</v>
      </c>
      <c r="C371" s="184">
        <v>2</v>
      </c>
      <c r="D371" s="185">
        <v>1</v>
      </c>
      <c r="E371" s="180" t="s">
        <v>629</v>
      </c>
      <c r="F371" s="202">
        <f>SUM(G371:H371)</f>
        <v>0</v>
      </c>
      <c r="G371" s="202"/>
      <c r="H371" s="475"/>
      <c r="I371" s="202"/>
      <c r="J371" s="203"/>
      <c r="K371" s="202"/>
      <c r="L371" s="202"/>
    </row>
    <row r="372" spans="1:12" ht="30.75" customHeight="1" thickBot="1">
      <c r="A372" s="183">
        <v>2922</v>
      </c>
      <c r="B372" s="224" t="s">
        <v>626</v>
      </c>
      <c r="C372" s="184">
        <v>2</v>
      </c>
      <c r="D372" s="185">
        <v>2</v>
      </c>
      <c r="E372" s="180" t="s">
        <v>630</v>
      </c>
      <c r="F372" s="202">
        <f>SUM(G372:H372)</f>
        <v>0</v>
      </c>
      <c r="G372" s="192"/>
      <c r="H372" s="192"/>
      <c r="I372" s="192"/>
      <c r="J372" s="192"/>
      <c r="K372" s="192"/>
      <c r="L372" s="192"/>
    </row>
    <row r="373" spans="1:12" ht="36.75" customHeight="1">
      <c r="A373" s="183">
        <v>2930</v>
      </c>
      <c r="B373" s="224" t="s">
        <v>626</v>
      </c>
      <c r="C373" s="184">
        <v>3</v>
      </c>
      <c r="D373" s="185">
        <v>0</v>
      </c>
      <c r="E373" s="180" t="s">
        <v>631</v>
      </c>
      <c r="F373" s="181">
        <f aca="true" t="shared" si="83" ref="F373:L373">SUM(F375:F376)</f>
        <v>0</v>
      </c>
      <c r="G373" s="181">
        <f t="shared" si="83"/>
        <v>0</v>
      </c>
      <c r="H373" s="182">
        <f t="shared" si="83"/>
        <v>0</v>
      </c>
      <c r="I373" s="181">
        <f t="shared" si="83"/>
        <v>0</v>
      </c>
      <c r="J373" s="182">
        <f t="shared" si="83"/>
        <v>0</v>
      </c>
      <c r="K373" s="181">
        <f t="shared" si="83"/>
        <v>0</v>
      </c>
      <c r="L373" s="181">
        <f t="shared" si="83"/>
        <v>0</v>
      </c>
    </row>
    <row r="374" spans="1:12" s="186" customFormat="1" ht="10.5" customHeight="1">
      <c r="A374" s="183"/>
      <c r="B374" s="173"/>
      <c r="C374" s="184"/>
      <c r="D374" s="185"/>
      <c r="E374" s="180" t="s">
        <v>182</v>
      </c>
      <c r="F374" s="181"/>
      <c r="G374" s="181"/>
      <c r="H374" s="182"/>
      <c r="I374" s="181"/>
      <c r="J374" s="182"/>
      <c r="K374" s="181"/>
      <c r="L374" s="181"/>
    </row>
    <row r="375" spans="1:12" ht="25.5" customHeight="1" thickBot="1">
      <c r="A375" s="183">
        <v>2931</v>
      </c>
      <c r="B375" s="224" t="s">
        <v>626</v>
      </c>
      <c r="C375" s="184">
        <v>3</v>
      </c>
      <c r="D375" s="185">
        <v>1</v>
      </c>
      <c r="E375" s="180" t="s">
        <v>632</v>
      </c>
      <c r="F375" s="202">
        <f>SUM(G375:H375)</f>
        <v>0</v>
      </c>
      <c r="G375" s="202"/>
      <c r="H375" s="203"/>
      <c r="I375" s="202"/>
      <c r="J375" s="203"/>
      <c r="K375" s="202"/>
      <c r="L375" s="202"/>
    </row>
    <row r="376" spans="1:12" ht="18.75" customHeight="1" thickBot="1">
      <c r="A376" s="183">
        <v>2932</v>
      </c>
      <c r="B376" s="224" t="s">
        <v>626</v>
      </c>
      <c r="C376" s="184">
        <v>3</v>
      </c>
      <c r="D376" s="185">
        <v>2</v>
      </c>
      <c r="E376" s="180" t="s">
        <v>633</v>
      </c>
      <c r="F376" s="202">
        <f>SUM(G376:H376)</f>
        <v>0</v>
      </c>
      <c r="G376" s="192"/>
      <c r="H376" s="192"/>
      <c r="I376" s="192"/>
      <c r="J376" s="192"/>
      <c r="K376" s="192"/>
      <c r="L376" s="192"/>
    </row>
    <row r="377" spans="1:12" ht="16.5" customHeight="1">
      <c r="A377" s="183">
        <v>2940</v>
      </c>
      <c r="B377" s="224" t="s">
        <v>626</v>
      </c>
      <c r="C377" s="184">
        <v>4</v>
      </c>
      <c r="D377" s="185">
        <v>0</v>
      </c>
      <c r="E377" s="180" t="s">
        <v>52</v>
      </c>
      <c r="F377" s="181">
        <f aca="true" t="shared" si="84" ref="F377:L377">F379</f>
        <v>0</v>
      </c>
      <c r="G377" s="181">
        <f t="shared" si="84"/>
        <v>0</v>
      </c>
      <c r="H377" s="181">
        <f t="shared" si="84"/>
        <v>0</v>
      </c>
      <c r="I377" s="181">
        <f t="shared" si="84"/>
        <v>0</v>
      </c>
      <c r="J377" s="181">
        <f t="shared" si="84"/>
        <v>0</v>
      </c>
      <c r="K377" s="181">
        <f t="shared" si="84"/>
        <v>0</v>
      </c>
      <c r="L377" s="181">
        <f t="shared" si="84"/>
        <v>0</v>
      </c>
    </row>
    <row r="378" spans="1:12" s="186" customFormat="1" ht="12.75" customHeight="1">
      <c r="A378" s="183"/>
      <c r="B378" s="173"/>
      <c r="C378" s="184"/>
      <c r="D378" s="185"/>
      <c r="E378" s="180" t="s">
        <v>182</v>
      </c>
      <c r="F378" s="181"/>
      <c r="G378" s="181"/>
      <c r="H378" s="182"/>
      <c r="I378" s="181"/>
      <c r="J378" s="182"/>
      <c r="K378" s="181"/>
      <c r="L378" s="181"/>
    </row>
    <row r="379" spans="1:12" ht="24" customHeight="1" thickBot="1">
      <c r="A379" s="183">
        <v>2941</v>
      </c>
      <c r="B379" s="224" t="s">
        <v>626</v>
      </c>
      <c r="C379" s="184">
        <v>4</v>
      </c>
      <c r="D379" s="185">
        <v>1</v>
      </c>
      <c r="E379" s="180" t="s">
        <v>634</v>
      </c>
      <c r="F379" s="202">
        <f>SUM(G379:H379)</f>
        <v>0</v>
      </c>
      <c r="G379" s="202"/>
      <c r="H379" s="202"/>
      <c r="I379" s="202"/>
      <c r="J379" s="202"/>
      <c r="K379" s="202"/>
      <c r="L379" s="202"/>
    </row>
    <row r="380" spans="1:12" ht="24" customHeight="1" thickBot="1">
      <c r="A380" s="183">
        <v>2942</v>
      </c>
      <c r="B380" s="224" t="s">
        <v>626</v>
      </c>
      <c r="C380" s="184">
        <v>4</v>
      </c>
      <c r="D380" s="185">
        <v>2</v>
      </c>
      <c r="E380" s="180" t="s">
        <v>635</v>
      </c>
      <c r="F380" s="202">
        <f>SUM(G380:H380)</f>
        <v>0</v>
      </c>
      <c r="G380" s="202"/>
      <c r="H380" s="203"/>
      <c r="I380" s="202"/>
      <c r="J380" s="203"/>
      <c r="K380" s="202"/>
      <c r="L380" s="202"/>
    </row>
    <row r="381" spans="1:12" ht="27.75" customHeight="1">
      <c r="A381" s="183">
        <v>2950</v>
      </c>
      <c r="B381" s="224" t="s">
        <v>626</v>
      </c>
      <c r="C381" s="184">
        <v>5</v>
      </c>
      <c r="D381" s="185">
        <v>0</v>
      </c>
      <c r="E381" s="204" t="s">
        <v>53</v>
      </c>
      <c r="F381" s="181">
        <f>SUM(F383,F393)</f>
        <v>148014.3</v>
      </c>
      <c r="G381" s="181">
        <f aca="true" t="shared" si="85" ref="G381:L381">G383</f>
        <v>148014.3</v>
      </c>
      <c r="H381" s="181">
        <f t="shared" si="85"/>
        <v>0</v>
      </c>
      <c r="I381" s="181">
        <f t="shared" si="85"/>
        <v>37230</v>
      </c>
      <c r="J381" s="181">
        <f t="shared" si="85"/>
        <v>74362</v>
      </c>
      <c r="K381" s="181">
        <f t="shared" si="85"/>
        <v>111571.4</v>
      </c>
      <c r="L381" s="181">
        <f t="shared" si="85"/>
        <v>148014.3</v>
      </c>
    </row>
    <row r="382" spans="1:12" s="186" customFormat="1" ht="10.5" customHeight="1">
      <c r="A382" s="183"/>
      <c r="B382" s="173"/>
      <c r="C382" s="184"/>
      <c r="D382" s="185"/>
      <c r="E382" s="180" t="s">
        <v>182</v>
      </c>
      <c r="F382" s="181"/>
      <c r="G382" s="181"/>
      <c r="H382" s="182"/>
      <c r="I382" s="181"/>
      <c r="J382" s="182"/>
      <c r="K382" s="181"/>
      <c r="L382" s="181"/>
    </row>
    <row r="383" spans="1:12" ht="24.75" thickBot="1">
      <c r="A383" s="183">
        <v>2951</v>
      </c>
      <c r="B383" s="224" t="s">
        <v>626</v>
      </c>
      <c r="C383" s="184">
        <v>5</v>
      </c>
      <c r="D383" s="185">
        <v>1</v>
      </c>
      <c r="E383" s="245" t="s">
        <v>636</v>
      </c>
      <c r="F383" s="202">
        <f>SUM(G383:H383)</f>
        <v>148014.3</v>
      </c>
      <c r="G383" s="202">
        <f aca="true" t="shared" si="86" ref="G383:L383">G384</f>
        <v>148014.3</v>
      </c>
      <c r="H383" s="202">
        <f t="shared" si="86"/>
        <v>0</v>
      </c>
      <c r="I383" s="202">
        <f t="shared" si="86"/>
        <v>37230</v>
      </c>
      <c r="J383" s="202">
        <f t="shared" si="86"/>
        <v>74362</v>
      </c>
      <c r="K383" s="202">
        <f t="shared" si="86"/>
        <v>111571.4</v>
      </c>
      <c r="L383" s="202">
        <f t="shared" si="86"/>
        <v>148014.3</v>
      </c>
    </row>
    <row r="384" spans="1:12" ht="60" customHeight="1" thickBot="1">
      <c r="A384" s="183"/>
      <c r="B384" s="224"/>
      <c r="C384" s="184"/>
      <c r="D384" s="185"/>
      <c r="E384" s="229" t="s">
        <v>428</v>
      </c>
      <c r="F384" s="202">
        <f aca="true" t="shared" si="87" ref="F384:F392">SUM(G384:H384)</f>
        <v>148014.3</v>
      </c>
      <c r="G384" s="202">
        <f>SUM(G386,G387,G388,G389,G390,G391)</f>
        <v>148014.3</v>
      </c>
      <c r="H384" s="202">
        <f>SUM(H386,H387,H391)</f>
        <v>0</v>
      </c>
      <c r="I384" s="202">
        <f>SUM(I386,I387,I388,I389,I390,I391)</f>
        <v>37230</v>
      </c>
      <c r="J384" s="202">
        <f>SUM(J386,J387,J388,J389,J390,J391)</f>
        <v>74362</v>
      </c>
      <c r="K384" s="202">
        <f>SUM(K386,K387,K388,K389,K390,K391)</f>
        <v>111571.4</v>
      </c>
      <c r="L384" s="202">
        <f>SUM(L386,L387,L388,L389,L390,L391)</f>
        <v>148014.3</v>
      </c>
    </row>
    <row r="385" spans="1:12" ht="15.75" thickBot="1">
      <c r="A385" s="183"/>
      <c r="B385" s="224"/>
      <c r="C385" s="184"/>
      <c r="D385" s="185"/>
      <c r="E385" s="180" t="s">
        <v>434</v>
      </c>
      <c r="F385" s="202"/>
      <c r="G385" s="202"/>
      <c r="H385" s="203"/>
      <c r="I385" s="202"/>
      <c r="J385" s="203"/>
      <c r="K385" s="202"/>
      <c r="L385" s="202"/>
    </row>
    <row r="386" spans="1:12" ht="36.75" customHeight="1" thickBot="1">
      <c r="A386" s="183"/>
      <c r="B386" s="224"/>
      <c r="C386" s="184"/>
      <c r="D386" s="185"/>
      <c r="E386" s="245" t="s">
        <v>436</v>
      </c>
      <c r="F386" s="202">
        <f t="shared" si="87"/>
        <v>8482.7</v>
      </c>
      <c r="G386" s="202">
        <v>8482.7</v>
      </c>
      <c r="H386" s="203"/>
      <c r="I386" s="202">
        <v>2200</v>
      </c>
      <c r="J386" s="203">
        <v>4400</v>
      </c>
      <c r="K386" s="202">
        <v>6600</v>
      </c>
      <c r="L386" s="202">
        <v>8482.7</v>
      </c>
    </row>
    <row r="387" spans="1:12" ht="33" customHeight="1" thickBot="1">
      <c r="A387" s="183"/>
      <c r="B387" s="224"/>
      <c r="C387" s="184"/>
      <c r="D387" s="185"/>
      <c r="E387" s="245" t="s">
        <v>437</v>
      </c>
      <c r="F387" s="202">
        <f t="shared" si="87"/>
        <v>33736</v>
      </c>
      <c r="G387" s="202">
        <v>33736</v>
      </c>
      <c r="H387" s="203"/>
      <c r="I387" s="202">
        <v>8500</v>
      </c>
      <c r="J387" s="203">
        <v>17000</v>
      </c>
      <c r="K387" s="202">
        <v>25500</v>
      </c>
      <c r="L387" s="202">
        <v>33736</v>
      </c>
    </row>
    <row r="388" spans="1:12" ht="33" customHeight="1" thickBot="1">
      <c r="A388" s="183"/>
      <c r="B388" s="224"/>
      <c r="C388" s="184"/>
      <c r="D388" s="185"/>
      <c r="E388" s="245" t="s">
        <v>539</v>
      </c>
      <c r="F388" s="202">
        <f t="shared" si="87"/>
        <v>9724.3</v>
      </c>
      <c r="G388" s="202">
        <v>9724.3</v>
      </c>
      <c r="H388" s="203"/>
      <c r="I388" s="202">
        <v>2430</v>
      </c>
      <c r="J388" s="203">
        <v>4862</v>
      </c>
      <c r="K388" s="202">
        <v>7290</v>
      </c>
      <c r="L388" s="202">
        <v>9724.3</v>
      </c>
    </row>
    <row r="389" spans="1:12" ht="33" customHeight="1" thickBot="1">
      <c r="A389" s="183"/>
      <c r="B389" s="224"/>
      <c r="C389" s="184"/>
      <c r="D389" s="185"/>
      <c r="E389" s="245" t="s">
        <v>540</v>
      </c>
      <c r="F389" s="202">
        <f t="shared" si="87"/>
        <v>11908.5</v>
      </c>
      <c r="G389" s="202">
        <v>11908.5</v>
      </c>
      <c r="H389" s="203"/>
      <c r="I389" s="202">
        <v>3000</v>
      </c>
      <c r="J389" s="203">
        <v>6000</v>
      </c>
      <c r="K389" s="202">
        <v>9000</v>
      </c>
      <c r="L389" s="202">
        <v>11908.5</v>
      </c>
    </row>
    <row r="390" spans="1:12" ht="33" customHeight="1" thickBot="1">
      <c r="A390" s="183"/>
      <c r="B390" s="224"/>
      <c r="C390" s="184"/>
      <c r="D390" s="185"/>
      <c r="E390" s="245" t="s">
        <v>541</v>
      </c>
      <c r="F390" s="202">
        <f t="shared" si="87"/>
        <v>38200</v>
      </c>
      <c r="G390" s="202">
        <v>38200</v>
      </c>
      <c r="H390" s="203"/>
      <c r="I390" s="202">
        <v>9600</v>
      </c>
      <c r="J390" s="203">
        <v>19100</v>
      </c>
      <c r="K390" s="202">
        <v>28700</v>
      </c>
      <c r="L390" s="202">
        <v>38200</v>
      </c>
    </row>
    <row r="391" spans="1:12" ht="36" customHeight="1" thickBot="1">
      <c r="A391" s="183"/>
      <c r="B391" s="224"/>
      <c r="C391" s="184"/>
      <c r="D391" s="185"/>
      <c r="E391" s="245" t="s">
        <v>438</v>
      </c>
      <c r="F391" s="202">
        <f t="shared" si="87"/>
        <v>45962.8</v>
      </c>
      <c r="G391" s="202">
        <v>45962.8</v>
      </c>
      <c r="H391" s="203"/>
      <c r="I391" s="202">
        <v>11500</v>
      </c>
      <c r="J391" s="203">
        <v>23000</v>
      </c>
      <c r="K391" s="202">
        <v>34481.4</v>
      </c>
      <c r="L391" s="202">
        <v>45962.8</v>
      </c>
    </row>
    <row r="392" spans="1:12" ht="15.75" thickBot="1">
      <c r="A392" s="183"/>
      <c r="B392" s="224"/>
      <c r="C392" s="184"/>
      <c r="D392" s="185"/>
      <c r="E392" s="180"/>
      <c r="F392" s="202">
        <f t="shared" si="87"/>
        <v>0</v>
      </c>
      <c r="G392" s="202"/>
      <c r="H392" s="203"/>
      <c r="I392" s="202"/>
      <c r="J392" s="203"/>
      <c r="K392" s="202"/>
      <c r="L392" s="202"/>
    </row>
    <row r="393" spans="1:12" ht="16.5" customHeight="1" thickBot="1">
      <c r="A393" s="183">
        <v>2952</v>
      </c>
      <c r="B393" s="224" t="s">
        <v>626</v>
      </c>
      <c r="C393" s="184">
        <v>5</v>
      </c>
      <c r="D393" s="185">
        <v>2</v>
      </c>
      <c r="E393" s="180" t="s">
        <v>637</v>
      </c>
      <c r="F393" s="202">
        <f>SUM(G393:H393)</f>
        <v>0</v>
      </c>
      <c r="G393" s="202"/>
      <c r="H393" s="203"/>
      <c r="I393" s="202"/>
      <c r="J393" s="203"/>
      <c r="K393" s="202"/>
      <c r="L393" s="202"/>
    </row>
    <row r="394" spans="1:12" ht="26.25" customHeight="1">
      <c r="A394" s="183">
        <v>2960</v>
      </c>
      <c r="B394" s="224" t="s">
        <v>626</v>
      </c>
      <c r="C394" s="184">
        <v>6</v>
      </c>
      <c r="D394" s="185">
        <v>0</v>
      </c>
      <c r="E394" s="180" t="s">
        <v>54</v>
      </c>
      <c r="F394" s="181">
        <f aca="true" t="shared" si="88" ref="F394:K394">SUM(F396)</f>
        <v>0</v>
      </c>
      <c r="G394" s="181">
        <f t="shared" si="88"/>
        <v>0</v>
      </c>
      <c r="H394" s="182">
        <f t="shared" si="88"/>
        <v>0</v>
      </c>
      <c r="I394" s="181">
        <f t="shared" si="88"/>
        <v>0</v>
      </c>
      <c r="J394" s="182">
        <f t="shared" si="88"/>
        <v>0</v>
      </c>
      <c r="K394" s="181">
        <f t="shared" si="88"/>
        <v>0</v>
      </c>
      <c r="L394" s="181">
        <f>SUM(L396)</f>
        <v>0</v>
      </c>
    </row>
    <row r="395" spans="1:12" s="186" customFormat="1" ht="14.25" customHeight="1">
      <c r="A395" s="183"/>
      <c r="B395" s="173"/>
      <c r="C395" s="184"/>
      <c r="D395" s="185"/>
      <c r="E395" s="180" t="s">
        <v>182</v>
      </c>
      <c r="F395" s="181"/>
      <c r="G395" s="181"/>
      <c r="H395" s="182"/>
      <c r="I395" s="181"/>
      <c r="J395" s="182"/>
      <c r="K395" s="181"/>
      <c r="L395" s="181"/>
    </row>
    <row r="396" spans="1:12" ht="24" customHeight="1" thickBot="1">
      <c r="A396" s="193">
        <v>2961</v>
      </c>
      <c r="B396" s="184" t="s">
        <v>626</v>
      </c>
      <c r="C396" s="184">
        <v>6</v>
      </c>
      <c r="D396" s="184">
        <v>1</v>
      </c>
      <c r="E396" s="198" t="s">
        <v>54</v>
      </c>
      <c r="F396" s="202">
        <f>SUM(G396:H396)</f>
        <v>0</v>
      </c>
      <c r="G396" s="202"/>
      <c r="H396" s="202"/>
      <c r="I396" s="202"/>
      <c r="J396" s="202"/>
      <c r="K396" s="202"/>
      <c r="L396" s="202"/>
    </row>
    <row r="397" spans="1:12" ht="26.25" customHeight="1">
      <c r="A397" s="193">
        <v>2970</v>
      </c>
      <c r="B397" s="184" t="s">
        <v>626</v>
      </c>
      <c r="C397" s="184">
        <v>7</v>
      </c>
      <c r="D397" s="184">
        <v>0</v>
      </c>
      <c r="E397" s="198" t="s">
        <v>55</v>
      </c>
      <c r="F397" s="181">
        <f aca="true" t="shared" si="89" ref="F397:L397">SUM(F399)</f>
        <v>0</v>
      </c>
      <c r="G397" s="181">
        <f t="shared" si="89"/>
        <v>0</v>
      </c>
      <c r="H397" s="182">
        <f t="shared" si="89"/>
        <v>0</v>
      </c>
      <c r="I397" s="181">
        <f t="shared" si="89"/>
        <v>0</v>
      </c>
      <c r="J397" s="182">
        <f t="shared" si="89"/>
        <v>0</v>
      </c>
      <c r="K397" s="181">
        <f t="shared" si="89"/>
        <v>0</v>
      </c>
      <c r="L397" s="181">
        <f t="shared" si="89"/>
        <v>0</v>
      </c>
    </row>
    <row r="398" spans="1:12" s="186" customFormat="1" ht="10.5" customHeight="1">
      <c r="A398" s="193"/>
      <c r="B398" s="184"/>
      <c r="C398" s="184"/>
      <c r="D398" s="184"/>
      <c r="E398" s="198" t="s">
        <v>182</v>
      </c>
      <c r="F398" s="181"/>
      <c r="G398" s="181"/>
      <c r="H398" s="182"/>
      <c r="I398" s="181"/>
      <c r="J398" s="182"/>
      <c r="K398" s="181"/>
      <c r="L398" s="181"/>
    </row>
    <row r="399" spans="1:12" ht="32.25" customHeight="1" thickBot="1">
      <c r="A399" s="193">
        <v>2971</v>
      </c>
      <c r="B399" s="184" t="s">
        <v>626</v>
      </c>
      <c r="C399" s="184">
        <v>7</v>
      </c>
      <c r="D399" s="184">
        <v>1</v>
      </c>
      <c r="E399" s="198" t="s">
        <v>55</v>
      </c>
      <c r="F399" s="202">
        <f>SUM(G399:H399)</f>
        <v>0</v>
      </c>
      <c r="G399" s="202"/>
      <c r="H399" s="203"/>
      <c r="I399" s="202"/>
      <c r="J399" s="203"/>
      <c r="K399" s="202"/>
      <c r="L399" s="202"/>
    </row>
    <row r="400" spans="1:12" ht="27.75" customHeight="1">
      <c r="A400" s="193">
        <v>2980</v>
      </c>
      <c r="B400" s="184" t="s">
        <v>626</v>
      </c>
      <c r="C400" s="184">
        <v>8</v>
      </c>
      <c r="D400" s="184">
        <v>0</v>
      </c>
      <c r="E400" s="198" t="s">
        <v>56</v>
      </c>
      <c r="F400" s="181">
        <f aca="true" t="shared" si="90" ref="F400:L400">SUM(F402)</f>
        <v>0</v>
      </c>
      <c r="G400" s="181">
        <f t="shared" si="90"/>
        <v>0</v>
      </c>
      <c r="H400" s="182">
        <f t="shared" si="90"/>
        <v>0</v>
      </c>
      <c r="I400" s="181">
        <f t="shared" si="90"/>
        <v>0</v>
      </c>
      <c r="J400" s="182">
        <f t="shared" si="90"/>
        <v>0</v>
      </c>
      <c r="K400" s="181">
        <f t="shared" si="90"/>
        <v>0</v>
      </c>
      <c r="L400" s="181">
        <f t="shared" si="90"/>
        <v>0</v>
      </c>
    </row>
    <row r="401" spans="1:12" s="186" customFormat="1" ht="10.5" customHeight="1">
      <c r="A401" s="193"/>
      <c r="B401" s="184"/>
      <c r="C401" s="184"/>
      <c r="D401" s="184"/>
      <c r="E401" s="198" t="s">
        <v>182</v>
      </c>
      <c r="F401" s="181"/>
      <c r="G401" s="181"/>
      <c r="H401" s="182"/>
      <c r="I401" s="181"/>
      <c r="J401" s="182"/>
      <c r="K401" s="181"/>
      <c r="L401" s="181"/>
    </row>
    <row r="402" spans="1:12" ht="23.25" customHeight="1" thickBot="1">
      <c r="A402" s="193">
        <v>2981</v>
      </c>
      <c r="B402" s="184" t="s">
        <v>626</v>
      </c>
      <c r="C402" s="184">
        <v>8</v>
      </c>
      <c r="D402" s="184">
        <v>1</v>
      </c>
      <c r="E402" s="198" t="s">
        <v>56</v>
      </c>
      <c r="F402" s="202">
        <f>F403</f>
        <v>0</v>
      </c>
      <c r="G402" s="202">
        <f aca="true" t="shared" si="91" ref="G402:L402">G403</f>
        <v>0</v>
      </c>
      <c r="H402" s="202">
        <f t="shared" si="91"/>
        <v>0</v>
      </c>
      <c r="I402" s="202">
        <f t="shared" si="91"/>
        <v>0</v>
      </c>
      <c r="J402" s="202">
        <f t="shared" si="91"/>
        <v>0</v>
      </c>
      <c r="K402" s="202">
        <f t="shared" si="91"/>
        <v>0</v>
      </c>
      <c r="L402" s="202">
        <f t="shared" si="91"/>
        <v>0</v>
      </c>
    </row>
    <row r="403" spans="1:12" ht="23.25" customHeight="1" thickBot="1">
      <c r="A403" s="193"/>
      <c r="B403" s="184"/>
      <c r="C403" s="184"/>
      <c r="D403" s="184"/>
      <c r="E403" s="198">
        <v>4637</v>
      </c>
      <c r="F403" s="202">
        <f>SUM(G403:H403)</f>
        <v>0</v>
      </c>
      <c r="G403" s="192">
        <v>0</v>
      </c>
      <c r="H403" s="207"/>
      <c r="I403" s="192"/>
      <c r="J403" s="207"/>
      <c r="K403" s="192"/>
      <c r="L403" s="192"/>
    </row>
    <row r="404" spans="1:12" s="179" customFormat="1" ht="47.25" customHeight="1">
      <c r="A404" s="246">
        <v>3000</v>
      </c>
      <c r="B404" s="225" t="s">
        <v>639</v>
      </c>
      <c r="C404" s="225">
        <v>0</v>
      </c>
      <c r="D404" s="225">
        <v>0</v>
      </c>
      <c r="E404" s="247" t="s">
        <v>558</v>
      </c>
      <c r="F404" s="205">
        <f>SUM(F406,F410,F413,F418,F421,F424,F427,F432,F436)</f>
        <v>23500</v>
      </c>
      <c r="G404" s="205">
        <f>SUM(G406,G410,G413,G418,G421,G424,G427,G432,G436)</f>
        <v>23500</v>
      </c>
      <c r="H404" s="223">
        <v>0</v>
      </c>
      <c r="I404" s="205">
        <f>SUM(I406,I410,I413,I418,I421,I424,I427,I432,I436)</f>
        <v>2000</v>
      </c>
      <c r="J404" s="223">
        <f>SUM(J406,J410,J413,J418,J421,J424,J427,J432,J436)</f>
        <v>8000</v>
      </c>
      <c r="K404" s="205">
        <f>SUM(K406,K410,K413,K418,K421,K424,K427,K432,K436)</f>
        <v>17000</v>
      </c>
      <c r="L404" s="205">
        <f>SUM(L406,L410,L413,L418,L421,L424,L427,L432,L436)</f>
        <v>23500</v>
      </c>
    </row>
    <row r="405" spans="1:12" ht="15.75" customHeight="1">
      <c r="A405" s="193"/>
      <c r="B405" s="184"/>
      <c r="C405" s="184"/>
      <c r="D405" s="184"/>
      <c r="E405" s="198" t="s">
        <v>181</v>
      </c>
      <c r="F405" s="181"/>
      <c r="G405" s="181"/>
      <c r="H405" s="182"/>
      <c r="I405" s="181"/>
      <c r="J405" s="182"/>
      <c r="K405" s="181"/>
      <c r="L405" s="181"/>
    </row>
    <row r="406" spans="1:12" ht="24" customHeight="1">
      <c r="A406" s="193">
        <v>3010</v>
      </c>
      <c r="B406" s="184" t="s">
        <v>639</v>
      </c>
      <c r="C406" s="184">
        <v>1</v>
      </c>
      <c r="D406" s="184">
        <v>0</v>
      </c>
      <c r="E406" s="198" t="s">
        <v>638</v>
      </c>
      <c r="F406" s="181">
        <f aca="true" t="shared" si="92" ref="F406:L406">SUM(F408:F409)</f>
        <v>0</v>
      </c>
      <c r="G406" s="181">
        <f t="shared" si="92"/>
        <v>0</v>
      </c>
      <c r="H406" s="182">
        <f t="shared" si="92"/>
        <v>0</v>
      </c>
      <c r="I406" s="181">
        <f t="shared" si="92"/>
        <v>0</v>
      </c>
      <c r="J406" s="182">
        <f t="shared" si="92"/>
        <v>0</v>
      </c>
      <c r="K406" s="181">
        <f t="shared" si="92"/>
        <v>0</v>
      </c>
      <c r="L406" s="181">
        <f t="shared" si="92"/>
        <v>0</v>
      </c>
    </row>
    <row r="407" spans="1:12" s="186" customFormat="1" ht="16.5" customHeight="1">
      <c r="A407" s="193"/>
      <c r="B407" s="184"/>
      <c r="C407" s="184"/>
      <c r="D407" s="184"/>
      <c r="E407" s="198" t="s">
        <v>182</v>
      </c>
      <c r="F407" s="181"/>
      <c r="G407" s="181"/>
      <c r="H407" s="182"/>
      <c r="I407" s="181"/>
      <c r="J407" s="182"/>
      <c r="K407" s="181"/>
      <c r="L407" s="181"/>
    </row>
    <row r="408" spans="1:12" ht="18.75" customHeight="1" thickBot="1">
      <c r="A408" s="193">
        <v>3011</v>
      </c>
      <c r="B408" s="184" t="s">
        <v>639</v>
      </c>
      <c r="C408" s="184">
        <v>1</v>
      </c>
      <c r="D408" s="184">
        <v>1</v>
      </c>
      <c r="E408" s="198" t="s">
        <v>57</v>
      </c>
      <c r="F408" s="202">
        <f>SUM(G408:H408)</f>
        <v>0</v>
      </c>
      <c r="G408" s="202"/>
      <c r="H408" s="203"/>
      <c r="I408" s="202"/>
      <c r="J408" s="203"/>
      <c r="K408" s="202"/>
      <c r="L408" s="202"/>
    </row>
    <row r="409" spans="1:12" ht="17.25" customHeight="1" thickBot="1">
      <c r="A409" s="193">
        <v>3012</v>
      </c>
      <c r="B409" s="184" t="s">
        <v>639</v>
      </c>
      <c r="C409" s="184">
        <v>1</v>
      </c>
      <c r="D409" s="184">
        <v>2</v>
      </c>
      <c r="E409" s="198" t="s">
        <v>58</v>
      </c>
      <c r="F409" s="202">
        <f>SUM(G409:H409)</f>
        <v>0</v>
      </c>
      <c r="G409" s="202"/>
      <c r="H409" s="203"/>
      <c r="I409" s="202"/>
      <c r="J409" s="203"/>
      <c r="K409" s="202"/>
      <c r="L409" s="202"/>
    </row>
    <row r="410" spans="1:12" ht="15" customHeight="1">
      <c r="A410" s="193">
        <v>3020</v>
      </c>
      <c r="B410" s="184" t="s">
        <v>639</v>
      </c>
      <c r="C410" s="184">
        <v>2</v>
      </c>
      <c r="D410" s="184">
        <v>0</v>
      </c>
      <c r="E410" s="198" t="s">
        <v>59</v>
      </c>
      <c r="F410" s="181">
        <f aca="true" t="shared" si="93" ref="F410:L410">SUM(F412)</f>
        <v>0</v>
      </c>
      <c r="G410" s="181">
        <f t="shared" si="93"/>
        <v>0</v>
      </c>
      <c r="H410" s="182">
        <f t="shared" si="93"/>
        <v>0</v>
      </c>
      <c r="I410" s="181">
        <f t="shared" si="93"/>
        <v>0</v>
      </c>
      <c r="J410" s="182">
        <f t="shared" si="93"/>
        <v>0</v>
      </c>
      <c r="K410" s="181">
        <f t="shared" si="93"/>
        <v>0</v>
      </c>
      <c r="L410" s="181">
        <f t="shared" si="93"/>
        <v>0</v>
      </c>
    </row>
    <row r="411" spans="1:12" s="186" customFormat="1" ht="10.5" customHeight="1">
      <c r="A411" s="193"/>
      <c r="B411" s="184"/>
      <c r="C411" s="184"/>
      <c r="D411" s="184"/>
      <c r="E411" s="198" t="s">
        <v>182</v>
      </c>
      <c r="F411" s="181"/>
      <c r="G411" s="181"/>
      <c r="H411" s="182"/>
      <c r="I411" s="181"/>
      <c r="J411" s="182"/>
      <c r="K411" s="181"/>
      <c r="L411" s="181"/>
    </row>
    <row r="412" spans="1:12" ht="15.75" customHeight="1" thickBot="1">
      <c r="A412" s="193">
        <v>3021</v>
      </c>
      <c r="B412" s="184" t="s">
        <v>639</v>
      </c>
      <c r="C412" s="184">
        <v>2</v>
      </c>
      <c r="D412" s="184">
        <v>1</v>
      </c>
      <c r="E412" s="198" t="s">
        <v>59</v>
      </c>
      <c r="F412" s="202">
        <f>SUM(G412:H412)</f>
        <v>0</v>
      </c>
      <c r="G412" s="202"/>
      <c r="H412" s="203"/>
      <c r="I412" s="202"/>
      <c r="J412" s="203"/>
      <c r="K412" s="202"/>
      <c r="L412" s="202"/>
    </row>
    <row r="413" spans="1:12" ht="14.25" customHeight="1">
      <c r="A413" s="193">
        <v>3030</v>
      </c>
      <c r="B413" s="184" t="s">
        <v>639</v>
      </c>
      <c r="C413" s="184">
        <v>3</v>
      </c>
      <c r="D413" s="184">
        <v>0</v>
      </c>
      <c r="E413" s="248" t="s">
        <v>60</v>
      </c>
      <c r="F413" s="181">
        <f aca="true" t="shared" si="94" ref="F413:L413">SUM(F415)</f>
        <v>4000</v>
      </c>
      <c r="G413" s="181">
        <f t="shared" si="94"/>
        <v>4000</v>
      </c>
      <c r="H413" s="182">
        <f t="shared" si="94"/>
        <v>0</v>
      </c>
      <c r="I413" s="181">
        <f t="shared" si="94"/>
        <v>1000</v>
      </c>
      <c r="J413" s="182">
        <f t="shared" si="94"/>
        <v>2000</v>
      </c>
      <c r="K413" s="181">
        <f t="shared" si="94"/>
        <v>3000</v>
      </c>
      <c r="L413" s="181">
        <f t="shared" si="94"/>
        <v>4000</v>
      </c>
    </row>
    <row r="414" spans="1:12" s="186" customFormat="1" ht="15">
      <c r="A414" s="193"/>
      <c r="B414" s="184"/>
      <c r="C414" s="184"/>
      <c r="D414" s="184"/>
      <c r="E414" s="198" t="s">
        <v>182</v>
      </c>
      <c r="F414" s="181"/>
      <c r="G414" s="181"/>
      <c r="H414" s="182"/>
      <c r="I414" s="181"/>
      <c r="J414" s="182"/>
      <c r="K414" s="181"/>
      <c r="L414" s="181"/>
    </row>
    <row r="415" spans="1:12" s="186" customFormat="1" ht="24.75" thickBot="1">
      <c r="A415" s="193">
        <v>3031</v>
      </c>
      <c r="B415" s="184" t="s">
        <v>639</v>
      </c>
      <c r="C415" s="184">
        <v>3</v>
      </c>
      <c r="D415" s="184" t="s">
        <v>239</v>
      </c>
      <c r="E415" s="248" t="s">
        <v>60</v>
      </c>
      <c r="F415" s="202">
        <f>SUM(G415:H415)</f>
        <v>4000</v>
      </c>
      <c r="G415" s="192">
        <f aca="true" t="shared" si="95" ref="G415:L415">G416+G417</f>
        <v>4000</v>
      </c>
      <c r="H415" s="207">
        <f t="shared" si="95"/>
        <v>0</v>
      </c>
      <c r="I415" s="192">
        <f t="shared" si="95"/>
        <v>1000</v>
      </c>
      <c r="J415" s="207">
        <f t="shared" si="95"/>
        <v>2000</v>
      </c>
      <c r="K415" s="192">
        <f t="shared" si="95"/>
        <v>3000</v>
      </c>
      <c r="L415" s="192">
        <f t="shared" si="95"/>
        <v>4000</v>
      </c>
    </row>
    <row r="416" spans="1:12" s="186" customFormat="1" ht="24.75" thickBot="1">
      <c r="A416" s="193"/>
      <c r="B416" s="184"/>
      <c r="C416" s="184"/>
      <c r="D416" s="184"/>
      <c r="E416" s="249" t="s">
        <v>435</v>
      </c>
      <c r="F416" s="202">
        <f>SUM(G416:H416)</f>
        <v>4000</v>
      </c>
      <c r="G416" s="181">
        <v>4000</v>
      </c>
      <c r="H416" s="182"/>
      <c r="I416" s="181">
        <v>1000</v>
      </c>
      <c r="J416" s="182">
        <v>2000</v>
      </c>
      <c r="K416" s="181">
        <v>3000</v>
      </c>
      <c r="L416" s="181">
        <v>4000</v>
      </c>
    </row>
    <row r="417" spans="1:12" s="186" customFormat="1" ht="15.75" thickBot="1">
      <c r="A417" s="193"/>
      <c r="B417" s="184"/>
      <c r="C417" s="184"/>
      <c r="D417" s="184"/>
      <c r="E417" s="198"/>
      <c r="F417" s="202">
        <f>SUM(G417:H417)</f>
        <v>0</v>
      </c>
      <c r="G417" s="181"/>
      <c r="H417" s="182"/>
      <c r="I417" s="181"/>
      <c r="J417" s="182"/>
      <c r="K417" s="181"/>
      <c r="L417" s="181"/>
    </row>
    <row r="418" spans="1:12" ht="18" customHeight="1">
      <c r="A418" s="193">
        <v>3040</v>
      </c>
      <c r="B418" s="184" t="s">
        <v>639</v>
      </c>
      <c r="C418" s="184">
        <v>4</v>
      </c>
      <c r="D418" s="184">
        <v>0</v>
      </c>
      <c r="E418" s="198" t="s">
        <v>61</v>
      </c>
      <c r="F418" s="181">
        <f aca="true" t="shared" si="96" ref="F418:L418">SUM(F420)</f>
        <v>0</v>
      </c>
      <c r="G418" s="181">
        <f t="shared" si="96"/>
        <v>0</v>
      </c>
      <c r="H418" s="182">
        <f t="shared" si="96"/>
        <v>0</v>
      </c>
      <c r="I418" s="181">
        <f t="shared" si="96"/>
        <v>0</v>
      </c>
      <c r="J418" s="182">
        <f t="shared" si="96"/>
        <v>0</v>
      </c>
      <c r="K418" s="181">
        <f t="shared" si="96"/>
        <v>0</v>
      </c>
      <c r="L418" s="181">
        <f t="shared" si="96"/>
        <v>0</v>
      </c>
    </row>
    <row r="419" spans="1:12" s="186" customFormat="1" ht="10.5" customHeight="1">
      <c r="A419" s="193"/>
      <c r="B419" s="184"/>
      <c r="C419" s="184"/>
      <c r="D419" s="184"/>
      <c r="E419" s="198" t="s">
        <v>182</v>
      </c>
      <c r="F419" s="181"/>
      <c r="G419" s="181"/>
      <c r="H419" s="182"/>
      <c r="I419" s="181"/>
      <c r="J419" s="182"/>
      <c r="K419" s="181"/>
      <c r="L419" s="181"/>
    </row>
    <row r="420" spans="1:12" ht="16.5" customHeight="1" thickBot="1">
      <c r="A420" s="193">
        <v>3041</v>
      </c>
      <c r="B420" s="184" t="s">
        <v>639</v>
      </c>
      <c r="C420" s="184">
        <v>4</v>
      </c>
      <c r="D420" s="184">
        <v>1</v>
      </c>
      <c r="E420" s="198" t="s">
        <v>61</v>
      </c>
      <c r="F420" s="202">
        <f>SUM(G420:H420)</f>
        <v>0</v>
      </c>
      <c r="G420" s="192"/>
      <c r="H420" s="192"/>
      <c r="I420" s="192"/>
      <c r="J420" s="192"/>
      <c r="K420" s="192"/>
      <c r="L420" s="192"/>
    </row>
    <row r="421" spans="1:12" ht="12" customHeight="1">
      <c r="A421" s="193">
        <v>3050</v>
      </c>
      <c r="B421" s="184" t="s">
        <v>639</v>
      </c>
      <c r="C421" s="184">
        <v>5</v>
      </c>
      <c r="D421" s="184">
        <v>0</v>
      </c>
      <c r="E421" s="198" t="s">
        <v>62</v>
      </c>
      <c r="F421" s="181">
        <f aca="true" t="shared" si="97" ref="F421:L421">SUM(F423)</f>
        <v>0</v>
      </c>
      <c r="G421" s="181">
        <f t="shared" si="97"/>
        <v>0</v>
      </c>
      <c r="H421" s="182">
        <f t="shared" si="97"/>
        <v>0</v>
      </c>
      <c r="I421" s="181">
        <f t="shared" si="97"/>
        <v>0</v>
      </c>
      <c r="J421" s="182">
        <f t="shared" si="97"/>
        <v>0</v>
      </c>
      <c r="K421" s="181">
        <f t="shared" si="97"/>
        <v>0</v>
      </c>
      <c r="L421" s="181">
        <f t="shared" si="97"/>
        <v>0</v>
      </c>
    </row>
    <row r="422" spans="1:12" s="186" customFormat="1" ht="10.5" customHeight="1">
      <c r="A422" s="193"/>
      <c r="B422" s="184"/>
      <c r="C422" s="184"/>
      <c r="D422" s="184"/>
      <c r="E422" s="198" t="s">
        <v>182</v>
      </c>
      <c r="F422" s="181"/>
      <c r="G422" s="181"/>
      <c r="H422" s="182"/>
      <c r="I422" s="181"/>
      <c r="J422" s="182"/>
      <c r="K422" s="181"/>
      <c r="L422" s="181"/>
    </row>
    <row r="423" spans="1:12" ht="15.75" customHeight="1" thickBot="1">
      <c r="A423" s="193">
        <v>3051</v>
      </c>
      <c r="B423" s="184" t="s">
        <v>639</v>
      </c>
      <c r="C423" s="184">
        <v>5</v>
      </c>
      <c r="D423" s="184">
        <v>1</v>
      </c>
      <c r="E423" s="198" t="s">
        <v>62</v>
      </c>
      <c r="F423" s="202">
        <f>SUM(G423:H423)</f>
        <v>0</v>
      </c>
      <c r="G423" s="202"/>
      <c r="H423" s="203"/>
      <c r="I423" s="202"/>
      <c r="J423" s="203"/>
      <c r="K423" s="202"/>
      <c r="L423" s="202"/>
    </row>
    <row r="424" spans="1:12" ht="16.5" customHeight="1">
      <c r="A424" s="193">
        <v>3060</v>
      </c>
      <c r="B424" s="184" t="s">
        <v>639</v>
      </c>
      <c r="C424" s="184">
        <v>6</v>
      </c>
      <c r="D424" s="184">
        <v>0</v>
      </c>
      <c r="E424" s="198" t="s">
        <v>63</v>
      </c>
      <c r="F424" s="181">
        <f aca="true" t="shared" si="98" ref="F424:L424">SUM(F426)</f>
        <v>0</v>
      </c>
      <c r="G424" s="181">
        <f t="shared" si="98"/>
        <v>0</v>
      </c>
      <c r="H424" s="182">
        <f t="shared" si="98"/>
        <v>0</v>
      </c>
      <c r="I424" s="181">
        <f t="shared" si="98"/>
        <v>0</v>
      </c>
      <c r="J424" s="182">
        <f t="shared" si="98"/>
        <v>0</v>
      </c>
      <c r="K424" s="181">
        <f t="shared" si="98"/>
        <v>0</v>
      </c>
      <c r="L424" s="181">
        <f t="shared" si="98"/>
        <v>0</v>
      </c>
    </row>
    <row r="425" spans="1:12" s="186" customFormat="1" ht="10.5" customHeight="1">
      <c r="A425" s="193"/>
      <c r="B425" s="184"/>
      <c r="C425" s="184"/>
      <c r="D425" s="184"/>
      <c r="E425" s="198" t="s">
        <v>182</v>
      </c>
      <c r="F425" s="181"/>
      <c r="G425" s="181"/>
      <c r="H425" s="182"/>
      <c r="I425" s="181"/>
      <c r="J425" s="182"/>
      <c r="K425" s="181"/>
      <c r="L425" s="181"/>
    </row>
    <row r="426" spans="1:12" ht="15.75" customHeight="1" thickBot="1">
      <c r="A426" s="193">
        <v>3061</v>
      </c>
      <c r="B426" s="184" t="s">
        <v>639</v>
      </c>
      <c r="C426" s="184">
        <v>6</v>
      </c>
      <c r="D426" s="184">
        <v>1</v>
      </c>
      <c r="E426" s="198" t="s">
        <v>63</v>
      </c>
      <c r="F426" s="202">
        <f>SUM(G426:H426)</f>
        <v>0</v>
      </c>
      <c r="G426" s="202"/>
      <c r="H426" s="203"/>
      <c r="I426" s="202"/>
      <c r="J426" s="203"/>
      <c r="K426" s="202"/>
      <c r="L426" s="202"/>
    </row>
    <row r="427" spans="1:12" ht="34.5" customHeight="1">
      <c r="A427" s="193">
        <v>3070</v>
      </c>
      <c r="B427" s="184" t="s">
        <v>639</v>
      </c>
      <c r="C427" s="184">
        <v>7</v>
      </c>
      <c r="D427" s="184">
        <v>0</v>
      </c>
      <c r="E427" s="198" t="s">
        <v>64</v>
      </c>
      <c r="F427" s="181">
        <f aca="true" t="shared" si="99" ref="F427:L427">SUM(F429)</f>
        <v>19500</v>
      </c>
      <c r="G427" s="181">
        <f t="shared" si="99"/>
        <v>19500</v>
      </c>
      <c r="H427" s="182">
        <f t="shared" si="99"/>
        <v>0</v>
      </c>
      <c r="I427" s="181">
        <f t="shared" si="99"/>
        <v>1000</v>
      </c>
      <c r="J427" s="182">
        <f t="shared" si="99"/>
        <v>6000</v>
      </c>
      <c r="K427" s="181">
        <f t="shared" si="99"/>
        <v>14000</v>
      </c>
      <c r="L427" s="181">
        <f t="shared" si="99"/>
        <v>19500</v>
      </c>
    </row>
    <row r="428" spans="1:12" s="186" customFormat="1" ht="10.5" customHeight="1">
      <c r="A428" s="193"/>
      <c r="B428" s="184"/>
      <c r="C428" s="184"/>
      <c r="D428" s="184"/>
      <c r="E428" s="198" t="s">
        <v>182</v>
      </c>
      <c r="F428" s="181"/>
      <c r="G428" s="181"/>
      <c r="H428" s="182"/>
      <c r="I428" s="181"/>
      <c r="J428" s="182"/>
      <c r="K428" s="181"/>
      <c r="L428" s="181"/>
    </row>
    <row r="429" spans="1:12" ht="39" customHeight="1" thickBot="1">
      <c r="A429" s="193">
        <v>3071</v>
      </c>
      <c r="B429" s="184" t="s">
        <v>639</v>
      </c>
      <c r="C429" s="184">
        <v>7</v>
      </c>
      <c r="D429" s="184">
        <v>1</v>
      </c>
      <c r="E429" s="247" t="s">
        <v>64</v>
      </c>
      <c r="F429" s="202">
        <f>SUM(G429:H429)</f>
        <v>19500</v>
      </c>
      <c r="G429" s="192">
        <f>G430+G431</f>
        <v>19500</v>
      </c>
      <c r="H429" s="207">
        <v>0</v>
      </c>
      <c r="I429" s="192">
        <f>I430+I431</f>
        <v>1000</v>
      </c>
      <c r="J429" s="207">
        <f>J430+J431</f>
        <v>6000</v>
      </c>
      <c r="K429" s="192">
        <f>K430+K431</f>
        <v>14000</v>
      </c>
      <c r="L429" s="192">
        <f>L430+L431</f>
        <v>19500</v>
      </c>
    </row>
    <row r="430" spans="1:12" ht="37.5" customHeight="1" thickBot="1">
      <c r="A430" s="193"/>
      <c r="B430" s="184"/>
      <c r="C430" s="184"/>
      <c r="D430" s="184"/>
      <c r="E430" s="195" t="s">
        <v>518</v>
      </c>
      <c r="F430" s="202">
        <f>SUM(G430:H430)</f>
        <v>4500</v>
      </c>
      <c r="G430" s="181">
        <v>4500</v>
      </c>
      <c r="H430" s="182">
        <v>0</v>
      </c>
      <c r="I430" s="181">
        <v>500</v>
      </c>
      <c r="J430" s="182">
        <v>1000</v>
      </c>
      <c r="K430" s="181">
        <v>2000</v>
      </c>
      <c r="L430" s="181">
        <v>4500</v>
      </c>
    </row>
    <row r="431" spans="1:12" ht="35.25" customHeight="1" thickBot="1">
      <c r="A431" s="193"/>
      <c r="B431" s="184"/>
      <c r="C431" s="184"/>
      <c r="D431" s="184"/>
      <c r="E431" s="250" t="s">
        <v>559</v>
      </c>
      <c r="F431" s="202">
        <f>SUM(G431:H431)</f>
        <v>15000</v>
      </c>
      <c r="G431" s="181">
        <v>15000</v>
      </c>
      <c r="H431" s="182"/>
      <c r="I431" s="181">
        <v>500</v>
      </c>
      <c r="J431" s="182">
        <v>5000</v>
      </c>
      <c r="K431" s="181">
        <v>12000</v>
      </c>
      <c r="L431" s="181">
        <v>15000</v>
      </c>
    </row>
    <row r="432" spans="1:12" ht="40.5" customHeight="1">
      <c r="A432" s="193">
        <v>3080</v>
      </c>
      <c r="B432" s="184" t="s">
        <v>639</v>
      </c>
      <c r="C432" s="184">
        <v>8</v>
      </c>
      <c r="D432" s="184">
        <v>0</v>
      </c>
      <c r="E432" s="198" t="s">
        <v>65</v>
      </c>
      <c r="F432" s="181">
        <f aca="true" t="shared" si="100" ref="F432:L432">SUM(F434)</f>
        <v>0</v>
      </c>
      <c r="G432" s="181">
        <f t="shared" si="100"/>
        <v>0</v>
      </c>
      <c r="H432" s="182">
        <f t="shared" si="100"/>
        <v>0</v>
      </c>
      <c r="I432" s="181">
        <f t="shared" si="100"/>
        <v>0</v>
      </c>
      <c r="J432" s="182">
        <f t="shared" si="100"/>
        <v>0</v>
      </c>
      <c r="K432" s="181">
        <f t="shared" si="100"/>
        <v>0</v>
      </c>
      <c r="L432" s="181">
        <f t="shared" si="100"/>
        <v>0</v>
      </c>
    </row>
    <row r="433" spans="1:12" s="186" customFormat="1" ht="18.75" customHeight="1">
      <c r="A433" s="193"/>
      <c r="B433" s="184"/>
      <c r="C433" s="184"/>
      <c r="D433" s="184"/>
      <c r="E433" s="198" t="s">
        <v>182</v>
      </c>
      <c r="F433" s="181"/>
      <c r="G433" s="181"/>
      <c r="H433" s="182"/>
      <c r="I433" s="181"/>
      <c r="J433" s="182"/>
      <c r="K433" s="181"/>
      <c r="L433" s="181"/>
    </row>
    <row r="434" spans="1:12" ht="40.5" customHeight="1" thickBot="1">
      <c r="A434" s="193">
        <v>3081</v>
      </c>
      <c r="B434" s="184" t="s">
        <v>639</v>
      </c>
      <c r="C434" s="184">
        <v>8</v>
      </c>
      <c r="D434" s="184">
        <v>1</v>
      </c>
      <c r="E434" s="198" t="s">
        <v>65</v>
      </c>
      <c r="F434" s="202">
        <f>SUM(G434:H434)</f>
        <v>0</v>
      </c>
      <c r="G434" s="202"/>
      <c r="H434" s="203"/>
      <c r="I434" s="202"/>
      <c r="J434" s="203"/>
      <c r="K434" s="202"/>
      <c r="L434" s="202"/>
    </row>
    <row r="435" spans="1:12" s="186" customFormat="1" ht="10.5" customHeight="1">
      <c r="A435" s="193"/>
      <c r="B435" s="184"/>
      <c r="C435" s="184"/>
      <c r="D435" s="184"/>
      <c r="E435" s="198" t="s">
        <v>182</v>
      </c>
      <c r="F435" s="181"/>
      <c r="G435" s="181"/>
      <c r="H435" s="182"/>
      <c r="I435" s="181"/>
      <c r="J435" s="182"/>
      <c r="K435" s="181"/>
      <c r="L435" s="181"/>
    </row>
    <row r="436" spans="1:12" ht="25.5" customHeight="1">
      <c r="A436" s="193">
        <v>3090</v>
      </c>
      <c r="B436" s="184" t="s">
        <v>639</v>
      </c>
      <c r="C436" s="184">
        <v>9</v>
      </c>
      <c r="D436" s="184">
        <v>0</v>
      </c>
      <c r="E436" s="198" t="s">
        <v>66</v>
      </c>
      <c r="F436" s="181">
        <f aca="true" t="shared" si="101" ref="F436:L436">SUM(F438:F439)</f>
        <v>0</v>
      </c>
      <c r="G436" s="181">
        <f t="shared" si="101"/>
        <v>0</v>
      </c>
      <c r="H436" s="182">
        <f t="shared" si="101"/>
        <v>0</v>
      </c>
      <c r="I436" s="181">
        <f t="shared" si="101"/>
        <v>0</v>
      </c>
      <c r="J436" s="182">
        <f t="shared" si="101"/>
        <v>0</v>
      </c>
      <c r="K436" s="181">
        <f t="shared" si="101"/>
        <v>0</v>
      </c>
      <c r="L436" s="181">
        <f t="shared" si="101"/>
        <v>0</v>
      </c>
    </row>
    <row r="437" spans="1:12" s="186" customFormat="1" ht="10.5" customHeight="1">
      <c r="A437" s="193"/>
      <c r="B437" s="184"/>
      <c r="C437" s="184"/>
      <c r="D437" s="184"/>
      <c r="E437" s="198" t="s">
        <v>182</v>
      </c>
      <c r="F437" s="181"/>
      <c r="G437" s="181"/>
      <c r="H437" s="182"/>
      <c r="I437" s="181"/>
      <c r="J437" s="182"/>
      <c r="K437" s="181"/>
      <c r="L437" s="181"/>
    </row>
    <row r="438" spans="1:12" ht="25.5" customHeight="1" thickBot="1">
      <c r="A438" s="193">
        <v>3091</v>
      </c>
      <c r="B438" s="184" t="s">
        <v>639</v>
      </c>
      <c r="C438" s="184">
        <v>9</v>
      </c>
      <c r="D438" s="184">
        <v>1</v>
      </c>
      <c r="E438" s="198" t="s">
        <v>66</v>
      </c>
      <c r="F438" s="202">
        <f>SUM(G438:H438)</f>
        <v>0</v>
      </c>
      <c r="G438" s="181"/>
      <c r="H438" s="181"/>
      <c r="I438" s="181"/>
      <c r="J438" s="181"/>
      <c r="K438" s="181"/>
      <c r="L438" s="181"/>
    </row>
    <row r="439" spans="1:12" ht="53.25" customHeight="1" thickBot="1">
      <c r="A439" s="193">
        <v>3092</v>
      </c>
      <c r="B439" s="184" t="s">
        <v>639</v>
      </c>
      <c r="C439" s="184">
        <v>9</v>
      </c>
      <c r="D439" s="184">
        <v>2</v>
      </c>
      <c r="E439" s="198" t="s">
        <v>659</v>
      </c>
      <c r="F439" s="202">
        <f>SUM(G439:H439)</f>
        <v>0</v>
      </c>
      <c r="G439" s="181"/>
      <c r="H439" s="181"/>
      <c r="I439" s="181"/>
      <c r="J439" s="181"/>
      <c r="K439" s="181"/>
      <c r="L439" s="181"/>
    </row>
    <row r="440" spans="1:12" s="179" customFormat="1" ht="42.75" customHeight="1">
      <c r="A440" s="251">
        <v>3100</v>
      </c>
      <c r="B440" s="225" t="s">
        <v>640</v>
      </c>
      <c r="C440" s="225">
        <v>0</v>
      </c>
      <c r="D440" s="226">
        <v>0</v>
      </c>
      <c r="E440" s="252" t="s">
        <v>560</v>
      </c>
      <c r="F440" s="205">
        <f aca="true" t="shared" si="102" ref="F440:L440">SUM(F442)</f>
        <v>22179.100000000006</v>
      </c>
      <c r="G440" s="205">
        <f t="shared" si="102"/>
        <v>173679.1</v>
      </c>
      <c r="H440" s="223">
        <f t="shared" si="102"/>
        <v>0</v>
      </c>
      <c r="I440" s="205">
        <f t="shared" si="102"/>
        <v>10000</v>
      </c>
      <c r="J440" s="223">
        <f t="shared" si="102"/>
        <v>12550.5</v>
      </c>
      <c r="K440" s="205">
        <f t="shared" si="102"/>
        <v>21050.5</v>
      </c>
      <c r="L440" s="205">
        <f t="shared" si="102"/>
        <v>22179.1</v>
      </c>
    </row>
    <row r="441" spans="1:12" ht="11.25" customHeight="1">
      <c r="A441" s="187"/>
      <c r="B441" s="173"/>
      <c r="C441" s="174"/>
      <c r="D441" s="175"/>
      <c r="E441" s="180" t="s">
        <v>181</v>
      </c>
      <c r="F441" s="216"/>
      <c r="G441" s="216"/>
      <c r="H441" s="222"/>
      <c r="I441" s="216"/>
      <c r="J441" s="222"/>
      <c r="K441" s="216"/>
      <c r="L441" s="216"/>
    </row>
    <row r="442" spans="1:12" ht="37.5" customHeight="1">
      <c r="A442" s="187">
        <v>3110</v>
      </c>
      <c r="B442" s="184" t="s">
        <v>640</v>
      </c>
      <c r="C442" s="184">
        <v>1</v>
      </c>
      <c r="D442" s="185">
        <v>0</v>
      </c>
      <c r="E442" s="242" t="s">
        <v>165</v>
      </c>
      <c r="F442" s="181">
        <f aca="true" t="shared" si="103" ref="F442:L442">SUM(F444)</f>
        <v>22179.100000000006</v>
      </c>
      <c r="G442" s="181">
        <f t="shared" si="103"/>
        <v>173679.1</v>
      </c>
      <c r="H442" s="182">
        <f t="shared" si="103"/>
        <v>0</v>
      </c>
      <c r="I442" s="181">
        <f t="shared" si="103"/>
        <v>10000</v>
      </c>
      <c r="J442" s="182">
        <f t="shared" si="103"/>
        <v>12550.5</v>
      </c>
      <c r="K442" s="181">
        <f t="shared" si="103"/>
        <v>21050.5</v>
      </c>
      <c r="L442" s="181">
        <f t="shared" si="103"/>
        <v>22179.1</v>
      </c>
    </row>
    <row r="443" spans="1:12" s="186" customFormat="1" ht="13.5" customHeight="1" thickBot="1">
      <c r="A443" s="187"/>
      <c r="B443" s="173"/>
      <c r="C443" s="184"/>
      <c r="D443" s="185"/>
      <c r="E443" s="180" t="s">
        <v>182</v>
      </c>
      <c r="F443" s="192"/>
      <c r="G443" s="192"/>
      <c r="H443" s="207"/>
      <c r="I443" s="192"/>
      <c r="J443" s="207"/>
      <c r="K443" s="192"/>
      <c r="L443" s="192"/>
    </row>
    <row r="444" spans="1:12" ht="24.75" thickBot="1">
      <c r="A444" s="187">
        <v>3112</v>
      </c>
      <c r="B444" s="189" t="s">
        <v>640</v>
      </c>
      <c r="C444" s="189">
        <v>1</v>
      </c>
      <c r="D444" s="190">
        <v>2</v>
      </c>
      <c r="E444" s="253" t="s">
        <v>108</v>
      </c>
      <c r="F444" s="209">
        <f>SUM(G444:H444)-Ekamutner!D115</f>
        <v>22179.100000000006</v>
      </c>
      <c r="G444" s="209">
        <v>173679.1</v>
      </c>
      <c r="H444" s="209">
        <f>H445</f>
        <v>0</v>
      </c>
      <c r="I444" s="476">
        <v>10000</v>
      </c>
      <c r="J444" s="476">
        <v>12550.5</v>
      </c>
      <c r="K444" s="476">
        <v>21050.5</v>
      </c>
      <c r="L444" s="209">
        <v>22179.1</v>
      </c>
    </row>
    <row r="445" spans="1:12" ht="15">
      <c r="A445" s="193"/>
      <c r="B445" s="184"/>
      <c r="C445" s="184"/>
      <c r="D445" s="184"/>
      <c r="E445" s="254"/>
      <c r="F445" s="216"/>
      <c r="G445" s="216"/>
      <c r="H445" s="222"/>
      <c r="I445" s="216"/>
      <c r="J445" s="222"/>
      <c r="K445" s="216"/>
      <c r="L445" s="216"/>
    </row>
    <row r="446" spans="1:12" ht="15.75" thickBot="1">
      <c r="A446" s="193"/>
      <c r="B446" s="184"/>
      <c r="C446" s="184"/>
      <c r="D446" s="184"/>
      <c r="E446" s="254"/>
      <c r="F446" s="202"/>
      <c r="G446" s="202"/>
      <c r="H446" s="182"/>
      <c r="I446" s="202"/>
      <c r="J446" s="182"/>
      <c r="K446" s="202"/>
      <c r="L446" s="202"/>
    </row>
    <row r="447" spans="2:4" ht="15">
      <c r="B447" s="256"/>
      <c r="C447" s="257"/>
      <c r="D447" s="258"/>
    </row>
    <row r="448" spans="1:12" s="129" customFormat="1" ht="58.5" customHeight="1">
      <c r="A448" s="566" t="s">
        <v>159</v>
      </c>
      <c r="B448" s="566"/>
      <c r="C448" s="566"/>
      <c r="D448" s="566"/>
      <c r="E448" s="566"/>
      <c r="F448" s="566"/>
      <c r="G448" s="566"/>
      <c r="H448" s="566"/>
      <c r="I448" s="566"/>
      <c r="J448" s="566"/>
      <c r="K448" s="566"/>
      <c r="L448" s="566"/>
    </row>
    <row r="449" spans="1:12" s="129" customFormat="1" ht="14.25">
      <c r="A449" s="260" t="s">
        <v>561</v>
      </c>
      <c r="B449" s="261"/>
      <c r="C449" s="261"/>
      <c r="D449" s="261"/>
      <c r="E449" s="261"/>
      <c r="F449" s="262"/>
      <c r="G449" s="262"/>
      <c r="H449" s="262"/>
      <c r="I449" s="263"/>
      <c r="J449" s="263"/>
      <c r="K449" s="263"/>
      <c r="L449" s="263"/>
    </row>
    <row r="451" spans="9:12" ht="15">
      <c r="I451" s="267"/>
      <c r="J451" s="267"/>
      <c r="K451" s="267"/>
      <c r="L451" s="268"/>
    </row>
  </sheetData>
  <sheetProtection/>
  <protectedRanges>
    <protectedRange sqref="F2:F4" name="Range25"/>
    <protectedRange sqref="G446:L446 G438:L439 F437:L437 G443:L443 H444 G445:H445 F441:L441" name="Range24"/>
    <protectedRange sqref="G422:L423 G415:L417 G420:L420 F419:L419 F414:L414" name="Range22"/>
    <protectedRange sqref="G375:L376 F382:L382 F395:L395 G396:L396 F378:L378 G379:L380 G383:L393" name="Range20"/>
    <protectedRange sqref="F339:L339 G332:H334 I331:L334 G337:H337 F336:H336 F331:H331 G341:L341 I336:L337" name="Range18"/>
    <protectedRange sqref="G303:H304 F308:L308 F302:H302 F306:L306 I302:L304" name="Range16"/>
    <protectedRange sqref="G285:H288 F284:H284 G279:L282 I284:L288 F277:L277" name="Range14"/>
    <protectedRange sqref="G237:H237 F239:L239 G251:H251 F247:L247 F250:H250 F245:L245 F236:H236 G253:L253 I236:L237 G248:L248 G221:L221 I250:L251 G240:L243" name="Range12"/>
    <protectedRange sqref="G216:H216 F215:H215 F218:L218 I215:L216 G208:L213" name="Range10"/>
    <protectedRange sqref="G179:H181 I178:L181 F178:H178 F183:L183 I184:L184 G185:L185 G184 G186 G187:L187 G188:G195 H189:L190 H192:L195" name="Range8"/>
    <protectedRange sqref="G140:H140 G143:H143 G146:H146 I142:L143 G149:H149 I153:L154 I145:L146 F151:L151 G154:H154 F153:H153 F148:H148 F145:H145 F142:H142 F139:H139 I139:L140 I148:L149" name="Range6"/>
    <protectedRange sqref="G105:H105 G116:L117 G111:H111 G114:H114 I113:L114 I105:L106 G120 F119:H119 F113:H113 F110:H110 F106:H106 F108:L108 I119:L120 G104:L104 I110:L111" name="Range4"/>
    <protectedRange sqref="G47:H48 F50:H50 F46:H46 A42:D42 I46:L48 H51 I50:L51 D19:D41 F15:L15 G51:G61 H52:L61 G19:L26 F17:L17 G28:L44 J18:L18 G27:J27 G18:H18 M42:IV42" name="Range2"/>
    <protectedRange sqref="G64:H64 I97:L98 G67:H67 I66:L67 F100:L100 G98:H98 G103:H103 F102:H102 F97:H97 F66:H66 F63:H63 I102:L103 G104:L104 I63:L64 G86 G87:L88 G89:G93 G84:L85 G83:J83 G94:L95 G71:L82 F69:L70" name="Range3"/>
    <protectedRange sqref="G123:H123 I135:L137 G128:H130 I132:L133 G133:H133 G120:L120 G136:H137 F135:H135 F132:H132 F127:H127 F122:H122 F125:L125 F139:L139 I122:L123 I127:L130" name="Range5"/>
    <protectedRange sqref="G173:L176 G155:L155 G170:L171 G165:L168 G164 H163 G157:L162" name="Range7"/>
    <protectedRange sqref="I206:L207 G198:H198 I197:L198 G201:H204 G207:H207 F206:H206 F200:H200 F197:H197 I200:L204" name="Range9"/>
    <protectedRange sqref="F220:L220 G234:L234 F233:L233 G231:L231 G228:L228 G224:L225 F230:L230 F227:L227" name="Range11"/>
    <protectedRange sqref="G268:H268 F253:L253 F267:H267 I267:L268 G260:L265 F270:L270 G274:L275 G271:L272 G273 G254:L257 F259:L259" name="Range13"/>
    <protectedRange sqref="I299:L300 G291:H294 I290:L294 G297:H297 G300:H300 F299:H299 F296:H296 F290:H290 I296:L297" name="Range15"/>
    <protectedRange sqref="F325:H325 G313:H313 I325:L326 G326:G329 H326 H327:L329 G318:L323 G314:L315 G311:L311" name="Range17"/>
    <protectedRange sqref="F374:L374 I364:L366 F370:L370 F345:L345 G371:L372 G368:L368 F343:L343 H349:H367 G347:L348" name="Range19"/>
    <protectedRange sqref="G399:H399 I411:L412 I407:L409 G408:H409 F405:L405 G412:H412 F411:H411 F407:H407 F398:H398 F401:L401 I398:L399 G403:L403 F414:L414" name="Range21"/>
    <protectedRange sqref="G426:H426 I433:L435 G434:H434 F435:H435 F433:H433 G429:L431 F425:H425 I425:L426 F428:L428" name="Range23"/>
    <protectedRange sqref="H6:I6" name="Range25_1"/>
    <protectedRange sqref="I445" name="Range24_1_1_1_1"/>
    <protectedRange sqref="J445" name="Range24_3_1_1_1"/>
    <protectedRange sqref="K445:L445" name="Range24_4_1_1_1"/>
    <protectedRange sqref="I449" name="Range24_1_1_2"/>
    <protectedRange sqref="J449" name="Range24_3_1_2"/>
    <protectedRange sqref="K449:L449" name="Range24_4_1_2"/>
    <protectedRange sqref="G349:G367" name="Range19_1"/>
    <protectedRange sqref="I367:K367 I349:K362" name="Range19_2"/>
    <protectedRange sqref="L367 L349:L362" name="Range19_2_1"/>
    <protectedRange sqref="G444" name="Range24_1"/>
  </protectedRanges>
  <mergeCells count="18">
    <mergeCell ref="N1:O1"/>
    <mergeCell ref="N2:O2"/>
    <mergeCell ref="I9:L9"/>
    <mergeCell ref="C3:F4"/>
    <mergeCell ref="J1:L1"/>
    <mergeCell ref="J2:L2"/>
    <mergeCell ref="E5:J5"/>
    <mergeCell ref="E6:K6"/>
    <mergeCell ref="J3:L4"/>
    <mergeCell ref="E7:K7"/>
    <mergeCell ref="A448:L448"/>
    <mergeCell ref="A9:A11"/>
    <mergeCell ref="B9:B11"/>
    <mergeCell ref="C9:C11"/>
    <mergeCell ref="D9:D11"/>
    <mergeCell ref="E9:E11"/>
    <mergeCell ref="F9:H9"/>
    <mergeCell ref="I10:L10"/>
  </mergeCells>
  <printOptions/>
  <pageMargins left="0.15748031496062992" right="0.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F272 F274 F261:F263 F257 F77:F89 F94:F95 F28:F42 F255 F19:F20 F22:F26 F72:F7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L18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57421875" style="21" customWidth="1"/>
    <col min="2" max="2" width="39.00390625" style="21" customWidth="1"/>
    <col min="3" max="3" width="14.140625" style="21" customWidth="1"/>
    <col min="4" max="4" width="13.00390625" style="21" customWidth="1"/>
    <col min="5" max="5" width="13.421875" style="21" customWidth="1"/>
    <col min="6" max="6" width="13.8515625" style="21" customWidth="1"/>
    <col min="7" max="7" width="12.28125" style="21" customWidth="1"/>
    <col min="8" max="8" width="13.28125" style="21" customWidth="1"/>
    <col min="9" max="9" width="14.57421875" style="21" customWidth="1"/>
    <col min="10" max="10" width="12.57421875" style="21" customWidth="1"/>
    <col min="11" max="11" width="14.57421875" style="21" customWidth="1"/>
    <col min="12" max="16384" width="9.140625" style="21" customWidth="1"/>
  </cols>
  <sheetData>
    <row r="2" spans="1:10" s="17" customFormat="1" ht="15" customHeight="1">
      <c r="A2" s="12"/>
      <c r="B2" s="13"/>
      <c r="C2" s="13"/>
      <c r="D2" s="14"/>
      <c r="E2" s="13"/>
      <c r="F2" s="15"/>
      <c r="G2" s="13"/>
      <c r="H2" s="629"/>
      <c r="I2" s="629"/>
      <c r="J2" s="16"/>
    </row>
    <row r="3" spans="1:11" s="17" customFormat="1" ht="26.25" customHeight="1">
      <c r="A3" s="12"/>
      <c r="B3" s="13"/>
      <c r="C3" s="13"/>
      <c r="D3" s="631" t="s">
        <v>69</v>
      </c>
      <c r="E3" s="631"/>
      <c r="F3" s="15"/>
      <c r="G3" s="628"/>
      <c r="H3" s="628"/>
      <c r="I3" s="628"/>
      <c r="J3" s="13"/>
      <c r="K3" s="13"/>
    </row>
    <row r="4" spans="1:11" s="17" customFormat="1" ht="15.75">
      <c r="A4" s="16"/>
      <c r="B4" s="16"/>
      <c r="C4" s="16"/>
      <c r="D4" s="16"/>
      <c r="E4" s="16"/>
      <c r="F4" s="18"/>
      <c r="G4" s="16"/>
      <c r="H4" s="16"/>
      <c r="I4" s="16"/>
      <c r="J4" s="16"/>
      <c r="K4" s="16"/>
    </row>
    <row r="5" spans="1:11" s="17" customFormat="1" ht="29.25" customHeight="1">
      <c r="A5" s="16"/>
      <c r="B5" s="630" t="s">
        <v>603</v>
      </c>
      <c r="C5" s="630"/>
      <c r="D5" s="630"/>
      <c r="E5" s="630"/>
      <c r="F5" s="630"/>
      <c r="G5" s="630"/>
      <c r="H5" s="630"/>
      <c r="I5" s="630"/>
      <c r="J5" s="18"/>
      <c r="K5" s="18"/>
    </row>
    <row r="6" spans="1:11" s="17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ht="13.5" thickBot="1">
      <c r="A7" s="19"/>
      <c r="B7" s="19"/>
      <c r="C7" s="19"/>
      <c r="D7" s="19"/>
      <c r="E7" s="20"/>
      <c r="F7" s="20"/>
      <c r="G7" s="20"/>
      <c r="H7" s="20"/>
      <c r="I7" s="20"/>
      <c r="J7" s="15"/>
      <c r="K7" s="15"/>
      <c r="L7" s="15"/>
    </row>
    <row r="8" spans="1:12" ht="13.5" thickBot="1">
      <c r="A8" s="591" t="s">
        <v>202</v>
      </c>
      <c r="B8" s="633"/>
      <c r="C8" s="605" t="s">
        <v>867</v>
      </c>
      <c r="D8" s="605"/>
      <c r="E8" s="605"/>
      <c r="F8" s="596" t="s">
        <v>19</v>
      </c>
      <c r="G8" s="597"/>
      <c r="H8" s="597"/>
      <c r="I8" s="598"/>
      <c r="J8" s="15"/>
      <c r="K8" s="15"/>
      <c r="L8" s="15"/>
    </row>
    <row r="9" spans="1:12" ht="30" customHeight="1" thickBot="1">
      <c r="A9" s="592"/>
      <c r="B9" s="634"/>
      <c r="C9" s="22" t="s">
        <v>868</v>
      </c>
      <c r="D9" s="23" t="s">
        <v>0</v>
      </c>
      <c r="E9" s="24"/>
      <c r="F9" s="637" t="s">
        <v>20</v>
      </c>
      <c r="G9" s="638"/>
      <c r="H9" s="638"/>
      <c r="I9" s="639"/>
      <c r="J9" s="15"/>
      <c r="K9" s="15"/>
      <c r="L9" s="15"/>
    </row>
    <row r="10" spans="1:12" ht="26.25" thickBot="1">
      <c r="A10" s="636"/>
      <c r="B10" s="635"/>
      <c r="C10" s="25" t="s">
        <v>2</v>
      </c>
      <c r="D10" s="26" t="s">
        <v>766</v>
      </c>
      <c r="E10" s="27" t="s">
        <v>767</v>
      </c>
      <c r="F10" s="28">
        <v>1</v>
      </c>
      <c r="G10" s="28">
        <v>2</v>
      </c>
      <c r="H10" s="28">
        <v>3</v>
      </c>
      <c r="I10" s="28">
        <v>4</v>
      </c>
      <c r="J10" s="15"/>
      <c r="K10" s="15"/>
      <c r="L10" s="15"/>
    </row>
    <row r="11" spans="1:12" ht="13.5" thickBot="1">
      <c r="A11" s="29">
        <v>1</v>
      </c>
      <c r="B11" s="29">
        <v>2</v>
      </c>
      <c r="C11" s="30">
        <v>3</v>
      </c>
      <c r="D11" s="31">
        <v>4</v>
      </c>
      <c r="E11" s="32">
        <v>5</v>
      </c>
      <c r="F11" s="30">
        <v>6</v>
      </c>
      <c r="G11" s="33">
        <v>7</v>
      </c>
      <c r="H11" s="34">
        <v>8</v>
      </c>
      <c r="I11" s="30">
        <v>9</v>
      </c>
      <c r="J11" s="15"/>
      <c r="K11" s="15"/>
      <c r="L11" s="15"/>
    </row>
    <row r="12" spans="1:12" ht="30" customHeight="1" thickBot="1">
      <c r="A12" s="35">
        <v>8000</v>
      </c>
      <c r="B12" s="36" t="s">
        <v>141</v>
      </c>
      <c r="C12" s="37">
        <f>SUM(D12:E12)</f>
        <v>-510272.30000000005</v>
      </c>
      <c r="D12" s="37">
        <f>Ekamutner!E10-'Gorcarnakan caxs'!G14</f>
        <v>-13867</v>
      </c>
      <c r="E12" s="37">
        <f>Ekamutner!F10-'Gorcarnakan caxs'!H14</f>
        <v>-496405.30000000005</v>
      </c>
      <c r="F12" s="37">
        <f>Ekamutner!G10-'Gorcarnakan caxs'!I14</f>
        <v>-510272.3000000001</v>
      </c>
      <c r="G12" s="37">
        <f>Ekamutner!H10-'Gorcarnakan caxs'!J14</f>
        <v>-510272.30000000016</v>
      </c>
      <c r="H12" s="37">
        <f>Ekamutner!I10-'Gorcarnakan caxs'!K14</f>
        <v>-510272.3000000003</v>
      </c>
      <c r="I12" s="37">
        <f>Ekamutner!J10-'Gorcarnakan caxs'!L14</f>
        <v>-510272.3000000003</v>
      </c>
      <c r="J12" s="15"/>
      <c r="K12" s="15"/>
      <c r="L12" s="15"/>
    </row>
    <row r="13" spans="1:12" ht="12.75">
      <c r="A13" s="20"/>
      <c r="B13" s="20"/>
      <c r="C13" s="20"/>
      <c r="D13" s="20"/>
      <c r="E13" s="20"/>
      <c r="F13" s="20"/>
      <c r="G13" s="20"/>
      <c r="H13" s="20"/>
      <c r="I13" s="20"/>
      <c r="J13" s="15"/>
      <c r="K13" s="15"/>
      <c r="L13" s="15"/>
    </row>
    <row r="14" spans="1:12" ht="12.75">
      <c r="A14" s="20"/>
      <c r="B14" s="20"/>
      <c r="C14" s="20"/>
      <c r="D14" s="20"/>
      <c r="E14" s="20"/>
      <c r="F14" s="20"/>
      <c r="G14" s="20"/>
      <c r="H14" s="20"/>
      <c r="I14" s="20"/>
      <c r="J14" s="15"/>
      <c r="K14" s="15"/>
      <c r="L14" s="15"/>
    </row>
    <row r="15" spans="1:12" ht="12.75">
      <c r="A15" s="20"/>
      <c r="B15" s="20"/>
      <c r="C15" s="20"/>
      <c r="D15" s="20"/>
      <c r="E15" s="20"/>
      <c r="F15" s="20"/>
      <c r="G15" s="20"/>
      <c r="H15" s="20"/>
      <c r="I15" s="20"/>
      <c r="J15" s="15"/>
      <c r="K15" s="15"/>
      <c r="L15" s="15"/>
    </row>
    <row r="16" spans="1:12" ht="12.75">
      <c r="A16" s="20"/>
      <c r="B16" s="20"/>
      <c r="C16" s="20"/>
      <c r="D16" s="20"/>
      <c r="E16" s="20"/>
      <c r="F16" s="20"/>
      <c r="G16" s="20"/>
      <c r="H16" s="20"/>
      <c r="I16" s="20"/>
      <c r="J16" s="15"/>
      <c r="K16" s="15"/>
      <c r="L16" s="15"/>
    </row>
    <row r="17" spans="1:12" ht="12.75">
      <c r="A17" s="20"/>
      <c r="B17" s="38" t="s">
        <v>162</v>
      </c>
      <c r="C17" s="39">
        <f>C12+'Dificiti caxs'!D11</f>
        <v>0</v>
      </c>
      <c r="D17" s="39">
        <f>D12+'Dificiti caxs'!E11</f>
        <v>0</v>
      </c>
      <c r="E17" s="39">
        <f>E12+'Dificiti caxs'!F11</f>
        <v>0</v>
      </c>
      <c r="F17" s="39">
        <f>F12+'Dificiti caxs'!G11</f>
        <v>0</v>
      </c>
      <c r="G17" s="39">
        <f>G12+'Dificiti caxs'!H11</f>
        <v>0</v>
      </c>
      <c r="H17" s="39">
        <f>H12+'Dificiti caxs'!I11</f>
        <v>0</v>
      </c>
      <c r="I17" s="39">
        <f>I12+'Dificiti caxs'!J11</f>
        <v>0</v>
      </c>
      <c r="J17" s="15"/>
      <c r="K17" s="15"/>
      <c r="L17" s="15"/>
    </row>
    <row r="18" spans="1:12" ht="12.75">
      <c r="A18" s="20"/>
      <c r="B18" s="38" t="s">
        <v>163</v>
      </c>
      <c r="C18" s="39">
        <f>'Gorcarnakan caxs'!F14-'Tntesagitakan '!D13</f>
        <v>0</v>
      </c>
      <c r="D18" s="39">
        <f>'Gorcarnakan caxs'!G14-'Tntesagitakan '!E13</f>
        <v>0</v>
      </c>
      <c r="E18" s="39">
        <f>'Gorcarnakan caxs'!H14-'Tntesagitakan '!F13</f>
        <v>0</v>
      </c>
      <c r="F18" s="39">
        <f>'Gorcarnakan caxs'!I14-'Tntesagitakan '!G13</f>
        <v>0</v>
      </c>
      <c r="G18" s="39">
        <f>'Gorcarnakan caxs'!J14-'Tntesagitakan '!H13</f>
        <v>0</v>
      </c>
      <c r="H18" s="39">
        <f>'Gorcarnakan caxs'!K14-'Tntesagitakan '!I13</f>
        <v>0</v>
      </c>
      <c r="I18" s="39">
        <f>'Gorcarnakan caxs'!L14-'Tntesagitakan '!J13</f>
        <v>0</v>
      </c>
      <c r="J18" s="15"/>
      <c r="K18" s="15"/>
      <c r="L18" s="15"/>
    </row>
    <row r="19" spans="1:12" ht="12.75">
      <c r="A19" s="20"/>
      <c r="B19" s="38" t="s">
        <v>399</v>
      </c>
      <c r="C19" s="39">
        <f>'Tntesagitakan '!D13-'Gorcarnakan caxs.Tntesagitakan'!F13</f>
        <v>0</v>
      </c>
      <c r="D19" s="39">
        <f>'Tntesagitakan '!E13-'Gorcarnakan caxs.Tntesagitakan'!G13</f>
        <v>0</v>
      </c>
      <c r="E19" s="39">
        <f>'Tntesagitakan '!F13-'Gorcarnakan caxs.Tntesagitakan'!H13</f>
        <v>0</v>
      </c>
      <c r="F19" s="39">
        <f>'Tntesagitakan '!G13-'Gorcarnakan caxs.Tntesagitakan'!I13</f>
        <v>0</v>
      </c>
      <c r="G19" s="39">
        <f>'Tntesagitakan '!H13-'Gorcarnakan caxs.Tntesagitakan'!J13</f>
        <v>0</v>
      </c>
      <c r="H19" s="39">
        <f>'Tntesagitakan '!I13-'Gorcarnakan caxs.Tntesagitakan'!K13</f>
        <v>0</v>
      </c>
      <c r="I19" s="39">
        <f>'Tntesagitakan '!J13-'Gorcarnakan caxs.Tntesagitakan'!L13</f>
        <v>0</v>
      </c>
      <c r="J19" s="15"/>
      <c r="K19" s="15"/>
      <c r="L19" s="15"/>
    </row>
    <row r="20" spans="1:12" ht="12.75">
      <c r="A20" s="20"/>
      <c r="B20" s="38" t="s">
        <v>164</v>
      </c>
      <c r="C20" s="39">
        <f>'Gorcarnakan caxs'!F318-'Tntesagitakan '!D174</f>
        <v>0</v>
      </c>
      <c r="D20" s="39">
        <f>'Gorcarnakan caxs'!G318-'Tntesagitakan '!E174</f>
        <v>0</v>
      </c>
      <c r="E20" s="39">
        <f>'Gorcarnakan caxs'!H318-'Tntesagitakan '!F174</f>
        <v>0</v>
      </c>
      <c r="F20" s="39">
        <f>'Gorcarnakan caxs'!I318-'Tntesagitakan '!G174</f>
        <v>0</v>
      </c>
      <c r="G20" s="39">
        <f>'Gorcarnakan caxs'!J318-'Tntesagitakan '!H174</f>
        <v>0</v>
      </c>
      <c r="H20" s="39">
        <f>'Gorcarnakan caxs'!K318-'Tntesagitakan '!I174</f>
        <v>0</v>
      </c>
      <c r="I20" s="39">
        <f>'Gorcarnakan caxs'!L318-'Tntesagitakan '!J174</f>
        <v>0</v>
      </c>
      <c r="J20" s="15"/>
      <c r="K20" s="15"/>
      <c r="L20" s="15"/>
    </row>
    <row r="21" spans="1:12" ht="12.75">
      <c r="A21" s="20"/>
      <c r="B21" s="40"/>
      <c r="C21" s="41"/>
      <c r="D21" s="41"/>
      <c r="E21" s="41"/>
      <c r="F21" s="41"/>
      <c r="G21" s="41"/>
      <c r="H21" s="41"/>
      <c r="I21" s="41"/>
      <c r="J21" s="15"/>
      <c r="K21" s="15"/>
      <c r="L21" s="15"/>
    </row>
    <row r="22" spans="1:12" ht="12.75">
      <c r="A22" s="20"/>
      <c r="B22" s="40"/>
      <c r="C22" s="41"/>
      <c r="D22" s="41"/>
      <c r="E22" s="41"/>
      <c r="F22" s="41"/>
      <c r="G22" s="41"/>
      <c r="H22" s="41"/>
      <c r="I22" s="41"/>
      <c r="J22" s="15"/>
      <c r="K22" s="15"/>
      <c r="L22" s="15"/>
    </row>
    <row r="23" spans="1:12" ht="12.75">
      <c r="A23" s="20"/>
      <c r="B23" s="40"/>
      <c r="C23" s="41"/>
      <c r="D23" s="39"/>
      <c r="E23" s="41"/>
      <c r="F23" s="41"/>
      <c r="G23" s="41"/>
      <c r="H23" s="41"/>
      <c r="I23" s="41"/>
      <c r="J23" s="15"/>
      <c r="K23" s="15"/>
      <c r="L23" s="15"/>
    </row>
    <row r="24" spans="1:11" s="42" customFormat="1" ht="33" customHeight="1">
      <c r="A24" s="632" t="s">
        <v>161</v>
      </c>
      <c r="B24" s="632"/>
      <c r="C24" s="632"/>
      <c r="D24" s="632"/>
      <c r="E24" s="632"/>
      <c r="F24" s="632"/>
      <c r="G24" s="632"/>
      <c r="H24" s="632"/>
      <c r="I24" s="632"/>
      <c r="J24" s="632"/>
      <c r="K24" s="632"/>
    </row>
    <row r="25" spans="1:3" ht="12.75">
      <c r="A25" s="43"/>
      <c r="B25" s="44"/>
      <c r="C25" s="45"/>
    </row>
    <row r="26" spans="1:3" ht="12.75">
      <c r="A26" s="43"/>
      <c r="B26" s="46"/>
      <c r="C26" s="45"/>
    </row>
    <row r="27" spans="2:3" ht="12.75">
      <c r="B27" s="46"/>
      <c r="C27" s="45"/>
    </row>
    <row r="28" spans="2:3" ht="12.75">
      <c r="B28" s="46"/>
      <c r="C28" s="45"/>
    </row>
    <row r="29" spans="2:3" ht="12.75">
      <c r="B29" s="46"/>
      <c r="C29" s="45"/>
    </row>
    <row r="30" spans="2:3" ht="12.75">
      <c r="B30" s="46"/>
      <c r="C30" s="45"/>
    </row>
    <row r="31" spans="2:3" ht="12.75">
      <c r="B31" s="46"/>
      <c r="C31" s="45"/>
    </row>
    <row r="32" ht="12.75">
      <c r="B32" s="47"/>
    </row>
    <row r="33" ht="12.75">
      <c r="B33" s="47"/>
    </row>
    <row r="34" ht="12.75">
      <c r="B34" s="47"/>
    </row>
    <row r="35" ht="12.75">
      <c r="B35" s="47"/>
    </row>
    <row r="36" ht="12.75">
      <c r="B36" s="47"/>
    </row>
    <row r="37" ht="12.75">
      <c r="B37" s="47"/>
    </row>
    <row r="38" ht="12.75">
      <c r="B38" s="47"/>
    </row>
    <row r="39" ht="12.75">
      <c r="B39" s="47"/>
    </row>
    <row r="40" ht="12.75">
      <c r="B40" s="47"/>
    </row>
    <row r="41" ht="12.75">
      <c r="B41" s="47"/>
    </row>
    <row r="42" ht="12.75">
      <c r="B42" s="47"/>
    </row>
    <row r="43" ht="12.75">
      <c r="B43" s="47"/>
    </row>
    <row r="44" ht="12.75">
      <c r="B44" s="47"/>
    </row>
    <row r="45" ht="12.75">
      <c r="B45" s="47"/>
    </row>
    <row r="46" ht="12.75">
      <c r="B46" s="47"/>
    </row>
    <row r="47" ht="12.75">
      <c r="B47" s="47"/>
    </row>
    <row r="48" ht="12.75">
      <c r="B48" s="47"/>
    </row>
    <row r="49" ht="12.75">
      <c r="B49" s="47"/>
    </row>
    <row r="50" ht="12.75">
      <c r="B50" s="47"/>
    </row>
    <row r="51" ht="12.75">
      <c r="B51" s="47"/>
    </row>
    <row r="52" ht="12.75">
      <c r="B52" s="47"/>
    </row>
    <row r="53" ht="12.75">
      <c r="B53" s="47"/>
    </row>
    <row r="54" ht="12.75">
      <c r="B54" s="47"/>
    </row>
    <row r="55" ht="12.75">
      <c r="B55" s="47"/>
    </row>
    <row r="56" ht="12.75">
      <c r="B56" s="47"/>
    </row>
    <row r="57" ht="12.75">
      <c r="B57" s="47"/>
    </row>
    <row r="58" ht="12.75">
      <c r="B58" s="47"/>
    </row>
    <row r="59" ht="12.75">
      <c r="B59" s="47"/>
    </row>
    <row r="60" ht="12.75">
      <c r="B60" s="47"/>
    </row>
    <row r="61" ht="12.75">
      <c r="B61" s="47"/>
    </row>
    <row r="62" ht="12.75">
      <c r="B62" s="47"/>
    </row>
    <row r="63" ht="12.75">
      <c r="B63" s="47"/>
    </row>
    <row r="64" ht="12.75">
      <c r="B64" s="47"/>
    </row>
    <row r="65" ht="12.75">
      <c r="B65" s="47"/>
    </row>
    <row r="66" ht="12.75">
      <c r="B66" s="47"/>
    </row>
    <row r="67" ht="12.75">
      <c r="B67" s="47"/>
    </row>
    <row r="68" ht="12.75">
      <c r="B68" s="47"/>
    </row>
    <row r="69" ht="12.75">
      <c r="B69" s="47"/>
    </row>
    <row r="70" ht="12.75">
      <c r="B70" s="47"/>
    </row>
    <row r="71" ht="12.75">
      <c r="B71" s="47"/>
    </row>
    <row r="72" ht="12.75">
      <c r="B72" s="47"/>
    </row>
    <row r="73" ht="12.75">
      <c r="B73" s="47"/>
    </row>
    <row r="74" ht="12.75">
      <c r="B74" s="47"/>
    </row>
    <row r="75" ht="12.75">
      <c r="B75" s="47"/>
    </row>
    <row r="76" ht="12.75">
      <c r="B76" s="47"/>
    </row>
    <row r="77" ht="12.75">
      <c r="B77" s="47"/>
    </row>
    <row r="78" ht="12.75">
      <c r="B78" s="47"/>
    </row>
    <row r="79" ht="12.75">
      <c r="B79" s="47"/>
    </row>
    <row r="80" ht="12.75">
      <c r="B80" s="47"/>
    </row>
    <row r="81" ht="12.75">
      <c r="B81" s="47"/>
    </row>
    <row r="82" ht="12.75">
      <c r="B82" s="47"/>
    </row>
    <row r="83" ht="12.75">
      <c r="B83" s="47"/>
    </row>
    <row r="84" ht="12.75">
      <c r="B84" s="47"/>
    </row>
    <row r="85" ht="12.75">
      <c r="B85" s="47"/>
    </row>
    <row r="86" ht="12.75">
      <c r="B86" s="47"/>
    </row>
    <row r="87" ht="12.75">
      <c r="B87" s="47"/>
    </row>
    <row r="88" ht="12.75">
      <c r="B88" s="47"/>
    </row>
    <row r="89" ht="12.75">
      <c r="B89" s="47"/>
    </row>
    <row r="90" ht="12.75">
      <c r="B90" s="47"/>
    </row>
    <row r="91" ht="12.75">
      <c r="B91" s="47"/>
    </row>
    <row r="92" ht="12.75">
      <c r="B92" s="47"/>
    </row>
    <row r="93" ht="12.75">
      <c r="B93" s="47"/>
    </row>
    <row r="94" ht="12.75">
      <c r="B94" s="47"/>
    </row>
    <row r="95" ht="12.75">
      <c r="B95" s="47"/>
    </row>
    <row r="96" ht="12.75">
      <c r="B96" s="47"/>
    </row>
    <row r="97" ht="12.75">
      <c r="B97" s="47"/>
    </row>
    <row r="98" ht="12.75">
      <c r="B98" s="47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  <row r="108" ht="12.75">
      <c r="B108" s="47"/>
    </row>
    <row r="109" ht="12.75">
      <c r="B109" s="47"/>
    </row>
    <row r="110" ht="12.75"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  <row r="116" ht="12.75">
      <c r="B116" s="47"/>
    </row>
    <row r="117" ht="12.75">
      <c r="B117" s="47"/>
    </row>
    <row r="118" ht="12.75">
      <c r="B118" s="47"/>
    </row>
    <row r="119" ht="12.75">
      <c r="B119" s="47"/>
    </row>
    <row r="120" ht="12.75">
      <c r="B120" s="47"/>
    </row>
    <row r="121" ht="12.75">
      <c r="B121" s="47"/>
    </row>
    <row r="122" ht="12.75">
      <c r="B122" s="47"/>
    </row>
    <row r="123" ht="12.75">
      <c r="B123" s="47"/>
    </row>
    <row r="124" ht="12.75">
      <c r="B124" s="47"/>
    </row>
    <row r="125" ht="12.75">
      <c r="B125" s="47"/>
    </row>
    <row r="126" ht="12.75">
      <c r="B126" s="47"/>
    </row>
    <row r="127" ht="12.75">
      <c r="B127" s="47"/>
    </row>
    <row r="128" ht="12.75">
      <c r="B128" s="47"/>
    </row>
    <row r="129" ht="12.75">
      <c r="B129" s="47"/>
    </row>
    <row r="130" ht="12.75">
      <c r="B130" s="47"/>
    </row>
    <row r="131" ht="12.75">
      <c r="B131" s="47"/>
    </row>
    <row r="132" ht="12.75">
      <c r="B132" s="47"/>
    </row>
    <row r="133" ht="12.75">
      <c r="B133" s="47"/>
    </row>
    <row r="134" ht="12.75">
      <c r="B134" s="47"/>
    </row>
    <row r="135" ht="12.75">
      <c r="B135" s="47"/>
    </row>
    <row r="136" ht="12.75">
      <c r="B136" s="47"/>
    </row>
    <row r="137" ht="12.75">
      <c r="B137" s="47"/>
    </row>
    <row r="138" ht="12.75">
      <c r="B138" s="47"/>
    </row>
    <row r="139" ht="12.75">
      <c r="B139" s="47"/>
    </row>
    <row r="140" ht="12.75">
      <c r="B140" s="47"/>
    </row>
    <row r="141" ht="12.75">
      <c r="B141" s="47"/>
    </row>
    <row r="142" ht="12.75">
      <c r="B142" s="47"/>
    </row>
    <row r="143" ht="12.75">
      <c r="B143" s="47"/>
    </row>
    <row r="144" ht="12.75">
      <c r="B144" s="47"/>
    </row>
    <row r="145" ht="12.75">
      <c r="B145" s="47"/>
    </row>
    <row r="146" ht="12.75">
      <c r="B146" s="47"/>
    </row>
    <row r="147" ht="12.75">
      <c r="B147" s="47"/>
    </row>
    <row r="148" ht="12.75">
      <c r="B148" s="47"/>
    </row>
    <row r="149" ht="12.75">
      <c r="B149" s="47"/>
    </row>
    <row r="150" ht="12.75">
      <c r="B150" s="47"/>
    </row>
    <row r="151" ht="12.75">
      <c r="B151" s="47"/>
    </row>
    <row r="152" ht="12.75">
      <c r="B152" s="47"/>
    </row>
    <row r="153" ht="12.75">
      <c r="B153" s="47"/>
    </row>
    <row r="154" ht="12.75">
      <c r="B154" s="47"/>
    </row>
    <row r="155" ht="12.75">
      <c r="B155" s="47"/>
    </row>
    <row r="156" ht="12.75">
      <c r="B156" s="47"/>
    </row>
    <row r="157" ht="12.75">
      <c r="B157" s="47"/>
    </row>
    <row r="158" ht="12.75">
      <c r="B158" s="47"/>
    </row>
    <row r="159" ht="12.75">
      <c r="B159" s="47"/>
    </row>
    <row r="160" ht="12.75">
      <c r="B160" s="47"/>
    </row>
    <row r="161" ht="12.75">
      <c r="B161" s="47"/>
    </row>
    <row r="162" ht="12.75">
      <c r="B162" s="47"/>
    </row>
    <row r="163" ht="12.75">
      <c r="B163" s="47"/>
    </row>
    <row r="164" ht="12.75">
      <c r="B164" s="47"/>
    </row>
    <row r="165" ht="12.75">
      <c r="B165" s="47"/>
    </row>
    <row r="166" ht="12.75">
      <c r="B166" s="47"/>
    </row>
    <row r="167" ht="12.75">
      <c r="B167" s="47"/>
    </row>
    <row r="168" ht="12.75">
      <c r="B168" s="47"/>
    </row>
    <row r="169" ht="12.75">
      <c r="B169" s="47"/>
    </row>
    <row r="170" ht="12.75">
      <c r="B170" s="47"/>
    </row>
    <row r="171" ht="12.75">
      <c r="B171" s="47"/>
    </row>
    <row r="172" ht="12.75">
      <c r="B172" s="47"/>
    </row>
    <row r="173" ht="12.75">
      <c r="B173" s="47"/>
    </row>
    <row r="174" ht="12.75">
      <c r="B174" s="47"/>
    </row>
    <row r="175" ht="12.75">
      <c r="B175" s="47"/>
    </row>
    <row r="176" ht="12.75">
      <c r="B176" s="47"/>
    </row>
    <row r="177" ht="12.75">
      <c r="B177" s="47"/>
    </row>
    <row r="178" ht="12.75">
      <c r="B178" s="47"/>
    </row>
    <row r="179" ht="12.75">
      <c r="B179" s="47"/>
    </row>
    <row r="180" ht="12.75">
      <c r="B180" s="47"/>
    </row>
    <row r="181" ht="12.75">
      <c r="B181" s="47"/>
    </row>
    <row r="182" ht="12.75">
      <c r="B182" s="47"/>
    </row>
    <row r="183" ht="12.75">
      <c r="B183" s="47"/>
    </row>
    <row r="184" ht="12.75">
      <c r="B184" s="47"/>
    </row>
  </sheetData>
  <sheetProtection/>
  <protectedRanges>
    <protectedRange sqref="D2" name="Range1"/>
  </protectedRanges>
  <mergeCells count="10">
    <mergeCell ref="G3:I3"/>
    <mergeCell ref="H2:I2"/>
    <mergeCell ref="B5:I5"/>
    <mergeCell ref="D3:E3"/>
    <mergeCell ref="A24:K24"/>
    <mergeCell ref="B8:B10"/>
    <mergeCell ref="A8:A10"/>
    <mergeCell ref="C8:E8"/>
    <mergeCell ref="F9:I9"/>
    <mergeCell ref="F8:I8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5"/>
  <sheetViews>
    <sheetView zoomScale="90" zoomScaleNormal="90" zoomScalePageLayoutView="0" workbookViewId="0" topLeftCell="B1">
      <selection activeCell="B9" sqref="B9"/>
    </sheetView>
  </sheetViews>
  <sheetFormatPr defaultColWidth="9.140625" defaultRowHeight="12.75"/>
  <cols>
    <col min="1" max="1" width="5.8515625" style="1" customWidth="1"/>
    <col min="2" max="2" width="54.28125" style="1" customWidth="1"/>
    <col min="3" max="3" width="15.8515625" style="1" customWidth="1"/>
    <col min="4" max="4" width="15.421875" style="1" customWidth="1"/>
    <col min="5" max="5" width="16.7109375" style="1" customWidth="1"/>
    <col min="6" max="6" width="17.8515625" style="1" customWidth="1"/>
    <col min="7" max="7" width="18.28125" style="1" customWidth="1"/>
    <col min="8" max="8" width="14.57421875" style="1" customWidth="1"/>
    <col min="9" max="9" width="12.8515625" style="1" customWidth="1"/>
    <col min="10" max="10" width="12.00390625" style="1" customWidth="1"/>
    <col min="11" max="16384" width="9.140625" style="1" customWidth="1"/>
  </cols>
  <sheetData>
    <row r="1" spans="1:10" s="270" customFormat="1" ht="24" customHeight="1">
      <c r="A1" s="134"/>
      <c r="B1" s="134"/>
      <c r="C1" s="269"/>
      <c r="D1" s="134"/>
      <c r="E1" s="134"/>
      <c r="F1" s="134"/>
      <c r="G1" s="134"/>
      <c r="H1" s="642"/>
      <c r="I1" s="642"/>
      <c r="J1" s="134"/>
    </row>
    <row r="2" spans="1:10" s="270" customFormat="1" ht="36" customHeight="1">
      <c r="A2" s="134"/>
      <c r="B2" s="271"/>
      <c r="C2" s="272"/>
      <c r="D2" s="643" t="s">
        <v>68</v>
      </c>
      <c r="E2" s="643"/>
      <c r="F2" s="134"/>
      <c r="G2" s="134"/>
      <c r="H2" s="641"/>
      <c r="I2" s="641"/>
      <c r="J2" s="641"/>
    </row>
    <row r="3" spans="1:10" s="270" customFormat="1" ht="1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0" s="270" customFormat="1" ht="15" customHeight="1">
      <c r="A4" s="134"/>
      <c r="B4" s="644" t="s">
        <v>605</v>
      </c>
      <c r="C4" s="644"/>
      <c r="D4" s="644"/>
      <c r="E4" s="644"/>
      <c r="F4" s="644"/>
      <c r="G4" s="644"/>
      <c r="H4" s="644"/>
      <c r="I4" s="644"/>
      <c r="J4" s="644"/>
    </row>
    <row r="5" spans="1:10" s="270" customFormat="1" ht="15" customHeight="1">
      <c r="A5" s="134"/>
      <c r="B5" s="134"/>
      <c r="C5" s="589" t="s">
        <v>780</v>
      </c>
      <c r="D5" s="589"/>
      <c r="E5" s="589"/>
      <c r="F5" s="589"/>
      <c r="G5" s="589"/>
      <c r="H5" s="134"/>
      <c r="I5" s="134"/>
      <c r="J5" s="134"/>
    </row>
    <row r="6" spans="1:10" s="270" customFormat="1" ht="13.5" customHeight="1" thickBot="1">
      <c r="A6" s="273"/>
      <c r="B6" s="3"/>
      <c r="C6" s="3"/>
      <c r="D6" s="3"/>
      <c r="E6" s="640" t="s">
        <v>781</v>
      </c>
      <c r="F6" s="640"/>
      <c r="G6" s="3"/>
      <c r="H6" s="3"/>
      <c r="I6" s="3"/>
      <c r="J6" s="274"/>
    </row>
    <row r="7" spans="1:10" ht="13.5" customHeight="1" thickBot="1">
      <c r="A7" s="650" t="s">
        <v>254</v>
      </c>
      <c r="B7" s="653" t="s">
        <v>109</v>
      </c>
      <c r="C7" s="654"/>
      <c r="D7" s="564" t="s">
        <v>867</v>
      </c>
      <c r="E7" s="564"/>
      <c r="F7" s="646"/>
      <c r="G7" s="657" t="s">
        <v>19</v>
      </c>
      <c r="H7" s="564"/>
      <c r="I7" s="564"/>
      <c r="J7" s="646"/>
    </row>
    <row r="8" spans="1:10" ht="30" customHeight="1" thickBot="1">
      <c r="A8" s="651"/>
      <c r="B8" s="655"/>
      <c r="C8" s="656"/>
      <c r="D8" s="552" t="s">
        <v>255</v>
      </c>
      <c r="E8" s="276" t="s">
        <v>181</v>
      </c>
      <c r="F8" s="276"/>
      <c r="G8" s="647" t="s">
        <v>20</v>
      </c>
      <c r="H8" s="648"/>
      <c r="I8" s="648"/>
      <c r="J8" s="649"/>
    </row>
    <row r="9" spans="1:10" ht="13.5" customHeight="1" thickBot="1">
      <c r="A9" s="652"/>
      <c r="B9" s="275" t="s">
        <v>110</v>
      </c>
      <c r="C9" s="277" t="s">
        <v>111</v>
      </c>
      <c r="D9" s="553"/>
      <c r="E9" s="278" t="s">
        <v>250</v>
      </c>
      <c r="F9" s="279" t="s">
        <v>251</v>
      </c>
      <c r="G9" s="280">
        <v>1</v>
      </c>
      <c r="H9" s="280">
        <v>2</v>
      </c>
      <c r="I9" s="280">
        <v>3</v>
      </c>
      <c r="J9" s="280">
        <v>4</v>
      </c>
    </row>
    <row r="10" spans="1:10" ht="13.5" customHeight="1" thickBot="1">
      <c r="A10" s="281">
        <v>1</v>
      </c>
      <c r="B10" s="281">
        <v>2</v>
      </c>
      <c r="C10" s="281" t="s">
        <v>112</v>
      </c>
      <c r="D10" s="282">
        <v>4</v>
      </c>
      <c r="E10" s="282">
        <v>5</v>
      </c>
      <c r="F10" s="283">
        <v>6</v>
      </c>
      <c r="G10" s="282">
        <v>7</v>
      </c>
      <c r="H10" s="282">
        <v>8</v>
      </c>
      <c r="I10" s="283">
        <v>9</v>
      </c>
      <c r="J10" s="282">
        <v>10</v>
      </c>
    </row>
    <row r="11" spans="1:10" s="288" customFormat="1" ht="24">
      <c r="A11" s="284">
        <v>8010</v>
      </c>
      <c r="B11" s="285" t="s">
        <v>562</v>
      </c>
      <c r="C11" s="286"/>
      <c r="D11" s="287">
        <f>SUM(E11:F11)</f>
        <v>510272.30000000005</v>
      </c>
      <c r="E11" s="287">
        <f>SUM(E13+E68)</f>
        <v>13867</v>
      </c>
      <c r="F11" s="287">
        <f>SUM(F13+F68)</f>
        <v>496405.30000000005</v>
      </c>
      <c r="G11" s="287">
        <f>SUM(G13,G68)</f>
        <v>510272.3</v>
      </c>
      <c r="H11" s="287">
        <f>SUM(H13,H68)</f>
        <v>510272.3</v>
      </c>
      <c r="I11" s="287">
        <f>SUM(I13,I68)</f>
        <v>510272.3</v>
      </c>
      <c r="J11" s="287">
        <f>SUM(J13,J68)</f>
        <v>510272.3</v>
      </c>
    </row>
    <row r="12" spans="1:10" s="288" customFormat="1" ht="12.75" customHeight="1">
      <c r="A12" s="289"/>
      <c r="B12" s="290" t="s">
        <v>181</v>
      </c>
      <c r="C12" s="291"/>
      <c r="D12" s="292"/>
      <c r="E12" s="293"/>
      <c r="F12" s="294"/>
      <c r="G12" s="293"/>
      <c r="H12" s="293"/>
      <c r="I12" s="293"/>
      <c r="J12" s="293"/>
    </row>
    <row r="13" spans="1:10" ht="24">
      <c r="A13" s="295">
        <v>8100</v>
      </c>
      <c r="B13" s="296" t="s">
        <v>563</v>
      </c>
      <c r="C13" s="297"/>
      <c r="D13" s="298">
        <f aca="true" t="shared" si="0" ref="D13:J13">SUM(D15,D43)</f>
        <v>510272.30000000005</v>
      </c>
      <c r="E13" s="298">
        <f t="shared" si="0"/>
        <v>13867</v>
      </c>
      <c r="F13" s="298">
        <f t="shared" si="0"/>
        <v>496405.30000000005</v>
      </c>
      <c r="G13" s="298">
        <f t="shared" si="0"/>
        <v>510272.3</v>
      </c>
      <c r="H13" s="298">
        <f t="shared" si="0"/>
        <v>510272.3</v>
      </c>
      <c r="I13" s="298">
        <f t="shared" si="0"/>
        <v>510272.3</v>
      </c>
      <c r="J13" s="298">
        <f t="shared" si="0"/>
        <v>510272.3</v>
      </c>
    </row>
    <row r="14" spans="1:10" ht="12.75" customHeight="1">
      <c r="A14" s="295"/>
      <c r="B14" s="299" t="s">
        <v>181</v>
      </c>
      <c r="C14" s="297"/>
      <c r="D14" s="298"/>
      <c r="E14" s="298"/>
      <c r="F14" s="298"/>
      <c r="G14" s="298"/>
      <c r="H14" s="298"/>
      <c r="I14" s="298"/>
      <c r="J14" s="298"/>
    </row>
    <row r="15" spans="1:10" ht="24" customHeight="1">
      <c r="A15" s="300">
        <v>8110</v>
      </c>
      <c r="B15" s="301" t="s">
        <v>463</v>
      </c>
      <c r="C15" s="297"/>
      <c r="D15" s="298">
        <f aca="true" t="shared" si="1" ref="D15:J15">SUM(D17:D21)</f>
        <v>0</v>
      </c>
      <c r="E15" s="298">
        <f t="shared" si="1"/>
        <v>0</v>
      </c>
      <c r="F15" s="298">
        <f t="shared" si="1"/>
        <v>0</v>
      </c>
      <c r="G15" s="298">
        <f t="shared" si="1"/>
        <v>0</v>
      </c>
      <c r="H15" s="298">
        <f t="shared" si="1"/>
        <v>0</v>
      </c>
      <c r="I15" s="298">
        <f t="shared" si="1"/>
        <v>0</v>
      </c>
      <c r="J15" s="298">
        <f t="shared" si="1"/>
        <v>0</v>
      </c>
    </row>
    <row r="16" spans="1:10" ht="12.75" customHeight="1">
      <c r="A16" s="300"/>
      <c r="B16" s="302" t="s">
        <v>181</v>
      </c>
      <c r="C16" s="297"/>
      <c r="D16" s="303"/>
      <c r="E16" s="304"/>
      <c r="F16" s="305"/>
      <c r="G16" s="303"/>
      <c r="H16" s="304"/>
      <c r="I16" s="305"/>
      <c r="J16" s="303"/>
    </row>
    <row r="17" spans="1:10" ht="33" customHeight="1">
      <c r="A17" s="300">
        <v>8111</v>
      </c>
      <c r="B17" s="306" t="s">
        <v>564</v>
      </c>
      <c r="C17" s="297"/>
      <c r="D17" s="298">
        <f>SUM(D19:D20)</f>
        <v>0</v>
      </c>
      <c r="E17" s="307" t="s">
        <v>270</v>
      </c>
      <c r="F17" s="298">
        <f>SUM(F19:F20)</f>
        <v>0</v>
      </c>
      <c r="G17" s="298"/>
      <c r="H17" s="307"/>
      <c r="I17" s="298"/>
      <c r="J17" s="298"/>
    </row>
    <row r="18" spans="1:10" ht="12.75" customHeight="1">
      <c r="A18" s="300"/>
      <c r="B18" s="308" t="s">
        <v>197</v>
      </c>
      <c r="C18" s="297"/>
      <c r="D18" s="298"/>
      <c r="E18" s="307"/>
      <c r="F18" s="309"/>
      <c r="G18" s="298"/>
      <c r="H18" s="307"/>
      <c r="I18" s="309"/>
      <c r="J18" s="298"/>
    </row>
    <row r="19" spans="1:10" ht="13.5" customHeight="1" thickBot="1">
      <c r="A19" s="300">
        <v>8112</v>
      </c>
      <c r="B19" s="310" t="s">
        <v>188</v>
      </c>
      <c r="C19" s="311" t="s">
        <v>216</v>
      </c>
      <c r="D19" s="312">
        <f>SUM(E19:F19)</f>
        <v>0</v>
      </c>
      <c r="E19" s="307" t="s">
        <v>270</v>
      </c>
      <c r="F19" s="309"/>
      <c r="G19" s="312"/>
      <c r="H19" s="307"/>
      <c r="I19" s="309"/>
      <c r="J19" s="312"/>
    </row>
    <row r="20" spans="1:10" ht="13.5" customHeight="1" thickBot="1">
      <c r="A20" s="300">
        <v>8113</v>
      </c>
      <c r="B20" s="310" t="s">
        <v>183</v>
      </c>
      <c r="C20" s="311" t="s">
        <v>217</v>
      </c>
      <c r="D20" s="312">
        <f>SUM(E20:F20)</f>
        <v>0</v>
      </c>
      <c r="E20" s="307" t="s">
        <v>270</v>
      </c>
      <c r="F20" s="309"/>
      <c r="G20" s="312"/>
      <c r="H20" s="307"/>
      <c r="I20" s="309"/>
      <c r="J20" s="312"/>
    </row>
    <row r="21" spans="1:10" ht="34.5" customHeight="1">
      <c r="A21" s="300">
        <v>8120</v>
      </c>
      <c r="B21" s="306" t="s">
        <v>565</v>
      </c>
      <c r="C21" s="311"/>
      <c r="D21" s="298">
        <f>SUM(D23,D33)</f>
        <v>0</v>
      </c>
      <c r="E21" s="298">
        <f aca="true" t="shared" si="2" ref="E21:J21">SUM(E23,E33)</f>
        <v>0</v>
      </c>
      <c r="F21" s="298">
        <f t="shared" si="2"/>
        <v>0</v>
      </c>
      <c r="G21" s="298">
        <f t="shared" si="2"/>
        <v>0</v>
      </c>
      <c r="H21" s="298">
        <f t="shared" si="2"/>
        <v>0</v>
      </c>
      <c r="I21" s="298">
        <f t="shared" si="2"/>
        <v>0</v>
      </c>
      <c r="J21" s="298">
        <f t="shared" si="2"/>
        <v>0</v>
      </c>
    </row>
    <row r="22" spans="1:10" ht="12.75" customHeight="1">
      <c r="A22" s="300"/>
      <c r="B22" s="308" t="s">
        <v>181</v>
      </c>
      <c r="C22" s="311"/>
      <c r="D22" s="298"/>
      <c r="E22" s="307"/>
      <c r="F22" s="309"/>
      <c r="G22" s="298"/>
      <c r="H22" s="307"/>
      <c r="I22" s="309"/>
      <c r="J22" s="298"/>
    </row>
    <row r="23" spans="1:10" ht="12.75" customHeight="1">
      <c r="A23" s="300">
        <v>8121</v>
      </c>
      <c r="B23" s="306" t="s">
        <v>566</v>
      </c>
      <c r="C23" s="311"/>
      <c r="D23" s="298">
        <f>SUM(D25,D29)</f>
        <v>0</v>
      </c>
      <c r="E23" s="307" t="s">
        <v>270</v>
      </c>
      <c r="F23" s="298">
        <f>SUM(F25,F29)</f>
        <v>0</v>
      </c>
      <c r="G23" s="298">
        <f>SUM(G25,G29)</f>
        <v>0</v>
      </c>
      <c r="H23" s="298">
        <f>SUM(H25,H29)</f>
        <v>0</v>
      </c>
      <c r="I23" s="298">
        <f>SUM(I25,I29)</f>
        <v>0</v>
      </c>
      <c r="J23" s="298">
        <f>SUM(J25,J29)</f>
        <v>0</v>
      </c>
    </row>
    <row r="24" spans="1:10" ht="12.75" customHeight="1">
      <c r="A24" s="300"/>
      <c r="B24" s="308" t="s">
        <v>197</v>
      </c>
      <c r="C24" s="311"/>
      <c r="D24" s="298"/>
      <c r="E24" s="307"/>
      <c r="F24" s="309"/>
      <c r="G24" s="309"/>
      <c r="H24" s="309"/>
      <c r="I24" s="309"/>
      <c r="J24" s="309"/>
    </row>
    <row r="25" spans="1:10" ht="12.75" customHeight="1">
      <c r="A25" s="295">
        <v>8122</v>
      </c>
      <c r="B25" s="301" t="s">
        <v>567</v>
      </c>
      <c r="C25" s="311" t="s">
        <v>218</v>
      </c>
      <c r="D25" s="298">
        <f>SUM(D27:D28)</f>
        <v>0</v>
      </c>
      <c r="E25" s="307" t="s">
        <v>270</v>
      </c>
      <c r="F25" s="298">
        <f>SUM(F27:F28)</f>
        <v>0</v>
      </c>
      <c r="G25" s="298">
        <f>SUM(G27:G28)</f>
        <v>0</v>
      </c>
      <c r="H25" s="298">
        <f>SUM(H27:H28)</f>
        <v>0</v>
      </c>
      <c r="I25" s="298">
        <f>SUM(I27:I28)</f>
        <v>0</v>
      </c>
      <c r="J25" s="298">
        <f>SUM(J27:J28)</f>
        <v>0</v>
      </c>
    </row>
    <row r="26" spans="1:10" ht="12.75" customHeight="1">
      <c r="A26" s="295"/>
      <c r="B26" s="313" t="s">
        <v>197</v>
      </c>
      <c r="C26" s="311"/>
      <c r="D26" s="298"/>
      <c r="E26" s="307"/>
      <c r="F26" s="309"/>
      <c r="G26" s="309"/>
      <c r="H26" s="309"/>
      <c r="I26" s="309"/>
      <c r="J26" s="309"/>
    </row>
    <row r="27" spans="1:10" ht="13.5" customHeight="1" thickBot="1">
      <c r="A27" s="295">
        <v>8123</v>
      </c>
      <c r="B27" s="313" t="s">
        <v>203</v>
      </c>
      <c r="C27" s="311"/>
      <c r="D27" s="312">
        <f>SUM(E27:F27)</f>
        <v>0</v>
      </c>
      <c r="E27" s="307" t="s">
        <v>270</v>
      </c>
      <c r="F27" s="309"/>
      <c r="G27" s="309"/>
      <c r="H27" s="309"/>
      <c r="I27" s="309"/>
      <c r="J27" s="309"/>
    </row>
    <row r="28" spans="1:10" ht="13.5" customHeight="1" thickBot="1">
      <c r="A28" s="295">
        <v>8124</v>
      </c>
      <c r="B28" s="313" t="s">
        <v>205</v>
      </c>
      <c r="C28" s="311"/>
      <c r="D28" s="312">
        <f>SUM(E28:F28)</f>
        <v>0</v>
      </c>
      <c r="E28" s="307" t="s">
        <v>270</v>
      </c>
      <c r="F28" s="309"/>
      <c r="G28" s="309"/>
      <c r="H28" s="309"/>
      <c r="I28" s="309"/>
      <c r="J28" s="309"/>
    </row>
    <row r="29" spans="1:10" ht="24">
      <c r="A29" s="295">
        <v>8130</v>
      </c>
      <c r="B29" s="301" t="s">
        <v>568</v>
      </c>
      <c r="C29" s="311" t="s">
        <v>219</v>
      </c>
      <c r="D29" s="298">
        <f>SUM(D31:D32)</f>
        <v>0</v>
      </c>
      <c r="E29" s="307" t="s">
        <v>270</v>
      </c>
      <c r="F29" s="298">
        <f>SUM(F31:F32)</f>
        <v>0</v>
      </c>
      <c r="G29" s="298">
        <f>SUM(G31:G32)</f>
        <v>0</v>
      </c>
      <c r="H29" s="298">
        <f>SUM(H31:H32)</f>
        <v>0</v>
      </c>
      <c r="I29" s="298">
        <f>SUM(I31:I32)</f>
        <v>0</v>
      </c>
      <c r="J29" s="298">
        <f>SUM(J31:J32)</f>
        <v>0</v>
      </c>
    </row>
    <row r="30" spans="1:10" ht="12.75" customHeight="1">
      <c r="A30" s="295"/>
      <c r="B30" s="313" t="s">
        <v>197</v>
      </c>
      <c r="C30" s="311"/>
      <c r="D30" s="298"/>
      <c r="E30" s="307"/>
      <c r="F30" s="309"/>
      <c r="G30" s="298"/>
      <c r="H30" s="307"/>
      <c r="I30" s="309"/>
      <c r="J30" s="298"/>
    </row>
    <row r="31" spans="1:10" ht="13.5" customHeight="1" thickBot="1">
      <c r="A31" s="295">
        <v>8131</v>
      </c>
      <c r="B31" s="313" t="s">
        <v>209</v>
      </c>
      <c r="C31" s="311"/>
      <c r="D31" s="312">
        <f>SUM(E31:F31)</f>
        <v>0</v>
      </c>
      <c r="E31" s="307" t="s">
        <v>270</v>
      </c>
      <c r="F31" s="309"/>
      <c r="G31" s="312"/>
      <c r="H31" s="307"/>
      <c r="I31" s="309"/>
      <c r="J31" s="312"/>
    </row>
    <row r="32" spans="1:10" ht="13.5" customHeight="1" thickBot="1">
      <c r="A32" s="295">
        <v>8132</v>
      </c>
      <c r="B32" s="313" t="s">
        <v>207</v>
      </c>
      <c r="C32" s="311"/>
      <c r="D32" s="312">
        <f>SUM(E32:F32)</f>
        <v>0</v>
      </c>
      <c r="E32" s="307" t="s">
        <v>270</v>
      </c>
      <c r="F32" s="309"/>
      <c r="G32" s="312"/>
      <c r="H32" s="307"/>
      <c r="I32" s="309"/>
      <c r="J32" s="312"/>
    </row>
    <row r="33" spans="1:10" s="314" customFormat="1" ht="12.75" customHeight="1">
      <c r="A33" s="295">
        <v>8140</v>
      </c>
      <c r="B33" s="301" t="s">
        <v>569</v>
      </c>
      <c r="C33" s="311"/>
      <c r="D33" s="298">
        <f>SUM(D35,D39)</f>
        <v>0</v>
      </c>
      <c r="E33" s="298">
        <f aca="true" t="shared" si="3" ref="E33:J33">SUM(E35,E39)</f>
        <v>0</v>
      </c>
      <c r="F33" s="298">
        <f t="shared" si="3"/>
        <v>0</v>
      </c>
      <c r="G33" s="298">
        <f t="shared" si="3"/>
        <v>0</v>
      </c>
      <c r="H33" s="298">
        <f t="shared" si="3"/>
        <v>0</v>
      </c>
      <c r="I33" s="298">
        <f t="shared" si="3"/>
        <v>0</v>
      </c>
      <c r="J33" s="298">
        <f t="shared" si="3"/>
        <v>0</v>
      </c>
    </row>
    <row r="34" spans="1:10" s="314" customFormat="1" ht="13.5" customHeight="1" thickBot="1">
      <c r="A34" s="300"/>
      <c r="B34" s="308" t="s">
        <v>197</v>
      </c>
      <c r="C34" s="311"/>
      <c r="D34" s="298"/>
      <c r="E34" s="307"/>
      <c r="F34" s="309"/>
      <c r="G34" s="298"/>
      <c r="H34" s="307"/>
      <c r="I34" s="309"/>
      <c r="J34" s="298"/>
    </row>
    <row r="35" spans="1:10" s="314" customFormat="1" ht="24">
      <c r="A35" s="295">
        <v>8141</v>
      </c>
      <c r="B35" s="301" t="s">
        <v>570</v>
      </c>
      <c r="C35" s="311" t="s">
        <v>218</v>
      </c>
      <c r="D35" s="315">
        <f>SUM(D37:D38)</f>
        <v>0</v>
      </c>
      <c r="E35" s="315">
        <f aca="true" t="shared" si="4" ref="E35:J35">SUM(E37:E38)</f>
        <v>0</v>
      </c>
      <c r="F35" s="315">
        <f t="shared" si="4"/>
        <v>0</v>
      </c>
      <c r="G35" s="315">
        <f t="shared" si="4"/>
        <v>0</v>
      </c>
      <c r="H35" s="315">
        <f t="shared" si="4"/>
        <v>0</v>
      </c>
      <c r="I35" s="315">
        <f t="shared" si="4"/>
        <v>0</v>
      </c>
      <c r="J35" s="315">
        <f t="shared" si="4"/>
        <v>0</v>
      </c>
    </row>
    <row r="36" spans="1:10" s="314" customFormat="1" ht="13.5" customHeight="1" thickBot="1">
      <c r="A36" s="295"/>
      <c r="B36" s="313" t="s">
        <v>197</v>
      </c>
      <c r="C36" s="316"/>
      <c r="D36" s="298"/>
      <c r="E36" s="307"/>
      <c r="F36" s="309"/>
      <c r="G36" s="298"/>
      <c r="H36" s="307"/>
      <c r="I36" s="309"/>
      <c r="J36" s="298"/>
    </row>
    <row r="37" spans="1:10" s="314" customFormat="1" ht="13.5" customHeight="1" thickBot="1">
      <c r="A37" s="284">
        <v>8142</v>
      </c>
      <c r="B37" s="317" t="s">
        <v>210</v>
      </c>
      <c r="C37" s="318"/>
      <c r="D37" s="312">
        <f>SUM(E37:F37)</f>
        <v>0</v>
      </c>
      <c r="E37" s="307"/>
      <c r="F37" s="309" t="s">
        <v>776</v>
      </c>
      <c r="G37" s="312"/>
      <c r="H37" s="307"/>
      <c r="I37" s="309"/>
      <c r="J37" s="312"/>
    </row>
    <row r="38" spans="1:10" s="314" customFormat="1" ht="13.5" customHeight="1" thickBot="1">
      <c r="A38" s="319">
        <v>8143</v>
      </c>
      <c r="B38" s="320" t="s">
        <v>211</v>
      </c>
      <c r="C38" s="321"/>
      <c r="D38" s="312">
        <f>SUM(E38:F38)</f>
        <v>0</v>
      </c>
      <c r="E38" s="322"/>
      <c r="F38" s="323" t="s">
        <v>776</v>
      </c>
      <c r="G38" s="312"/>
      <c r="H38" s="322"/>
      <c r="I38" s="323"/>
      <c r="J38" s="312"/>
    </row>
    <row r="39" spans="1:10" s="314" customFormat="1" ht="27" customHeight="1">
      <c r="A39" s="284">
        <v>8150</v>
      </c>
      <c r="B39" s="324" t="s">
        <v>571</v>
      </c>
      <c r="C39" s="325" t="s">
        <v>219</v>
      </c>
      <c r="D39" s="315">
        <f>SUM(D41:D42)</f>
        <v>0</v>
      </c>
      <c r="E39" s="315">
        <f aca="true" t="shared" si="5" ref="E39:J39">SUM(E41:E42)</f>
        <v>0</v>
      </c>
      <c r="F39" s="315">
        <f t="shared" si="5"/>
        <v>0</v>
      </c>
      <c r="G39" s="315">
        <f t="shared" si="5"/>
        <v>0</v>
      </c>
      <c r="H39" s="315">
        <f t="shared" si="5"/>
        <v>0</v>
      </c>
      <c r="I39" s="315">
        <f t="shared" si="5"/>
        <v>0</v>
      </c>
      <c r="J39" s="315">
        <f t="shared" si="5"/>
        <v>0</v>
      </c>
    </row>
    <row r="40" spans="1:10" s="314" customFormat="1" ht="12.75" customHeight="1">
      <c r="A40" s="295"/>
      <c r="B40" s="313" t="s">
        <v>197</v>
      </c>
      <c r="C40" s="326"/>
      <c r="D40" s="298"/>
      <c r="E40" s="307"/>
      <c r="F40" s="309"/>
      <c r="G40" s="298"/>
      <c r="H40" s="307"/>
      <c r="I40" s="309"/>
      <c r="J40" s="298"/>
    </row>
    <row r="41" spans="1:10" s="314" customFormat="1" ht="13.5" customHeight="1" thickBot="1">
      <c r="A41" s="295">
        <v>8151</v>
      </c>
      <c r="B41" s="313" t="s">
        <v>209</v>
      </c>
      <c r="C41" s="326"/>
      <c r="D41" s="312">
        <f>SUM(E41:F41)</f>
        <v>0</v>
      </c>
      <c r="E41" s="307"/>
      <c r="F41" s="309" t="s">
        <v>776</v>
      </c>
      <c r="G41" s="312"/>
      <c r="H41" s="307"/>
      <c r="I41" s="309"/>
      <c r="J41" s="312"/>
    </row>
    <row r="42" spans="1:10" s="314" customFormat="1" ht="13.5" customHeight="1" thickBot="1">
      <c r="A42" s="327">
        <v>8152</v>
      </c>
      <c r="B42" s="328" t="s">
        <v>208</v>
      </c>
      <c r="C42" s="329"/>
      <c r="D42" s="312">
        <f>SUM(E42:F42)</f>
        <v>0</v>
      </c>
      <c r="E42" s="322"/>
      <c r="F42" s="323" t="s">
        <v>776</v>
      </c>
      <c r="G42" s="312"/>
      <c r="H42" s="322"/>
      <c r="I42" s="323"/>
      <c r="J42" s="312"/>
    </row>
    <row r="43" spans="1:10" s="314" customFormat="1" ht="37.5" customHeight="1" thickBot="1">
      <c r="A43" s="330">
        <v>8160</v>
      </c>
      <c r="B43" s="331" t="s">
        <v>572</v>
      </c>
      <c r="C43" s="332"/>
      <c r="D43" s="333">
        <f aca="true" t="shared" si="6" ref="D43:J43">SUM(D45,D50,D54,D66)</f>
        <v>510272.30000000005</v>
      </c>
      <c r="E43" s="333">
        <f t="shared" si="6"/>
        <v>13867</v>
      </c>
      <c r="F43" s="333">
        <f t="shared" si="6"/>
        <v>496405.30000000005</v>
      </c>
      <c r="G43" s="333">
        <f t="shared" si="6"/>
        <v>510272.3</v>
      </c>
      <c r="H43" s="333">
        <f t="shared" si="6"/>
        <v>510272.3</v>
      </c>
      <c r="I43" s="333">
        <f t="shared" si="6"/>
        <v>510272.3</v>
      </c>
      <c r="J43" s="333">
        <f t="shared" si="6"/>
        <v>510272.3</v>
      </c>
    </row>
    <row r="44" spans="1:10" s="314" customFormat="1" ht="13.5" customHeight="1" thickBot="1">
      <c r="A44" s="334"/>
      <c r="B44" s="335" t="s">
        <v>181</v>
      </c>
      <c r="C44" s="336"/>
      <c r="D44" s="337"/>
      <c r="E44" s="338"/>
      <c r="F44" s="339"/>
      <c r="G44" s="337"/>
      <c r="H44" s="338"/>
      <c r="I44" s="339"/>
      <c r="J44" s="337"/>
    </row>
    <row r="45" spans="1:10" s="288" customFormat="1" ht="29.25" customHeight="1" thickBot="1">
      <c r="A45" s="330">
        <v>8161</v>
      </c>
      <c r="B45" s="340" t="s">
        <v>573</v>
      </c>
      <c r="C45" s="332"/>
      <c r="D45" s="341">
        <f>SUM(D47:D49)</f>
        <v>0</v>
      </c>
      <c r="E45" s="342" t="s">
        <v>270</v>
      </c>
      <c r="F45" s="341">
        <f>SUM(F47:F49)</f>
        <v>0</v>
      </c>
      <c r="G45" s="341">
        <f>SUM(G47:G49)</f>
        <v>0</v>
      </c>
      <c r="H45" s="341">
        <f>SUM(H47:H49)</f>
        <v>0</v>
      </c>
      <c r="I45" s="341">
        <f>SUM(I47:I49)</f>
        <v>0</v>
      </c>
      <c r="J45" s="341">
        <f>SUM(J47:J49)</f>
        <v>0</v>
      </c>
    </row>
    <row r="46" spans="1:10" s="288" customFormat="1" ht="12.75" customHeight="1">
      <c r="A46" s="289"/>
      <c r="B46" s="343" t="s">
        <v>197</v>
      </c>
      <c r="C46" s="344"/>
      <c r="D46" s="292"/>
      <c r="E46" s="345"/>
      <c r="F46" s="294"/>
      <c r="G46" s="292"/>
      <c r="H46" s="345"/>
      <c r="I46" s="294"/>
      <c r="J46" s="292"/>
    </row>
    <row r="47" spans="1:10" ht="27" customHeight="1" thickBot="1">
      <c r="A47" s="295">
        <v>8162</v>
      </c>
      <c r="B47" s="313" t="s">
        <v>178</v>
      </c>
      <c r="C47" s="326" t="s">
        <v>220</v>
      </c>
      <c r="D47" s="312"/>
      <c r="E47" s="307" t="s">
        <v>270</v>
      </c>
      <c r="F47" s="309"/>
      <c r="G47" s="312"/>
      <c r="H47" s="307"/>
      <c r="I47" s="309"/>
      <c r="J47" s="312"/>
    </row>
    <row r="48" spans="1:10" s="288" customFormat="1" ht="71.25" customHeight="1" thickBot="1">
      <c r="A48" s="346">
        <v>8163</v>
      </c>
      <c r="B48" s="313" t="s">
        <v>151</v>
      </c>
      <c r="C48" s="326" t="s">
        <v>220</v>
      </c>
      <c r="D48" s="312">
        <f>SUM(E48:F48)</f>
        <v>0</v>
      </c>
      <c r="E48" s="342" t="s">
        <v>270</v>
      </c>
      <c r="F48" s="347"/>
      <c r="G48" s="312"/>
      <c r="H48" s="342"/>
      <c r="I48" s="347"/>
      <c r="J48" s="312"/>
    </row>
    <row r="49" spans="1:10" ht="14.25" customHeight="1" thickBot="1">
      <c r="A49" s="327">
        <v>8164</v>
      </c>
      <c r="B49" s="328" t="s">
        <v>179</v>
      </c>
      <c r="C49" s="329" t="s">
        <v>221</v>
      </c>
      <c r="D49" s="312">
        <f>SUM(E49:F49)</f>
        <v>0</v>
      </c>
      <c r="E49" s="322" t="s">
        <v>270</v>
      </c>
      <c r="F49" s="323"/>
      <c r="G49" s="312"/>
      <c r="H49" s="322"/>
      <c r="I49" s="323"/>
      <c r="J49" s="312"/>
    </row>
    <row r="50" spans="1:10" s="288" customFormat="1" ht="13.5" customHeight="1" thickBot="1">
      <c r="A50" s="330">
        <v>8170</v>
      </c>
      <c r="B50" s="340" t="s">
        <v>187</v>
      </c>
      <c r="C50" s="332"/>
      <c r="D50" s="348">
        <f>SUM(D52:D53)</f>
        <v>0</v>
      </c>
      <c r="E50" s="348">
        <f aca="true" t="shared" si="7" ref="E50:J50">SUM(E52:E53)</f>
        <v>0</v>
      </c>
      <c r="F50" s="348">
        <f t="shared" si="7"/>
        <v>0</v>
      </c>
      <c r="G50" s="348">
        <f t="shared" si="7"/>
        <v>0</v>
      </c>
      <c r="H50" s="348">
        <f t="shared" si="7"/>
        <v>0</v>
      </c>
      <c r="I50" s="348">
        <f t="shared" si="7"/>
        <v>0</v>
      </c>
      <c r="J50" s="348">
        <f t="shared" si="7"/>
        <v>0</v>
      </c>
    </row>
    <row r="51" spans="1:10" s="288" customFormat="1" ht="12.75" customHeight="1">
      <c r="A51" s="289"/>
      <c r="B51" s="343" t="s">
        <v>197</v>
      </c>
      <c r="C51" s="344"/>
      <c r="D51" s="349"/>
      <c r="E51" s="345"/>
      <c r="F51" s="350"/>
      <c r="G51" s="349"/>
      <c r="H51" s="345"/>
      <c r="I51" s="350"/>
      <c r="J51" s="349"/>
    </row>
    <row r="52" spans="1:10" ht="24.75" thickBot="1">
      <c r="A52" s="295">
        <v>8171</v>
      </c>
      <c r="B52" s="313" t="s">
        <v>185</v>
      </c>
      <c r="C52" s="326" t="s">
        <v>222</v>
      </c>
      <c r="D52" s="312">
        <f>SUM(E52:F52)</f>
        <v>0</v>
      </c>
      <c r="E52" s="304"/>
      <c r="F52" s="309"/>
      <c r="G52" s="312"/>
      <c r="H52" s="304"/>
      <c r="I52" s="309"/>
      <c r="J52" s="312"/>
    </row>
    <row r="53" spans="1:10" ht="13.5" customHeight="1" thickBot="1">
      <c r="A53" s="295">
        <v>8172</v>
      </c>
      <c r="B53" s="310" t="s">
        <v>186</v>
      </c>
      <c r="C53" s="326" t="s">
        <v>223</v>
      </c>
      <c r="D53" s="312">
        <f>SUM(E53:F53)</f>
        <v>0</v>
      </c>
      <c r="E53" s="351"/>
      <c r="F53" s="352"/>
      <c r="G53" s="312"/>
      <c r="H53" s="351"/>
      <c r="I53" s="352"/>
      <c r="J53" s="312"/>
    </row>
    <row r="54" spans="1:10" s="288" customFormat="1" ht="24.75" thickBot="1">
      <c r="A54" s="353">
        <v>8190</v>
      </c>
      <c r="B54" s="354" t="s">
        <v>574</v>
      </c>
      <c r="C54" s="355"/>
      <c r="D54" s="356">
        <f>SUM(E54:F54)</f>
        <v>510272.30000000005</v>
      </c>
      <c r="E54" s="341">
        <f>SUM(E56+E60-E59)</f>
        <v>13867</v>
      </c>
      <c r="F54" s="341">
        <f>SUM(F60)</f>
        <v>496405.30000000005</v>
      </c>
      <c r="G54" s="341">
        <f>SUM(G56+G60-G59)</f>
        <v>510272.3</v>
      </c>
      <c r="H54" s="341">
        <f>SUM(H56+H60-H59)</f>
        <v>510272.3</v>
      </c>
      <c r="I54" s="341">
        <f>SUM(I56+I60-I59)</f>
        <v>510272.3</v>
      </c>
      <c r="J54" s="341">
        <f>SUM(J56+J60-J59)</f>
        <v>510272.3</v>
      </c>
    </row>
    <row r="55" spans="1:10" s="288" customFormat="1" ht="12.75" customHeight="1">
      <c r="A55" s="357"/>
      <c r="B55" s="308" t="s">
        <v>184</v>
      </c>
      <c r="C55" s="255"/>
      <c r="D55" s="358"/>
      <c r="E55" s="359"/>
      <c r="F55" s="360"/>
      <c r="G55" s="358"/>
      <c r="H55" s="359"/>
      <c r="I55" s="360"/>
      <c r="J55" s="358"/>
    </row>
    <row r="56" spans="1:10" ht="24">
      <c r="A56" s="361">
        <v>8191</v>
      </c>
      <c r="B56" s="343" t="s">
        <v>139</v>
      </c>
      <c r="C56" s="362">
        <v>9320</v>
      </c>
      <c r="D56" s="363">
        <f>SUM(E56:F56)</f>
        <v>303598.2</v>
      </c>
      <c r="E56" s="364">
        <v>303598.2</v>
      </c>
      <c r="F56" s="365" t="s">
        <v>776</v>
      </c>
      <c r="G56" s="364">
        <v>303598.2</v>
      </c>
      <c r="H56" s="364">
        <v>303598.2</v>
      </c>
      <c r="I56" s="364">
        <v>303598.2</v>
      </c>
      <c r="J56" s="364">
        <v>303598.2</v>
      </c>
    </row>
    <row r="57" spans="1:10" ht="12.75" customHeight="1">
      <c r="A57" s="366"/>
      <c r="B57" s="308" t="s">
        <v>182</v>
      </c>
      <c r="C57" s="367"/>
      <c r="D57" s="298"/>
      <c r="E57" s="304"/>
      <c r="F57" s="309"/>
      <c r="G57" s="298"/>
      <c r="H57" s="298"/>
      <c r="I57" s="309"/>
      <c r="J57" s="298"/>
    </row>
    <row r="58" spans="1:10" ht="35.25" customHeight="1">
      <c r="A58" s="366">
        <v>8192</v>
      </c>
      <c r="B58" s="313" t="s">
        <v>180</v>
      </c>
      <c r="C58" s="367"/>
      <c r="D58" s="363">
        <f>SUM(E58:F58)</f>
        <v>13867</v>
      </c>
      <c r="E58" s="304">
        <v>13867</v>
      </c>
      <c r="F58" s="305" t="s">
        <v>270</v>
      </c>
      <c r="G58" s="304">
        <v>13867</v>
      </c>
      <c r="H58" s="304">
        <v>13867</v>
      </c>
      <c r="I58" s="304">
        <v>13867</v>
      </c>
      <c r="J58" s="304">
        <v>13867</v>
      </c>
    </row>
    <row r="59" spans="1:10" ht="24.75" thickBot="1">
      <c r="A59" s="366">
        <v>8193</v>
      </c>
      <c r="B59" s="313" t="s">
        <v>96</v>
      </c>
      <c r="C59" s="367"/>
      <c r="D59" s="298">
        <f>D56-D58</f>
        <v>289731.2</v>
      </c>
      <c r="E59" s="298">
        <f>E56-E58</f>
        <v>289731.2</v>
      </c>
      <c r="F59" s="305" t="s">
        <v>776</v>
      </c>
      <c r="G59" s="298">
        <f>G56-G58</f>
        <v>289731.2</v>
      </c>
      <c r="H59" s="298">
        <f>H56-H58</f>
        <v>289731.2</v>
      </c>
      <c r="I59" s="298">
        <f>I56-I58</f>
        <v>289731.2</v>
      </c>
      <c r="J59" s="298">
        <f>J56-J58</f>
        <v>289731.2</v>
      </c>
    </row>
    <row r="60" spans="1:10" ht="24.75" thickBot="1">
      <c r="A60" s="366">
        <v>8194</v>
      </c>
      <c r="B60" s="368" t="s">
        <v>166</v>
      </c>
      <c r="C60" s="369">
        <v>9330</v>
      </c>
      <c r="D60" s="341">
        <f>D62+D63</f>
        <v>496405.30000000005</v>
      </c>
      <c r="E60" s="341">
        <f aca="true" t="shared" si="8" ref="E60:J60">SUM(E62,E63)</f>
        <v>0</v>
      </c>
      <c r="F60" s="341">
        <f>F62+F63</f>
        <v>496405.30000000005</v>
      </c>
      <c r="G60" s="341">
        <f t="shared" si="8"/>
        <v>496405.30000000005</v>
      </c>
      <c r="H60" s="341">
        <f t="shared" si="8"/>
        <v>496405.30000000005</v>
      </c>
      <c r="I60" s="341">
        <f t="shared" si="8"/>
        <v>496405.30000000005</v>
      </c>
      <c r="J60" s="341">
        <f t="shared" si="8"/>
        <v>496405.30000000005</v>
      </c>
    </row>
    <row r="61" spans="1:10" ht="12.75" customHeight="1">
      <c r="A61" s="366"/>
      <c r="B61" s="308" t="s">
        <v>182</v>
      </c>
      <c r="C61" s="369"/>
      <c r="D61" s="298"/>
      <c r="E61" s="307"/>
      <c r="F61" s="309"/>
      <c r="G61" s="298"/>
      <c r="H61" s="307"/>
      <c r="I61" s="309"/>
      <c r="J61" s="298"/>
    </row>
    <row r="62" spans="1:10" ht="24.75" thickBot="1">
      <c r="A62" s="366">
        <v>8195</v>
      </c>
      <c r="B62" s="313" t="s">
        <v>140</v>
      </c>
      <c r="C62" s="369"/>
      <c r="D62" s="312">
        <f>F62</f>
        <v>206674.1</v>
      </c>
      <c r="E62" s="307" t="s">
        <v>270</v>
      </c>
      <c r="F62" s="309">
        <v>206674.1</v>
      </c>
      <c r="G62" s="309">
        <v>206674.1</v>
      </c>
      <c r="H62" s="309">
        <v>206674.1</v>
      </c>
      <c r="I62" s="309">
        <v>206674.1</v>
      </c>
      <c r="J62" s="309">
        <v>206674.1</v>
      </c>
    </row>
    <row r="63" spans="1:10" ht="24.75" thickBot="1">
      <c r="A63" s="370">
        <v>8196</v>
      </c>
      <c r="B63" s="313" t="s">
        <v>152</v>
      </c>
      <c r="C63" s="369"/>
      <c r="D63" s="312">
        <f>SUM(D59)</f>
        <v>289731.2</v>
      </c>
      <c r="E63" s="307" t="s">
        <v>270</v>
      </c>
      <c r="F63" s="364">
        <v>289731.2</v>
      </c>
      <c r="G63" s="364">
        <v>289731.2</v>
      </c>
      <c r="H63" s="364">
        <v>289731.2</v>
      </c>
      <c r="I63" s="364">
        <v>289731.2</v>
      </c>
      <c r="J63" s="364">
        <v>289731.2</v>
      </c>
    </row>
    <row r="64" spans="1:10" ht="24.75" thickBot="1">
      <c r="A64" s="366">
        <v>8197</v>
      </c>
      <c r="B64" s="371" t="s">
        <v>136</v>
      </c>
      <c r="C64" s="372"/>
      <c r="D64" s="312" t="s">
        <v>776</v>
      </c>
      <c r="E64" s="373" t="s">
        <v>270</v>
      </c>
      <c r="F64" s="374" t="s">
        <v>776</v>
      </c>
      <c r="G64" s="312"/>
      <c r="H64" s="373"/>
      <c r="I64" s="374"/>
      <c r="J64" s="312"/>
    </row>
    <row r="65" spans="1:10" ht="36.75" thickBot="1">
      <c r="A65" s="366">
        <v>8198</v>
      </c>
      <c r="B65" s="375" t="s">
        <v>137</v>
      </c>
      <c r="C65" s="376"/>
      <c r="D65" s="312">
        <f>SUM(E65:F65)</f>
        <v>0</v>
      </c>
      <c r="E65" s="307" t="s">
        <v>776</v>
      </c>
      <c r="F65" s="309">
        <v>0</v>
      </c>
      <c r="G65" s="309">
        <v>0</v>
      </c>
      <c r="H65" s="309">
        <v>0</v>
      </c>
      <c r="I65" s="309">
        <v>0</v>
      </c>
      <c r="J65" s="309">
        <v>0</v>
      </c>
    </row>
    <row r="66" spans="1:10" ht="48">
      <c r="A66" s="366">
        <v>8199</v>
      </c>
      <c r="B66" s="377" t="s">
        <v>575</v>
      </c>
      <c r="C66" s="376"/>
      <c r="D66" s="303">
        <f>SUM(E66:F66)</f>
        <v>0</v>
      </c>
      <c r="E66" s="307"/>
      <c r="F66" s="309"/>
      <c r="G66" s="303"/>
      <c r="H66" s="307"/>
      <c r="I66" s="309"/>
      <c r="J66" s="303"/>
    </row>
    <row r="67" spans="1:10" ht="24">
      <c r="A67" s="366" t="s">
        <v>97</v>
      </c>
      <c r="B67" s="378" t="s">
        <v>138</v>
      </c>
      <c r="C67" s="376"/>
      <c r="D67" s="303">
        <f>SUM(E67:F67)</f>
        <v>0</v>
      </c>
      <c r="E67" s="373"/>
      <c r="F67" s="309"/>
      <c r="G67" s="303"/>
      <c r="H67" s="373"/>
      <c r="I67" s="309"/>
      <c r="J67" s="303"/>
    </row>
    <row r="68" spans="1:10" ht="30" customHeight="1">
      <c r="A68" s="300">
        <v>8200</v>
      </c>
      <c r="B68" s="296" t="s">
        <v>576</v>
      </c>
      <c r="C68" s="367"/>
      <c r="D68" s="298">
        <f>SUM(D70)</f>
        <v>0</v>
      </c>
      <c r="E68" s="298">
        <f aca="true" t="shared" si="9" ref="E68:J68">SUM(E70)</f>
        <v>0</v>
      </c>
      <c r="F68" s="298">
        <f t="shared" si="9"/>
        <v>0</v>
      </c>
      <c r="G68" s="298">
        <f t="shared" si="9"/>
        <v>0</v>
      </c>
      <c r="H68" s="298">
        <f t="shared" si="9"/>
        <v>0</v>
      </c>
      <c r="I68" s="298">
        <f t="shared" si="9"/>
        <v>0</v>
      </c>
      <c r="J68" s="298">
        <f t="shared" si="9"/>
        <v>0</v>
      </c>
    </row>
    <row r="69" spans="1:10" ht="12.75" customHeight="1">
      <c r="A69" s="300"/>
      <c r="B69" s="299" t="s">
        <v>181</v>
      </c>
      <c r="C69" s="367"/>
      <c r="D69" s="298"/>
      <c r="E69" s="304"/>
      <c r="F69" s="309"/>
      <c r="G69" s="298"/>
      <c r="H69" s="304"/>
      <c r="I69" s="309"/>
      <c r="J69" s="298"/>
    </row>
    <row r="70" spans="1:10" ht="24">
      <c r="A70" s="300">
        <v>8210</v>
      </c>
      <c r="B70" s="379" t="s">
        <v>577</v>
      </c>
      <c r="C70" s="367"/>
      <c r="D70" s="298">
        <f>SUM(D72,D76)</f>
        <v>0</v>
      </c>
      <c r="E70" s="298">
        <f aca="true" t="shared" si="10" ref="E70:J70">SUM(E72,E76)</f>
        <v>0</v>
      </c>
      <c r="F70" s="298">
        <f t="shared" si="10"/>
        <v>0</v>
      </c>
      <c r="G70" s="298">
        <f t="shared" si="10"/>
        <v>0</v>
      </c>
      <c r="H70" s="298">
        <f t="shared" si="10"/>
        <v>0</v>
      </c>
      <c r="I70" s="298">
        <f t="shared" si="10"/>
        <v>0</v>
      </c>
      <c r="J70" s="298">
        <f t="shared" si="10"/>
        <v>0</v>
      </c>
    </row>
    <row r="71" spans="1:10" ht="12.75" customHeight="1">
      <c r="A71" s="295"/>
      <c r="B71" s="313" t="s">
        <v>181</v>
      </c>
      <c r="C71" s="367"/>
      <c r="D71" s="298"/>
      <c r="E71" s="307"/>
      <c r="F71" s="309"/>
      <c r="G71" s="298"/>
      <c r="H71" s="307"/>
      <c r="I71" s="309"/>
      <c r="J71" s="298"/>
    </row>
    <row r="72" spans="1:10" ht="24" customHeight="1">
      <c r="A72" s="300">
        <v>8211</v>
      </c>
      <c r="B72" s="306" t="s">
        <v>578</v>
      </c>
      <c r="C72" s="367"/>
      <c r="D72" s="298">
        <f>SUM(D74:D75)</f>
        <v>0</v>
      </c>
      <c r="E72" s="307" t="s">
        <v>270</v>
      </c>
      <c r="F72" s="298">
        <f>SUM(F74:F75)</f>
        <v>0</v>
      </c>
      <c r="G72" s="298"/>
      <c r="H72" s="307"/>
      <c r="I72" s="298"/>
      <c r="J72" s="298"/>
    </row>
    <row r="73" spans="1:10" ht="12.75" customHeight="1">
      <c r="A73" s="300"/>
      <c r="B73" s="308" t="s">
        <v>182</v>
      </c>
      <c r="C73" s="367"/>
      <c r="D73" s="298"/>
      <c r="E73" s="307"/>
      <c r="F73" s="309"/>
      <c r="G73" s="298"/>
      <c r="H73" s="307"/>
      <c r="I73" s="309"/>
      <c r="J73" s="298"/>
    </row>
    <row r="74" spans="1:10" ht="13.5" customHeight="1" thickBot="1">
      <c r="A74" s="300">
        <v>8212</v>
      </c>
      <c r="B74" s="310" t="s">
        <v>188</v>
      </c>
      <c r="C74" s="326" t="s">
        <v>191</v>
      </c>
      <c r="D74" s="312">
        <f>SUM(E74:F74)</f>
        <v>0</v>
      </c>
      <c r="E74" s="307" t="s">
        <v>270</v>
      </c>
      <c r="F74" s="309"/>
      <c r="G74" s="312"/>
      <c r="H74" s="307"/>
      <c r="I74" s="309"/>
      <c r="J74" s="312"/>
    </row>
    <row r="75" spans="1:10" ht="13.5" customHeight="1" thickBot="1">
      <c r="A75" s="300">
        <v>8213</v>
      </c>
      <c r="B75" s="310" t="s">
        <v>183</v>
      </c>
      <c r="C75" s="326" t="s">
        <v>192</v>
      </c>
      <c r="D75" s="312">
        <f>SUM(E75:F75)</f>
        <v>0</v>
      </c>
      <c r="E75" s="307" t="s">
        <v>270</v>
      </c>
      <c r="F75" s="309"/>
      <c r="G75" s="312"/>
      <c r="H75" s="307"/>
      <c r="I75" s="309"/>
      <c r="J75" s="312"/>
    </row>
    <row r="76" spans="1:10" ht="24">
      <c r="A76" s="300">
        <v>8220</v>
      </c>
      <c r="B76" s="306" t="s">
        <v>579</v>
      </c>
      <c r="C76" s="367"/>
      <c r="D76" s="298">
        <f>SUM(D78,D82)</f>
        <v>0</v>
      </c>
      <c r="E76" s="298">
        <f aca="true" t="shared" si="11" ref="E76:J76">SUM(E78,E82)</f>
        <v>0</v>
      </c>
      <c r="F76" s="298">
        <f t="shared" si="11"/>
        <v>0</v>
      </c>
      <c r="G76" s="298">
        <f t="shared" si="11"/>
        <v>0</v>
      </c>
      <c r="H76" s="298">
        <f t="shared" si="11"/>
        <v>0</v>
      </c>
      <c r="I76" s="298">
        <f t="shared" si="11"/>
        <v>0</v>
      </c>
      <c r="J76" s="298">
        <f t="shared" si="11"/>
        <v>0</v>
      </c>
    </row>
    <row r="77" spans="1:10" ht="12.75" customHeight="1">
      <c r="A77" s="300"/>
      <c r="B77" s="308" t="s">
        <v>181</v>
      </c>
      <c r="C77" s="367"/>
      <c r="D77" s="298"/>
      <c r="E77" s="304"/>
      <c r="F77" s="309"/>
      <c r="G77" s="298"/>
      <c r="H77" s="304"/>
      <c r="I77" s="309"/>
      <c r="J77" s="298"/>
    </row>
    <row r="78" spans="1:10" ht="12.75" customHeight="1">
      <c r="A78" s="300">
        <v>8221</v>
      </c>
      <c r="B78" s="306" t="s">
        <v>580</v>
      </c>
      <c r="C78" s="367"/>
      <c r="D78" s="298">
        <f>SUM(D80:D81)</f>
        <v>0</v>
      </c>
      <c r="E78" s="307" t="s">
        <v>270</v>
      </c>
      <c r="F78" s="298">
        <f>SUM(F80:F81)</f>
        <v>0</v>
      </c>
      <c r="G78" s="298">
        <f>SUM(G80:G81)</f>
        <v>0</v>
      </c>
      <c r="H78" s="298">
        <f>SUM(H80:H81)</f>
        <v>0</v>
      </c>
      <c r="I78" s="298">
        <f>SUM(I80:I81)</f>
        <v>0</v>
      </c>
      <c r="J78" s="298">
        <f>SUM(J80:J81)</f>
        <v>0</v>
      </c>
    </row>
    <row r="79" spans="1:10" ht="12.75" customHeight="1">
      <c r="A79" s="300"/>
      <c r="B79" s="308" t="s">
        <v>197</v>
      </c>
      <c r="C79" s="367"/>
      <c r="D79" s="298"/>
      <c r="E79" s="307"/>
      <c r="F79" s="309"/>
      <c r="G79" s="298"/>
      <c r="H79" s="307"/>
      <c r="I79" s="309"/>
      <c r="J79" s="298"/>
    </row>
    <row r="80" spans="1:10" ht="13.5" customHeight="1" thickBot="1">
      <c r="A80" s="295">
        <v>8222</v>
      </c>
      <c r="B80" s="313" t="s">
        <v>204</v>
      </c>
      <c r="C80" s="326" t="s">
        <v>193</v>
      </c>
      <c r="D80" s="312">
        <f>SUM(E80:F80)</f>
        <v>0</v>
      </c>
      <c r="E80" s="307" t="s">
        <v>270</v>
      </c>
      <c r="F80" s="309"/>
      <c r="G80" s="312"/>
      <c r="H80" s="307"/>
      <c r="I80" s="309"/>
      <c r="J80" s="312"/>
    </row>
    <row r="81" spans="1:10" ht="13.5" customHeight="1" thickBot="1">
      <c r="A81" s="295">
        <v>8230</v>
      </c>
      <c r="B81" s="313" t="s">
        <v>206</v>
      </c>
      <c r="C81" s="326" t="s">
        <v>194</v>
      </c>
      <c r="D81" s="312">
        <f>SUM(E81:F81)</f>
        <v>0</v>
      </c>
      <c r="E81" s="307" t="s">
        <v>270</v>
      </c>
      <c r="F81" s="309"/>
      <c r="G81" s="312"/>
      <c r="H81" s="307"/>
      <c r="I81" s="309"/>
      <c r="J81" s="312"/>
    </row>
    <row r="82" spans="1:10" ht="12.75" customHeight="1">
      <c r="A82" s="295">
        <v>8240</v>
      </c>
      <c r="B82" s="306" t="s">
        <v>581</v>
      </c>
      <c r="C82" s="367"/>
      <c r="D82" s="298">
        <f>SUM(D84:D85)</f>
        <v>0</v>
      </c>
      <c r="E82" s="298">
        <f aca="true" t="shared" si="12" ref="E82:J82">SUM(E84:E85)</f>
        <v>0</v>
      </c>
      <c r="F82" s="298">
        <f t="shared" si="12"/>
        <v>0</v>
      </c>
      <c r="G82" s="298">
        <f t="shared" si="12"/>
        <v>0</v>
      </c>
      <c r="H82" s="298">
        <f t="shared" si="12"/>
        <v>0</v>
      </c>
      <c r="I82" s="298">
        <f t="shared" si="12"/>
        <v>0</v>
      </c>
      <c r="J82" s="298">
        <f t="shared" si="12"/>
        <v>0</v>
      </c>
    </row>
    <row r="83" spans="1:10" ht="12.75" customHeight="1">
      <c r="A83" s="300"/>
      <c r="B83" s="308" t="s">
        <v>197</v>
      </c>
      <c r="C83" s="367"/>
      <c r="D83" s="298"/>
      <c r="E83" s="304"/>
      <c r="F83" s="309"/>
      <c r="G83" s="298"/>
      <c r="H83" s="304"/>
      <c r="I83" s="309"/>
      <c r="J83" s="298"/>
    </row>
    <row r="84" spans="1:10" ht="13.5" customHeight="1" thickBot="1">
      <c r="A84" s="295">
        <v>8241</v>
      </c>
      <c r="B84" s="313" t="s">
        <v>224</v>
      </c>
      <c r="C84" s="326" t="s">
        <v>193</v>
      </c>
      <c r="D84" s="312">
        <f>SUM(E84:F84)</f>
        <v>0</v>
      </c>
      <c r="E84" s="304"/>
      <c r="F84" s="309" t="s">
        <v>776</v>
      </c>
      <c r="G84" s="312"/>
      <c r="H84" s="304"/>
      <c r="I84" s="309"/>
      <c r="J84" s="312"/>
    </row>
    <row r="85" spans="1:10" ht="13.5" customHeight="1" thickBot="1">
      <c r="A85" s="319">
        <v>8250</v>
      </c>
      <c r="B85" s="320" t="s">
        <v>212</v>
      </c>
      <c r="C85" s="380" t="s">
        <v>194</v>
      </c>
      <c r="D85" s="312">
        <f>SUM(E85:F85)</f>
        <v>0</v>
      </c>
      <c r="E85" s="351"/>
      <c r="F85" s="352" t="s">
        <v>776</v>
      </c>
      <c r="G85" s="312"/>
      <c r="H85" s="351"/>
      <c r="I85" s="352"/>
      <c r="J85" s="312"/>
    </row>
    <row r="86" spans="1:10" ht="12.75">
      <c r="A86" s="129"/>
      <c r="B86" s="129"/>
      <c r="C86" s="381"/>
      <c r="D86" s="129"/>
      <c r="E86" s="129"/>
      <c r="F86" s="129"/>
      <c r="G86" s="129"/>
      <c r="H86" s="129"/>
      <c r="I86" s="129"/>
      <c r="J86" s="129"/>
    </row>
    <row r="87" spans="1:10" s="270" customFormat="1" ht="41.25" customHeight="1">
      <c r="A87" s="645" t="s">
        <v>582</v>
      </c>
      <c r="B87" s="645"/>
      <c r="C87" s="645"/>
      <c r="D87" s="645"/>
      <c r="E87" s="645"/>
      <c r="F87" s="645"/>
      <c r="G87" s="645"/>
      <c r="H87" s="645"/>
      <c r="I87" s="645"/>
      <c r="J87" s="645"/>
    </row>
    <row r="88" spans="1:10" s="270" customFormat="1" ht="31.5" customHeight="1">
      <c r="A88" s="645" t="s">
        <v>583</v>
      </c>
      <c r="B88" s="645"/>
      <c r="C88" s="645"/>
      <c r="D88" s="645"/>
      <c r="E88" s="645"/>
      <c r="F88" s="645"/>
      <c r="G88" s="645"/>
      <c r="H88" s="645"/>
      <c r="I88" s="645"/>
      <c r="J88" s="645"/>
    </row>
    <row r="89" spans="1:10" s="270" customFormat="1" ht="33" customHeight="1">
      <c r="A89" s="645" t="s">
        <v>584</v>
      </c>
      <c r="B89" s="645"/>
      <c r="C89" s="645"/>
      <c r="D89" s="645"/>
      <c r="E89" s="645"/>
      <c r="F89" s="645"/>
      <c r="G89" s="645"/>
      <c r="H89" s="645"/>
      <c r="I89" s="645"/>
      <c r="J89" s="645"/>
    </row>
    <row r="90" spans="1:10" ht="30.75" customHeight="1">
      <c r="A90" s="645" t="s">
        <v>585</v>
      </c>
      <c r="B90" s="645"/>
      <c r="C90" s="645"/>
      <c r="D90" s="645"/>
      <c r="E90" s="645"/>
      <c r="F90" s="645"/>
      <c r="G90" s="645"/>
      <c r="H90" s="645"/>
      <c r="I90" s="645"/>
      <c r="J90" s="645"/>
    </row>
    <row r="91" ht="12.75">
      <c r="C91" s="382"/>
    </row>
    <row r="92" ht="12.75">
      <c r="C92" s="382"/>
    </row>
    <row r="93" ht="12.75">
      <c r="C93" s="382"/>
    </row>
    <row r="94" ht="12.75">
      <c r="C94" s="382"/>
    </row>
    <row r="95" ht="12.75">
      <c r="C95" s="382"/>
    </row>
    <row r="96" ht="12.75">
      <c r="C96" s="382"/>
    </row>
    <row r="97" ht="12.75">
      <c r="C97" s="382"/>
    </row>
    <row r="98" ht="12.75">
      <c r="C98" s="382"/>
    </row>
    <row r="99" ht="12.75">
      <c r="C99" s="382"/>
    </row>
    <row r="100" ht="12.75">
      <c r="C100" s="382"/>
    </row>
    <row r="101" ht="12.75">
      <c r="C101" s="382"/>
    </row>
    <row r="102" ht="12.75">
      <c r="C102" s="382"/>
    </row>
    <row r="103" ht="12.75">
      <c r="C103" s="382"/>
    </row>
    <row r="104" ht="12.75">
      <c r="C104" s="382"/>
    </row>
    <row r="105" ht="12.75">
      <c r="C105" s="382"/>
    </row>
    <row r="106" ht="12.75">
      <c r="C106" s="382"/>
    </row>
    <row r="107" ht="12.75">
      <c r="C107" s="382"/>
    </row>
    <row r="108" ht="12.75">
      <c r="C108" s="382"/>
    </row>
    <row r="109" ht="12.75">
      <c r="C109" s="382"/>
    </row>
    <row r="110" ht="12.75">
      <c r="C110" s="382"/>
    </row>
    <row r="111" ht="12.75">
      <c r="C111" s="382"/>
    </row>
    <row r="112" ht="12.75">
      <c r="C112" s="382"/>
    </row>
    <row r="113" ht="12.75">
      <c r="C113" s="382"/>
    </row>
    <row r="114" ht="12.75">
      <c r="C114" s="382"/>
    </row>
    <row r="115" ht="12.75">
      <c r="C115" s="382"/>
    </row>
    <row r="116" ht="12.75">
      <c r="C116" s="382"/>
    </row>
    <row r="117" ht="12.75">
      <c r="C117" s="382"/>
    </row>
    <row r="118" ht="12.75">
      <c r="C118" s="382"/>
    </row>
    <row r="119" ht="12.75">
      <c r="C119" s="382"/>
    </row>
    <row r="120" ht="12.75">
      <c r="C120" s="382"/>
    </row>
    <row r="121" ht="12.75">
      <c r="C121" s="382"/>
    </row>
    <row r="122" ht="12.75">
      <c r="C122" s="382"/>
    </row>
    <row r="123" ht="12.75">
      <c r="C123" s="382"/>
    </row>
    <row r="124" ht="12.75">
      <c r="C124" s="382"/>
    </row>
    <row r="125" ht="12.75">
      <c r="C125" s="382"/>
    </row>
    <row r="126" ht="12.75">
      <c r="C126" s="382"/>
    </row>
    <row r="127" ht="12.75">
      <c r="C127" s="382"/>
    </row>
    <row r="128" ht="12.75">
      <c r="C128" s="382"/>
    </row>
    <row r="129" ht="12.75">
      <c r="C129" s="382"/>
    </row>
    <row r="130" ht="12.75">
      <c r="C130" s="382"/>
    </row>
    <row r="131" ht="12.75">
      <c r="C131" s="382"/>
    </row>
    <row r="132" ht="12.75">
      <c r="C132" s="382"/>
    </row>
    <row r="133" ht="12.75">
      <c r="C133" s="382"/>
    </row>
    <row r="134" ht="12.75">
      <c r="C134" s="382"/>
    </row>
    <row r="135" ht="12.75">
      <c r="C135" s="382"/>
    </row>
    <row r="136" ht="12.75">
      <c r="C136" s="382"/>
    </row>
    <row r="137" ht="12.75">
      <c r="C137" s="382"/>
    </row>
    <row r="138" ht="12.75">
      <c r="C138" s="382"/>
    </row>
    <row r="139" ht="12.75">
      <c r="C139" s="382"/>
    </row>
    <row r="140" ht="12.75">
      <c r="C140" s="382"/>
    </row>
    <row r="141" ht="12.75">
      <c r="C141" s="382"/>
    </row>
    <row r="142" ht="12.75">
      <c r="C142" s="382"/>
    </row>
    <row r="143" ht="12.75">
      <c r="C143" s="382"/>
    </row>
    <row r="144" ht="12.75">
      <c r="C144" s="382"/>
    </row>
    <row r="145" ht="12.75">
      <c r="C145" s="382"/>
    </row>
    <row r="146" ht="12.75">
      <c r="C146" s="382"/>
    </row>
    <row r="147" ht="12.75">
      <c r="C147" s="382"/>
    </row>
    <row r="148" ht="12.75">
      <c r="C148" s="382"/>
    </row>
    <row r="149" ht="12.75">
      <c r="C149" s="382"/>
    </row>
    <row r="150" ht="12.75">
      <c r="C150" s="382"/>
    </row>
    <row r="151" ht="12.75">
      <c r="C151" s="382"/>
    </row>
    <row r="152" ht="12.75">
      <c r="C152" s="382"/>
    </row>
    <row r="153" ht="12.75">
      <c r="C153" s="382"/>
    </row>
    <row r="154" ht="12.75">
      <c r="C154" s="382"/>
    </row>
    <row r="155" ht="12.75">
      <c r="C155" s="382"/>
    </row>
    <row r="156" ht="12.75">
      <c r="C156" s="382"/>
    </row>
    <row r="157" ht="12.75">
      <c r="C157" s="382"/>
    </row>
    <row r="158" ht="12.75">
      <c r="C158" s="382"/>
    </row>
    <row r="159" ht="12.75">
      <c r="C159" s="382"/>
    </row>
    <row r="160" ht="12.75">
      <c r="C160" s="382"/>
    </row>
    <row r="161" ht="12.75">
      <c r="C161" s="382"/>
    </row>
    <row r="162" ht="12.75">
      <c r="C162" s="382"/>
    </row>
    <row r="163" ht="12.75">
      <c r="C163" s="382"/>
    </row>
    <row r="164" ht="12.75">
      <c r="C164" s="382"/>
    </row>
    <row r="165" ht="12.75">
      <c r="C165" s="382"/>
    </row>
    <row r="166" ht="12.75">
      <c r="C166" s="382"/>
    </row>
    <row r="167" ht="12.75">
      <c r="C167" s="382"/>
    </row>
    <row r="168" ht="12.75">
      <c r="C168" s="382"/>
    </row>
    <row r="169" ht="12.75">
      <c r="C169" s="382"/>
    </row>
    <row r="170" ht="12.75">
      <c r="C170" s="382"/>
    </row>
    <row r="171" ht="12.75">
      <c r="C171" s="382"/>
    </row>
    <row r="172" ht="12.75">
      <c r="C172" s="382"/>
    </row>
    <row r="173" ht="12.75">
      <c r="C173" s="382"/>
    </row>
    <row r="174" ht="12.75">
      <c r="C174" s="382"/>
    </row>
    <row r="175" ht="12.75">
      <c r="C175" s="382"/>
    </row>
    <row r="176" ht="12.75">
      <c r="C176" s="382"/>
    </row>
    <row r="177" ht="12.75">
      <c r="C177" s="382"/>
    </row>
    <row r="178" ht="12.75">
      <c r="C178" s="382"/>
    </row>
    <row r="179" ht="12.75">
      <c r="C179" s="382"/>
    </row>
    <row r="180" ht="12.75">
      <c r="C180" s="382"/>
    </row>
    <row r="181" ht="12.75">
      <c r="C181" s="382"/>
    </row>
    <row r="182" ht="12.75">
      <c r="C182" s="382"/>
    </row>
    <row r="183" ht="12.75">
      <c r="C183" s="382"/>
    </row>
    <row r="184" ht="12.75">
      <c r="C184" s="382"/>
    </row>
    <row r="185" ht="12.75">
      <c r="C185" s="382"/>
    </row>
    <row r="186" ht="12.75">
      <c r="C186" s="382"/>
    </row>
    <row r="187" ht="12.75">
      <c r="C187" s="382"/>
    </row>
    <row r="188" ht="12.75">
      <c r="C188" s="382"/>
    </row>
    <row r="189" ht="12.75">
      <c r="C189" s="382"/>
    </row>
    <row r="190" ht="12.75">
      <c r="C190" s="382"/>
    </row>
    <row r="191" ht="12.75">
      <c r="C191" s="382"/>
    </row>
    <row r="192" ht="12.75">
      <c r="C192" s="382"/>
    </row>
    <row r="193" ht="12.75">
      <c r="C193" s="382"/>
    </row>
    <row r="194" ht="12.75">
      <c r="C194" s="382"/>
    </row>
    <row r="195" ht="12.75">
      <c r="C195" s="382"/>
    </row>
    <row r="196" ht="12.75">
      <c r="C196" s="382"/>
    </row>
    <row r="197" ht="12.75">
      <c r="C197" s="382"/>
    </row>
    <row r="198" ht="12.75">
      <c r="C198" s="382"/>
    </row>
    <row r="199" ht="12.75">
      <c r="C199" s="382"/>
    </row>
    <row r="200" ht="12.75">
      <c r="C200" s="382"/>
    </row>
    <row r="201" ht="12.75">
      <c r="C201" s="382"/>
    </row>
    <row r="202" ht="12.75">
      <c r="C202" s="382"/>
    </row>
    <row r="203" ht="12.75">
      <c r="C203" s="382"/>
    </row>
    <row r="204" ht="12.75">
      <c r="C204" s="382"/>
    </row>
    <row r="205" ht="12.75">
      <c r="C205" s="382"/>
    </row>
    <row r="206" ht="12.75">
      <c r="C206" s="382"/>
    </row>
    <row r="207" ht="12.75">
      <c r="C207" s="382"/>
    </row>
    <row r="208" ht="12.75">
      <c r="C208" s="382"/>
    </row>
    <row r="209" ht="12.75">
      <c r="C209" s="382"/>
    </row>
    <row r="210" ht="12.75">
      <c r="C210" s="382"/>
    </row>
    <row r="211" ht="12.75">
      <c r="C211" s="382"/>
    </row>
    <row r="212" ht="12.75">
      <c r="C212" s="382"/>
    </row>
    <row r="213" ht="12.75">
      <c r="C213" s="382"/>
    </row>
    <row r="214" ht="12.75">
      <c r="C214" s="382"/>
    </row>
    <row r="215" ht="12.75">
      <c r="C215" s="382"/>
    </row>
    <row r="216" ht="12.75">
      <c r="C216" s="382"/>
    </row>
    <row r="217" ht="12.75">
      <c r="C217" s="382"/>
    </row>
    <row r="218" ht="12.75">
      <c r="C218" s="382"/>
    </row>
    <row r="219" ht="12.75">
      <c r="C219" s="382"/>
    </row>
    <row r="220" ht="12.75">
      <c r="C220" s="382"/>
    </row>
    <row r="221" ht="12.75">
      <c r="C221" s="382"/>
    </row>
    <row r="222" ht="12.75">
      <c r="C222" s="382"/>
    </row>
    <row r="223" ht="12.75">
      <c r="C223" s="382"/>
    </row>
    <row r="224" ht="12.75">
      <c r="C224" s="382"/>
    </row>
    <row r="225" ht="12.75">
      <c r="C225" s="382"/>
    </row>
    <row r="226" ht="12.75">
      <c r="C226" s="382"/>
    </row>
    <row r="227" ht="12.75">
      <c r="C227" s="382"/>
    </row>
    <row r="228" ht="12.75">
      <c r="C228" s="382"/>
    </row>
    <row r="229" ht="12.75">
      <c r="C229" s="382"/>
    </row>
    <row r="230" ht="12.75">
      <c r="C230" s="382"/>
    </row>
    <row r="231" ht="12.75">
      <c r="C231" s="382"/>
    </row>
    <row r="232" ht="12.75">
      <c r="C232" s="382"/>
    </row>
    <row r="233" ht="12.75">
      <c r="C233" s="382"/>
    </row>
    <row r="234" ht="12.75">
      <c r="C234" s="382"/>
    </row>
    <row r="235" ht="12.75">
      <c r="C235" s="382"/>
    </row>
    <row r="236" ht="12.75">
      <c r="C236" s="382"/>
    </row>
    <row r="237" ht="12.75">
      <c r="C237" s="382"/>
    </row>
    <row r="238" ht="12.75">
      <c r="C238" s="382"/>
    </row>
    <row r="239" ht="12.75">
      <c r="C239" s="382"/>
    </row>
    <row r="240" ht="12.75">
      <c r="C240" s="382"/>
    </row>
    <row r="241" ht="12.75">
      <c r="C241" s="382"/>
    </row>
    <row r="242" ht="12.75">
      <c r="C242" s="382"/>
    </row>
    <row r="243" ht="12.75">
      <c r="C243" s="382"/>
    </row>
    <row r="244" ht="12.75">
      <c r="C244" s="382"/>
    </row>
    <row r="245" ht="12.75">
      <c r="C245" s="382"/>
    </row>
    <row r="246" ht="12.75">
      <c r="C246" s="382"/>
    </row>
    <row r="247" ht="12.75">
      <c r="C247" s="382"/>
    </row>
    <row r="248" ht="12.75">
      <c r="C248" s="382"/>
    </row>
    <row r="249" ht="12.75">
      <c r="C249" s="382"/>
    </row>
    <row r="250" ht="12.75">
      <c r="C250" s="382"/>
    </row>
    <row r="251" ht="12.75">
      <c r="C251" s="382"/>
    </row>
    <row r="252" ht="12.75">
      <c r="C252" s="382"/>
    </row>
    <row r="253" ht="12.75">
      <c r="C253" s="382"/>
    </row>
    <row r="254" ht="12.75">
      <c r="C254" s="382"/>
    </row>
    <row r="255" ht="12.75">
      <c r="C255" s="382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E66:F67 H66:I66 I67 F80:F81 D69:J69 D71:J71 D73:J73 E84:E85 F74:F75 I74:I75 D77:J77 D79:J79 D83:J83 H84:H85 I80:I81" name="Range5"/>
    <protectedRange sqref="I47:I49 D34:J34 I31:I32 F31:F32 D36:J36 D47 E37:E38 H37:H38 D40:J40 F47:F49 E41:E42 H41:H42 D44:J44 D46:J46 D30:J30" name="Range3"/>
    <protectedRange sqref="D18:J18 G26:J28 F19:F20 I19:I20 D22:J22 D16:J16 D12:J12 F27:F28 D14:J14 D24:J24 D26:F26" name="Range2"/>
    <protectedRange sqref="G56:J56 D55:J55 H52:I53 E52:F53 F62:F65 G58:J58 D61:J61 E56:E58 G62:J63 D57:J57 G65:J65 D51:J51" name="Range4"/>
    <protectedRange sqref="H67" name="Range6"/>
    <protectedRange sqref="H67" name="Range8"/>
    <protectedRange sqref="I52" name="Range16"/>
    <protectedRange sqref="I64" name="Range18"/>
    <protectedRange sqref="F52" name="Range20"/>
    <protectedRange sqref="F47" name="Range22"/>
  </protectedRanges>
  <mergeCells count="16">
    <mergeCell ref="A90:J90"/>
    <mergeCell ref="D7:F7"/>
    <mergeCell ref="A87:J87"/>
    <mergeCell ref="A88:J88"/>
    <mergeCell ref="A89:J89"/>
    <mergeCell ref="D8:D9"/>
    <mergeCell ref="G8:J8"/>
    <mergeCell ref="A7:A9"/>
    <mergeCell ref="B7:C8"/>
    <mergeCell ref="G7:J7"/>
    <mergeCell ref="E6:F6"/>
    <mergeCell ref="H2:J2"/>
    <mergeCell ref="H1:I1"/>
    <mergeCell ref="D2:E2"/>
    <mergeCell ref="B4:J4"/>
    <mergeCell ref="C5:G5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2022-07-06T06:18:21Z</cp:lastPrinted>
  <dcterms:created xsi:type="dcterms:W3CDTF">1996-10-14T23:33:28Z</dcterms:created>
  <dcterms:modified xsi:type="dcterms:W3CDTF">2022-09-09T08:13:21Z</dcterms:modified>
  <cp:category/>
  <cp:version/>
  <cp:contentType/>
  <cp:contentStatus/>
</cp:coreProperties>
</file>