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5"/>
  </bookViews>
  <sheets>
    <sheet name="Ekamutner" sheetId="1" r:id="rId1"/>
    <sheet name="Gorcarnakan caxs" sheetId="2" r:id="rId2"/>
    <sheet name="Tntesagitakan " sheetId="3" r:id="rId3"/>
    <sheet name="Dificit" sheetId="4" r:id="rId4"/>
    <sheet name="Dificiti caxs" sheetId="5" r:id="rId5"/>
    <sheet name="Gorcarnakan caxs.Tntesagitakan" sheetId="6" r:id="rId6"/>
  </sheets>
  <definedNames>
    <definedName name="_xlnm.Print_Area" localSheetId="3">'Dificit'!$A$2:$L$24</definedName>
    <definedName name="_xlnm.Print_Area" localSheetId="4">'Dificiti caxs'!$A$1:$J$90</definedName>
    <definedName name="_xlnm.Print_Area" localSheetId="1">'Gorcarnakan caxs'!$A$1:$L$317</definedName>
    <definedName name="_xlnm.Print_Area" localSheetId="5">'Gorcarnakan caxs.Tntesagitakan'!$A$1:$L$452</definedName>
  </definedNames>
  <calcPr fullCalcOnLoad="1"/>
</workbook>
</file>

<file path=xl/sharedStrings.xml><?xml version="1.0" encoding="utf-8"?>
<sst xmlns="http://schemas.openxmlformats.org/spreadsheetml/2006/main" count="2249" uniqueCount="874">
  <si>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</si>
  <si>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</si>
  <si>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</si>
  <si>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</si>
  <si>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</si>
  <si>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</si>
  <si>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</si>
  <si>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</si>
  <si>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</si>
  <si>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</si>
  <si>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3.7 Համայնքի բյուջե մուտքագրվող այլ կատեգորիաներում չդասակարգված ընթացիկ տրանսֆերտներ
(տող 1371 + տող 1372), այդ թվում`</t>
  </si>
  <si>
    <t>3.8 Համայնքի բյուջե մուտքագրվող այլ կատեգորիաներում չդասակարգված կապիտալ տրանսֆերտներ
(տող 1381 + տող 1382), այդ թվում`</t>
  </si>
  <si>
    <t>Tntesagitakan - Gorc.Tntes.</t>
  </si>
  <si>
    <t>ԾԱԽՍԵՐԻ ԳՈՐԾԱՌՆԱԿԱՆ  ԵՎ ՏՆՏԵՍԱԳԻՏԱԿԱՆ  ԴԱՍԱԿԱՐԳՄԱՆ</t>
  </si>
  <si>
    <t>այդ թվում</t>
  </si>
  <si>
    <t>Ջրառատ գյուղում մանկապարտեզի  կառուցում 5112</t>
  </si>
  <si>
    <t>Բազմաբնակարան շենքերի տանիքների կապիտալ նորոգում</t>
  </si>
  <si>
    <t>Հակակարկտային կայանների ձեռք բերում տեղակայում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</si>
  <si>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</si>
  <si>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</si>
  <si>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>Ընդամենը 5112</t>
  </si>
  <si>
    <t xml:space="preserve">  3. ԱՅԼ ԵԿԱՄՈՒՏՆԵՐ
(տող 1310 + տող 1320 + տող 1330 + տող 1340 + տող 1350 + տող 1360 + տող 1370 + տող 1380 + տող 1390), այդ թվում`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</si>
  <si>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</si>
  <si>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Եկամտատեսակները</t>
  </si>
  <si>
    <t xml:space="preserve">ԸՆԴԱՄԵՆԸ   ԵԿԱՄՈՒՏՆԵՐ                       (տող 1100 + տող 1200+տող 1300), այդ թվումª  </t>
  </si>
  <si>
    <t xml:space="preserve">1. ՀԱՐԿԵՐ ԵՎ ՏՈՒՐՔԵՐ                             (տող 1110 + տող 1120 + տող 1130 + տող 1140 + տող 1150), այդ թվում`  </t>
  </si>
  <si>
    <t>1.1 Գույքային հարկեր անշարժ գույքից        (տող 1111 + տող 1112), այդ թվում`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</si>
  <si>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</si>
  <si>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</si>
  <si>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</t>
  </si>
  <si>
    <t>Գույքահարկ փոխադրամիջոցների համար</t>
  </si>
  <si>
    <t xml:space="preserve">    2. ՊԱՇՏՈՆԱԿԱՆ ԴՐԱՄԱՇՆՈՐՀՆԵՐ              (տող 1210 + տող 1220 + տող 1230 + տող 1240 + տող 1250 + տող 1260), այդ թվում` 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</si>
  <si>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</si>
  <si>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</si>
  <si>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պետություններից, այդ թվում`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</si>
  <si>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</si>
  <si>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կազմակերպություններից, այդ թվում՝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</si>
  <si>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</si>
  <si>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կազմակերպություններից,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</si>
  <si>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</si>
  <si>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                                      (տող 1251 + տող 1252 + տող 1255 + տող 1256) որից`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</si>
  <si>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</si>
  <si>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 (տող 1253 + տող 1254) այդ թվում`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</si>
  <si>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</si>
  <si>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</si>
  <si>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</si>
  <si>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</si>
  <si>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այդ թվում`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</si>
  <si>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</si>
  <si>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</si>
  <si>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3.1 Տոկոսներ, այդ թվում`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</si>
  <si>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</si>
  <si>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Շահաբաժիններ, այդ թվում`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</si>
  <si>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</si>
  <si>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1334), այդ թվում`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</si>
  <si>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</si>
  <si>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</si>
  <si>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</si>
  <si>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</si>
  <si>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               (տող 1341 + տող 1342 + տող 1343), 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</si>
  <si>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</si>
  <si>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</si>
  <si>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</si>
  <si>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 + տող 1353)
այդ թվում՝</t>
  </si>
  <si>
    <t>3.6 Մուտքեր տույժերից, տուգանքներից      (տող 1361 + տող 1362) 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</si>
  <si>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</si>
  <si>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</si>
  <si>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</si>
  <si>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</si>
  <si>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</si>
  <si>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</si>
  <si>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                                   (տող 1391 + տող 1392 + տող 1393)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</si>
  <si>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</si>
  <si>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</si>
  <si>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</si>
  <si>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Տարեկան հաստատված պլան</t>
  </si>
  <si>
    <t>Հոդվածի NN</t>
  </si>
  <si>
    <t>Ընդամենը (ս.5+ս.6)</t>
  </si>
  <si>
    <t>այդ թվում`</t>
  </si>
  <si>
    <t>վարչական մաս</t>
  </si>
  <si>
    <t>ֆոնդային մաս</t>
  </si>
  <si>
    <t>Այդ  թվում</t>
  </si>
  <si>
    <t>Ըստ  եռամսյակների</t>
  </si>
  <si>
    <t>(հազար դրամով)</t>
  </si>
  <si>
    <t>տողի NN</t>
  </si>
  <si>
    <t>Բյուջետային ծախսերի գործառական դասակարգման բաժինների, խմբերի և դասերի անվանումները</t>
  </si>
  <si>
    <t>5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</si>
  <si>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</si>
  <si>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</si>
  <si>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</si>
  <si>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</si>
  <si>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</si>
  <si>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</si>
  <si>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</si>
  <si>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</si>
  <si>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</si>
  <si>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</si>
  <si>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</si>
  <si>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</si>
  <si>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</si>
  <si>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</si>
  <si>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</si>
  <si>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</si>
  <si>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</si>
  <si>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</si>
  <si>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</si>
  <si>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</si>
  <si>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</si>
  <si>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</si>
  <si>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</si>
  <si>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</si>
  <si>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</si>
  <si>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</si>
  <si>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</si>
  <si>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</si>
  <si>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</si>
  <si>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</si>
  <si>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</si>
  <si>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</si>
  <si>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</si>
  <si>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</si>
  <si>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</si>
  <si>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</si>
  <si>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</si>
  <si>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</si>
  <si>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</si>
  <si>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</si>
  <si>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</si>
  <si>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</si>
  <si>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</si>
  <si>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</si>
  <si>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</si>
  <si>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</si>
  <si>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</si>
  <si>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</si>
  <si>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</si>
  <si>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</si>
  <si>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</si>
  <si>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</si>
  <si>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</si>
  <si>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</si>
  <si>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</si>
  <si>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</si>
  <si>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>Անասնաբուժական ծառայություն</t>
  </si>
  <si>
    <t xml:space="preserve">Հակակարկտային կայաններ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</si>
  <si>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</si>
  <si>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</si>
  <si>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</si>
  <si>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</si>
  <si>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</si>
  <si>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</si>
  <si>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</si>
  <si>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</si>
  <si>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</si>
  <si>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</si>
  <si>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</si>
  <si>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</si>
  <si>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</si>
  <si>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</si>
  <si>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</si>
  <si>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</si>
  <si>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</si>
  <si>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</si>
  <si>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</si>
  <si>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</si>
  <si>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</si>
  <si>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</si>
  <si>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</si>
  <si>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</si>
  <si>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</si>
  <si>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</si>
  <si>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</si>
  <si>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</si>
  <si>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</si>
  <si>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</si>
  <si>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</si>
  <si>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</si>
  <si>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</si>
  <si>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</si>
  <si>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</si>
  <si>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</si>
  <si>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</si>
  <si>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</si>
  <si>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</si>
  <si>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</si>
  <si>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</si>
  <si>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</si>
  <si>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</si>
  <si>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</si>
  <si>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</si>
  <si>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</si>
  <si>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</si>
  <si>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</si>
  <si>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</si>
  <si>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</si>
  <si>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</si>
  <si>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</si>
  <si>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</si>
  <si>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</si>
  <si>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</si>
  <si>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</si>
  <si>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</si>
  <si>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</si>
  <si>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</si>
  <si>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</si>
  <si>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</si>
  <si>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</si>
  <si>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</si>
  <si>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</si>
  <si>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</si>
  <si>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</si>
  <si>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</si>
  <si>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 xml:space="preserve"> Տողի NN</t>
  </si>
  <si>
    <t xml:space="preserve">   ԱԽՈՒՐՅԱՆ ՀԱՄԱՅՆՔԻ  2023 ԹՎԱԿԱՆԻ  ԲՅՈՒՋԵԻ ԾԱԽՍԵՐԸ  ԸՍՏ  ԲՅՈՒՋԵՏԱՅԻՆ  ԾԱԽՍԵՐԻ  ՏՆՏԵՍԱԳԻՏԱԿԱՆ  ԴԱՍԱԿԱՐԳՄԱՆ</t>
  </si>
  <si>
    <t>Ընդհանուր բնույթի այլ ծառայություններ</t>
  </si>
  <si>
    <t>Հովիտ բնակավայի ոռոգման ցանցի կառուցում 5112</t>
  </si>
  <si>
    <t>Բասեն բնակավայի ոռոգման ցանցի կառուցում 5112</t>
  </si>
  <si>
    <t>Բենիամին բնակավայի ոռոգման ցանցի կառուցում 5112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</si>
  <si>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</si>
  <si>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</si>
  <si>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</si>
  <si>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</si>
  <si>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</si>
  <si>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</si>
  <si>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</si>
  <si>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</si>
  <si>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</si>
  <si>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</si>
  <si>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</si>
  <si>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</si>
  <si>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</si>
  <si>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</si>
  <si>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</si>
  <si>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</si>
  <si>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</si>
  <si>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</si>
  <si>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</si>
  <si>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</si>
  <si>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</si>
  <si>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</si>
  <si>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</si>
  <si>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</si>
  <si>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</si>
  <si>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</si>
  <si>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</si>
  <si>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</si>
  <si>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</si>
  <si>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</si>
  <si>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</si>
  <si>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</si>
  <si>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</si>
  <si>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</si>
  <si>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</si>
  <si>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</si>
  <si>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</si>
  <si>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</si>
  <si>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</si>
  <si>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</si>
  <si>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</si>
  <si>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</si>
  <si>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</si>
  <si>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</si>
  <si>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</si>
  <si>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</si>
  <si>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</si>
  <si>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</si>
  <si>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</si>
  <si>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</si>
  <si>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</si>
  <si>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</si>
  <si>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</si>
  <si>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</si>
  <si>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</si>
  <si>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</si>
  <si>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</si>
  <si>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</si>
  <si>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</si>
  <si>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</si>
  <si>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ցուցանիշներինª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</t>
  </si>
  <si>
    <t>(հազար դրամներով)</t>
  </si>
  <si>
    <t>Ընդամենը</t>
  </si>
  <si>
    <t>(ս.7 + ս8)</t>
  </si>
  <si>
    <t>վարչական բյուջե</t>
  </si>
  <si>
    <t>ֆոնդային բյուջե</t>
  </si>
  <si>
    <t xml:space="preserve">  Տողի NN</t>
  </si>
  <si>
    <t>Բա-ժին</t>
  </si>
  <si>
    <t>Խումբ</t>
  </si>
  <si>
    <t>Դաս</t>
  </si>
  <si>
    <t>** Ներկայացվում է դրամարկղային ծախսը:</t>
  </si>
  <si>
    <t>անվանումները</t>
  </si>
  <si>
    <t xml:space="preserve">             ԸՆԴԱՄԵՆԸ    ԾԱԽՍԵՐ               (տող4050+տող5000+տող 6000)</t>
  </si>
  <si>
    <t xml:space="preserve">այդ թվում` </t>
  </si>
  <si>
    <t xml:space="preserve">Ա.   ԸՆԹԱՑԻԿ  ԾԱԽՍԵՐª                (տող4100+տող4200+տող4300+տող4400+տող4500+ տող4600+տող4700)                                                                                                                      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</si>
  <si>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</si>
  <si>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</si>
  <si>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</si>
  <si>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</si>
  <si>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</si>
  <si>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</si>
  <si>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</si>
  <si>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</si>
  <si>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</si>
  <si>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</si>
  <si>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</si>
  <si>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</si>
  <si>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</si>
  <si>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</si>
  <si>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</si>
  <si>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</si>
  <si>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</si>
  <si>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</si>
  <si>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</si>
  <si>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</si>
  <si>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</si>
  <si>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</si>
  <si>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</si>
  <si>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</si>
  <si>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</si>
  <si>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</si>
  <si>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</si>
  <si>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</si>
  <si>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</si>
  <si>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</si>
  <si>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</si>
  <si>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</si>
  <si>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</si>
  <si>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</si>
  <si>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</si>
  <si>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</si>
  <si>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</si>
  <si>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</si>
  <si>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</si>
  <si>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</si>
  <si>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</si>
  <si>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</si>
  <si>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</si>
  <si>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</si>
  <si>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</si>
  <si>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</si>
  <si>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</si>
  <si>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</si>
  <si>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</si>
  <si>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ԱԽՈՒՐՅԱՆ ՀԱՄԱՅՆՔԻ 2023ԹՎԱԿԱՆԻ  ԲՅՈՒՋԵԻ  ԵԿԱՄՈՒՏՆԵՐԸ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</si>
  <si>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</si>
  <si>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</si>
  <si>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</si>
  <si>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</si>
  <si>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</si>
  <si>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</si>
  <si>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</si>
  <si>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Շենքերի և շինությունների կապիտալ վերանորոգում  5113                         այդ  թվում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</si>
  <si>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</si>
  <si>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</si>
  <si>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</si>
  <si>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</si>
  <si>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</si>
  <si>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</si>
  <si>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</si>
  <si>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</si>
  <si>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</si>
  <si>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</si>
  <si>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</si>
  <si>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</si>
  <si>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</si>
  <si>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</si>
  <si>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</si>
  <si>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</si>
  <si>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</si>
  <si>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</si>
  <si>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</si>
  <si>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</si>
  <si>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</si>
  <si>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</si>
  <si>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</si>
  <si>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</si>
  <si>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</si>
  <si>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</si>
  <si>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</si>
  <si>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</si>
  <si>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</si>
  <si>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</si>
  <si>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</si>
  <si>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</si>
  <si>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</si>
  <si>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</si>
  <si>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</si>
  <si>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</si>
  <si>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</si>
  <si>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</si>
  <si>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</si>
  <si>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</si>
  <si>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</si>
  <si>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</si>
  <si>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</si>
  <si>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</si>
  <si>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</si>
  <si>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</si>
  <si>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</si>
  <si>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</si>
  <si>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</si>
  <si>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</si>
  <si>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</si>
  <si>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</si>
  <si>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</si>
  <si>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</si>
  <si>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</si>
  <si>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</si>
  <si>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</si>
  <si>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</si>
  <si>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</si>
  <si>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</si>
  <si>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</si>
  <si>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</si>
  <si>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</si>
  <si>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</si>
  <si>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</si>
  <si>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</si>
  <si>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</si>
  <si>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</si>
  <si>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</si>
  <si>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</si>
  <si>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</si>
  <si>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</si>
  <si>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</si>
  <si>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</si>
  <si>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</si>
  <si>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</si>
  <si>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</si>
  <si>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</si>
  <si>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</si>
  <si>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</si>
  <si>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</si>
  <si>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</si>
  <si>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</si>
  <si>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</si>
  <si>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</si>
  <si>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</si>
  <si>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</si>
  <si>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</si>
  <si>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</si>
  <si>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</si>
  <si>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</si>
  <si>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</si>
  <si>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</si>
  <si>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</si>
  <si>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</si>
  <si>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</si>
  <si>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</si>
  <si>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</si>
  <si>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</si>
  <si>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</si>
  <si>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</si>
  <si>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</si>
  <si>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</si>
  <si>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</si>
  <si>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</si>
  <si>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</si>
  <si>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</si>
  <si>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Բյուջետային ծախսերի տնտեսագիտական դասակարգման հոդվածների </t>
  </si>
  <si>
    <t xml:space="preserve">Տարեկան հաստատված պլան </t>
  </si>
  <si>
    <t xml:space="preserve"> Աշխատողների աշխատավարձեր և հավելավճարներ 4111</t>
  </si>
  <si>
    <t xml:space="preserve"> Պարգևատրումներ, դրամական խրախուսումներ և հատուկ վճարներ 4112</t>
  </si>
  <si>
    <t xml:space="preserve"> -Գործառնական և բանկային ծառայությունների ծախսեր 4211</t>
  </si>
  <si>
    <t>Էներգետիկ  ծառայություններ 4212</t>
  </si>
  <si>
    <t>Կոմունալ ծառայություններ 4213</t>
  </si>
  <si>
    <t>Կապի ծառայություններ 4214</t>
  </si>
  <si>
    <t xml:space="preserve"> Ապահովագրական ծախսեր 4215</t>
  </si>
  <si>
    <t>Ներքին գործուղումներ 4221</t>
  </si>
  <si>
    <t>Արտասահմանյան գործուղումների գծով ծախսեր4222</t>
  </si>
  <si>
    <t>Համակարգչային ծառայություններ 4232</t>
  </si>
  <si>
    <t xml:space="preserve"> Տեղակատվական ծառայություններ 4234</t>
  </si>
  <si>
    <t>Ներկայացուցչական ծախսեր 4237</t>
  </si>
  <si>
    <t>Ընդհանուր բնույթի այլ ծառայություններ 4239</t>
  </si>
  <si>
    <t>Մասնագիտական ծառայություններ 4241</t>
  </si>
  <si>
    <t>Շենքերի և կառույցների ընթացիկ նորոգում և պահպանում 4251</t>
  </si>
  <si>
    <t>Մեքենաների և սարքավորումների ընթացիկ նորոգում և պահպանում 4252</t>
  </si>
  <si>
    <t>Գրասենյակային նյութեր և հագուստ  4261</t>
  </si>
  <si>
    <t>Տրանսպորտային նյութեր4264</t>
  </si>
  <si>
    <t>Կենցաղային և հանրային սննդի նյութեր 4267</t>
  </si>
  <si>
    <t>Հատուկ նպատակային այլ նյութեր 4269</t>
  </si>
  <si>
    <t>Այլ հարկեր 4822</t>
  </si>
  <si>
    <t>Պարտադիր վճարներ 4823</t>
  </si>
  <si>
    <t xml:space="preserve"> Վարչական սարքավորումներ       5122</t>
  </si>
  <si>
    <t xml:space="preserve"> - Տրանսպորտային սարքավորումներ  5121</t>
  </si>
  <si>
    <t>Աշխատողների աշխատավարձեր և հավելավճարներ 4111</t>
  </si>
  <si>
    <t xml:space="preserve"> Համակարգչային ծառայություններ4232 </t>
  </si>
  <si>
    <t xml:space="preserve"> Ներքին գործուղումներ 4221</t>
  </si>
  <si>
    <t>Տեղակատվական ծառայություններ 4234</t>
  </si>
  <si>
    <t>Բայանդուրի Բայանդուրի մանկապարտեզի  կառուցում 5112</t>
  </si>
  <si>
    <t>Կառնուտ գյուղում մանկապարտեզի  կառուցում 5112</t>
  </si>
  <si>
    <t>Շենքերի և շինությունների կառուցում 5112</t>
  </si>
  <si>
    <t>Ախուրյան համայնքի  Ախուրյան գյուղի Ջրաշինարարների բանավանի ճանապարհի կառուցում 5112</t>
  </si>
  <si>
    <t>Շենքերի և շինությունների կաառուցում 5112</t>
  </si>
  <si>
    <t xml:space="preserve"> -Մեքենաների և սարքավորումների ընթացիկ նորոգում և պահպանում 4252</t>
  </si>
  <si>
    <t>Հատուկ նպատակային այլ նյութեր  4269</t>
  </si>
  <si>
    <t>Ընթացիկ դրամաշնորհներ պետական և համայնքների ոչ առևտրային կազմակերպություններին 4637</t>
  </si>
  <si>
    <t xml:space="preserve">Այլ ընթացիկ դրամաշնորհներ 4639                                                         </t>
  </si>
  <si>
    <t xml:space="preserve">Այլ կապիտալ դրամաշնորհներ  4657                                          </t>
  </si>
  <si>
    <t>Այլ նպաստներ բյուջեից 4729</t>
  </si>
  <si>
    <t>Նվիրատվություններ այլ շահույթ չհետապնդող կազմակերպություններին 4819</t>
  </si>
  <si>
    <t xml:space="preserve"> - Այլ մեքենաներ և սարքավորումներ 5129</t>
  </si>
  <si>
    <t xml:space="preserve"> Նախագծահետազոտական ծախսեր 5134</t>
  </si>
  <si>
    <t>Հակակարկտային կայանների պահպանում,սպասարկում</t>
  </si>
  <si>
    <t xml:space="preserve"> Հատուկ նպատակային այլ նյութեր  4269</t>
  </si>
  <si>
    <t xml:space="preserve"> -Տրանսպորտային նյութեր 4264</t>
  </si>
  <si>
    <t>Աճեցվող ակտիվներ    5131</t>
  </si>
  <si>
    <t xml:space="preserve"> -Պարտադիր վճարներ  4823</t>
  </si>
  <si>
    <t xml:space="preserve"> Շենքերի և շինությունների կապիտալ վերանորոգում     5113                                                                      այդ թվում</t>
  </si>
  <si>
    <t xml:space="preserve"> Ընդհանուր բնույթի այլ ծառայություններ 4239</t>
  </si>
  <si>
    <t>Արևիկի մանկապարտեզ ՀՈԱԿ</t>
  </si>
  <si>
    <t>Այգաբացի  մանկապարտեզ ՀՈԱԿ</t>
  </si>
  <si>
    <t>Բասենի մանկապարտեզ ՀՈԱԿ</t>
  </si>
  <si>
    <t>Ախուրյանի Շուշան  մանկապարտեզ ՀՈԱԿ</t>
  </si>
  <si>
    <t>Ախուրյանի Լեոյի անվան մանկապար.ՀՈԱԿ</t>
  </si>
  <si>
    <t>Ախուրյանի Հեքիաթ  մանկապարտեզ ՀՈԱԿ</t>
  </si>
  <si>
    <t>Կամոյի  մանկապարտեզ ՀՈԱԿ</t>
  </si>
  <si>
    <t>Ազատանի Արփի մանկապարտեզ ՀՈԱԿ</t>
  </si>
  <si>
    <t>Մայիսյանի  մանկապարտեզ ՀՈԱԿ</t>
  </si>
  <si>
    <t>Ոսկեհասկի  մանկապարտեզ ՀՈԱԿ</t>
  </si>
  <si>
    <t>Հայկավանի   մանկապարտեզ ՀՈԱԿ</t>
  </si>
  <si>
    <t>Քեթիի  մանկապարտեզ ՀՈԱԿ</t>
  </si>
  <si>
    <t>Ջաջուռւի  մանկապարտեզ ՀՈԱԿ</t>
  </si>
  <si>
    <t>Մարմաշենի մանկապարտեզ ՀՈԱԿ</t>
  </si>
  <si>
    <t>Արևիկի երաժշտական դպրոց ՀՈԱԿ</t>
  </si>
  <si>
    <t>Ախուրյանի Ֆերմատա արվեստի դպրոց ՀՈԱԿ</t>
  </si>
  <si>
    <t>Ախուրյանի համալիր մարզադպրոց ՀՈԱԿ</t>
  </si>
  <si>
    <t xml:space="preserve"> Հուղարկավորության նպաստներ բյուջեից 4726</t>
  </si>
  <si>
    <t xml:space="preserve"> -Կրթական, մշակութային և սպորտային նպաստներ բյուջեից  4727</t>
  </si>
  <si>
    <t>Այլ նպաստներ բյուջեյից        4729</t>
  </si>
  <si>
    <t>Բաժին</t>
  </si>
  <si>
    <t xml:space="preserve">(ս.7 + ս8)
</t>
  </si>
  <si>
    <t xml:space="preserve"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ցուցանիշներինª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
</t>
  </si>
  <si>
    <r>
      <t xml:space="preserve">** </t>
    </r>
    <r>
      <rPr>
        <sz val="10"/>
        <rFont val="GHEA Grapalat"/>
        <family val="3"/>
      </rPr>
      <t>Ներկայացվում է դրամարկղային ծախսը:</t>
    </r>
  </si>
  <si>
    <t xml:space="preserve">Տողի NN  </t>
  </si>
  <si>
    <t>(ս.4 + ս5)</t>
  </si>
  <si>
    <t>Ախուրիկ գյուղում մանկապարտեզի  կառուցում 5113</t>
  </si>
  <si>
    <t>Շենքերի և շինությունների կապիտալ վերանորոգում 5113</t>
  </si>
  <si>
    <t>ԸՆԴԱՄԵՆԸ ՀԱՎԵԼՈՒՐԴԸ ԿԱՄ ԴԵՖԻՑԻՏԸ (ՊԱԿԱՍՈՒՐԴԸ)</t>
  </si>
  <si>
    <t xml:space="preserve">* Սույն աղյուսակի 8000-րդ  տողի 4-րդ ,5-րդ, 7-րդ,8-րդ,10-րդ, և 11-րդ սյունյակներում լրացվող ցուցանիշը հավասար է համապատասխան  սյունյակների 1000-րդ տողում </t>
  </si>
  <si>
    <t>ՀԱՏՎԱԾ  4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</si>
  <si>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</si>
  <si>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</si>
  <si>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աԽՈՒՐՅԱՆ ՀԱՄԱՅՆՔԻ 2021ԹՎԱԿԱՆԻ  ԲՅՈՒՋԵԻ ՀԱՎԵԼՈՒՐԴԻ ՕԳՏԱԳՈՐԾՄԱՆ ՈՒՂՂՈՒԹՅՈՒՆՆԵՐԸ  ԿԱՄ ԴԵՖԻՑԻՏԻ (ՊԱԿԱՍՈՒՐԴԻ)</t>
  </si>
  <si>
    <t xml:space="preserve"> 1.1. Արժեթղթեր (բացառությամբ բաժնետոմսերի և կապիտալում այլ մասնակցության)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</si>
  <si>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</si>
  <si>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</si>
  <si>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                                                                  (տող 8121+տող8140) </t>
  </si>
  <si>
    <t>1.2.1. Վարկեր (տող 8122+տող 8130)</t>
  </si>
  <si>
    <t xml:space="preserve">  - վարկերի ստացում (տող 8123+տող 8124)</t>
  </si>
  <si>
    <t>պետական բյուջեից</t>
  </si>
  <si>
    <t>այլ աղբյուրներից</t>
  </si>
  <si>
    <t xml:space="preserve">  - ստացված վարկերի հիմնական  գումարի մարում  (տող 8131+տող 8132)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</si>
  <si>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</si>
  <si>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</si>
  <si>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</si>
  <si>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</si>
  <si>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</si>
  <si>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</si>
  <si>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</si>
  <si>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</si>
  <si>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                                                   (տող8161+տող8170+տող8190-տող8197+տող8198+տող8199)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</si>
  <si>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</si>
  <si>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</si>
  <si>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թվումª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</si>
  <si>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</si>
  <si>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</si>
  <si>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</si>
  <si>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</si>
  <si>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</si>
  <si>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</si>
  <si>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</si>
  <si>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           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</si>
  <si>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</si>
  <si>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</si>
  <si>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</si>
  <si>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</si>
  <si>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</si>
  <si>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</si>
  <si>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</si>
  <si>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 xml:space="preserve">                              Բ. ԱՐՏԱՔԻՆ ԱՂԲՅՈՒՐՆԵՐ                                       (տող 8210)</t>
  </si>
  <si>
    <t>1. ՓՈԽԱՌՈՒ ՄԻՋՈՑՆԵՐ                                                                              (տող 8211+տող 8220)</t>
  </si>
  <si>
    <t xml:space="preserve"> 1.1. Արժեթղթեր (բացառությամբ բաժնետոմսերի և կապիտալում այլ մասնակցության) (տող 8212+տող 8213)</t>
  </si>
  <si>
    <t>1.2. Վարկեր և փոխատվություններ (ստացում և մարում)                          տող 8221+տող 8240</t>
  </si>
  <si>
    <t>1.2.1. Վարկեր (տող 8222+տող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</si>
  <si>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</si>
  <si>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</si>
  <si>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(տող 8241+տող 8250)</t>
  </si>
  <si>
    <t xml:space="preserve">  - փոխատվությունների ստացում</t>
  </si>
  <si>
    <t xml:space="preserve">  - ստացված փոխատվությունների գումարի մարում</t>
  </si>
  <si>
    <t>ՀԱՏՎԱԾ  5</t>
  </si>
  <si>
    <t>ՖԻՆԱՆՍԱՎՈՐՄԱՆ  ԱՂԲՅՈՒՐՆԵՐԸ</t>
  </si>
  <si>
    <t>*8010-րդ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</t>
  </si>
  <si>
    <t>** 8199-րդ տողը ստացվում է, որպես 8010 տողի   և 8110, 8161, 8170, 8190, 8197, 8198 և 8210 տողերի համապատասխան սյունյակների ցուցանիշների հանրագումարի տարբերություն և պետք է ներկայացվի վերծանված ըստ հստակ ներկայացված բաղադրիչների:</t>
  </si>
  <si>
    <t>***8199-րդ տողում բյուջեի հաշվում դրամական միջոցների մնացորդների ավելացումը պետք է ներկայացվի բացասական նշանով, իսկ պակասեցումը (օգտագործումը)ª դրական նշանով.</t>
  </si>
  <si>
    <t>****8113-րդ, 8130-րդ, 8131-րդ, 8132-րդ, 8150-րդ, 8151-րդ, 8152-րդ, 8164-րդ, 8172-րդ,8197-րդ  (12-րդ սյունակում) 8198-րդ  (11-րդ սյունակում), 8213-րդ, 8230-րդ և 8250-րդ տողերում ցուցանիշները ներկայացվում են բացասական նշանով:.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</si>
  <si>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</si>
  <si>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</si>
  <si>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</si>
  <si>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>Անասնաբուժական ծառայություներ</t>
  </si>
  <si>
    <t>Մշակույթի տան կտուրի նորոգում</t>
  </si>
  <si>
    <t xml:space="preserve">ԱԽՈՒՐՅԱՆ ՀԱՄԱՅՆՔԻ 2022ԹՎԱԿԱՆԻ ԲՅՈՒՋԵԻ ԾԱԽՍԵՐԸ` ԸՍՏ ԲՅՈՒՋԵՏԱՅԻՆ 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</si>
  <si>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</si>
  <si>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</si>
  <si>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</si>
  <si>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</si>
  <si>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</si>
  <si>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</si>
  <si>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</si>
  <si>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</si>
  <si>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</si>
  <si>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</si>
  <si>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</si>
  <si>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</si>
  <si>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</si>
  <si>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</si>
  <si>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</si>
  <si>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</si>
  <si>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</si>
  <si>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</si>
  <si>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</si>
  <si>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</si>
  <si>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</si>
  <si>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</si>
  <si>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</si>
  <si>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</si>
  <si>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</si>
  <si>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</si>
  <si>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</si>
  <si>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</si>
  <si>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</si>
  <si>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</si>
  <si>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</si>
  <si>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</si>
  <si>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</si>
  <si>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</si>
  <si>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</si>
  <si>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</si>
  <si>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</si>
  <si>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</si>
  <si>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</si>
  <si>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</si>
  <si>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</si>
  <si>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</si>
  <si>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</si>
  <si>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</si>
  <si>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</si>
  <si>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</si>
  <si>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</si>
  <si>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</si>
  <si>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</si>
  <si>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</si>
  <si>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</si>
  <si>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</si>
  <si>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</si>
  <si>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</si>
  <si>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</si>
  <si>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</si>
  <si>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</si>
  <si>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</si>
  <si>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</si>
  <si>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</si>
  <si>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</si>
  <si>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</si>
  <si>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</si>
  <si>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</si>
  <si>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</si>
  <si>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</si>
  <si>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</si>
  <si>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</si>
  <si>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</si>
  <si>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</si>
  <si>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</si>
  <si>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</si>
  <si>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</si>
  <si>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</si>
  <si>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</si>
  <si>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</si>
  <si>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</si>
  <si>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</si>
  <si>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</si>
  <si>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</si>
  <si>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</si>
  <si>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</si>
  <si>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</si>
  <si>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</si>
  <si>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</si>
  <si>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</si>
  <si>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</si>
  <si>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</si>
  <si>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</si>
  <si>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</si>
  <si>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</si>
  <si>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</si>
  <si>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</si>
  <si>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</si>
  <si>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</si>
  <si>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</si>
  <si>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</si>
  <si>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</si>
  <si>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</si>
  <si>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</si>
  <si>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</si>
  <si>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</si>
  <si>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</si>
  <si>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</si>
  <si>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</si>
  <si>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</si>
  <si>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</si>
  <si>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</si>
  <si>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</si>
  <si>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</si>
  <si>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</si>
  <si>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</si>
  <si>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</si>
  <si>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</si>
  <si>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</si>
  <si>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</si>
  <si>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</si>
  <si>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</si>
  <si>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</si>
  <si>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</si>
  <si>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</si>
  <si>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</si>
  <si>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</si>
  <si>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</si>
  <si>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</si>
  <si>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</si>
  <si>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</si>
  <si>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</si>
  <si>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</si>
  <si>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</si>
  <si>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</si>
  <si>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</si>
  <si>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</si>
  <si>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</si>
  <si>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</si>
  <si>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</si>
  <si>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</si>
  <si>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</si>
  <si>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</si>
  <si>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</si>
  <si>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</si>
  <si>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</si>
  <si>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</si>
  <si>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</si>
  <si>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</si>
  <si>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</si>
  <si>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8199³</t>
  </si>
  <si>
    <t xml:space="preserve"> NN </t>
  </si>
  <si>
    <t>3</t>
  </si>
  <si>
    <t>1343</t>
  </si>
  <si>
    <t>1372</t>
  </si>
  <si>
    <t>4729</t>
  </si>
  <si>
    <t>deficit + hatvac5</t>
  </si>
  <si>
    <t>expend func - expend econom</t>
  </si>
  <si>
    <t>reserve fond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</si>
  <si>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</si>
  <si>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</si>
  <si>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</si>
  <si>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</si>
  <si>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</si>
  <si>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</si>
  <si>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</si>
  <si>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</si>
  <si>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</si>
  <si>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</si>
  <si>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</si>
  <si>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</si>
  <si>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</si>
  <si>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</si>
  <si>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</si>
  <si>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</si>
  <si>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 îáÕÇ NN  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</si>
  <si>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</si>
  <si>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</si>
  <si>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</si>
  <si>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</si>
  <si>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</si>
  <si>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</si>
  <si>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</si>
  <si>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</si>
  <si>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</si>
  <si>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</si>
  <si>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</si>
  <si>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</si>
  <si>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</si>
  <si>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</si>
  <si>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</si>
  <si>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</si>
  <si>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</si>
  <si>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</si>
  <si>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</si>
  <si>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</si>
  <si>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</si>
  <si>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</si>
  <si>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</si>
  <si>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</si>
  <si>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 xml:space="preserve">Ախուրյան համայնքի Երազգավորս գյուղի թիվ 8-ին փողոցի նորոգում </t>
  </si>
  <si>
    <t xml:space="preserve">Ախուրյան համայնքի Բենիամին գյուղի թիվ 1-ին փողոցի նորոգում </t>
  </si>
  <si>
    <t>ԱԽՈՒՐՅԱՆ ՀԱՄԱՅՆՔԻ 2023ԹՎԱԿԱՆԻ ԲՅՈՒՋԵԻ  ՀԱՎԵԼՈՒՐԴԻ ԿԱՄ ՊԱԿԱՍՈՒՐԴԻ (ԴԵՖԻՑԻՏԻ)   ԿԱՏԱՐՄԱՆ ՎԵՐԱԲԵՐՅԱԼ</t>
  </si>
  <si>
    <t>ԱԽՈՒՐՅԱՆ ՀԱՄԱՅՆՔԻ 2023ԹՎԱԿԱՆԻ  ԲՅՈՒՋԵԻ ՀԱՎԵԼՈՒՐԴԻ ՕԳՏԱԳՈՐԾՄԱՆ ՈՒՂՂՈՒԹՅՈՒՆՆԵՐԸ  ԿԱՄ ԴԵՖԻՑԻՏԻ (ՊԱԿԱՍՈՒՐԴԻ)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</si>
  <si>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</si>
  <si>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</si>
  <si>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</si>
  <si>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</si>
  <si>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</si>
  <si>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</si>
  <si>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</si>
  <si>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</si>
  <si>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</si>
  <si>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</si>
  <si>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</si>
  <si>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</si>
  <si>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</si>
  <si>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</si>
  <si>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</si>
  <si>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</si>
  <si>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</si>
  <si>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</si>
  <si>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</si>
  <si>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</si>
  <si>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</si>
  <si>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</si>
  <si>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</si>
  <si>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</si>
  <si>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</si>
  <si>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 xml:space="preserve">Ախուրյան համայնքի Ազատան   գյուղի թիվ 1-ին փողոցի նորոգում 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</si>
  <si>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</si>
  <si>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</si>
  <si>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</si>
  <si>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</si>
  <si>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</si>
  <si>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</si>
  <si>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</si>
  <si>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</si>
  <si>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</si>
  <si>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</si>
  <si>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</si>
  <si>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</si>
  <si>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</si>
  <si>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</si>
  <si>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</si>
  <si>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</si>
  <si>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</si>
  <si>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</si>
  <si>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</si>
  <si>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</si>
  <si>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</si>
  <si>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</si>
  <si>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</si>
  <si>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</si>
  <si>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</si>
  <si>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</si>
  <si>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</si>
  <si>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</si>
  <si>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</si>
  <si>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</si>
  <si>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</si>
  <si>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</si>
  <si>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</si>
  <si>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</si>
  <si>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</si>
  <si>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ԱԽՈՒՐՅԱՆ ՀԱՄԱՅՆՔԻ 2023 ԹՎԱԿԱՆԻ ԲՅՈՒՋԵԻ ԾԱԽՍԵՐԸ  ԸՍՏ  ԲՅՈՒՋԵՏԱՅԻՆ                    ԾԱԽՍԵՐԻ  ԳՈՐԾԱՌՆԱԿԱՆ ԴԱՍԱԿԱՐԳՄԱՆ</t>
  </si>
  <si>
    <t>Թափառող շների ստերջացման համար  4213</t>
  </si>
  <si>
    <t xml:space="preserve">ՀԱՏՎԱԾ   1                                                 </t>
  </si>
  <si>
    <t xml:space="preserve">ՀԱՏՎԱԾ 2        </t>
  </si>
  <si>
    <t xml:space="preserve">                         ՀԱՏՎԱԾ  3    </t>
  </si>
  <si>
    <t xml:space="preserve">ՀԱՏՎԱԾ  6 </t>
  </si>
  <si>
    <t xml:space="preserve">                                  Հավելված 2       Հայաստանի Հանրապետության Շիրակի մարզի Ախուրյան համայնքի ավագանու 2022 թվականի դեկտեմբերի  26-ի թիվ  233  -Ն որոշման                                                                                                  </t>
  </si>
  <si>
    <t xml:space="preserve">                       Հավելված 3Հայաստանի Հանրապետության Շիրակի մարզի Ախուրյան համայնքի ավագանու 2022 թվականի դեկտեմբերի  26-ի թիվ      233-Ն որոշման   </t>
  </si>
  <si>
    <t xml:space="preserve">                Հավելված 4   Հայաստանի Հանրապետության Շիրակի մարզի Ախուրյան համայնքի ավագանու 2022 թվականի դեկտեմբերի  26-ի թիվ    233-Ն որոշման  </t>
  </si>
  <si>
    <t xml:space="preserve">                     Հավելված 5 Հայաստանի Հանրապետության Շիրակի մարզի Ախուրյան համայնքի ավագանու 2022 թվականի դեկտեմբերի  26-ի թիվ       233 -Ն որոշման    </t>
  </si>
  <si>
    <t xml:space="preserve">                     Հավելված 6                         Հայաստանի Հանրապետության Շիրակի մարզի Ախուրյան համայնքի ավագանու 2022 թվականի դեկտեմբերի  26-ի թիվ    233 -Ն որոշման   </t>
  </si>
  <si>
    <t xml:space="preserve">                     Հավելված 7 Հայաստանի Հանրապետություն Շիրակի մարզի Ախուրյան համայնքի ավագանու 2022 թվականի դեկտեմբերի  20-ի թիվ   233 -Ն որոշման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</si>
</sst>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sz val="10.5"/>
      <color indexed="63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10.5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b/>
      <i/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indexed="8"/>
      <name val="GHEA Grapalat"/>
      <family val="3"/>
    </font>
    <font>
      <i/>
      <sz val="9"/>
      <name val="GHEA Grapalat"/>
      <family val="3"/>
    </font>
    <font>
      <b/>
      <i/>
      <sz val="12"/>
      <name val="GHEA Grapalat"/>
      <family val="3"/>
    </font>
    <font>
      <sz val="8"/>
      <color indexed="10"/>
      <name val="GHEA Grapalat"/>
      <family val="3"/>
    </font>
    <font>
      <sz val="10"/>
      <color indexed="10"/>
      <name val="GHEA Grapalat"/>
      <family val="3"/>
    </font>
    <font>
      <sz val="12"/>
      <color indexed="10"/>
      <name val="GHEA Grapalat"/>
      <family val="3"/>
    </font>
    <font>
      <b/>
      <sz val="14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" fontId="4" fillId="0" borderId="1" applyFill="0" applyProtection="0">
      <alignment horizontal="right" vertical="center"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2" applyNumberFormat="0" applyAlignment="0" applyProtection="0"/>
    <xf numFmtId="0" fontId="53" fillId="27" borderId="3" applyNumberFormat="0" applyAlignment="0" applyProtection="0"/>
    <xf numFmtId="0" fontId="54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8" borderId="8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17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217" fontId="11" fillId="0" borderId="1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217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17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217" fontId="9" fillId="0" borderId="14" xfId="0" applyNumberFormat="1" applyFont="1" applyFill="1" applyBorder="1" applyAlignment="1">
      <alignment horizontal="center" vertical="center" wrapText="1"/>
    </xf>
    <xf numFmtId="217" fontId="9" fillId="0" borderId="14" xfId="0" applyNumberFormat="1" applyFont="1" applyFill="1" applyBorder="1" applyAlignment="1">
      <alignment horizontal="center" vertical="center"/>
    </xf>
    <xf numFmtId="217" fontId="9" fillId="0" borderId="18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 indent="1"/>
    </xf>
    <xf numFmtId="0" fontId="11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217" fontId="7" fillId="33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 wrapText="1"/>
    </xf>
    <xf numFmtId="217" fontId="7" fillId="0" borderId="20" xfId="0" applyNumberFormat="1" applyFont="1" applyFill="1" applyBorder="1" applyAlignment="1">
      <alignment horizontal="center" vertical="center"/>
    </xf>
    <xf numFmtId="217" fontId="7" fillId="0" borderId="2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17" fontId="7" fillId="0" borderId="13" xfId="0" applyNumberFormat="1" applyFont="1" applyFill="1" applyBorder="1" applyAlignment="1">
      <alignment horizontal="center" vertical="center"/>
    </xf>
    <xf numFmtId="217" fontId="7" fillId="0" borderId="22" xfId="0" applyNumberFormat="1" applyFont="1" applyFill="1" applyBorder="1" applyAlignment="1">
      <alignment horizontal="center" vertical="center"/>
    </xf>
    <xf numFmtId="217" fontId="7" fillId="0" borderId="23" xfId="0" applyNumberFormat="1" applyFont="1" applyFill="1" applyBorder="1" applyAlignment="1">
      <alignment horizontal="center" vertical="center"/>
    </xf>
    <xf numFmtId="217" fontId="7" fillId="0" borderId="24" xfId="0" applyNumberFormat="1" applyFont="1" applyFill="1" applyBorder="1" applyAlignment="1">
      <alignment horizontal="center" vertical="center"/>
    </xf>
    <xf numFmtId="217" fontId="7" fillId="0" borderId="25" xfId="0" applyNumberFormat="1" applyFont="1" applyFill="1" applyBorder="1" applyAlignment="1">
      <alignment horizontal="center" vertical="center"/>
    </xf>
    <xf numFmtId="217" fontId="7" fillId="0" borderId="26" xfId="0" applyNumberFormat="1" applyFont="1" applyFill="1" applyBorder="1" applyAlignment="1">
      <alignment horizontal="center" vertical="center"/>
    </xf>
    <xf numFmtId="217" fontId="7" fillId="0" borderId="18" xfId="0" applyNumberFormat="1" applyFont="1" applyFill="1" applyBorder="1" applyAlignment="1">
      <alignment horizontal="center" vertical="center"/>
    </xf>
    <xf numFmtId="217" fontId="7" fillId="0" borderId="27" xfId="0" applyNumberFormat="1" applyFont="1" applyFill="1" applyBorder="1" applyAlignment="1">
      <alignment horizontal="center" vertical="center"/>
    </xf>
    <xf numFmtId="217" fontId="7" fillId="0" borderId="28" xfId="0" applyNumberFormat="1" applyFont="1" applyFill="1" applyBorder="1" applyAlignment="1">
      <alignment horizontal="center" vertical="center"/>
    </xf>
    <xf numFmtId="217" fontId="7" fillId="0" borderId="29" xfId="0" applyNumberFormat="1" applyFont="1" applyFill="1" applyBorder="1" applyAlignment="1">
      <alignment horizontal="center" vertical="center"/>
    </xf>
    <xf numFmtId="219" fontId="7" fillId="0" borderId="0" xfId="0" applyNumberFormat="1" applyFont="1" applyFill="1" applyBorder="1" applyAlignment="1">
      <alignment horizontal="center" vertical="center"/>
    </xf>
    <xf numFmtId="217" fontId="9" fillId="0" borderId="20" xfId="0" applyNumberFormat="1" applyFont="1" applyFill="1" applyBorder="1" applyAlignment="1">
      <alignment horizontal="center" vertical="center"/>
    </xf>
    <xf numFmtId="217" fontId="9" fillId="0" borderId="22" xfId="0" applyNumberFormat="1" applyFont="1" applyFill="1" applyBorder="1" applyAlignment="1">
      <alignment horizontal="center" vertical="center"/>
    </xf>
    <xf numFmtId="219" fontId="7" fillId="0" borderId="14" xfId="0" applyNumberFormat="1" applyFont="1" applyFill="1" applyBorder="1" applyAlignment="1">
      <alignment horizontal="center" vertical="center"/>
    </xf>
    <xf numFmtId="217" fontId="7" fillId="33" borderId="20" xfId="0" applyNumberFormat="1" applyFont="1" applyFill="1" applyBorder="1" applyAlignment="1">
      <alignment horizontal="center" vertical="center"/>
    </xf>
    <xf numFmtId="217" fontId="7" fillId="0" borderId="0" xfId="0" applyNumberFormat="1" applyFont="1" applyFill="1" applyAlignment="1">
      <alignment horizontal="left"/>
    </xf>
    <xf numFmtId="217" fontId="7" fillId="0" borderId="0" xfId="0" applyNumberFormat="1" applyFont="1" applyFill="1" applyAlignment="1">
      <alignment wrapText="1"/>
    </xf>
    <xf numFmtId="217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quotePrefix="1">
      <alignment horizontal="center" vertical="center"/>
    </xf>
    <xf numFmtId="0" fontId="7" fillId="0" borderId="14" xfId="0" applyNumberFormat="1" applyFont="1" applyFill="1" applyBorder="1" applyAlignment="1" quotePrefix="1">
      <alignment horizontal="center" vertical="center"/>
    </xf>
    <xf numFmtId="0" fontId="7" fillId="0" borderId="17" xfId="0" applyNumberFormat="1" applyFont="1" applyFill="1" applyBorder="1" applyAlignment="1" quotePrefix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 quotePrefix="1">
      <alignment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 readingOrder="1"/>
    </xf>
    <xf numFmtId="0" fontId="7" fillId="0" borderId="32" xfId="0" applyNumberFormat="1" applyFont="1" applyFill="1" applyBorder="1" applyAlignment="1">
      <alignment horizontal="center" vertical="center" wrapText="1" readingOrder="1"/>
    </xf>
    <xf numFmtId="0" fontId="7" fillId="0" borderId="23" xfId="0" applyNumberFormat="1" applyFont="1" applyFill="1" applyBorder="1" applyAlignment="1">
      <alignment horizontal="center" vertical="center" wrapText="1" readingOrder="1"/>
    </xf>
    <xf numFmtId="0" fontId="7" fillId="0" borderId="27" xfId="0" applyNumberFormat="1" applyFont="1" applyFill="1" applyBorder="1" applyAlignment="1">
      <alignment horizontal="center" vertical="center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21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210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centerContinuous" wrapText="1"/>
    </xf>
    <xf numFmtId="0" fontId="7" fillId="0" borderId="44" xfId="0" applyFont="1" applyFill="1" applyBorder="1" applyAlignment="1">
      <alignment horizontal="center" vertical="top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211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11" fillId="0" borderId="31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1" fillId="0" borderId="48" xfId="0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/>
    </xf>
    <xf numFmtId="217" fontId="11" fillId="0" borderId="2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top" wrapText="1"/>
    </xf>
    <xf numFmtId="217" fontId="7" fillId="0" borderId="5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 wrapText="1"/>
    </xf>
    <xf numFmtId="217" fontId="21" fillId="0" borderId="2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vertical="top" wrapText="1"/>
    </xf>
    <xf numFmtId="217" fontId="7" fillId="0" borderId="12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vertical="center" wrapText="1"/>
    </xf>
    <xf numFmtId="49" fontId="15" fillId="0" borderId="14" xfId="0" applyNumberFormat="1" applyFont="1" applyFill="1" applyBorder="1" applyAlignment="1">
      <alignment vertical="top" wrapText="1"/>
    </xf>
    <xf numFmtId="217" fontId="7" fillId="0" borderId="51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217" fontId="9" fillId="0" borderId="2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wrapText="1"/>
    </xf>
    <xf numFmtId="0" fontId="16" fillId="0" borderId="14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217" fontId="1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1" fillId="0" borderId="5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vertical="top"/>
    </xf>
    <xf numFmtId="210" fontId="11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217" fontId="6" fillId="0" borderId="2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217" fontId="6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10" fillId="0" borderId="40" xfId="0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217" fontId="29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17" fontId="9" fillId="0" borderId="23" xfId="0" applyNumberFormat="1" applyFont="1" applyFill="1" applyBorder="1" applyAlignment="1">
      <alignment horizontal="center" vertical="center"/>
    </xf>
    <xf numFmtId="217" fontId="7" fillId="0" borderId="0" xfId="0" applyNumberFormat="1" applyFont="1" applyFill="1" applyBorder="1" applyAlignment="1">
      <alignment horizontal="center" vertical="center"/>
    </xf>
    <xf numFmtId="217" fontId="9" fillId="0" borderId="28" xfId="0" applyNumberFormat="1" applyFont="1" applyFill="1" applyBorder="1" applyAlignment="1">
      <alignment horizontal="center" vertical="center"/>
    </xf>
    <xf numFmtId="217" fontId="9" fillId="0" borderId="13" xfId="0" applyNumberFormat="1" applyFont="1" applyFill="1" applyBorder="1" applyAlignment="1">
      <alignment horizontal="center" vertical="center"/>
    </xf>
    <xf numFmtId="217" fontId="6" fillId="0" borderId="20" xfId="0" applyNumberFormat="1" applyFont="1" applyFill="1" applyBorder="1" applyAlignment="1">
      <alignment horizontal="center" vertical="center"/>
    </xf>
    <xf numFmtId="217" fontId="9" fillId="0" borderId="53" xfId="0" applyNumberFormat="1" applyFont="1" applyFill="1" applyBorder="1" applyAlignment="1">
      <alignment horizontal="center" vertical="center"/>
    </xf>
    <xf numFmtId="217" fontId="9" fillId="0" borderId="27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217" fontId="9" fillId="0" borderId="55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49" fontId="28" fillId="0" borderId="3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217" fontId="9" fillId="0" borderId="12" xfId="0" applyNumberFormat="1" applyFont="1" applyFill="1" applyBorder="1" applyAlignment="1">
      <alignment horizontal="center" vertical="center"/>
    </xf>
    <xf numFmtId="217" fontId="9" fillId="0" borderId="32" xfId="0" applyNumberFormat="1" applyFont="1" applyFill="1" applyBorder="1" applyAlignment="1">
      <alignment horizontal="center" vertical="center"/>
    </xf>
    <xf numFmtId="217" fontId="9" fillId="0" borderId="56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217" fontId="9" fillId="0" borderId="57" xfId="0" applyNumberFormat="1" applyFont="1" applyFill="1" applyBorder="1" applyAlignment="1">
      <alignment horizontal="center" vertical="center"/>
    </xf>
    <xf numFmtId="217" fontId="9" fillId="0" borderId="25" xfId="0" applyNumberFormat="1" applyFont="1" applyFill="1" applyBorder="1" applyAlignment="1">
      <alignment horizontal="center" vertical="center"/>
    </xf>
    <xf numFmtId="217" fontId="6" fillId="0" borderId="22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top"/>
    </xf>
    <xf numFmtId="211" fontId="17" fillId="0" borderId="0" xfId="0" applyNumberFormat="1" applyFont="1" applyFill="1" applyBorder="1" applyAlignment="1">
      <alignment horizontal="center" vertical="top"/>
    </xf>
    <xf numFmtId="211" fontId="10" fillId="0" borderId="0" xfId="0" applyNumberFormat="1" applyFont="1" applyFill="1" applyBorder="1" applyAlignment="1">
      <alignment horizontal="center" vertical="top"/>
    </xf>
    <xf numFmtId="217" fontId="11" fillId="0" borderId="0" xfId="0" applyNumberFormat="1" applyFont="1" applyFill="1" applyAlignment="1">
      <alignment/>
    </xf>
    <xf numFmtId="217" fontId="9" fillId="0" borderId="0" xfId="0" applyNumberFormat="1" applyFont="1" applyFill="1" applyAlignment="1">
      <alignment/>
    </xf>
    <xf numFmtId="217" fontId="9" fillId="0" borderId="53" xfId="0" applyNumberFormat="1" applyFont="1" applyFill="1" applyBorder="1" applyAlignment="1">
      <alignment vertical="center"/>
    </xf>
    <xf numFmtId="210" fontId="15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centerContinuous" wrapText="1"/>
    </xf>
    <xf numFmtId="0" fontId="11" fillId="0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58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Continuous" wrapText="1"/>
    </xf>
    <xf numFmtId="0" fontId="7" fillId="0" borderId="59" xfId="0" applyFont="1" applyFill="1" applyBorder="1" applyAlignment="1">
      <alignment horizontal="centerContinuous" wrapText="1"/>
    </xf>
    <xf numFmtId="0" fontId="7" fillId="0" borderId="60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6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11" fillId="0" borderId="61" xfId="0" applyFont="1" applyFill="1" applyBorder="1" applyAlignment="1">
      <alignment horizontal="center" wrapText="1"/>
    </xf>
    <xf numFmtId="217" fontId="11" fillId="0" borderId="26" xfId="0" applyNumberFormat="1" applyFont="1" applyFill="1" applyBorder="1" applyAlignment="1">
      <alignment horizontal="center" vertical="center" wrapText="1"/>
    </xf>
    <xf numFmtId="217" fontId="15" fillId="0" borderId="14" xfId="0" applyNumberFormat="1" applyFont="1" applyFill="1" applyBorder="1" applyAlignment="1">
      <alignment horizontal="right" wrapText="1"/>
    </xf>
    <xf numFmtId="219" fontId="15" fillId="0" borderId="14" xfId="0" applyNumberFormat="1" applyFont="1" applyFill="1" applyBorder="1" applyAlignment="1">
      <alignment horizontal="center" vertical="center" wrapText="1"/>
    </xf>
    <xf numFmtId="217" fontId="15" fillId="0" borderId="14" xfId="0" applyNumberFormat="1" applyFont="1" applyFill="1" applyBorder="1" applyAlignment="1">
      <alignment wrapText="1"/>
    </xf>
    <xf numFmtId="219" fontId="15" fillId="0" borderId="14" xfId="0" applyNumberFormat="1" applyFont="1" applyFill="1" applyBorder="1" applyAlignment="1">
      <alignment wrapText="1"/>
    </xf>
    <xf numFmtId="217" fontId="7" fillId="33" borderId="0" xfId="0" applyNumberFormat="1" applyFont="1" applyFill="1" applyAlignment="1">
      <alignment wrapText="1"/>
    </xf>
    <xf numFmtId="0" fontId="10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Alignment="1">
      <alignment horizontal="right" wrapText="1"/>
    </xf>
    <xf numFmtId="14" fontId="8" fillId="0" borderId="0" xfId="0" applyNumberFormat="1" applyFont="1" applyFill="1" applyAlignment="1">
      <alignment wrapText="1"/>
    </xf>
    <xf numFmtId="0" fontId="7" fillId="0" borderId="46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/>
    </xf>
    <xf numFmtId="0" fontId="16" fillId="0" borderId="24" xfId="0" applyFont="1" applyFill="1" applyBorder="1" applyAlignment="1">
      <alignment horizontal="center" wrapText="1"/>
    </xf>
    <xf numFmtId="0" fontId="11" fillId="0" borderId="63" xfId="0" applyFont="1" applyFill="1" applyBorder="1" applyAlignment="1">
      <alignment/>
    </xf>
    <xf numFmtId="217" fontId="11" fillId="0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32" xfId="0" applyFont="1" applyFill="1" applyBorder="1" applyAlignment="1">
      <alignment/>
    </xf>
    <xf numFmtId="0" fontId="15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/>
    </xf>
    <xf numFmtId="217" fontId="11" fillId="0" borderId="2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0" fontId="16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0" fillId="0" borderId="23" xfId="0" applyFont="1" applyFill="1" applyBorder="1" applyAlignment="1">
      <alignment vertical="center"/>
    </xf>
    <xf numFmtId="0" fontId="18" fillId="0" borderId="20" xfId="0" applyFont="1" applyFill="1" applyBorder="1" applyAlignment="1">
      <alignment wrapText="1"/>
    </xf>
    <xf numFmtId="0" fontId="15" fillId="0" borderId="28" xfId="0" applyFont="1" applyFill="1" applyBorder="1" applyAlignment="1">
      <alignment horizontal="left" wrapText="1"/>
    </xf>
    <xf numFmtId="217" fontId="7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26" fillId="0" borderId="20" xfId="0" applyFont="1" applyFill="1" applyBorder="1" applyAlignment="1">
      <alignment/>
    </xf>
    <xf numFmtId="49" fontId="15" fillId="0" borderId="21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wrapText="1"/>
    </xf>
    <xf numFmtId="0" fontId="29" fillId="0" borderId="0" xfId="0" applyFont="1" applyAlignment="1">
      <alignment/>
    </xf>
    <xf numFmtId="49" fontId="16" fillId="0" borderId="21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wrapText="1"/>
    </xf>
    <xf numFmtId="49" fontId="16" fillId="0" borderId="63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/>
    </xf>
    <xf numFmtId="0" fontId="26" fillId="0" borderId="22" xfId="0" applyFont="1" applyFill="1" applyBorder="1" applyAlignment="1">
      <alignment wrapText="1"/>
    </xf>
    <xf numFmtId="49" fontId="16" fillId="0" borderId="6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49" fontId="10" fillId="0" borderId="53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/>
    </xf>
    <xf numFmtId="0" fontId="18" fillId="0" borderId="26" xfId="0" applyFont="1" applyFill="1" applyBorder="1" applyAlignment="1">
      <alignment wrapText="1"/>
    </xf>
    <xf numFmtId="49" fontId="10" fillId="0" borderId="59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/>
    </xf>
    <xf numFmtId="0" fontId="15" fillId="0" borderId="51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wrapText="1"/>
    </xf>
    <xf numFmtId="217" fontId="11" fillId="0" borderId="26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217" fontId="11" fillId="0" borderId="28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/>
    </xf>
    <xf numFmtId="0" fontId="16" fillId="0" borderId="26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/>
    </xf>
    <xf numFmtId="0" fontId="14" fillId="0" borderId="48" xfId="0" applyFont="1" applyFill="1" applyBorder="1" applyAlignment="1">
      <alignment horizontal="center"/>
    </xf>
    <xf numFmtId="217" fontId="11" fillId="0" borderId="51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15" fillId="0" borderId="51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 wrapText="1"/>
    </xf>
    <xf numFmtId="217" fontId="7" fillId="0" borderId="3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19" fillId="0" borderId="14" xfId="0" applyFont="1" applyFill="1" applyBorder="1" applyAlignment="1" quotePrefix="1">
      <alignment horizontal="center" vertical="center"/>
    </xf>
    <xf numFmtId="49" fontId="12" fillId="0" borderId="14" xfId="0" applyNumberFormat="1" applyFont="1" applyFill="1" applyBorder="1" applyAlignment="1">
      <alignment horizontal="left" vertical="top" wrapText="1"/>
    </xf>
    <xf numFmtId="0" fontId="11" fillId="0" borderId="21" xfId="0" applyNumberFormat="1" applyFont="1" applyFill="1" applyBorder="1" applyAlignment="1">
      <alignment horizontal="left" vertical="center" wrapText="1" readingOrder="1"/>
    </xf>
    <xf numFmtId="217" fontId="9" fillId="0" borderId="0" xfId="0" applyNumberFormat="1" applyFont="1" applyFill="1" applyBorder="1" applyAlignment="1">
      <alignment horizontal="center" vertical="center"/>
    </xf>
    <xf numFmtId="217" fontId="7" fillId="0" borderId="14" xfId="45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 readingOrder="1"/>
    </xf>
    <xf numFmtId="0" fontId="11" fillId="0" borderId="29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11" fillId="0" borderId="14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14" xfId="0" applyNumberFormat="1" applyFont="1" applyFill="1" applyBorder="1" applyAlignment="1">
      <alignment horizontal="left" vertical="center" wrapText="1" readingOrder="1"/>
    </xf>
    <xf numFmtId="0" fontId="11" fillId="0" borderId="30" xfId="0" applyNumberFormat="1" applyFont="1" applyFill="1" applyBorder="1" applyAlignment="1">
      <alignment horizontal="left" vertical="center" wrapText="1" readingOrder="1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Fill="1" applyBorder="1" applyAlignment="1">
      <alignment horizontal="left" vertical="center" wrapText="1" readingOrder="1"/>
    </xf>
    <xf numFmtId="0" fontId="11" fillId="0" borderId="32" xfId="0" applyNumberFormat="1" applyFont="1" applyFill="1" applyBorder="1" applyAlignment="1">
      <alignment horizontal="left" vertical="center" wrapText="1" readingOrder="1"/>
    </xf>
    <xf numFmtId="0" fontId="7" fillId="0" borderId="23" xfId="0" applyNumberFormat="1" applyFont="1" applyFill="1" applyBorder="1" applyAlignment="1">
      <alignment horizontal="left" vertical="center" wrapText="1" readingOrder="1"/>
    </xf>
    <xf numFmtId="0" fontId="11" fillId="0" borderId="27" xfId="0" applyNumberFormat="1" applyFont="1" applyFill="1" applyBorder="1" applyAlignment="1">
      <alignment horizontal="left" vertical="center" wrapText="1" readingOrder="1"/>
    </xf>
    <xf numFmtId="49" fontId="20" fillId="0" borderId="1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 readingOrder="1"/>
    </xf>
    <xf numFmtId="0" fontId="7" fillId="0" borderId="32" xfId="0" applyNumberFormat="1" applyFont="1" applyFill="1" applyBorder="1" applyAlignment="1">
      <alignment horizontal="left" vertical="center" wrapText="1" readingOrder="1"/>
    </xf>
    <xf numFmtId="49" fontId="20" fillId="0" borderId="14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217" fontId="7" fillId="0" borderId="12" xfId="0" applyNumberFormat="1" applyFont="1" applyFill="1" applyBorder="1" applyAlignment="1">
      <alignment horizontal="center" vertical="center" wrapText="1"/>
    </xf>
    <xf numFmtId="217" fontId="7" fillId="0" borderId="42" xfId="0" applyNumberFormat="1" applyFont="1" applyFill="1" applyBorder="1" applyAlignment="1">
      <alignment horizontal="center" vertical="center"/>
    </xf>
    <xf numFmtId="217" fontId="7" fillId="0" borderId="38" xfId="0" applyNumberFormat="1" applyFont="1" applyFill="1" applyBorder="1" applyAlignment="1">
      <alignment horizontal="center" vertical="center"/>
    </xf>
    <xf numFmtId="217" fontId="7" fillId="0" borderId="42" xfId="0" applyNumberFormat="1" applyFont="1" applyFill="1" applyBorder="1" applyAlignment="1">
      <alignment horizontal="center" vertical="center" wrapText="1"/>
    </xf>
    <xf numFmtId="217" fontId="7" fillId="33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217" fontId="7" fillId="0" borderId="0" xfId="0" applyNumberFormat="1" applyFont="1" applyFill="1" applyBorder="1" applyAlignment="1">
      <alignment horizontal="center" vertical="center" wrapText="1"/>
    </xf>
    <xf numFmtId="217" fontId="7" fillId="0" borderId="0" xfId="0" applyNumberFormat="1" applyFont="1" applyFill="1" applyBorder="1" applyAlignment="1">
      <alignment vertical="center"/>
    </xf>
    <xf numFmtId="217" fontId="7" fillId="0" borderId="0" xfId="0" applyNumberFormat="1" applyFont="1" applyFill="1" applyBorder="1" applyAlignment="1" applyProtection="1">
      <alignment horizontal="center" vertical="center"/>
      <protection/>
    </xf>
    <xf numFmtId="217" fontId="9" fillId="0" borderId="0" xfId="0" applyNumberFormat="1" applyFont="1" applyFill="1" applyBorder="1" applyAlignment="1">
      <alignment horizontal="center" vertical="center" wrapText="1"/>
    </xf>
    <xf numFmtId="217" fontId="7" fillId="33" borderId="0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217" fontId="9" fillId="0" borderId="12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wrapText="1"/>
    </xf>
    <xf numFmtId="219" fontId="7" fillId="0" borderId="12" xfId="0" applyNumberFormat="1" applyFont="1" applyFill="1" applyBorder="1" applyAlignment="1">
      <alignment horizontal="center" vertical="center"/>
    </xf>
    <xf numFmtId="21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9" fontId="7" fillId="33" borderId="0" xfId="0" applyNumberFormat="1" applyFont="1" applyFill="1" applyBorder="1" applyAlignment="1">
      <alignment horizontal="center"/>
    </xf>
    <xf numFmtId="217" fontId="7" fillId="0" borderId="31" xfId="0" applyNumberFormat="1" applyFont="1" applyFill="1" applyBorder="1" applyAlignment="1">
      <alignment horizontal="center" vertical="center"/>
    </xf>
    <xf numFmtId="217" fontId="7" fillId="0" borderId="52" xfId="0" applyNumberFormat="1" applyFont="1" applyFill="1" applyBorder="1" applyAlignment="1">
      <alignment horizontal="center" vertical="center"/>
    </xf>
    <xf numFmtId="217" fontId="7" fillId="0" borderId="6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217" fontId="7" fillId="33" borderId="31" xfId="0" applyNumberFormat="1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" wrapText="1"/>
    </xf>
    <xf numFmtId="217" fontId="11" fillId="0" borderId="0" xfId="0" applyNumberFormat="1" applyFont="1" applyFill="1" applyBorder="1" applyAlignment="1">
      <alignment horizontal="center" vertical="center"/>
    </xf>
    <xf numFmtId="217" fontId="21" fillId="0" borderId="0" xfId="0" applyNumberFormat="1" applyFont="1" applyFill="1" applyBorder="1" applyAlignment="1">
      <alignment horizontal="center" vertical="center"/>
    </xf>
    <xf numFmtId="217" fontId="25" fillId="0" borderId="0" xfId="0" applyNumberFormat="1" applyFont="1" applyFill="1" applyBorder="1" applyAlignment="1">
      <alignment horizontal="center" vertical="center"/>
    </xf>
    <xf numFmtId="219" fontId="9" fillId="0" borderId="0" xfId="0" applyNumberFormat="1" applyFont="1" applyFill="1" applyBorder="1" applyAlignment="1">
      <alignment horizontal="center"/>
    </xf>
    <xf numFmtId="217" fontId="13" fillId="0" borderId="0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Continuous" vertical="center" wrapText="1"/>
    </xf>
    <xf numFmtId="0" fontId="7" fillId="0" borderId="48" xfId="0" applyFont="1" applyFill="1" applyBorder="1" applyAlignment="1">
      <alignment horizontal="center" vertical="center"/>
    </xf>
    <xf numFmtId="217" fontId="7" fillId="0" borderId="48" xfId="0" applyNumberFormat="1" applyFont="1" applyFill="1" applyBorder="1" applyAlignment="1">
      <alignment horizontal="center" vertical="center"/>
    </xf>
    <xf numFmtId="217" fontId="9" fillId="0" borderId="3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Continuous" vertical="center" wrapText="1"/>
    </xf>
    <xf numFmtId="217" fontId="20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 wrapText="1"/>
    </xf>
    <xf numFmtId="0" fontId="11" fillId="0" borderId="14" xfId="0" applyFont="1" applyFill="1" applyBorder="1" applyAlignment="1">
      <alignment horizontal="center" wrapText="1"/>
    </xf>
    <xf numFmtId="217" fontId="11" fillId="0" borderId="62" xfId="0" applyNumberFormat="1" applyFont="1" applyFill="1" applyBorder="1" applyAlignment="1">
      <alignment horizontal="center" vertical="center"/>
    </xf>
    <xf numFmtId="217" fontId="11" fillId="0" borderId="31" xfId="0" applyNumberFormat="1" applyFont="1" applyFill="1" applyBorder="1" applyAlignment="1">
      <alignment horizontal="center" vertical="center"/>
    </xf>
    <xf numFmtId="217" fontId="11" fillId="0" borderId="31" xfId="0" applyNumberFormat="1" applyFont="1" applyFill="1" applyBorder="1" applyAlignment="1">
      <alignment horizontal="center" vertical="center" wrapText="1"/>
    </xf>
    <xf numFmtId="217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217" fontId="11" fillId="0" borderId="0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217" fontId="11" fillId="0" borderId="29" xfId="0" applyNumberFormat="1" applyFont="1" applyFill="1" applyBorder="1" applyAlignment="1">
      <alignment horizontal="center" vertical="center"/>
    </xf>
    <xf numFmtId="217" fontId="7" fillId="0" borderId="53" xfId="0" applyNumberFormat="1" applyFont="1" applyFill="1" applyBorder="1" applyAlignment="1">
      <alignment horizontal="center" vertical="center" wrapText="1"/>
    </xf>
    <xf numFmtId="217" fontId="11" fillId="0" borderId="59" xfId="0" applyNumberFormat="1" applyFont="1" applyFill="1" applyBorder="1" applyAlignment="1">
      <alignment horizontal="center" vertical="center" wrapText="1"/>
    </xf>
    <xf numFmtId="217" fontId="11" fillId="0" borderId="29" xfId="0" applyNumberFormat="1" applyFont="1" applyFill="1" applyBorder="1" applyAlignment="1">
      <alignment horizontal="center" vertical="center" wrapText="1"/>
    </xf>
    <xf numFmtId="217" fontId="7" fillId="0" borderId="64" xfId="0" applyNumberFormat="1" applyFont="1" applyFill="1" applyBorder="1" applyAlignment="1">
      <alignment horizontal="center" vertical="center" wrapText="1"/>
    </xf>
    <xf numFmtId="217" fontId="7" fillId="0" borderId="23" xfId="0" applyNumberFormat="1" applyFont="1" applyFill="1" applyBorder="1" applyAlignment="1">
      <alignment horizontal="center" vertical="center" wrapText="1"/>
    </xf>
    <xf numFmtId="217" fontId="11" fillId="0" borderId="14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wrapText="1"/>
    </xf>
    <xf numFmtId="217" fontId="6" fillId="0" borderId="23" xfId="0" applyNumberFormat="1" applyFont="1" applyFill="1" applyBorder="1" applyAlignment="1">
      <alignment horizontal="center" vertical="center"/>
    </xf>
    <xf numFmtId="217" fontId="6" fillId="0" borderId="27" xfId="0" applyNumberFormat="1" applyFont="1" applyFill="1" applyBorder="1" applyAlignment="1">
      <alignment horizontal="center" vertical="center"/>
    </xf>
    <xf numFmtId="217" fontId="6" fillId="0" borderId="0" xfId="0" applyNumberFormat="1" applyFont="1" applyFill="1" applyBorder="1" applyAlignment="1">
      <alignment horizontal="center" vertical="center"/>
    </xf>
    <xf numFmtId="217" fontId="9" fillId="0" borderId="0" xfId="0" applyNumberFormat="1" applyFont="1" applyFill="1" applyBorder="1" applyAlignment="1" applyProtection="1">
      <alignment horizontal="center" vertical="center"/>
      <protection/>
    </xf>
    <xf numFmtId="219" fontId="9" fillId="0" borderId="0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Continuous" wrapText="1"/>
    </xf>
    <xf numFmtId="217" fontId="6" fillId="0" borderId="31" xfId="0" applyNumberFormat="1" applyFont="1" applyFill="1" applyBorder="1" applyAlignment="1">
      <alignment horizontal="center" vertical="center"/>
    </xf>
    <xf numFmtId="217" fontId="6" fillId="0" borderId="32" xfId="0" applyNumberFormat="1" applyFont="1" applyFill="1" applyBorder="1" applyAlignment="1">
      <alignment horizontal="center" vertical="center"/>
    </xf>
    <xf numFmtId="217" fontId="9" fillId="0" borderId="52" xfId="0" applyNumberFormat="1" applyFont="1" applyFill="1" applyBorder="1" applyAlignment="1">
      <alignment horizontal="center" vertical="center"/>
    </xf>
    <xf numFmtId="217" fontId="9" fillId="0" borderId="4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top" wrapText="1"/>
    </xf>
    <xf numFmtId="217" fontId="6" fillId="0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wrapText="1"/>
    </xf>
    <xf numFmtId="0" fontId="11" fillId="0" borderId="0" xfId="0" applyFont="1" applyFill="1" applyBorder="1" applyAlignment="1">
      <alignment vertical="top"/>
    </xf>
    <xf numFmtId="49" fontId="11" fillId="0" borderId="3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17" fontId="7" fillId="0" borderId="0" xfId="0" applyNumberFormat="1" applyFont="1" applyFill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211" fontId="22" fillId="0" borderId="68" xfId="0" applyNumberFormat="1" applyFont="1" applyFill="1" applyBorder="1" applyAlignment="1">
      <alignment horizontal="center" vertical="center" wrapText="1"/>
    </xf>
    <xf numFmtId="211" fontId="22" fillId="0" borderId="14" xfId="0" applyNumberFormat="1" applyFont="1" applyFill="1" applyBorder="1" applyAlignment="1">
      <alignment horizontal="center" vertical="center" wrapText="1"/>
    </xf>
    <xf numFmtId="211" fontId="22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7" fillId="0" borderId="4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217" fontId="7" fillId="0" borderId="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0" xfId="0" applyNumberFormat="1" applyFont="1" applyFill="1" applyBorder="1" applyAlignment="1">
      <alignment horizontal="center" vertical="center" wrapText="1" readingOrder="1"/>
    </xf>
    <xf numFmtId="0" fontId="11" fillId="0" borderId="71" xfId="0" applyNumberFormat="1" applyFont="1" applyFill="1" applyBorder="1" applyAlignment="1">
      <alignment horizontal="center" vertical="center" wrapText="1" readingOrder="1"/>
    </xf>
    <xf numFmtId="49" fontId="11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72" xfId="0" applyFont="1" applyFill="1" applyBorder="1" applyAlignment="1">
      <alignment horizontal="center" vertical="center" textRotation="90" wrapText="1"/>
    </xf>
    <xf numFmtId="0" fontId="11" fillId="0" borderId="73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textRotation="90" wrapText="1"/>
    </xf>
    <xf numFmtId="0" fontId="13" fillId="0" borderId="74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 textRotation="90" wrapText="1"/>
    </xf>
    <xf numFmtId="0" fontId="13" fillId="0" borderId="46" xfId="0" applyFont="1" applyFill="1" applyBorder="1" applyAlignment="1">
      <alignment horizontal="center" vertical="center" textRotation="90" wrapText="1"/>
    </xf>
    <xf numFmtId="211" fontId="13" fillId="0" borderId="74" xfId="0" applyNumberFormat="1" applyFont="1" applyFill="1" applyBorder="1" applyAlignment="1">
      <alignment horizontal="center" vertical="center" textRotation="90" wrapText="1"/>
    </xf>
    <xf numFmtId="211" fontId="13" fillId="0" borderId="16" xfId="0" applyNumberFormat="1" applyFont="1" applyFill="1" applyBorder="1" applyAlignment="1">
      <alignment horizontal="center" vertical="center" textRotation="90" wrapText="1"/>
    </xf>
    <xf numFmtId="211" fontId="13" fillId="0" borderId="46" xfId="0" applyNumberFormat="1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I1" sqref="I1"/>
    </sheetView>
  </sheetViews>
  <sheetFormatPr defaultColWidth="9.140625" defaultRowHeight="140.25" customHeight="1"/>
  <cols>
    <col min="1" max="1" width="6.7109375" style="3" customWidth="1"/>
    <col min="2" max="2" width="42.421875" style="2" customWidth="1"/>
    <col min="3" max="3" width="7.57421875" style="3" customWidth="1"/>
    <col min="4" max="4" width="16.421875" style="4" customWidth="1"/>
    <col min="5" max="5" width="15.421875" style="3" customWidth="1"/>
    <col min="6" max="6" width="17.57421875" style="3" customWidth="1"/>
    <col min="7" max="7" width="1.57421875" style="4" customWidth="1"/>
    <col min="8" max="8" width="10.421875" style="3" customWidth="1"/>
    <col min="9" max="9" width="10.28125" style="3" customWidth="1"/>
    <col min="10" max="10" width="15.140625" style="4" customWidth="1"/>
    <col min="11" max="16384" width="9.140625" style="4" customWidth="1"/>
  </cols>
  <sheetData>
    <row r="1" spans="5:10" ht="100.5" customHeight="1">
      <c r="E1" s="479" t="s">
        <v>868</v>
      </c>
      <c r="F1" s="479"/>
      <c r="G1" s="479"/>
      <c r="H1" s="473"/>
      <c r="I1" s="473"/>
      <c r="J1" s="473"/>
    </row>
    <row r="2" spans="8:10" ht="23.25" customHeight="1">
      <c r="H2" s="473"/>
      <c r="I2" s="473"/>
      <c r="J2" s="473"/>
    </row>
    <row r="3" spans="1:10" ht="21.75" customHeight="1">
      <c r="A3" s="4"/>
      <c r="B3" s="477" t="s">
        <v>864</v>
      </c>
      <c r="C3" s="478"/>
      <c r="D3" s="478"/>
      <c r="E3" s="478"/>
      <c r="F3" s="478"/>
      <c r="G3" s="478"/>
      <c r="H3" s="478"/>
      <c r="I3" s="478"/>
      <c r="J3" s="478"/>
    </row>
    <row r="4" spans="1:10" ht="30.75" customHeight="1">
      <c r="A4" s="472" t="s">
        <v>342</v>
      </c>
      <c r="B4" s="472"/>
      <c r="C4" s="472"/>
      <c r="D4" s="472"/>
      <c r="E4" s="472"/>
      <c r="F4" s="472"/>
      <c r="G4" s="472"/>
      <c r="H4" s="472"/>
      <c r="I4" s="472"/>
      <c r="J4" s="472"/>
    </row>
    <row r="5" spans="1:10" ht="18.75" customHeight="1" thickBot="1">
      <c r="A5" s="4"/>
      <c r="B5" s="4"/>
      <c r="C5" s="4"/>
      <c r="E5" s="4"/>
      <c r="F5" s="476" t="s">
        <v>83</v>
      </c>
      <c r="G5" s="476"/>
      <c r="H5" s="4"/>
      <c r="I5" s="476"/>
      <c r="J5" s="476"/>
    </row>
    <row r="6" spans="1:14" ht="36" customHeight="1">
      <c r="A6" s="5"/>
      <c r="B6" s="355"/>
      <c r="C6" s="484" t="s">
        <v>75</v>
      </c>
      <c r="D6" s="484"/>
      <c r="E6" s="484"/>
      <c r="F6" s="484"/>
      <c r="G6" s="482"/>
      <c r="H6" s="482"/>
      <c r="I6" s="482"/>
      <c r="J6" s="482"/>
      <c r="K6" s="83"/>
      <c r="L6" s="83"/>
      <c r="M6" s="83"/>
      <c r="N6" s="83"/>
    </row>
    <row r="7" spans="1:14" ht="27.75" customHeight="1">
      <c r="A7" s="480" t="s">
        <v>84</v>
      </c>
      <c r="B7" s="354" t="s">
        <v>23</v>
      </c>
      <c r="C7" s="8" t="s">
        <v>76</v>
      </c>
      <c r="D7" s="6" t="s">
        <v>77</v>
      </c>
      <c r="E7" s="485" t="s">
        <v>78</v>
      </c>
      <c r="F7" s="485"/>
      <c r="G7" s="483"/>
      <c r="H7" s="483"/>
      <c r="I7" s="483"/>
      <c r="J7" s="483"/>
      <c r="K7" s="83"/>
      <c r="L7" s="83"/>
      <c r="M7" s="83"/>
      <c r="N7" s="83"/>
    </row>
    <row r="8" spans="1:14" ht="36.75" customHeight="1" thickBot="1">
      <c r="A8" s="481"/>
      <c r="B8" s="356"/>
      <c r="C8" s="8"/>
      <c r="D8" s="6"/>
      <c r="E8" s="8" t="s">
        <v>79</v>
      </c>
      <c r="F8" s="8" t="s">
        <v>80</v>
      </c>
      <c r="G8" s="59"/>
      <c r="H8" s="59"/>
      <c r="I8" s="59"/>
      <c r="J8" s="59"/>
      <c r="K8" s="83"/>
      <c r="L8" s="83"/>
      <c r="M8" s="83"/>
      <c r="N8" s="83"/>
    </row>
    <row r="9" spans="1:14" s="3" customFormat="1" ht="39" customHeight="1">
      <c r="A9" s="71">
        <v>1</v>
      </c>
      <c r="B9" s="10">
        <v>2</v>
      </c>
      <c r="C9" s="358">
        <v>3</v>
      </c>
      <c r="D9" s="409">
        <v>4</v>
      </c>
      <c r="E9" s="13">
        <v>5</v>
      </c>
      <c r="F9" s="8">
        <v>6</v>
      </c>
      <c r="G9" s="21"/>
      <c r="H9" s="21"/>
      <c r="I9" s="59"/>
      <c r="J9" s="403"/>
      <c r="K9" s="21"/>
      <c r="L9" s="21"/>
      <c r="M9" s="21"/>
      <c r="N9" s="21"/>
    </row>
    <row r="10" spans="1:11" s="83" customFormat="1" ht="49.5" customHeight="1">
      <c r="A10" s="360" t="s">
        <v>703</v>
      </c>
      <c r="B10" s="361" t="s">
        <v>24</v>
      </c>
      <c r="C10" s="8"/>
      <c r="D10" s="397">
        <f>SUM(D11,D47,D66)</f>
        <v>3072142.9</v>
      </c>
      <c r="E10" s="20">
        <f>SUM(E11,E47,E66)</f>
        <v>2121160</v>
      </c>
      <c r="F10" s="20">
        <f>SUM(F11,F47,F66)</f>
        <v>1201982.9</v>
      </c>
      <c r="G10" s="404"/>
      <c r="H10" s="404"/>
      <c r="I10" s="404"/>
      <c r="J10" s="404"/>
      <c r="K10" s="405"/>
    </row>
    <row r="11" spans="1:10" s="83" customFormat="1" ht="62.25" customHeight="1">
      <c r="A11" s="70" t="s">
        <v>704</v>
      </c>
      <c r="B11" s="19" t="s">
        <v>25</v>
      </c>
      <c r="C11" s="13">
        <v>7100</v>
      </c>
      <c r="D11" s="397">
        <f>SUM(D12,D16,D18,D38,D41)</f>
        <v>416913.79999999993</v>
      </c>
      <c r="E11" s="20">
        <f>SUM(E12,E16,E18,E38,E41)</f>
        <v>416913.79999999993</v>
      </c>
      <c r="F11" s="11" t="s">
        <v>707</v>
      </c>
      <c r="G11" s="404"/>
      <c r="H11" s="404"/>
      <c r="I11" s="404"/>
      <c r="J11" s="404"/>
    </row>
    <row r="12" spans="1:14" ht="52.5" customHeight="1">
      <c r="A12" s="359" t="s">
        <v>777</v>
      </c>
      <c r="B12" s="31" t="s">
        <v>26</v>
      </c>
      <c r="C12" s="21">
        <v>7131</v>
      </c>
      <c r="D12" s="399">
        <f>SUM(E12:F12)</f>
        <v>191485.4</v>
      </c>
      <c r="E12" s="20">
        <f>SUM(E13:E14:E15)</f>
        <v>191485.4</v>
      </c>
      <c r="F12" s="11" t="s">
        <v>707</v>
      </c>
      <c r="G12" s="404"/>
      <c r="H12" s="404"/>
      <c r="I12" s="404"/>
      <c r="J12" s="404"/>
      <c r="K12" s="83"/>
      <c r="L12" s="83"/>
      <c r="M12" s="83"/>
      <c r="N12" s="83"/>
    </row>
    <row r="13" spans="1:14" ht="52.5" customHeight="1">
      <c r="A13" s="61" t="s">
        <v>711</v>
      </c>
      <c r="B13" s="12" t="s">
        <v>27</v>
      </c>
      <c r="C13" s="13"/>
      <c r="D13" s="145">
        <f>SUM(E13:F13)</f>
        <v>0</v>
      </c>
      <c r="E13" s="11"/>
      <c r="F13" s="11" t="s">
        <v>707</v>
      </c>
      <c r="G13" s="83"/>
      <c r="H13" s="21"/>
      <c r="I13" s="21"/>
      <c r="J13" s="218"/>
      <c r="K13" s="83"/>
      <c r="L13" s="83"/>
      <c r="M13" s="83"/>
      <c r="N13" s="83"/>
    </row>
    <row r="14" spans="1:14" ht="47.25" customHeight="1">
      <c r="A14" s="62">
        <v>1112</v>
      </c>
      <c r="B14" s="12" t="s">
        <v>28</v>
      </c>
      <c r="C14" s="13"/>
      <c r="D14" s="145">
        <f>SUM(E14:F14)</f>
        <v>34490.1</v>
      </c>
      <c r="E14" s="11">
        <v>34490.1</v>
      </c>
      <c r="F14" s="11" t="s">
        <v>707</v>
      </c>
      <c r="G14" s="218"/>
      <c r="H14" s="36"/>
      <c r="I14" s="218"/>
      <c r="J14" s="218"/>
      <c r="K14" s="83"/>
      <c r="L14" s="83"/>
      <c r="M14" s="83"/>
      <c r="N14" s="83"/>
    </row>
    <row r="15" spans="1:14" ht="39" customHeight="1">
      <c r="A15" s="63">
        <v>1113</v>
      </c>
      <c r="B15" s="16" t="s">
        <v>18</v>
      </c>
      <c r="C15" s="13"/>
      <c r="D15" s="145">
        <f>SUM(E15:F15)</f>
        <v>156995.3</v>
      </c>
      <c r="E15" s="11">
        <v>156995.3</v>
      </c>
      <c r="F15" s="11"/>
      <c r="G15" s="218"/>
      <c r="H15" s="218"/>
      <c r="I15" s="218"/>
      <c r="J15" s="218"/>
      <c r="K15" s="83"/>
      <c r="L15" s="83"/>
      <c r="M15" s="83"/>
      <c r="N15" s="83"/>
    </row>
    <row r="16" spans="1:14" ht="30.75" customHeight="1">
      <c r="A16" s="63">
        <v>1120</v>
      </c>
      <c r="B16" s="17" t="s">
        <v>29</v>
      </c>
      <c r="C16" s="21">
        <v>7136</v>
      </c>
      <c r="D16" s="400">
        <f>SUM(D17)</f>
        <v>215015.8</v>
      </c>
      <c r="E16" s="20">
        <f>SUM(E17)</f>
        <v>215015.8</v>
      </c>
      <c r="F16" s="11" t="s">
        <v>707</v>
      </c>
      <c r="G16" s="404"/>
      <c r="H16" s="404"/>
      <c r="I16" s="404"/>
      <c r="J16" s="404"/>
      <c r="K16" s="83"/>
      <c r="L16" s="83"/>
      <c r="M16" s="83"/>
      <c r="N16" s="83"/>
    </row>
    <row r="17" spans="1:14" ht="22.5" customHeight="1">
      <c r="A17" s="61" t="s">
        <v>712</v>
      </c>
      <c r="B17" s="12" t="s">
        <v>30</v>
      </c>
      <c r="C17" s="13"/>
      <c r="D17" s="145">
        <f>SUM(E17:F17)</f>
        <v>215015.8</v>
      </c>
      <c r="E17" s="11">
        <v>215015.8</v>
      </c>
      <c r="F17" s="11" t="s">
        <v>707</v>
      </c>
      <c r="G17" s="218"/>
      <c r="H17" s="218"/>
      <c r="I17" s="218"/>
      <c r="J17" s="218"/>
      <c r="K17" s="83"/>
      <c r="L17" s="83"/>
      <c r="M17" s="83"/>
      <c r="N17" s="83"/>
    </row>
    <row r="18" spans="1:14" ht="118.5" customHeight="1">
      <c r="A18" s="64" t="s">
        <v>778</v>
      </c>
      <c r="B18" s="16" t="s">
        <v>19</v>
      </c>
      <c r="C18" s="21">
        <v>7145</v>
      </c>
      <c r="D18" s="398">
        <f aca="true" t="shared" si="0" ref="D18:D23">E18</f>
        <v>7912.6</v>
      </c>
      <c r="E18" s="11">
        <f>SUM(E19,E20,E21,E22,E23,E24,E25,E26,E27,E28,E29,E30,E31,E32,E33,E34,E35,E36,E37)</f>
        <v>7912.6</v>
      </c>
      <c r="F18" s="11" t="s">
        <v>707</v>
      </c>
      <c r="G18" s="218"/>
      <c r="H18" s="218"/>
      <c r="I18" s="218"/>
      <c r="J18" s="218"/>
      <c r="K18" s="83"/>
      <c r="L18" s="83"/>
      <c r="M18" s="83"/>
      <c r="N18" s="83"/>
    </row>
    <row r="19" spans="1:14" ht="63.75" customHeight="1">
      <c r="A19" s="64" t="s">
        <v>813</v>
      </c>
      <c r="B19" s="17" t="s">
        <v>814</v>
      </c>
      <c r="C19" s="18"/>
      <c r="D19" s="398">
        <f t="shared" si="0"/>
        <v>150</v>
      </c>
      <c r="E19" s="11">
        <v>150</v>
      </c>
      <c r="F19" s="11" t="s">
        <v>707</v>
      </c>
      <c r="G19" s="218"/>
      <c r="H19" s="218"/>
      <c r="I19" s="218"/>
      <c r="J19" s="218"/>
      <c r="K19" s="83"/>
      <c r="L19" s="83"/>
      <c r="M19" s="83"/>
      <c r="N19" s="83"/>
    </row>
    <row r="20" spans="1:14" ht="80.25" customHeight="1">
      <c r="A20" s="65" t="s">
        <v>815</v>
      </c>
      <c r="B20" s="19" t="s">
        <v>816</v>
      </c>
      <c r="C20" s="13"/>
      <c r="D20" s="145">
        <f t="shared" si="0"/>
        <v>50</v>
      </c>
      <c r="E20" s="11">
        <v>50</v>
      </c>
      <c r="F20" s="11" t="s">
        <v>707</v>
      </c>
      <c r="G20" s="218"/>
      <c r="H20" s="218"/>
      <c r="I20" s="218"/>
      <c r="J20" s="218"/>
      <c r="K20" s="83"/>
      <c r="L20" s="83"/>
      <c r="M20" s="83"/>
      <c r="N20" s="83"/>
    </row>
    <row r="21" spans="1:14" ht="56.25" customHeight="1">
      <c r="A21" s="65" t="s">
        <v>817</v>
      </c>
      <c r="B21" s="19" t="s">
        <v>818</v>
      </c>
      <c r="C21" s="13"/>
      <c r="D21" s="145">
        <f t="shared" si="0"/>
        <v>50</v>
      </c>
      <c r="E21" s="11">
        <v>50</v>
      </c>
      <c r="F21" s="11" t="s">
        <v>707</v>
      </c>
      <c r="G21" s="218"/>
      <c r="H21" s="218"/>
      <c r="I21" s="218"/>
      <c r="J21" s="218"/>
      <c r="K21" s="83"/>
      <c r="L21" s="83"/>
      <c r="M21" s="83"/>
      <c r="N21" s="83"/>
    </row>
    <row r="22" spans="1:14" ht="140.25" customHeight="1">
      <c r="A22" s="65" t="s">
        <v>819</v>
      </c>
      <c r="B22" s="19" t="s">
        <v>820</v>
      </c>
      <c r="C22" s="13"/>
      <c r="D22" s="145">
        <f t="shared" si="0"/>
        <v>2800</v>
      </c>
      <c r="E22" s="11">
        <v>2800</v>
      </c>
      <c r="F22" s="11" t="s">
        <v>707</v>
      </c>
      <c r="G22" s="218"/>
      <c r="H22" s="218"/>
      <c r="I22" s="218"/>
      <c r="J22" s="218"/>
      <c r="K22" s="83"/>
      <c r="L22" s="83"/>
      <c r="M22" s="83"/>
      <c r="N22" s="83"/>
    </row>
    <row r="23" spans="1:14" ht="108.75" customHeight="1">
      <c r="A23" s="62">
        <v>11305</v>
      </c>
      <c r="B23" s="19" t="s">
        <v>821</v>
      </c>
      <c r="C23" s="13"/>
      <c r="D23" s="145">
        <f t="shared" si="0"/>
        <v>0</v>
      </c>
      <c r="E23" s="11"/>
      <c r="F23" s="11" t="s">
        <v>707</v>
      </c>
      <c r="G23" s="218"/>
      <c r="H23" s="218"/>
      <c r="I23" s="218"/>
      <c r="J23" s="218"/>
      <c r="K23" s="83"/>
      <c r="L23" s="83"/>
      <c r="M23" s="83"/>
      <c r="N23" s="83"/>
    </row>
    <row r="24" spans="1:14" ht="78.75" customHeight="1">
      <c r="A24" s="62">
        <v>11306</v>
      </c>
      <c r="B24" s="19" t="s">
        <v>792</v>
      </c>
      <c r="C24" s="13"/>
      <c r="D24" s="145">
        <f aca="true" t="shared" si="1" ref="D24:D37">E24</f>
        <v>0</v>
      </c>
      <c r="E24" s="11"/>
      <c r="F24" s="11" t="s">
        <v>707</v>
      </c>
      <c r="G24" s="218"/>
      <c r="H24" s="218"/>
      <c r="I24" s="218"/>
      <c r="J24" s="218"/>
      <c r="K24" s="83"/>
      <c r="L24" s="83"/>
      <c r="M24" s="83"/>
      <c r="N24" s="83"/>
    </row>
    <row r="25" spans="1:14" ht="111.75" customHeight="1">
      <c r="A25" s="62">
        <v>11307</v>
      </c>
      <c r="B25" s="19" t="s">
        <v>822</v>
      </c>
      <c r="C25" s="13"/>
      <c r="D25" s="145">
        <f t="shared" si="1"/>
        <v>3340</v>
      </c>
      <c r="E25" s="11">
        <v>3340</v>
      </c>
      <c r="F25" s="11" t="s">
        <v>707</v>
      </c>
      <c r="G25" s="218"/>
      <c r="H25" s="218"/>
      <c r="I25" s="218"/>
      <c r="J25" s="218"/>
      <c r="K25" s="83"/>
      <c r="L25" s="83"/>
      <c r="M25" s="83"/>
      <c r="N25" s="83"/>
    </row>
    <row r="26" spans="1:14" ht="103.5" customHeight="1">
      <c r="A26" s="63">
        <v>11308</v>
      </c>
      <c r="B26" s="19" t="s">
        <v>833</v>
      </c>
      <c r="C26" s="13"/>
      <c r="D26" s="145">
        <f t="shared" si="1"/>
        <v>0</v>
      </c>
      <c r="E26" s="11"/>
      <c r="F26" s="11" t="s">
        <v>707</v>
      </c>
      <c r="G26" s="218"/>
      <c r="H26" s="218"/>
      <c r="I26" s="218"/>
      <c r="J26" s="218"/>
      <c r="K26" s="83"/>
      <c r="L26" s="83"/>
      <c r="M26" s="83"/>
      <c r="N26" s="83"/>
    </row>
    <row r="27" spans="1:14" ht="85.5" customHeight="1">
      <c r="A27" s="63">
        <v>11309</v>
      </c>
      <c r="B27" s="19" t="s">
        <v>823</v>
      </c>
      <c r="C27" s="13"/>
      <c r="D27" s="145">
        <f t="shared" si="1"/>
        <v>100</v>
      </c>
      <c r="E27" s="11">
        <v>100</v>
      </c>
      <c r="F27" s="11" t="s">
        <v>707</v>
      </c>
      <c r="G27" s="218"/>
      <c r="H27" s="218"/>
      <c r="I27" s="218"/>
      <c r="J27" s="218"/>
      <c r="K27" s="83"/>
      <c r="L27" s="83"/>
      <c r="M27" s="83"/>
      <c r="N27" s="83"/>
    </row>
    <row r="28" spans="1:14" ht="90" customHeight="1">
      <c r="A28" s="63">
        <v>11310</v>
      </c>
      <c r="B28" s="17" t="s">
        <v>824</v>
      </c>
      <c r="C28" s="13"/>
      <c r="D28" s="145">
        <f t="shared" si="1"/>
        <v>480</v>
      </c>
      <c r="E28" s="11">
        <v>480</v>
      </c>
      <c r="F28" s="11" t="s">
        <v>707</v>
      </c>
      <c r="G28" s="218"/>
      <c r="H28" s="218"/>
      <c r="I28" s="218"/>
      <c r="J28" s="218"/>
      <c r="K28" s="83"/>
      <c r="L28" s="83"/>
      <c r="M28" s="83"/>
      <c r="N28" s="83"/>
    </row>
    <row r="29" spans="1:14" ht="68.25" customHeight="1">
      <c r="A29" s="63">
        <v>11311</v>
      </c>
      <c r="B29" s="19" t="s">
        <v>825</v>
      </c>
      <c r="C29" s="13"/>
      <c r="D29" s="145">
        <f t="shared" si="1"/>
        <v>0</v>
      </c>
      <c r="E29" s="11"/>
      <c r="F29" s="11" t="s">
        <v>707</v>
      </c>
      <c r="G29" s="218"/>
      <c r="H29" s="218"/>
      <c r="I29" s="218"/>
      <c r="J29" s="218"/>
      <c r="K29" s="83"/>
      <c r="L29" s="83"/>
      <c r="M29" s="83"/>
      <c r="N29" s="83"/>
    </row>
    <row r="30" spans="1:14" ht="140.25" customHeight="1">
      <c r="A30" s="63">
        <v>11312</v>
      </c>
      <c r="B30" s="19" t="s">
        <v>827</v>
      </c>
      <c r="C30" s="13"/>
      <c r="D30" s="145">
        <f t="shared" si="1"/>
        <v>192.6</v>
      </c>
      <c r="E30" s="11">
        <v>192.6</v>
      </c>
      <c r="F30" s="11" t="s">
        <v>707</v>
      </c>
      <c r="G30" s="218"/>
      <c r="H30" s="218"/>
      <c r="I30" s="218"/>
      <c r="J30" s="218"/>
      <c r="K30" s="83"/>
      <c r="L30" s="83"/>
      <c r="M30" s="83"/>
      <c r="N30" s="83"/>
    </row>
    <row r="31" spans="1:14" ht="123.75" customHeight="1">
      <c r="A31" s="63">
        <v>11313</v>
      </c>
      <c r="B31" s="17" t="s">
        <v>828</v>
      </c>
      <c r="C31" s="13"/>
      <c r="D31" s="145">
        <f t="shared" si="1"/>
        <v>0</v>
      </c>
      <c r="E31" s="11"/>
      <c r="F31" s="11" t="s">
        <v>707</v>
      </c>
      <c r="G31" s="218"/>
      <c r="H31" s="218"/>
      <c r="I31" s="218"/>
      <c r="J31" s="218"/>
      <c r="K31" s="83"/>
      <c r="L31" s="83"/>
      <c r="M31" s="83"/>
      <c r="N31" s="83"/>
    </row>
    <row r="32" spans="1:14" ht="78" customHeight="1">
      <c r="A32" s="63">
        <v>11314</v>
      </c>
      <c r="B32" s="17" t="s">
        <v>829</v>
      </c>
      <c r="C32" s="13"/>
      <c r="D32" s="145">
        <f t="shared" si="1"/>
        <v>0</v>
      </c>
      <c r="E32" s="11"/>
      <c r="F32" s="11" t="s">
        <v>707</v>
      </c>
      <c r="G32" s="218"/>
      <c r="H32" s="218"/>
      <c r="I32" s="218"/>
      <c r="J32" s="218"/>
      <c r="K32" s="83"/>
      <c r="L32" s="83"/>
      <c r="M32" s="83"/>
      <c r="N32" s="83"/>
    </row>
    <row r="33" spans="1:14" ht="75.75" customHeight="1">
      <c r="A33" s="63">
        <v>11315</v>
      </c>
      <c r="B33" s="17" t="s">
        <v>830</v>
      </c>
      <c r="C33" s="13"/>
      <c r="D33" s="145">
        <f t="shared" si="1"/>
        <v>0</v>
      </c>
      <c r="E33" s="11"/>
      <c r="F33" s="11" t="s">
        <v>707</v>
      </c>
      <c r="G33" s="218"/>
      <c r="H33" s="218"/>
      <c r="I33" s="218"/>
      <c r="J33" s="218"/>
      <c r="K33" s="83"/>
      <c r="L33" s="83"/>
      <c r="M33" s="83"/>
      <c r="N33" s="83"/>
    </row>
    <row r="34" spans="1:14" ht="49.5" customHeight="1">
      <c r="A34" s="66">
        <v>11316</v>
      </c>
      <c r="B34" s="17" t="s">
        <v>793</v>
      </c>
      <c r="C34" s="13"/>
      <c r="D34" s="145">
        <f t="shared" si="1"/>
        <v>750</v>
      </c>
      <c r="E34" s="11">
        <v>750</v>
      </c>
      <c r="F34" s="11" t="s">
        <v>707</v>
      </c>
      <c r="G34" s="218"/>
      <c r="H34" s="218"/>
      <c r="I34" s="218"/>
      <c r="J34" s="218"/>
      <c r="K34" s="83"/>
      <c r="L34" s="83"/>
      <c r="M34" s="83"/>
      <c r="N34" s="83"/>
    </row>
    <row r="35" spans="1:14" ht="49.5" customHeight="1">
      <c r="A35" s="66">
        <v>11317</v>
      </c>
      <c r="B35" s="17" t="s">
        <v>812</v>
      </c>
      <c r="C35" s="13"/>
      <c r="D35" s="145">
        <f t="shared" si="1"/>
        <v>0</v>
      </c>
      <c r="E35" s="11"/>
      <c r="F35" s="11" t="s">
        <v>707</v>
      </c>
      <c r="G35" s="218"/>
      <c r="H35" s="218"/>
      <c r="I35" s="218"/>
      <c r="J35" s="218"/>
      <c r="K35" s="83"/>
      <c r="L35" s="83"/>
      <c r="M35" s="83"/>
      <c r="N35" s="83"/>
    </row>
    <row r="36" spans="1:14" ht="58.5" customHeight="1">
      <c r="A36" s="66">
        <v>11318</v>
      </c>
      <c r="B36" s="17" t="s">
        <v>831</v>
      </c>
      <c r="C36" s="13"/>
      <c r="D36" s="145">
        <f t="shared" si="1"/>
        <v>0</v>
      </c>
      <c r="E36" s="11"/>
      <c r="F36" s="11" t="s">
        <v>707</v>
      </c>
      <c r="G36" s="218"/>
      <c r="H36" s="218"/>
      <c r="I36" s="218"/>
      <c r="J36" s="218"/>
      <c r="K36" s="83"/>
      <c r="L36" s="83"/>
      <c r="M36" s="83"/>
      <c r="N36" s="83"/>
    </row>
    <row r="37" spans="1:14" ht="34.5" customHeight="1">
      <c r="A37" s="63">
        <v>11319</v>
      </c>
      <c r="B37" s="17" t="s">
        <v>832</v>
      </c>
      <c r="C37" s="13"/>
      <c r="D37" s="145">
        <f t="shared" si="1"/>
        <v>0</v>
      </c>
      <c r="E37" s="11"/>
      <c r="F37" s="11"/>
      <c r="G37" s="218"/>
      <c r="H37" s="218"/>
      <c r="I37" s="218"/>
      <c r="J37" s="218"/>
      <c r="K37" s="83"/>
      <c r="L37" s="83"/>
      <c r="M37" s="83"/>
      <c r="N37" s="83"/>
    </row>
    <row r="38" spans="1:14" ht="59.25" customHeight="1">
      <c r="A38" s="62">
        <v>1140</v>
      </c>
      <c r="B38" s="19" t="s">
        <v>834</v>
      </c>
      <c r="C38" s="13">
        <v>7146</v>
      </c>
      <c r="D38" s="397">
        <f>E38</f>
        <v>2500</v>
      </c>
      <c r="E38" s="20">
        <f>SUM(E39,E40)</f>
        <v>2500</v>
      </c>
      <c r="F38" s="11" t="s">
        <v>707</v>
      </c>
      <c r="G38" s="404"/>
      <c r="H38" s="404"/>
      <c r="I38" s="404"/>
      <c r="J38" s="404"/>
      <c r="K38" s="83"/>
      <c r="L38" s="83"/>
      <c r="M38" s="83"/>
      <c r="N38" s="83"/>
    </row>
    <row r="39" spans="1:14" ht="110.25" customHeight="1">
      <c r="A39" s="62">
        <v>1141</v>
      </c>
      <c r="B39" s="19" t="s">
        <v>835</v>
      </c>
      <c r="C39" s="9"/>
      <c r="D39" s="399">
        <f>SUM(E39:F39)</f>
        <v>2500</v>
      </c>
      <c r="E39" s="11">
        <v>2500</v>
      </c>
      <c r="F39" s="11" t="s">
        <v>707</v>
      </c>
      <c r="G39" s="218"/>
      <c r="H39" s="218"/>
      <c r="I39" s="218"/>
      <c r="J39" s="218"/>
      <c r="K39" s="83"/>
      <c r="L39" s="83"/>
      <c r="M39" s="83"/>
      <c r="N39" s="83"/>
    </row>
    <row r="40" spans="1:14" ht="120.75" customHeight="1">
      <c r="A40" s="67">
        <v>1142</v>
      </c>
      <c r="B40" s="19" t="s">
        <v>836</v>
      </c>
      <c r="C40" s="13"/>
      <c r="D40" s="145">
        <f>SUM(E40:F40)</f>
        <v>0</v>
      </c>
      <c r="E40" s="11"/>
      <c r="F40" s="11" t="s">
        <v>707</v>
      </c>
      <c r="G40" s="218"/>
      <c r="H40" s="218"/>
      <c r="I40" s="218"/>
      <c r="J40" s="218"/>
      <c r="K40" s="83"/>
      <c r="L40" s="83"/>
      <c r="M40" s="83"/>
      <c r="N40" s="83"/>
    </row>
    <row r="41" spans="1:14" ht="63.75" customHeight="1">
      <c r="A41" s="63">
        <v>1150</v>
      </c>
      <c r="B41" s="17" t="s">
        <v>837</v>
      </c>
      <c r="C41" s="13">
        <v>7161</v>
      </c>
      <c r="D41" s="400">
        <f>SUM(D42,D46)</f>
        <v>0</v>
      </c>
      <c r="E41" s="20">
        <f>SUM(E42,E46)</f>
        <v>0</v>
      </c>
      <c r="F41" s="11" t="s">
        <v>707</v>
      </c>
      <c r="G41" s="404"/>
      <c r="H41" s="404"/>
      <c r="I41" s="404"/>
      <c r="J41" s="404"/>
      <c r="K41" s="83"/>
      <c r="L41" s="83"/>
      <c r="M41" s="83"/>
      <c r="N41" s="83"/>
    </row>
    <row r="42" spans="1:14" ht="81.75" customHeight="1">
      <c r="A42" s="63">
        <v>1151</v>
      </c>
      <c r="B42" s="16" t="s">
        <v>838</v>
      </c>
      <c r="C42" s="21"/>
      <c r="D42" s="398">
        <f>SUM(D43:D45)</f>
        <v>0</v>
      </c>
      <c r="E42" s="11">
        <f>SUM(E43:E45)</f>
        <v>0</v>
      </c>
      <c r="F42" s="11" t="s">
        <v>707</v>
      </c>
      <c r="G42" s="218"/>
      <c r="H42" s="218"/>
      <c r="I42" s="218"/>
      <c r="J42" s="218"/>
      <c r="K42" s="83"/>
      <c r="L42" s="83"/>
      <c r="M42" s="83"/>
      <c r="N42" s="83"/>
    </row>
    <row r="43" spans="1:14" ht="27.75" customHeight="1">
      <c r="A43" s="68">
        <v>1152</v>
      </c>
      <c r="B43" s="19" t="s">
        <v>839</v>
      </c>
      <c r="C43" s="13"/>
      <c r="D43" s="145">
        <f>SUM(E43:F43)</f>
        <v>0</v>
      </c>
      <c r="E43" s="11"/>
      <c r="F43" s="11" t="s">
        <v>707</v>
      </c>
      <c r="G43" s="406"/>
      <c r="H43" s="406"/>
      <c r="I43" s="406"/>
      <c r="J43" s="406"/>
      <c r="K43" s="83"/>
      <c r="L43" s="83"/>
      <c r="M43" s="83"/>
      <c r="N43" s="83"/>
    </row>
    <row r="44" spans="1:14" ht="18.75" customHeight="1">
      <c r="A44" s="68">
        <v>1153</v>
      </c>
      <c r="B44" s="23" t="s">
        <v>840</v>
      </c>
      <c r="C44" s="13"/>
      <c r="D44" s="145">
        <f>SUM(E44:F44)</f>
        <v>0</v>
      </c>
      <c r="E44" s="22"/>
      <c r="F44" s="11" t="s">
        <v>707</v>
      </c>
      <c r="G44" s="406"/>
      <c r="H44" s="406"/>
      <c r="I44" s="406"/>
      <c r="J44" s="406"/>
      <c r="K44" s="83"/>
      <c r="L44" s="83"/>
      <c r="M44" s="83"/>
      <c r="N44" s="83"/>
    </row>
    <row r="45" spans="1:14" ht="40.5" customHeight="1">
      <c r="A45" s="68">
        <v>1154</v>
      </c>
      <c r="B45" s="19" t="s">
        <v>841</v>
      </c>
      <c r="C45" s="13"/>
      <c r="D45" s="145">
        <f>SUM(E45:F45)</f>
        <v>0</v>
      </c>
      <c r="E45" s="22"/>
      <c r="F45" s="11" t="s">
        <v>707</v>
      </c>
      <c r="G45" s="406"/>
      <c r="H45" s="406"/>
      <c r="I45" s="406"/>
      <c r="J45" s="406"/>
      <c r="K45" s="83"/>
      <c r="L45" s="83"/>
      <c r="M45" s="83"/>
      <c r="N45" s="83"/>
    </row>
    <row r="46" spans="1:14" ht="102" customHeight="1">
      <c r="A46" s="68">
        <v>1155</v>
      </c>
      <c r="B46" s="16" t="s">
        <v>842</v>
      </c>
      <c r="C46" s="13"/>
      <c r="D46" s="145">
        <f>SUM(E46:F46)</f>
        <v>0</v>
      </c>
      <c r="E46" s="22"/>
      <c r="F46" s="11" t="s">
        <v>707</v>
      </c>
      <c r="G46" s="406"/>
      <c r="H46" s="406"/>
      <c r="I46" s="406"/>
      <c r="J46" s="406"/>
      <c r="K46" s="83"/>
      <c r="L46" s="83"/>
      <c r="M46" s="83"/>
      <c r="N46" s="83"/>
    </row>
    <row r="47" spans="1:14" ht="70.5" customHeight="1">
      <c r="A47" s="63">
        <v>1200</v>
      </c>
      <c r="B47" s="24" t="s">
        <v>31</v>
      </c>
      <c r="C47" s="13">
        <v>7300</v>
      </c>
      <c r="D47" s="400">
        <f>SUM(D48,D50,D52,D54,D56,D63)</f>
        <v>2451838.9</v>
      </c>
      <c r="E47" s="20">
        <f>SUM(E48,E50,E52,E54,E56,E63)</f>
        <v>1500856</v>
      </c>
      <c r="F47" s="20">
        <f>SUM(F48,F50,F52,F54,F56,F63)</f>
        <v>950982.9</v>
      </c>
      <c r="G47" s="404"/>
      <c r="H47" s="404"/>
      <c r="I47" s="404"/>
      <c r="J47" s="404"/>
      <c r="K47" s="83"/>
      <c r="L47" s="83"/>
      <c r="M47" s="83"/>
      <c r="N47" s="83"/>
    </row>
    <row r="48" spans="1:14" ht="57" customHeight="1">
      <c r="A48" s="63">
        <v>1210</v>
      </c>
      <c r="B48" s="17" t="s">
        <v>32</v>
      </c>
      <c r="C48" s="21">
        <v>7311</v>
      </c>
      <c r="D48" s="145">
        <f>SUM(D49)</f>
        <v>0</v>
      </c>
      <c r="E48" s="11">
        <f>SUM(E49)</f>
        <v>0</v>
      </c>
      <c r="F48" s="11" t="s">
        <v>707</v>
      </c>
      <c r="G48" s="218"/>
      <c r="H48" s="218"/>
      <c r="I48" s="218"/>
      <c r="J48" s="218"/>
      <c r="K48" s="83"/>
      <c r="L48" s="83"/>
      <c r="M48" s="83"/>
      <c r="N48" s="83"/>
    </row>
    <row r="49" spans="1:14" ht="72" customHeight="1">
      <c r="A49" s="62">
        <v>1211</v>
      </c>
      <c r="B49" s="16" t="s">
        <v>33</v>
      </c>
      <c r="C49" s="25"/>
      <c r="D49" s="145">
        <f>SUM(E49:F49)</f>
        <v>0</v>
      </c>
      <c r="E49" s="22"/>
      <c r="F49" s="11" t="s">
        <v>707</v>
      </c>
      <c r="G49" s="406"/>
      <c r="H49" s="406"/>
      <c r="I49" s="406"/>
      <c r="J49" s="406"/>
      <c r="K49" s="83"/>
      <c r="L49" s="83"/>
      <c r="M49" s="83"/>
      <c r="N49" s="83"/>
    </row>
    <row r="50" spans="1:14" ht="51" customHeight="1">
      <c r="A50" s="63">
        <v>1220</v>
      </c>
      <c r="B50" s="17" t="s">
        <v>34</v>
      </c>
      <c r="C50" s="73">
        <v>7312</v>
      </c>
      <c r="D50" s="145">
        <f>SUM(D51)</f>
        <v>0</v>
      </c>
      <c r="E50" s="11" t="s">
        <v>707</v>
      </c>
      <c r="F50" s="11">
        <f>SUM(F51)</f>
        <v>0</v>
      </c>
      <c r="G50" s="218"/>
      <c r="H50" s="218"/>
      <c r="I50" s="218"/>
      <c r="J50" s="218"/>
      <c r="K50" s="83"/>
      <c r="L50" s="83"/>
      <c r="M50" s="83"/>
      <c r="N50" s="83"/>
    </row>
    <row r="51" spans="1:14" ht="76.5" customHeight="1">
      <c r="A51" s="67">
        <v>1221</v>
      </c>
      <c r="B51" s="16" t="s">
        <v>35</v>
      </c>
      <c r="C51" s="25"/>
      <c r="D51" s="145">
        <f>SUM(E51:F51)</f>
        <v>0</v>
      </c>
      <c r="E51" s="11" t="s">
        <v>707</v>
      </c>
      <c r="F51" s="11">
        <v>0</v>
      </c>
      <c r="G51" s="218"/>
      <c r="H51" s="218"/>
      <c r="I51" s="218"/>
      <c r="J51" s="218"/>
      <c r="K51" s="83"/>
      <c r="L51" s="83"/>
      <c r="M51" s="83"/>
      <c r="N51" s="83"/>
    </row>
    <row r="52" spans="1:14" ht="52.5" customHeight="1">
      <c r="A52" s="63">
        <v>1230</v>
      </c>
      <c r="B52" s="17" t="s">
        <v>36</v>
      </c>
      <c r="C52" s="73">
        <v>7321</v>
      </c>
      <c r="D52" s="145">
        <f>SUM(D53)</f>
        <v>0</v>
      </c>
      <c r="E52" s="11">
        <f>SUM(E53)</f>
        <v>0</v>
      </c>
      <c r="F52" s="11" t="s">
        <v>707</v>
      </c>
      <c r="G52" s="218"/>
      <c r="H52" s="218"/>
      <c r="I52" s="218"/>
      <c r="J52" s="218"/>
      <c r="K52" s="83"/>
      <c r="L52" s="83"/>
      <c r="M52" s="83"/>
      <c r="N52" s="83"/>
    </row>
    <row r="53" spans="1:14" ht="74.25" customHeight="1">
      <c r="A53" s="62">
        <v>1231</v>
      </c>
      <c r="B53" s="12" t="s">
        <v>37</v>
      </c>
      <c r="C53" s="25"/>
      <c r="D53" s="145">
        <f>SUM(E53:F53)</f>
        <v>0</v>
      </c>
      <c r="E53" s="22"/>
      <c r="F53" s="11" t="s">
        <v>707</v>
      </c>
      <c r="G53" s="406"/>
      <c r="H53" s="406"/>
      <c r="I53" s="406"/>
      <c r="J53" s="406"/>
      <c r="K53" s="83"/>
      <c r="L53" s="83"/>
      <c r="M53" s="83"/>
      <c r="N53" s="83"/>
    </row>
    <row r="54" spans="1:14" ht="53.25" customHeight="1">
      <c r="A54" s="62">
        <v>1240</v>
      </c>
      <c r="B54" s="19" t="s">
        <v>38</v>
      </c>
      <c r="C54" s="25">
        <v>7322</v>
      </c>
      <c r="D54" s="145">
        <f>SUM(D55)</f>
        <v>0</v>
      </c>
      <c r="E54" s="11" t="s">
        <v>707</v>
      </c>
      <c r="F54" s="11">
        <f>SUM(F55)</f>
        <v>0</v>
      </c>
      <c r="G54" s="218"/>
      <c r="H54" s="218"/>
      <c r="I54" s="218"/>
      <c r="J54" s="218"/>
      <c r="K54" s="83"/>
      <c r="L54" s="83"/>
      <c r="M54" s="83"/>
      <c r="N54" s="83"/>
    </row>
    <row r="55" spans="1:14" ht="69" customHeight="1">
      <c r="A55" s="62">
        <v>1241</v>
      </c>
      <c r="B55" s="12" t="s">
        <v>39</v>
      </c>
      <c r="C55" s="25"/>
      <c r="D55" s="145">
        <f>SUM(E55:F55)</f>
        <v>0</v>
      </c>
      <c r="E55" s="11" t="s">
        <v>707</v>
      </c>
      <c r="F55" s="22">
        <v>0</v>
      </c>
      <c r="G55" s="218"/>
      <c r="H55" s="218"/>
      <c r="I55" s="218"/>
      <c r="J55" s="218"/>
      <c r="K55" s="83"/>
      <c r="L55" s="83"/>
      <c r="M55" s="83"/>
      <c r="N55" s="83"/>
    </row>
    <row r="56" spans="1:14" ht="75.75" customHeight="1">
      <c r="A56" s="62">
        <v>1250</v>
      </c>
      <c r="B56" s="19" t="s">
        <v>40</v>
      </c>
      <c r="C56" s="13">
        <v>7331</v>
      </c>
      <c r="D56" s="410">
        <f>SUM(D57,D58,D61,D62)</f>
        <v>1500856</v>
      </c>
      <c r="E56" s="26">
        <f>SUM(E57,E58,E61,E62)</f>
        <v>1500856</v>
      </c>
      <c r="F56" s="11" t="s">
        <v>707</v>
      </c>
      <c r="G56" s="407"/>
      <c r="H56" s="407"/>
      <c r="I56" s="407"/>
      <c r="J56" s="407"/>
      <c r="K56" s="83"/>
      <c r="L56" s="83"/>
      <c r="M56" s="83"/>
      <c r="N56" s="83"/>
    </row>
    <row r="57" spans="1:14" ht="52.5" customHeight="1">
      <c r="A57" s="62">
        <v>1251</v>
      </c>
      <c r="B57" s="12" t="s">
        <v>41</v>
      </c>
      <c r="C57" s="13"/>
      <c r="D57" s="230">
        <f>SUM(E57:F57)</f>
        <v>1500856</v>
      </c>
      <c r="E57" s="27">
        <v>1500856</v>
      </c>
      <c r="F57" s="11" t="s">
        <v>707</v>
      </c>
      <c r="G57" s="363"/>
      <c r="H57" s="363"/>
      <c r="I57" s="363"/>
      <c r="J57" s="363"/>
      <c r="K57" s="83"/>
      <c r="L57" s="83"/>
      <c r="M57" s="83"/>
      <c r="N57" s="83"/>
    </row>
    <row r="58" spans="1:14" ht="43.5" customHeight="1">
      <c r="A58" s="62">
        <v>1252</v>
      </c>
      <c r="B58" s="12" t="s">
        <v>42</v>
      </c>
      <c r="C58" s="25"/>
      <c r="D58" s="145">
        <f>SUM(D59:D60)</f>
        <v>0</v>
      </c>
      <c r="E58" s="11">
        <f>SUM(E59:E60)</f>
        <v>0</v>
      </c>
      <c r="F58" s="11" t="s">
        <v>707</v>
      </c>
      <c r="G58" s="218"/>
      <c r="H58" s="218"/>
      <c r="I58" s="218"/>
      <c r="J58" s="218"/>
      <c r="K58" s="83"/>
      <c r="L58" s="83"/>
      <c r="M58" s="83"/>
      <c r="N58" s="83"/>
    </row>
    <row r="59" spans="1:14" ht="69.75" customHeight="1">
      <c r="A59" s="62">
        <v>1253</v>
      </c>
      <c r="B59" s="19" t="s">
        <v>43</v>
      </c>
      <c r="C59" s="13"/>
      <c r="D59" s="145">
        <f>SUM(E59:F59)</f>
        <v>0</v>
      </c>
      <c r="E59" s="11"/>
      <c r="F59" s="11" t="s">
        <v>707</v>
      </c>
      <c r="G59" s="406"/>
      <c r="H59" s="406"/>
      <c r="I59" s="406"/>
      <c r="J59" s="406"/>
      <c r="K59" s="83"/>
      <c r="L59" s="83"/>
      <c r="M59" s="83"/>
      <c r="N59" s="83"/>
    </row>
    <row r="60" spans="1:14" ht="30.75" customHeight="1">
      <c r="A60" s="62">
        <v>1254</v>
      </c>
      <c r="B60" s="19" t="s">
        <v>44</v>
      </c>
      <c r="C60" s="13"/>
      <c r="D60" s="145">
        <f>SUM(E60:F60)</f>
        <v>0</v>
      </c>
      <c r="E60" s="22"/>
      <c r="F60" s="11" t="s">
        <v>707</v>
      </c>
      <c r="G60" s="406"/>
      <c r="H60" s="406"/>
      <c r="I60" s="406"/>
      <c r="J60" s="406"/>
      <c r="K60" s="83"/>
      <c r="L60" s="83"/>
      <c r="M60" s="83"/>
      <c r="N60" s="83"/>
    </row>
    <row r="61" spans="1:14" ht="44.25" customHeight="1">
      <c r="A61" s="62">
        <v>1255</v>
      </c>
      <c r="B61" s="12" t="s">
        <v>45</v>
      </c>
      <c r="C61" s="25"/>
      <c r="D61" s="145">
        <f>SUM(E61:F61)</f>
        <v>0</v>
      </c>
      <c r="E61" s="22"/>
      <c r="F61" s="11" t="s">
        <v>707</v>
      </c>
      <c r="G61" s="406"/>
      <c r="H61" s="406"/>
      <c r="I61" s="406"/>
      <c r="J61" s="406"/>
      <c r="K61" s="83"/>
      <c r="L61" s="83"/>
      <c r="M61" s="83"/>
      <c r="N61" s="83"/>
    </row>
    <row r="62" spans="1:14" ht="66" customHeight="1">
      <c r="A62" s="62">
        <v>1256</v>
      </c>
      <c r="B62" s="12" t="s">
        <v>46</v>
      </c>
      <c r="C62" s="25"/>
      <c r="D62" s="145">
        <f>SUM(E62:F62)</f>
        <v>0</v>
      </c>
      <c r="E62" s="22"/>
      <c r="F62" s="11" t="s">
        <v>707</v>
      </c>
      <c r="G62" s="406"/>
      <c r="H62" s="406"/>
      <c r="I62" s="406"/>
      <c r="J62" s="406"/>
      <c r="K62" s="83"/>
      <c r="L62" s="83"/>
      <c r="M62" s="83"/>
      <c r="N62" s="83"/>
    </row>
    <row r="63" spans="1:14" ht="66.75" customHeight="1">
      <c r="A63" s="62">
        <v>1260</v>
      </c>
      <c r="B63" s="19" t="s">
        <v>47</v>
      </c>
      <c r="C63" s="13">
        <v>7332</v>
      </c>
      <c r="D63" s="400">
        <f>SUM(D64:D65)</f>
        <v>950982.9</v>
      </c>
      <c r="E63" s="11" t="s">
        <v>707</v>
      </c>
      <c r="F63" s="20">
        <f>SUM(F64:F65)</f>
        <v>950982.9</v>
      </c>
      <c r="G63" s="404"/>
      <c r="H63" s="404"/>
      <c r="I63" s="404"/>
      <c r="J63" s="404"/>
      <c r="K63" s="83"/>
      <c r="L63" s="83"/>
      <c r="M63" s="83"/>
      <c r="N63" s="83"/>
    </row>
    <row r="64" spans="1:14" ht="54.75" customHeight="1">
      <c r="A64" s="62">
        <v>1261</v>
      </c>
      <c r="B64" s="12" t="s">
        <v>48</v>
      </c>
      <c r="C64" s="25"/>
      <c r="D64" s="145">
        <f>SUM(E64:F64)</f>
        <v>950982.9</v>
      </c>
      <c r="E64" s="11" t="s">
        <v>707</v>
      </c>
      <c r="F64" s="11">
        <v>950982.9</v>
      </c>
      <c r="G64" s="218"/>
      <c r="H64" s="406"/>
      <c r="I64" s="406"/>
      <c r="J64" s="406"/>
      <c r="K64" s="83"/>
      <c r="L64" s="83"/>
      <c r="M64" s="83"/>
      <c r="N64" s="83"/>
    </row>
    <row r="65" spans="1:14" ht="59.25" customHeight="1">
      <c r="A65" s="62">
        <v>1262</v>
      </c>
      <c r="B65" s="12" t="s">
        <v>49</v>
      </c>
      <c r="C65" s="25"/>
      <c r="D65" s="145">
        <f>SUM(E65:F65)</f>
        <v>0</v>
      </c>
      <c r="E65" s="11" t="s">
        <v>707</v>
      </c>
      <c r="F65" s="11">
        <v>0</v>
      </c>
      <c r="G65" s="218"/>
      <c r="H65" s="218"/>
      <c r="I65" s="218"/>
      <c r="J65" s="218"/>
      <c r="K65" s="83"/>
      <c r="L65" s="83"/>
      <c r="M65" s="83"/>
      <c r="N65" s="83"/>
    </row>
    <row r="66" spans="1:14" ht="66" customHeight="1">
      <c r="A66" s="70" t="s">
        <v>705</v>
      </c>
      <c r="B66" s="19" t="s">
        <v>21</v>
      </c>
      <c r="C66" s="13">
        <v>7400</v>
      </c>
      <c r="D66" s="400">
        <f>SUM(D67,D69,D71,D76,D80,D104,D107,D110,D113)</f>
        <v>203390.19999999998</v>
      </c>
      <c r="E66" s="20">
        <f>SUM(E67,E69,E71,E76,E80,E104,E107,E110,E113)</f>
        <v>203390.19999999998</v>
      </c>
      <c r="F66" s="20">
        <f>SUM(F67,F69,F71,F76,F80,F104,F107,F110,F113)</f>
        <v>251000</v>
      </c>
      <c r="G66" s="404"/>
      <c r="H66" s="404"/>
      <c r="I66" s="404"/>
      <c r="J66" s="404"/>
      <c r="K66" s="83"/>
      <c r="L66" s="83"/>
      <c r="M66" s="83"/>
      <c r="N66" s="83"/>
    </row>
    <row r="67" spans="1:14" ht="48.75" customHeight="1">
      <c r="A67" s="70" t="s">
        <v>783</v>
      </c>
      <c r="B67" s="19" t="s">
        <v>50</v>
      </c>
      <c r="C67" s="13">
        <v>7411</v>
      </c>
      <c r="D67" s="400">
        <f>SUM(D68)</f>
        <v>0</v>
      </c>
      <c r="E67" s="11" t="s">
        <v>707</v>
      </c>
      <c r="F67" s="20">
        <f>SUM(F68)</f>
        <v>0</v>
      </c>
      <c r="G67" s="404"/>
      <c r="H67" s="404"/>
      <c r="I67" s="404"/>
      <c r="J67" s="404"/>
      <c r="K67" s="83"/>
      <c r="L67" s="83"/>
      <c r="M67" s="83"/>
      <c r="N67" s="83"/>
    </row>
    <row r="68" spans="1:14" ht="66" customHeight="1">
      <c r="A68" s="61" t="s">
        <v>713</v>
      </c>
      <c r="B68" s="12" t="s">
        <v>51</v>
      </c>
      <c r="C68" s="25"/>
      <c r="D68" s="145">
        <f aca="true" t="shared" si="2" ref="D68:D75">SUM(E68:F68)</f>
        <v>0</v>
      </c>
      <c r="E68" s="11" t="s">
        <v>707</v>
      </c>
      <c r="F68" s="11">
        <v>0</v>
      </c>
      <c r="G68" s="218"/>
      <c r="H68" s="218"/>
      <c r="I68" s="218"/>
      <c r="J68" s="218"/>
      <c r="K68" s="83"/>
      <c r="L68" s="83"/>
      <c r="M68" s="83"/>
      <c r="N68" s="83"/>
    </row>
    <row r="69" spans="1:14" ht="36.75" customHeight="1">
      <c r="A69" s="70" t="s">
        <v>714</v>
      </c>
      <c r="B69" s="19" t="s">
        <v>52</v>
      </c>
      <c r="C69" s="13">
        <v>7412</v>
      </c>
      <c r="D69" s="400">
        <f>SUM(D70)</f>
        <v>0</v>
      </c>
      <c r="E69" s="20">
        <f>SUM(E70)</f>
        <v>0</v>
      </c>
      <c r="F69" s="11" t="s">
        <v>707</v>
      </c>
      <c r="G69" s="404"/>
      <c r="H69" s="404"/>
      <c r="I69" s="404"/>
      <c r="J69" s="404"/>
      <c r="K69" s="83"/>
      <c r="L69" s="83"/>
      <c r="M69" s="83"/>
      <c r="N69" s="83"/>
    </row>
    <row r="70" spans="1:14" ht="59.25" customHeight="1">
      <c r="A70" s="61" t="s">
        <v>715</v>
      </c>
      <c r="B70" s="12" t="s">
        <v>53</v>
      </c>
      <c r="C70" s="25"/>
      <c r="D70" s="145">
        <f t="shared" si="2"/>
        <v>0</v>
      </c>
      <c r="E70" s="11"/>
      <c r="F70" s="11" t="s">
        <v>707</v>
      </c>
      <c r="G70" s="406"/>
      <c r="H70" s="406"/>
      <c r="I70" s="406"/>
      <c r="J70" s="406"/>
      <c r="K70" s="83"/>
      <c r="L70" s="83"/>
      <c r="M70" s="83"/>
      <c r="N70" s="83"/>
    </row>
    <row r="71" spans="1:14" ht="55.5" customHeight="1">
      <c r="A71" s="70" t="s">
        <v>716</v>
      </c>
      <c r="B71" s="19" t="s">
        <v>54</v>
      </c>
      <c r="C71" s="13">
        <v>7415</v>
      </c>
      <c r="D71" s="400">
        <f>SUM(D72:D75)</f>
        <v>65080.399999999994</v>
      </c>
      <c r="E71" s="20">
        <f>SUM(E72:E75)</f>
        <v>65080.399999999994</v>
      </c>
      <c r="F71" s="11" t="s">
        <v>707</v>
      </c>
      <c r="G71" s="404"/>
      <c r="H71" s="404"/>
      <c r="I71" s="404"/>
      <c r="J71" s="404"/>
      <c r="K71" s="83"/>
      <c r="L71" s="83"/>
      <c r="M71" s="83"/>
      <c r="N71" s="83"/>
    </row>
    <row r="72" spans="1:14" ht="40.5" customHeight="1">
      <c r="A72" s="61" t="s">
        <v>717</v>
      </c>
      <c r="B72" s="12" t="s">
        <v>55</v>
      </c>
      <c r="C72" s="25"/>
      <c r="D72" s="145">
        <f>SUM(E72:F72)</f>
        <v>56745.2</v>
      </c>
      <c r="E72" s="11">
        <v>56745.2</v>
      </c>
      <c r="F72" s="11" t="s">
        <v>707</v>
      </c>
      <c r="G72" s="218"/>
      <c r="H72" s="218"/>
      <c r="I72" s="218"/>
      <c r="J72" s="218"/>
      <c r="K72" s="83"/>
      <c r="L72" s="83"/>
      <c r="M72" s="83"/>
      <c r="N72" s="83"/>
    </row>
    <row r="73" spans="1:14" ht="52.5" customHeight="1">
      <c r="A73" s="61" t="s">
        <v>718</v>
      </c>
      <c r="B73" s="12" t="s">
        <v>56</v>
      </c>
      <c r="C73" s="25"/>
      <c r="D73" s="145">
        <f t="shared" si="2"/>
        <v>3251.6</v>
      </c>
      <c r="E73" s="11">
        <v>3251.6</v>
      </c>
      <c r="F73" s="11" t="s">
        <v>707</v>
      </c>
      <c r="G73" s="218"/>
      <c r="H73" s="218"/>
      <c r="I73" s="218"/>
      <c r="J73" s="218"/>
      <c r="K73" s="83"/>
      <c r="L73" s="83"/>
      <c r="M73" s="83"/>
      <c r="N73" s="83"/>
    </row>
    <row r="74" spans="1:14" ht="70.5" customHeight="1">
      <c r="A74" s="61" t="s">
        <v>719</v>
      </c>
      <c r="B74" s="12" t="s">
        <v>57</v>
      </c>
      <c r="C74" s="25"/>
      <c r="D74" s="145">
        <f t="shared" si="2"/>
        <v>0</v>
      </c>
      <c r="E74" s="11"/>
      <c r="F74" s="11" t="s">
        <v>707</v>
      </c>
      <c r="G74" s="218"/>
      <c r="H74" s="218"/>
      <c r="I74" s="218"/>
      <c r="J74" s="218"/>
      <c r="K74" s="83"/>
      <c r="L74" s="83"/>
      <c r="M74" s="83"/>
      <c r="N74" s="83"/>
    </row>
    <row r="75" spans="1:14" ht="32.25" customHeight="1">
      <c r="A75" s="65" t="s">
        <v>708</v>
      </c>
      <c r="B75" s="12" t="s">
        <v>58</v>
      </c>
      <c r="C75" s="25"/>
      <c r="D75" s="145">
        <f t="shared" si="2"/>
        <v>5083.6</v>
      </c>
      <c r="E75" s="11">
        <v>5083.6</v>
      </c>
      <c r="F75" s="11" t="s">
        <v>707</v>
      </c>
      <c r="G75" s="218"/>
      <c r="H75" s="218"/>
      <c r="I75" s="218"/>
      <c r="J75" s="218"/>
      <c r="K75" s="83"/>
      <c r="L75" s="83"/>
      <c r="M75" s="83"/>
      <c r="N75" s="83"/>
    </row>
    <row r="76" spans="1:14" ht="76.5" customHeight="1">
      <c r="A76" s="70" t="s">
        <v>709</v>
      </c>
      <c r="B76" s="19" t="s">
        <v>59</v>
      </c>
      <c r="C76" s="13">
        <v>7421</v>
      </c>
      <c r="D76" s="400">
        <f>SUM(D77:D79)</f>
        <v>1999</v>
      </c>
      <c r="E76" s="20">
        <f>SUM(E77:E79)</f>
        <v>1999</v>
      </c>
      <c r="F76" s="11" t="s">
        <v>707</v>
      </c>
      <c r="G76" s="404"/>
      <c r="H76" s="404"/>
      <c r="I76" s="404"/>
      <c r="J76" s="404"/>
      <c r="K76" s="83"/>
      <c r="L76" s="83"/>
      <c r="M76" s="83"/>
      <c r="N76" s="83"/>
    </row>
    <row r="77" spans="1:14" ht="120.75" customHeight="1">
      <c r="A77" s="61" t="s">
        <v>710</v>
      </c>
      <c r="B77" s="12" t="s">
        <v>60</v>
      </c>
      <c r="C77" s="25"/>
      <c r="D77" s="145">
        <f>SUM(E77:F77)</f>
        <v>0</v>
      </c>
      <c r="E77" s="11"/>
      <c r="F77" s="11" t="s">
        <v>707</v>
      </c>
      <c r="G77" s="406"/>
      <c r="H77" s="406"/>
      <c r="I77" s="406"/>
      <c r="J77" s="406"/>
      <c r="K77" s="83"/>
      <c r="L77" s="83"/>
      <c r="M77" s="83"/>
      <c r="N77" s="83"/>
    </row>
    <row r="78" spans="1:14" ht="77.25" customHeight="1">
      <c r="A78" s="61" t="s">
        <v>633</v>
      </c>
      <c r="B78" s="12" t="s">
        <v>61</v>
      </c>
      <c r="C78" s="13"/>
      <c r="D78" s="145">
        <f>SUM(E78:F78)</f>
        <v>1999</v>
      </c>
      <c r="E78" s="27">
        <v>1999</v>
      </c>
      <c r="F78" s="11" t="s">
        <v>707</v>
      </c>
      <c r="G78" s="406"/>
      <c r="H78" s="406"/>
      <c r="I78" s="406"/>
      <c r="J78" s="406"/>
      <c r="K78" s="83"/>
      <c r="L78" s="83"/>
      <c r="M78" s="83"/>
      <c r="N78" s="83"/>
    </row>
    <row r="79" spans="1:14" ht="96.75" customHeight="1">
      <c r="A79" s="65" t="s">
        <v>750</v>
      </c>
      <c r="B79" s="29" t="s">
        <v>62</v>
      </c>
      <c r="C79" s="13"/>
      <c r="D79" s="145">
        <f>SUM(E79:F79)</f>
        <v>0</v>
      </c>
      <c r="E79" s="22"/>
      <c r="F79" s="11" t="s">
        <v>707</v>
      </c>
      <c r="G79" s="406"/>
      <c r="H79" s="406"/>
      <c r="I79" s="406"/>
      <c r="J79" s="406"/>
      <c r="K79" s="83"/>
      <c r="L79" s="83"/>
      <c r="M79" s="83"/>
      <c r="N79" s="83"/>
    </row>
    <row r="80" spans="1:14" ht="52.5" customHeight="1">
      <c r="A80" s="70" t="s">
        <v>720</v>
      </c>
      <c r="B80" s="19" t="s">
        <v>63</v>
      </c>
      <c r="C80" s="13">
        <v>7422</v>
      </c>
      <c r="D80" s="400">
        <f>D81</f>
        <v>123274.79999999999</v>
      </c>
      <c r="E80" s="20">
        <f>E81</f>
        <v>123274.79999999999</v>
      </c>
      <c r="F80" s="11" t="s">
        <v>707</v>
      </c>
      <c r="G80" s="404"/>
      <c r="H80" s="404"/>
      <c r="I80" s="404"/>
      <c r="J80" s="404"/>
      <c r="K80" s="83"/>
      <c r="L80" s="83"/>
      <c r="M80" s="83"/>
      <c r="N80" s="83"/>
    </row>
    <row r="81" spans="1:14" ht="96.75" customHeight="1">
      <c r="A81" s="61" t="s">
        <v>721</v>
      </c>
      <c r="B81" s="12" t="s">
        <v>22</v>
      </c>
      <c r="C81" s="19"/>
      <c r="D81" s="145">
        <f>SUM(D82,D83,D84,D85,D86,D87,D88,D92,D93,D94,D95,D96,D97,D98,D99,D100,D101,D102)</f>
        <v>123274.79999999999</v>
      </c>
      <c r="E81" s="11">
        <f>SUM(E82,E83,E84,E85,E86,E87,E88,E92,E93,E94,E95,E96,E97,E98,E99,E100,E101,E102)</f>
        <v>123274.79999999999</v>
      </c>
      <c r="F81" s="11" t="s">
        <v>707</v>
      </c>
      <c r="G81" s="218"/>
      <c r="H81" s="218"/>
      <c r="I81" s="218"/>
      <c r="J81" s="218"/>
      <c r="K81" s="83"/>
      <c r="L81" s="83"/>
      <c r="M81" s="83"/>
      <c r="N81" s="83"/>
    </row>
    <row r="82" spans="1:14" ht="81" customHeight="1">
      <c r="A82" s="65" t="s">
        <v>843</v>
      </c>
      <c r="B82" s="12" t="s">
        <v>794</v>
      </c>
      <c r="C82" s="13"/>
      <c r="D82" s="145">
        <f aca="true" t="shared" si="3" ref="D82:D87">E82</f>
        <v>0</v>
      </c>
      <c r="E82" s="11"/>
      <c r="F82" s="11" t="s">
        <v>707</v>
      </c>
      <c r="G82" s="218"/>
      <c r="H82" s="218"/>
      <c r="I82" s="218"/>
      <c r="J82" s="218"/>
      <c r="K82" s="83"/>
      <c r="L82" s="83"/>
      <c r="M82" s="83"/>
      <c r="N82" s="83"/>
    </row>
    <row r="83" spans="1:14" ht="145.5" customHeight="1">
      <c r="A83" s="65" t="s">
        <v>844</v>
      </c>
      <c r="B83" s="12" t="s">
        <v>795</v>
      </c>
      <c r="C83" s="13"/>
      <c r="D83" s="145">
        <f t="shared" si="3"/>
        <v>50</v>
      </c>
      <c r="E83" s="11">
        <v>50</v>
      </c>
      <c r="F83" s="11" t="s">
        <v>707</v>
      </c>
      <c r="G83" s="218"/>
      <c r="H83" s="218"/>
      <c r="I83" s="218"/>
      <c r="J83" s="218"/>
      <c r="K83" s="83"/>
      <c r="L83" s="83"/>
      <c r="M83" s="83"/>
      <c r="N83" s="83"/>
    </row>
    <row r="84" spans="1:14" ht="80.25" customHeight="1">
      <c r="A84" s="65" t="s">
        <v>845</v>
      </c>
      <c r="B84" s="12" t="s">
        <v>796</v>
      </c>
      <c r="C84" s="13"/>
      <c r="D84" s="145">
        <f t="shared" si="3"/>
        <v>0</v>
      </c>
      <c r="E84" s="11"/>
      <c r="F84" s="11" t="s">
        <v>707</v>
      </c>
      <c r="G84" s="218"/>
      <c r="H84" s="218"/>
      <c r="I84" s="218"/>
      <c r="J84" s="218"/>
      <c r="K84" s="83"/>
      <c r="L84" s="83"/>
      <c r="M84" s="83"/>
      <c r="N84" s="83"/>
    </row>
    <row r="85" spans="1:14" ht="87.75" customHeight="1">
      <c r="A85" s="65" t="s">
        <v>846</v>
      </c>
      <c r="B85" s="12" t="s">
        <v>801</v>
      </c>
      <c r="C85" s="13"/>
      <c r="D85" s="145">
        <f t="shared" si="3"/>
        <v>0</v>
      </c>
      <c r="E85" s="11"/>
      <c r="F85" s="11" t="s">
        <v>707</v>
      </c>
      <c r="G85" s="218"/>
      <c r="H85" s="218"/>
      <c r="I85" s="218"/>
      <c r="J85" s="218"/>
      <c r="K85" s="83"/>
      <c r="L85" s="83"/>
      <c r="M85" s="83"/>
      <c r="N85" s="83"/>
    </row>
    <row r="86" spans="1:14" ht="46.5" customHeight="1">
      <c r="A86" s="65" t="s">
        <v>847</v>
      </c>
      <c r="B86" s="12" t="s">
        <v>802</v>
      </c>
      <c r="C86" s="13"/>
      <c r="D86" s="145">
        <f t="shared" si="3"/>
        <v>1000</v>
      </c>
      <c r="E86" s="11">
        <v>1000</v>
      </c>
      <c r="F86" s="11" t="s">
        <v>707</v>
      </c>
      <c r="G86" s="218"/>
      <c r="H86" s="218"/>
      <c r="I86" s="218"/>
      <c r="J86" s="218"/>
      <c r="K86" s="83"/>
      <c r="L86" s="83"/>
      <c r="M86" s="83"/>
      <c r="N86" s="83"/>
    </row>
    <row r="87" spans="1:14" ht="43.5" customHeight="1">
      <c r="A87" s="65" t="s">
        <v>848</v>
      </c>
      <c r="B87" s="12" t="s">
        <v>803</v>
      </c>
      <c r="C87" s="13"/>
      <c r="D87" s="145">
        <f t="shared" si="3"/>
        <v>0</v>
      </c>
      <c r="E87" s="11"/>
      <c r="F87" s="11" t="s">
        <v>707</v>
      </c>
      <c r="G87" s="218"/>
      <c r="H87" s="218"/>
      <c r="I87" s="218"/>
      <c r="J87" s="218"/>
      <c r="K87" s="83"/>
      <c r="L87" s="83"/>
      <c r="M87" s="83"/>
      <c r="N87" s="83"/>
    </row>
    <row r="88" spans="1:14" ht="60" customHeight="1">
      <c r="A88" s="65" t="s">
        <v>849</v>
      </c>
      <c r="B88" s="12" t="s">
        <v>850</v>
      </c>
      <c r="C88" s="13"/>
      <c r="D88" s="145">
        <f>SUM(E88)</f>
        <v>54574.6</v>
      </c>
      <c r="E88" s="11">
        <v>54574.6</v>
      </c>
      <c r="F88" s="11" t="s">
        <v>707</v>
      </c>
      <c r="G88" s="218"/>
      <c r="H88" s="218"/>
      <c r="I88" s="218"/>
      <c r="J88" s="218"/>
      <c r="K88" s="83"/>
      <c r="L88" s="83"/>
      <c r="M88" s="83"/>
      <c r="N88" s="83"/>
    </row>
    <row r="89" spans="1:14" ht="85.5" customHeight="1">
      <c r="A89" s="65" t="s">
        <v>851</v>
      </c>
      <c r="B89" s="12" t="s">
        <v>852</v>
      </c>
      <c r="C89" s="13"/>
      <c r="D89" s="145">
        <f aca="true" t="shared" si="4" ref="D89:D103">E89</f>
        <v>0</v>
      </c>
      <c r="E89" s="11"/>
      <c r="F89" s="11" t="s">
        <v>707</v>
      </c>
      <c r="G89" s="218"/>
      <c r="H89" s="218"/>
      <c r="I89" s="218"/>
      <c r="J89" s="218"/>
      <c r="K89" s="83"/>
      <c r="L89" s="83"/>
      <c r="M89" s="83"/>
      <c r="N89" s="83"/>
    </row>
    <row r="90" spans="1:14" ht="25.5" customHeight="1">
      <c r="A90" s="65" t="s">
        <v>853</v>
      </c>
      <c r="B90" s="12" t="s">
        <v>854</v>
      </c>
      <c r="C90" s="13"/>
      <c r="D90" s="145">
        <f t="shared" si="4"/>
        <v>0</v>
      </c>
      <c r="E90" s="11"/>
      <c r="F90" s="11" t="s">
        <v>707</v>
      </c>
      <c r="G90" s="218"/>
      <c r="H90" s="218"/>
      <c r="I90" s="218"/>
      <c r="J90" s="218"/>
      <c r="K90" s="83"/>
      <c r="L90" s="83"/>
      <c r="M90" s="83"/>
      <c r="N90" s="83"/>
    </row>
    <row r="91" spans="1:14" ht="102" customHeight="1">
      <c r="A91" s="65" t="s">
        <v>855</v>
      </c>
      <c r="B91" s="12" t="s">
        <v>804</v>
      </c>
      <c r="C91" s="13"/>
      <c r="D91" s="145">
        <f t="shared" si="4"/>
        <v>0</v>
      </c>
      <c r="E91" s="11"/>
      <c r="F91" s="11" t="s">
        <v>707</v>
      </c>
      <c r="G91" s="218"/>
      <c r="H91" s="218"/>
      <c r="I91" s="218"/>
      <c r="J91" s="218"/>
      <c r="K91" s="83"/>
      <c r="L91" s="83"/>
      <c r="M91" s="83"/>
      <c r="N91" s="83"/>
    </row>
    <row r="92" spans="1:14" ht="115.5" customHeight="1">
      <c r="A92" s="65" t="s">
        <v>856</v>
      </c>
      <c r="B92" s="12" t="s">
        <v>857</v>
      </c>
      <c r="C92" s="13"/>
      <c r="D92" s="398">
        <f t="shared" si="4"/>
        <v>0</v>
      </c>
      <c r="E92" s="11"/>
      <c r="F92" s="11" t="s">
        <v>707</v>
      </c>
      <c r="G92" s="218"/>
      <c r="H92" s="218"/>
      <c r="I92" s="218"/>
      <c r="J92" s="218"/>
      <c r="K92" s="83"/>
      <c r="L92" s="83"/>
      <c r="M92" s="83"/>
      <c r="N92" s="83"/>
    </row>
    <row r="93" spans="1:14" ht="64.5" customHeight="1">
      <c r="A93" s="65" t="s">
        <v>858</v>
      </c>
      <c r="B93" s="12" t="s">
        <v>805</v>
      </c>
      <c r="C93" s="13"/>
      <c r="D93" s="398">
        <f t="shared" si="4"/>
        <v>2393.7</v>
      </c>
      <c r="E93" s="11">
        <v>2393.7</v>
      </c>
      <c r="F93" s="11" t="s">
        <v>707</v>
      </c>
      <c r="G93" s="218"/>
      <c r="H93" s="218"/>
      <c r="I93" s="218"/>
      <c r="J93" s="218"/>
      <c r="K93" s="83"/>
      <c r="L93" s="83"/>
      <c r="M93" s="83"/>
      <c r="N93" s="83"/>
    </row>
    <row r="94" spans="1:14" ht="45.75" customHeight="1">
      <c r="A94" s="65" t="s">
        <v>859</v>
      </c>
      <c r="B94" s="12" t="s">
        <v>860</v>
      </c>
      <c r="C94" s="13"/>
      <c r="D94" s="398">
        <f t="shared" si="4"/>
        <v>46420.5</v>
      </c>
      <c r="E94" s="11">
        <v>46420.5</v>
      </c>
      <c r="F94" s="11" t="s">
        <v>707</v>
      </c>
      <c r="G94" s="218"/>
      <c r="H94" s="218"/>
      <c r="I94" s="218"/>
      <c r="J94" s="218"/>
      <c r="K94" s="83"/>
      <c r="L94" s="83"/>
      <c r="M94" s="83"/>
      <c r="N94" s="83"/>
    </row>
    <row r="95" spans="1:14" ht="77.25" customHeight="1">
      <c r="A95" s="65" t="s">
        <v>861</v>
      </c>
      <c r="B95" s="12" t="s">
        <v>0</v>
      </c>
      <c r="C95" s="13"/>
      <c r="D95" s="398">
        <f t="shared" si="4"/>
        <v>8836</v>
      </c>
      <c r="E95" s="11">
        <v>8836</v>
      </c>
      <c r="F95" s="11" t="s">
        <v>707</v>
      </c>
      <c r="G95" s="218"/>
      <c r="H95" s="218"/>
      <c r="I95" s="218"/>
      <c r="J95" s="218"/>
      <c r="K95" s="83"/>
      <c r="L95" s="83"/>
      <c r="M95" s="83"/>
      <c r="N95" s="83"/>
    </row>
    <row r="96" spans="1:14" ht="114.75" customHeight="1">
      <c r="A96" s="65" t="s">
        <v>1</v>
      </c>
      <c r="B96" s="12" t="s">
        <v>806</v>
      </c>
      <c r="C96" s="13"/>
      <c r="D96" s="398">
        <f t="shared" si="4"/>
        <v>0</v>
      </c>
      <c r="E96" s="11"/>
      <c r="F96" s="11" t="s">
        <v>707</v>
      </c>
      <c r="G96" s="218"/>
      <c r="H96" s="218"/>
      <c r="I96" s="218"/>
      <c r="J96" s="218"/>
      <c r="K96" s="83"/>
      <c r="L96" s="83"/>
      <c r="M96" s="83"/>
      <c r="N96" s="83"/>
    </row>
    <row r="97" spans="1:14" ht="71.25" customHeight="1">
      <c r="A97" s="65" t="s">
        <v>2</v>
      </c>
      <c r="B97" s="12" t="s">
        <v>807</v>
      </c>
      <c r="C97" s="13"/>
      <c r="D97" s="398">
        <f t="shared" si="4"/>
        <v>0</v>
      </c>
      <c r="E97" s="11"/>
      <c r="F97" s="11" t="s">
        <v>707</v>
      </c>
      <c r="G97" s="218"/>
      <c r="H97" s="218"/>
      <c r="I97" s="218"/>
      <c r="J97" s="218"/>
      <c r="K97" s="83"/>
      <c r="L97" s="83"/>
      <c r="M97" s="83"/>
      <c r="N97" s="83"/>
    </row>
    <row r="98" spans="1:14" ht="147.75" customHeight="1">
      <c r="A98" s="65" t="s">
        <v>3</v>
      </c>
      <c r="B98" s="12" t="s">
        <v>4</v>
      </c>
      <c r="C98" s="13"/>
      <c r="D98" s="145">
        <f t="shared" si="4"/>
        <v>0</v>
      </c>
      <c r="E98" s="11"/>
      <c r="F98" s="11" t="s">
        <v>707</v>
      </c>
      <c r="G98" s="218"/>
      <c r="H98" s="218"/>
      <c r="I98" s="218"/>
      <c r="J98" s="218"/>
      <c r="K98" s="83"/>
      <c r="L98" s="83"/>
      <c r="M98" s="83"/>
      <c r="N98" s="83"/>
    </row>
    <row r="99" spans="1:14" ht="39" customHeight="1">
      <c r="A99" s="65" t="s">
        <v>5</v>
      </c>
      <c r="B99" s="12" t="s">
        <v>808</v>
      </c>
      <c r="C99" s="13"/>
      <c r="D99" s="145">
        <f t="shared" si="4"/>
        <v>0</v>
      </c>
      <c r="E99" s="11"/>
      <c r="F99" s="11" t="s">
        <v>707</v>
      </c>
      <c r="G99" s="218"/>
      <c r="H99" s="218"/>
      <c r="I99" s="218"/>
      <c r="J99" s="218"/>
      <c r="K99" s="83"/>
      <c r="L99" s="83"/>
      <c r="M99" s="83"/>
      <c r="N99" s="83"/>
    </row>
    <row r="100" spans="1:14" ht="36" customHeight="1">
      <c r="A100" s="65" t="s">
        <v>6</v>
      </c>
      <c r="B100" s="12" t="s">
        <v>7</v>
      </c>
      <c r="C100" s="13"/>
      <c r="D100" s="145">
        <f t="shared" si="4"/>
        <v>0</v>
      </c>
      <c r="E100" s="11"/>
      <c r="F100" s="11" t="s">
        <v>707</v>
      </c>
      <c r="G100" s="218"/>
      <c r="H100" s="218"/>
      <c r="I100" s="218"/>
      <c r="J100" s="218"/>
      <c r="K100" s="83"/>
      <c r="L100" s="83"/>
      <c r="M100" s="83"/>
      <c r="N100" s="83"/>
    </row>
    <row r="101" spans="1:14" ht="23.25" customHeight="1">
      <c r="A101" s="65" t="s">
        <v>8</v>
      </c>
      <c r="B101" s="12" t="s">
        <v>811</v>
      </c>
      <c r="C101" s="13"/>
      <c r="D101" s="145">
        <f t="shared" si="4"/>
        <v>0</v>
      </c>
      <c r="E101" s="11">
        <v>0</v>
      </c>
      <c r="F101" s="11" t="s">
        <v>707</v>
      </c>
      <c r="G101" s="218"/>
      <c r="H101" s="218"/>
      <c r="I101" s="218"/>
      <c r="J101" s="218"/>
      <c r="K101" s="83"/>
      <c r="L101" s="83"/>
      <c r="M101" s="83"/>
      <c r="N101" s="83"/>
    </row>
    <row r="102" spans="1:14" ht="63" customHeight="1">
      <c r="A102" s="61" t="s">
        <v>722</v>
      </c>
      <c r="B102" s="12" t="s">
        <v>809</v>
      </c>
      <c r="C102" s="13"/>
      <c r="D102" s="145">
        <f t="shared" si="4"/>
        <v>10000</v>
      </c>
      <c r="E102" s="11">
        <v>10000</v>
      </c>
      <c r="F102" s="11" t="s">
        <v>707</v>
      </c>
      <c r="G102" s="218"/>
      <c r="H102" s="218"/>
      <c r="I102" s="218"/>
      <c r="J102" s="218"/>
      <c r="K102" s="83"/>
      <c r="L102" s="83"/>
      <c r="M102" s="83"/>
      <c r="N102" s="83"/>
    </row>
    <row r="103" spans="1:14" ht="36" customHeight="1">
      <c r="A103" s="61" t="s">
        <v>810</v>
      </c>
      <c r="B103" s="12" t="s">
        <v>9</v>
      </c>
      <c r="C103" s="13"/>
      <c r="D103" s="145">
        <f t="shared" si="4"/>
        <v>0</v>
      </c>
      <c r="E103" s="11"/>
      <c r="F103" s="11" t="s">
        <v>707</v>
      </c>
      <c r="G103" s="218"/>
      <c r="H103" s="218"/>
      <c r="I103" s="218"/>
      <c r="J103" s="218"/>
      <c r="K103" s="83"/>
      <c r="L103" s="83"/>
      <c r="M103" s="83"/>
      <c r="N103" s="83"/>
    </row>
    <row r="104" spans="1:14" ht="37.5" customHeight="1">
      <c r="A104" s="69" t="s">
        <v>723</v>
      </c>
      <c r="B104" s="31" t="s">
        <v>64</v>
      </c>
      <c r="C104" s="21">
        <v>7431</v>
      </c>
      <c r="D104" s="400">
        <f>SUM(D105:D106)</f>
        <v>3000</v>
      </c>
      <c r="E104" s="20">
        <f>SUM(E105:E106)</f>
        <v>3000</v>
      </c>
      <c r="F104" s="11" t="s">
        <v>707</v>
      </c>
      <c r="G104" s="404"/>
      <c r="H104" s="404"/>
      <c r="I104" s="404"/>
      <c r="J104" s="404"/>
      <c r="K104" s="83"/>
      <c r="L104" s="83"/>
      <c r="M104" s="83"/>
      <c r="N104" s="83"/>
    </row>
    <row r="105" spans="1:14" ht="63" customHeight="1">
      <c r="A105" s="61" t="s">
        <v>724</v>
      </c>
      <c r="B105" s="16" t="s">
        <v>65</v>
      </c>
      <c r="C105" s="25"/>
      <c r="D105" s="145">
        <f>SUM(E105:F105)</f>
        <v>3000</v>
      </c>
      <c r="E105" s="11">
        <v>3000</v>
      </c>
      <c r="F105" s="11" t="s">
        <v>707</v>
      </c>
      <c r="G105" s="218"/>
      <c r="H105" s="218"/>
      <c r="I105" s="218"/>
      <c r="J105" s="218"/>
      <c r="K105" s="83"/>
      <c r="L105" s="83"/>
      <c r="M105" s="83"/>
      <c r="N105" s="83"/>
    </row>
    <row r="106" spans="1:14" ht="66.75" customHeight="1">
      <c r="A106" s="61" t="s">
        <v>725</v>
      </c>
      <c r="B106" s="16" t="s">
        <v>66</v>
      </c>
      <c r="C106" s="25"/>
      <c r="D106" s="145">
        <f>SUM(E106:F106)</f>
        <v>0</v>
      </c>
      <c r="E106" s="11"/>
      <c r="F106" s="11" t="s">
        <v>707</v>
      </c>
      <c r="G106" s="406"/>
      <c r="H106" s="406"/>
      <c r="I106" s="406"/>
      <c r="J106" s="406"/>
      <c r="K106" s="83"/>
      <c r="L106" s="83"/>
      <c r="M106" s="83"/>
      <c r="N106" s="83"/>
    </row>
    <row r="107" spans="1:14" ht="66" customHeight="1">
      <c r="A107" s="70" t="s">
        <v>726</v>
      </c>
      <c r="B107" s="17" t="s">
        <v>10</v>
      </c>
      <c r="C107" s="21">
        <v>7441</v>
      </c>
      <c r="D107" s="400">
        <f>SUM(D108:D109)</f>
        <v>0</v>
      </c>
      <c r="E107" s="20">
        <f>SUM(E108:E109)</f>
        <v>0</v>
      </c>
      <c r="F107" s="11" t="s">
        <v>707</v>
      </c>
      <c r="G107" s="404"/>
      <c r="H107" s="404"/>
      <c r="I107" s="404"/>
      <c r="J107" s="404"/>
      <c r="K107" s="83"/>
      <c r="L107" s="83"/>
      <c r="M107" s="83"/>
      <c r="N107" s="83"/>
    </row>
    <row r="108" spans="1:14" ht="140.25" customHeight="1">
      <c r="A108" s="71" t="s">
        <v>727</v>
      </c>
      <c r="B108" s="12" t="s">
        <v>67</v>
      </c>
      <c r="C108" s="25"/>
      <c r="D108" s="145">
        <f>SUM(E108:F108)</f>
        <v>0</v>
      </c>
      <c r="E108" s="11"/>
      <c r="F108" s="11" t="s">
        <v>707</v>
      </c>
      <c r="G108" s="218"/>
      <c r="H108" s="218"/>
      <c r="I108" s="218"/>
      <c r="J108" s="218"/>
      <c r="K108" s="83"/>
      <c r="L108" s="83"/>
      <c r="M108" s="83"/>
      <c r="N108" s="83"/>
    </row>
    <row r="109" spans="1:14" ht="140.25" customHeight="1">
      <c r="A109" s="65" t="s">
        <v>751</v>
      </c>
      <c r="B109" s="12" t="s">
        <v>68</v>
      </c>
      <c r="C109" s="32"/>
      <c r="D109" s="145">
        <f>SUM(E109:F109)</f>
        <v>0</v>
      </c>
      <c r="E109" s="11"/>
      <c r="F109" s="11" t="s">
        <v>707</v>
      </c>
      <c r="G109" s="406"/>
      <c r="H109" s="406"/>
      <c r="I109" s="406"/>
      <c r="J109" s="406"/>
      <c r="K109" s="83"/>
      <c r="L109" s="83"/>
      <c r="M109" s="83"/>
      <c r="N109" s="83"/>
    </row>
    <row r="110" spans="1:14" ht="63" customHeight="1">
      <c r="A110" s="69" t="s">
        <v>728</v>
      </c>
      <c r="B110" s="17" t="s">
        <v>11</v>
      </c>
      <c r="C110" s="21">
        <v>7442</v>
      </c>
      <c r="D110" s="400">
        <f>SUM(D111:D112)</f>
        <v>0</v>
      </c>
      <c r="E110" s="11" t="s">
        <v>707</v>
      </c>
      <c r="F110" s="20">
        <f>SUM(F111:F112)</f>
        <v>0</v>
      </c>
      <c r="G110" s="404"/>
      <c r="H110" s="404"/>
      <c r="I110" s="404"/>
      <c r="J110" s="404"/>
      <c r="K110" s="83"/>
      <c r="L110" s="83"/>
      <c r="M110" s="83"/>
      <c r="N110" s="83"/>
    </row>
    <row r="111" spans="1:14" ht="140.25" customHeight="1">
      <c r="A111" s="61" t="s">
        <v>729</v>
      </c>
      <c r="B111" s="33" t="s">
        <v>69</v>
      </c>
      <c r="C111" s="25"/>
      <c r="D111" s="145">
        <f>SUM(E111:F111)</f>
        <v>0</v>
      </c>
      <c r="E111" s="11" t="s">
        <v>707</v>
      </c>
      <c r="F111" s="11">
        <v>0</v>
      </c>
      <c r="G111" s="218"/>
      <c r="H111" s="218"/>
      <c r="I111" s="218"/>
      <c r="J111" s="218"/>
      <c r="K111" s="83"/>
      <c r="L111" s="83"/>
      <c r="M111" s="83"/>
      <c r="N111" s="83"/>
    </row>
    <row r="112" spans="1:14" ht="140.25" customHeight="1">
      <c r="A112" s="61" t="s">
        <v>730</v>
      </c>
      <c r="B112" s="16" t="s">
        <v>70</v>
      </c>
      <c r="C112" s="25"/>
      <c r="D112" s="145">
        <f>SUM(E112:F112)</f>
        <v>0</v>
      </c>
      <c r="E112" s="11" t="s">
        <v>707</v>
      </c>
      <c r="F112" s="11"/>
      <c r="G112" s="218"/>
      <c r="H112" s="218"/>
      <c r="I112" s="218"/>
      <c r="J112" s="218"/>
      <c r="K112" s="83"/>
      <c r="L112" s="83"/>
      <c r="M112" s="83"/>
      <c r="N112" s="83"/>
    </row>
    <row r="113" spans="1:14" ht="55.5" customHeight="1">
      <c r="A113" s="72" t="s">
        <v>634</v>
      </c>
      <c r="B113" s="17" t="s">
        <v>71</v>
      </c>
      <c r="C113" s="21">
        <v>7452</v>
      </c>
      <c r="D113" s="400">
        <f>SUM(D114,D116)</f>
        <v>10036</v>
      </c>
      <c r="E113" s="20">
        <f>SUM(E114:E116)</f>
        <v>10036</v>
      </c>
      <c r="F113" s="20">
        <f>SUM(F114:F116)</f>
        <v>251000</v>
      </c>
      <c r="G113" s="404"/>
      <c r="H113" s="404"/>
      <c r="I113" s="404"/>
      <c r="J113" s="404"/>
      <c r="K113" s="83"/>
      <c r="L113" s="83"/>
      <c r="M113" s="83"/>
      <c r="N113" s="83"/>
    </row>
    <row r="114" spans="1:14" ht="50.25" customHeight="1">
      <c r="A114" s="61" t="s">
        <v>635</v>
      </c>
      <c r="B114" s="16" t="s">
        <v>72</v>
      </c>
      <c r="C114" s="25"/>
      <c r="D114" s="145">
        <f>SUM(E114:F114)</f>
        <v>0</v>
      </c>
      <c r="E114" s="11" t="s">
        <v>707</v>
      </c>
      <c r="F114" s="11">
        <v>0</v>
      </c>
      <c r="G114" s="218"/>
      <c r="H114" s="218"/>
      <c r="I114" s="218"/>
      <c r="J114" s="218"/>
      <c r="K114" s="83"/>
      <c r="L114" s="83"/>
      <c r="M114" s="83"/>
      <c r="N114" s="83"/>
    </row>
    <row r="115" spans="1:14" ht="39.75" customHeight="1">
      <c r="A115" s="61" t="s">
        <v>636</v>
      </c>
      <c r="B115" s="16" t="s">
        <v>73</v>
      </c>
      <c r="C115" s="25"/>
      <c r="D115" s="401">
        <f>SUM(E115:F115)</f>
        <v>251000</v>
      </c>
      <c r="E115" s="34" t="s">
        <v>707</v>
      </c>
      <c r="F115" s="34">
        <v>251000</v>
      </c>
      <c r="G115" s="408"/>
      <c r="H115" s="408"/>
      <c r="I115" s="408"/>
      <c r="J115" s="408"/>
      <c r="K115" s="83"/>
      <c r="L115" s="83"/>
      <c r="M115" s="83"/>
      <c r="N115" s="83"/>
    </row>
    <row r="116" spans="1:14" ht="45.75" customHeight="1">
      <c r="A116" s="61" t="s">
        <v>637</v>
      </c>
      <c r="B116" s="12" t="s">
        <v>74</v>
      </c>
      <c r="C116" s="25"/>
      <c r="D116" s="145">
        <f>SUM(E116:F116)</f>
        <v>10036</v>
      </c>
      <c r="E116" s="364">
        <v>10036</v>
      </c>
      <c r="F116" s="11">
        <v>0</v>
      </c>
      <c r="G116" s="218"/>
      <c r="H116" s="218"/>
      <c r="I116" s="218"/>
      <c r="J116" s="218"/>
      <c r="K116" s="83"/>
      <c r="L116" s="83"/>
      <c r="M116" s="83"/>
      <c r="N116" s="83"/>
    </row>
    <row r="117" spans="2:10" ht="140.25" customHeight="1">
      <c r="B117" s="3"/>
      <c r="D117" s="3"/>
      <c r="G117" s="3"/>
      <c r="J117" s="3"/>
    </row>
    <row r="118" spans="2:10" ht="140.25" customHeight="1">
      <c r="B118" s="3"/>
      <c r="D118" s="3"/>
      <c r="G118" s="3"/>
      <c r="J118" s="3"/>
    </row>
    <row r="119" spans="2:10" ht="140.25" customHeight="1">
      <c r="B119" s="3"/>
      <c r="D119" s="3"/>
      <c r="G119" s="3"/>
      <c r="J119" s="3"/>
    </row>
    <row r="120" spans="2:10" ht="140.25" customHeight="1">
      <c r="B120" s="3"/>
      <c r="D120" s="3"/>
      <c r="G120" s="3"/>
      <c r="J120" s="3"/>
    </row>
    <row r="121" spans="2:10" ht="140.25" customHeight="1">
      <c r="B121" s="3"/>
      <c r="D121" s="3"/>
      <c r="G121" s="3"/>
      <c r="J121" s="3"/>
    </row>
    <row r="122" spans="2:10" ht="140.25" customHeight="1">
      <c r="B122" s="3"/>
      <c r="D122" s="3"/>
      <c r="G122" s="3"/>
      <c r="J122" s="3"/>
    </row>
    <row r="123" spans="2:10" ht="140.25" customHeight="1">
      <c r="B123" s="3"/>
      <c r="D123" s="3"/>
      <c r="G123" s="3"/>
      <c r="J123" s="3"/>
    </row>
    <row r="124" spans="2:10" ht="140.25" customHeight="1">
      <c r="B124" s="3"/>
      <c r="D124" s="3"/>
      <c r="G124" s="3"/>
      <c r="J124" s="3"/>
    </row>
    <row r="125" spans="2:10" ht="140.25" customHeight="1">
      <c r="B125" s="3"/>
      <c r="D125" s="3"/>
      <c r="G125" s="3"/>
      <c r="J125" s="3"/>
    </row>
    <row r="126" spans="2:10" ht="140.25" customHeight="1">
      <c r="B126" s="3"/>
      <c r="D126" s="3"/>
      <c r="G126" s="3"/>
      <c r="J126" s="3"/>
    </row>
    <row r="127" spans="2:10" ht="140.25" customHeight="1">
      <c r="B127" s="3"/>
      <c r="D127" s="3"/>
      <c r="G127" s="3"/>
      <c r="J127" s="3"/>
    </row>
    <row r="128" spans="2:10" ht="140.25" customHeight="1">
      <c r="B128" s="3"/>
      <c r="D128" s="3"/>
      <c r="G128" s="3"/>
      <c r="J128" s="3"/>
    </row>
    <row r="129" spans="2:10" ht="140.25" customHeight="1">
      <c r="B129" s="3"/>
      <c r="D129" s="3"/>
      <c r="G129" s="3"/>
      <c r="J129" s="3"/>
    </row>
    <row r="130" spans="2:10" ht="140.25" customHeight="1">
      <c r="B130" s="3"/>
      <c r="D130" s="3"/>
      <c r="G130" s="3"/>
      <c r="J130" s="3"/>
    </row>
    <row r="131" spans="2:10" ht="140.25" customHeight="1">
      <c r="B131" s="3"/>
      <c r="D131" s="3"/>
      <c r="G131" s="3"/>
      <c r="J131" s="3"/>
    </row>
    <row r="132" spans="2:10" ht="140.25" customHeight="1">
      <c r="B132" s="3"/>
      <c r="D132" s="3"/>
      <c r="G132" s="3"/>
      <c r="J132" s="3"/>
    </row>
    <row r="133" spans="2:10" ht="140.25" customHeight="1">
      <c r="B133" s="3"/>
      <c r="D133" s="3"/>
      <c r="G133" s="3"/>
      <c r="J133" s="3"/>
    </row>
    <row r="134" spans="2:10" ht="140.25" customHeight="1">
      <c r="B134" s="3"/>
      <c r="D134" s="3"/>
      <c r="G134" s="3"/>
      <c r="J134" s="3"/>
    </row>
    <row r="135" spans="2:10" ht="140.25" customHeight="1">
      <c r="B135" s="3"/>
      <c r="D135" s="3"/>
      <c r="G135" s="3"/>
      <c r="J135" s="3"/>
    </row>
    <row r="136" spans="2:10" ht="140.25" customHeight="1">
      <c r="B136" s="3"/>
      <c r="D136" s="3"/>
      <c r="G136" s="3"/>
      <c r="J136" s="3"/>
    </row>
    <row r="137" spans="2:10" ht="140.25" customHeight="1">
      <c r="B137" s="3"/>
      <c r="D137" s="3"/>
      <c r="G137" s="3"/>
      <c r="J137" s="3"/>
    </row>
    <row r="138" spans="2:10" ht="140.25" customHeight="1">
      <c r="B138" s="3"/>
      <c r="D138" s="3"/>
      <c r="G138" s="3"/>
      <c r="J138" s="3"/>
    </row>
    <row r="139" spans="2:10" ht="140.25" customHeight="1">
      <c r="B139" s="3"/>
      <c r="D139" s="3"/>
      <c r="G139" s="3"/>
      <c r="J139" s="3"/>
    </row>
    <row r="140" spans="2:10" ht="140.25" customHeight="1">
      <c r="B140" s="3"/>
      <c r="D140" s="3"/>
      <c r="G140" s="3"/>
      <c r="J140" s="3"/>
    </row>
    <row r="141" spans="2:10" ht="140.25" customHeight="1">
      <c r="B141" s="3"/>
      <c r="D141" s="3"/>
      <c r="G141" s="3"/>
      <c r="J141" s="3"/>
    </row>
    <row r="142" spans="2:10" ht="140.25" customHeight="1">
      <c r="B142" s="3"/>
      <c r="D142" s="3"/>
      <c r="G142" s="3"/>
      <c r="J142" s="3"/>
    </row>
    <row r="143" spans="2:10" ht="140.25" customHeight="1">
      <c r="B143" s="3"/>
      <c r="D143" s="3"/>
      <c r="G143" s="3"/>
      <c r="J143" s="3"/>
    </row>
    <row r="144" spans="2:10" ht="140.25" customHeight="1">
      <c r="B144" s="3"/>
      <c r="D144" s="3"/>
      <c r="G144" s="3"/>
      <c r="J144" s="3"/>
    </row>
    <row r="145" spans="2:10" ht="140.25" customHeight="1">
      <c r="B145" s="3"/>
      <c r="D145" s="3"/>
      <c r="G145" s="3"/>
      <c r="J145" s="3"/>
    </row>
    <row r="146" spans="2:10" ht="140.25" customHeight="1">
      <c r="B146" s="3"/>
      <c r="D146" s="3"/>
      <c r="G146" s="3"/>
      <c r="J146" s="3"/>
    </row>
    <row r="147" spans="2:10" ht="140.25" customHeight="1">
      <c r="B147" s="3"/>
      <c r="D147" s="3"/>
      <c r="G147" s="3"/>
      <c r="J147" s="3"/>
    </row>
    <row r="148" spans="2:10" ht="140.25" customHeight="1">
      <c r="B148" s="3"/>
      <c r="D148" s="3"/>
      <c r="G148" s="3"/>
      <c r="J148" s="3"/>
    </row>
    <row r="149" spans="2:10" ht="140.25" customHeight="1">
      <c r="B149" s="3"/>
      <c r="D149" s="3"/>
      <c r="G149" s="3"/>
      <c r="J149" s="3"/>
    </row>
    <row r="150" spans="2:10" ht="140.25" customHeight="1">
      <c r="B150" s="3"/>
      <c r="D150" s="3"/>
      <c r="G150" s="3"/>
      <c r="J150" s="3"/>
    </row>
    <row r="151" spans="2:10" ht="140.25" customHeight="1">
      <c r="B151" s="3"/>
      <c r="D151" s="3"/>
      <c r="G151" s="3"/>
      <c r="J151" s="3"/>
    </row>
    <row r="152" spans="2:10" ht="140.25" customHeight="1">
      <c r="B152" s="3"/>
      <c r="D152" s="3"/>
      <c r="G152" s="3"/>
      <c r="J152" s="3"/>
    </row>
    <row r="153" spans="2:10" ht="140.25" customHeight="1">
      <c r="B153" s="3"/>
      <c r="D153" s="3"/>
      <c r="G153" s="3"/>
      <c r="J153" s="3"/>
    </row>
  </sheetData>
  <sheetProtection/>
  <protectedRanges>
    <protectedRange sqref="E49 G49:J49" name="Range7"/>
    <protectedRange sqref="E105:E106 E108:E109 F111:F112 G105:J106 F114:F115 E116:J116 G108:J108 G112:J112 G115:J115" name="Range4"/>
    <protectedRange sqref="E39:E40 E43:E46 F51 G57:J57 E53 F55 G43:J46 E57 G39:J40 G53:J53" name="Range2"/>
    <protectedRange sqref="E13:E15 E17 G15:J15 J13 G14 I14:J14" name="Range1"/>
    <protectedRange sqref="E59:E62 G77:J77 G70:J70 F68 E70 E72:E75 E77 F64:F65 G59:J62 G79:J79 G72:J75 E79 G64:J64" name="Range3"/>
    <protectedRange sqref="C3 F3" name="Range8"/>
    <protectedRange sqref="E21" name="Range1_1"/>
    <protectedRange sqref="E20 E22:E37" name="Range3_1"/>
    <protectedRange sqref="E82:E87 G82:J87 G89:J103 E89:E103" name="Range3_2"/>
    <protectedRange sqref="G78:J78" name="Range3_3"/>
    <protectedRange sqref="G109:J109" name="Range4_1"/>
    <protectedRange sqref="E78" name="Range2_1"/>
  </protectedRanges>
  <mergeCells count="9">
    <mergeCell ref="I5:J5"/>
    <mergeCell ref="B3:J3"/>
    <mergeCell ref="F5:G5"/>
    <mergeCell ref="E1:G1"/>
    <mergeCell ref="A7:A8"/>
    <mergeCell ref="G6:J6"/>
    <mergeCell ref="G7:J7"/>
    <mergeCell ref="C6:F6"/>
    <mergeCell ref="E7:F7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portrait" paperSize="9" r:id="rId1"/>
  <ignoredErrors>
    <ignoredError sqref="D88 D113" formula="1"/>
    <ignoredError sqref="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7"/>
  <sheetViews>
    <sheetView zoomScalePageLayoutView="0" workbookViewId="0" topLeftCell="A1">
      <selection activeCell="G1" sqref="G1:I1"/>
    </sheetView>
  </sheetViews>
  <sheetFormatPr defaultColWidth="9.140625" defaultRowHeight="25.5" customHeight="1"/>
  <cols>
    <col min="1" max="1" width="6.57421875" style="36" customWidth="1"/>
    <col min="2" max="2" width="5.421875" style="101" customWidth="1"/>
    <col min="3" max="3" width="4.421875" style="114" customWidth="1"/>
    <col min="4" max="4" width="5.7109375" style="102" customWidth="1"/>
    <col min="5" max="5" width="32.00390625" style="100" customWidth="1"/>
    <col min="6" max="6" width="13.7109375" style="36" customWidth="1"/>
    <col min="7" max="7" width="14.421875" style="36" customWidth="1"/>
    <col min="8" max="8" width="15.28125" style="36" customWidth="1"/>
    <col min="9" max="9" width="2.421875" style="36" customWidth="1"/>
    <col min="10" max="10" width="10.421875" style="36" customWidth="1"/>
    <col min="11" max="11" width="10.140625" style="36" customWidth="1"/>
    <col min="12" max="12" width="8.140625" style="36" customWidth="1"/>
    <col min="13" max="13" width="3.140625" style="36" customWidth="1"/>
    <col min="14" max="14" width="9.140625" style="36" customWidth="1"/>
    <col min="15" max="15" width="15.00390625" style="36" customWidth="1"/>
    <col min="16" max="16384" width="9.140625" style="36" customWidth="1"/>
  </cols>
  <sheetData>
    <row r="1" spans="1:13" s="14" customFormat="1" ht="131.25" customHeight="1">
      <c r="A1" s="103"/>
      <c r="B1" s="103"/>
      <c r="C1" s="103"/>
      <c r="D1" s="103"/>
      <c r="E1" s="178" t="s">
        <v>865</v>
      </c>
      <c r="F1" s="103"/>
      <c r="G1" s="496" t="s">
        <v>869</v>
      </c>
      <c r="H1" s="496"/>
      <c r="I1" s="496"/>
      <c r="J1" s="498"/>
      <c r="K1" s="498"/>
      <c r="L1" s="498"/>
      <c r="M1" s="498"/>
    </row>
    <row r="2" spans="1:12" s="14" customFormat="1" ht="54.75" customHeight="1">
      <c r="A2" s="497" t="s">
        <v>862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104"/>
    </row>
    <row r="3" spans="3:12" ht="25.5" customHeight="1" thickBot="1">
      <c r="C3" s="102"/>
      <c r="E3" s="105"/>
      <c r="G3" s="36" t="s">
        <v>279</v>
      </c>
      <c r="L3" s="4"/>
    </row>
    <row r="4" spans="1:12" ht="25.5" customHeight="1">
      <c r="A4" s="486" t="s">
        <v>284</v>
      </c>
      <c r="B4" s="490" t="s">
        <v>285</v>
      </c>
      <c r="C4" s="493" t="s">
        <v>286</v>
      </c>
      <c r="D4" s="493" t="s">
        <v>287</v>
      </c>
      <c r="E4" s="421" t="s">
        <v>85</v>
      </c>
      <c r="F4" s="485" t="s">
        <v>75</v>
      </c>
      <c r="G4" s="485"/>
      <c r="H4" s="485"/>
      <c r="I4" s="483"/>
      <c r="J4" s="483"/>
      <c r="K4" s="483"/>
      <c r="L4" s="483"/>
    </row>
    <row r="5" spans="1:12" s="83" customFormat="1" ht="25.5" customHeight="1">
      <c r="A5" s="487"/>
      <c r="B5" s="491"/>
      <c r="C5" s="494"/>
      <c r="D5" s="494"/>
      <c r="E5" s="80"/>
      <c r="F5" s="8" t="s">
        <v>280</v>
      </c>
      <c r="G5" s="422" t="s">
        <v>14</v>
      </c>
      <c r="H5" s="422"/>
      <c r="I5" s="483"/>
      <c r="J5" s="483"/>
      <c r="K5" s="483"/>
      <c r="L5" s="483"/>
    </row>
    <row r="6" spans="1:12" s="84" customFormat="1" ht="25.5" customHeight="1" thickBot="1">
      <c r="A6" s="488"/>
      <c r="B6" s="492"/>
      <c r="C6" s="495"/>
      <c r="D6" s="495"/>
      <c r="E6" s="74"/>
      <c r="F6" s="37" t="s">
        <v>281</v>
      </c>
      <c r="G6" s="107" t="s">
        <v>282</v>
      </c>
      <c r="H6" s="419" t="s">
        <v>283</v>
      </c>
      <c r="I6" s="402"/>
      <c r="J6" s="402"/>
      <c r="K6" s="402"/>
      <c r="L6" s="402"/>
    </row>
    <row r="7" spans="1:12" s="84" customFormat="1" ht="25.5" customHeight="1" thickBot="1">
      <c r="A7" s="108">
        <v>1</v>
      </c>
      <c r="B7" s="109">
        <v>2</v>
      </c>
      <c r="C7" s="109">
        <v>3</v>
      </c>
      <c r="D7" s="110">
        <v>4</v>
      </c>
      <c r="E7" s="75" t="s">
        <v>86</v>
      </c>
      <c r="F7" s="111">
        <v>6</v>
      </c>
      <c r="G7" s="411">
        <v>7</v>
      </c>
      <c r="H7" s="264">
        <v>8</v>
      </c>
      <c r="I7" s="402"/>
      <c r="J7" s="402"/>
      <c r="K7" s="402"/>
      <c r="L7" s="402"/>
    </row>
    <row r="8" spans="1:12" s="59" customFormat="1" ht="25.5" customHeight="1" thickBot="1">
      <c r="A8" s="85">
        <v>2000</v>
      </c>
      <c r="B8" s="86" t="s">
        <v>706</v>
      </c>
      <c r="C8" s="87" t="s">
        <v>707</v>
      </c>
      <c r="D8" s="88" t="s">
        <v>707</v>
      </c>
      <c r="E8" s="76" t="s">
        <v>87</v>
      </c>
      <c r="F8" s="46">
        <f>SUM(F9,F45,F62,F88,F144,F164,F184,F213,F245,F276,F308)</f>
        <v>3072142.9</v>
      </c>
      <c r="G8" s="416">
        <f>SUM(G9,G45,G62,G88,G144,G164,G184,G213,G245,G276,G308)</f>
        <v>2121160</v>
      </c>
      <c r="H8" s="11">
        <f>SUM(H9,H45,H62,H88,H144,H164,H184,H213,H245,H276,H308)</f>
        <v>1201982.9</v>
      </c>
      <c r="I8" s="218"/>
      <c r="J8" s="218"/>
      <c r="K8" s="218"/>
      <c r="L8" s="218"/>
    </row>
    <row r="9" spans="1:12" s="21" customFormat="1" ht="25.5" customHeight="1">
      <c r="A9" s="89">
        <v>2100</v>
      </c>
      <c r="B9" s="90" t="s">
        <v>789</v>
      </c>
      <c r="C9" s="60" t="s">
        <v>768</v>
      </c>
      <c r="D9" s="91" t="s">
        <v>768</v>
      </c>
      <c r="E9" s="77" t="s">
        <v>88</v>
      </c>
      <c r="F9" s="49">
        <f>SUM(F11,F16,F20,F25,F28,F31,F34,F37)</f>
        <v>882824</v>
      </c>
      <c r="G9" s="357">
        <f>SUM(G11,G16,G20,G25,G28,G31,G34,G37)</f>
        <v>834824</v>
      </c>
      <c r="H9" s="11">
        <f>SUM(H11,H16,H20,H25,H28,H31,H34,H37)</f>
        <v>48000</v>
      </c>
      <c r="I9" s="218"/>
      <c r="J9" s="218"/>
      <c r="K9" s="218"/>
      <c r="L9" s="218"/>
    </row>
    <row r="10" spans="1:12" ht="25.5" customHeight="1">
      <c r="A10" s="89"/>
      <c r="B10" s="90"/>
      <c r="C10" s="60"/>
      <c r="D10" s="91"/>
      <c r="E10" s="78" t="s">
        <v>78</v>
      </c>
      <c r="F10" s="38"/>
      <c r="G10" s="43"/>
      <c r="H10" s="11"/>
      <c r="I10" s="218"/>
      <c r="J10" s="218"/>
      <c r="K10" s="218"/>
      <c r="L10" s="218"/>
    </row>
    <row r="11" spans="1:12" s="112" customFormat="1" ht="25.5" customHeight="1">
      <c r="A11" s="92">
        <v>2110</v>
      </c>
      <c r="B11" s="90" t="s">
        <v>789</v>
      </c>
      <c r="C11" s="65" t="s">
        <v>769</v>
      </c>
      <c r="D11" s="93" t="s">
        <v>768</v>
      </c>
      <c r="E11" s="78" t="s">
        <v>89</v>
      </c>
      <c r="F11" s="38">
        <f>SUM(F13)</f>
        <v>674000</v>
      </c>
      <c r="G11" s="43">
        <f>SUM(G13)</f>
        <v>667000</v>
      </c>
      <c r="H11" s="11">
        <f>SUM(H13)</f>
        <v>7000</v>
      </c>
      <c r="I11" s="218"/>
      <c r="J11" s="218"/>
      <c r="K11" s="218"/>
      <c r="L11" s="218"/>
    </row>
    <row r="12" spans="1:12" s="112" customFormat="1" ht="25.5" customHeight="1">
      <c r="A12" s="92"/>
      <c r="B12" s="90"/>
      <c r="C12" s="65"/>
      <c r="D12" s="93"/>
      <c r="E12" s="78" t="s">
        <v>90</v>
      </c>
      <c r="F12" s="38"/>
      <c r="G12" s="43"/>
      <c r="H12" s="11"/>
      <c r="I12" s="218"/>
      <c r="J12" s="218"/>
      <c r="K12" s="218"/>
      <c r="L12" s="218"/>
    </row>
    <row r="13" spans="1:12" ht="25.5" customHeight="1">
      <c r="A13" s="94">
        <v>2111</v>
      </c>
      <c r="B13" s="95" t="s">
        <v>789</v>
      </c>
      <c r="C13" s="64" t="s">
        <v>769</v>
      </c>
      <c r="D13" s="96" t="s">
        <v>769</v>
      </c>
      <c r="E13" s="79" t="s">
        <v>91</v>
      </c>
      <c r="F13" s="47">
        <f>G13+H13</f>
        <v>674000</v>
      </c>
      <c r="G13" s="48">
        <v>667000</v>
      </c>
      <c r="H13" s="11">
        <v>7000</v>
      </c>
      <c r="I13" s="21"/>
      <c r="J13" s="21"/>
      <c r="K13" s="21"/>
      <c r="L13" s="21"/>
    </row>
    <row r="14" spans="1:12" ht="25.5" customHeight="1">
      <c r="A14" s="13">
        <v>2112</v>
      </c>
      <c r="B14" s="65" t="s">
        <v>789</v>
      </c>
      <c r="C14" s="65" t="s">
        <v>769</v>
      </c>
      <c r="D14" s="65" t="s">
        <v>770</v>
      </c>
      <c r="E14" s="80" t="s">
        <v>92</v>
      </c>
      <c r="F14" s="38">
        <f>SUM(G14:H14)</f>
        <v>0</v>
      </c>
      <c r="G14" s="43"/>
      <c r="H14" s="11"/>
      <c r="J14" s="218"/>
      <c r="K14" s="218"/>
      <c r="L14" s="218"/>
    </row>
    <row r="15" spans="1:12" ht="25.5" customHeight="1" thickBot="1">
      <c r="A15" s="89">
        <v>2113</v>
      </c>
      <c r="B15" s="90" t="s">
        <v>789</v>
      </c>
      <c r="C15" s="60" t="s">
        <v>769</v>
      </c>
      <c r="D15" s="91" t="s">
        <v>749</v>
      </c>
      <c r="E15" s="77" t="s">
        <v>93</v>
      </c>
      <c r="F15" s="41">
        <f>SUM(G15:H15)</f>
        <v>0</v>
      </c>
      <c r="G15" s="417"/>
      <c r="H15" s="11"/>
      <c r="I15" s="218"/>
      <c r="J15" s="218"/>
      <c r="K15" s="218"/>
      <c r="L15" s="218"/>
    </row>
    <row r="16" spans="1:12" ht="25.5" customHeight="1">
      <c r="A16" s="92">
        <v>2120</v>
      </c>
      <c r="B16" s="90" t="s">
        <v>789</v>
      </c>
      <c r="C16" s="65" t="s">
        <v>770</v>
      </c>
      <c r="D16" s="93" t="s">
        <v>768</v>
      </c>
      <c r="E16" s="78" t="s">
        <v>94</v>
      </c>
      <c r="F16" s="38">
        <f>SUM(F18:F19)</f>
        <v>0</v>
      </c>
      <c r="G16" s="43">
        <f>SUM(G18:G19)</f>
        <v>0</v>
      </c>
      <c r="H16" s="11">
        <f>SUM(H18:H19)</f>
        <v>0</v>
      </c>
      <c r="I16" s="218"/>
      <c r="J16" s="218"/>
      <c r="K16" s="218"/>
      <c r="L16" s="218"/>
    </row>
    <row r="17" spans="1:12" s="112" customFormat="1" ht="25.5" customHeight="1">
      <c r="A17" s="92"/>
      <c r="B17" s="90"/>
      <c r="C17" s="65"/>
      <c r="D17" s="93"/>
      <c r="E17" s="78" t="s">
        <v>90</v>
      </c>
      <c r="F17" s="38"/>
      <c r="G17" s="43"/>
      <c r="H17" s="11"/>
      <c r="I17" s="218"/>
      <c r="J17" s="218"/>
      <c r="K17" s="218"/>
      <c r="L17" s="218"/>
    </row>
    <row r="18" spans="1:12" ht="25.5" customHeight="1" thickBot="1">
      <c r="A18" s="92">
        <v>2121</v>
      </c>
      <c r="B18" s="90" t="s">
        <v>789</v>
      </c>
      <c r="C18" s="65" t="s">
        <v>770</v>
      </c>
      <c r="D18" s="93" t="s">
        <v>769</v>
      </c>
      <c r="E18" s="78" t="s">
        <v>95</v>
      </c>
      <c r="F18" s="42">
        <f>SUM(G18:H18)</f>
        <v>0</v>
      </c>
      <c r="G18" s="45"/>
      <c r="H18" s="11"/>
      <c r="J18" s="218"/>
      <c r="K18" s="218"/>
      <c r="L18" s="218"/>
    </row>
    <row r="19" spans="1:12" ht="25.5" customHeight="1" thickBot="1">
      <c r="A19" s="92">
        <v>2122</v>
      </c>
      <c r="B19" s="90" t="s">
        <v>789</v>
      </c>
      <c r="C19" s="65" t="s">
        <v>770</v>
      </c>
      <c r="D19" s="93" t="s">
        <v>770</v>
      </c>
      <c r="E19" s="78" t="s">
        <v>96</v>
      </c>
      <c r="F19" s="42">
        <f>SUM(G19:H19)</f>
        <v>0</v>
      </c>
      <c r="G19" s="45"/>
      <c r="H19" s="11"/>
      <c r="I19" s="218"/>
      <c r="J19" s="218"/>
      <c r="K19" s="218"/>
      <c r="L19" s="218"/>
    </row>
    <row r="20" spans="1:12" ht="25.5" customHeight="1">
      <c r="A20" s="92">
        <v>2130</v>
      </c>
      <c r="B20" s="90" t="s">
        <v>789</v>
      </c>
      <c r="C20" s="65" t="s">
        <v>749</v>
      </c>
      <c r="D20" s="93" t="s">
        <v>768</v>
      </c>
      <c r="E20" s="78" t="s">
        <v>97</v>
      </c>
      <c r="F20" s="38">
        <f>SUM(F24,F23)</f>
        <v>3999</v>
      </c>
      <c r="G20" s="43">
        <v>3999</v>
      </c>
      <c r="H20" s="11">
        <f>SUM(H24,H23)</f>
        <v>0</v>
      </c>
      <c r="I20" s="218"/>
      <c r="J20" s="218"/>
      <c r="K20" s="218"/>
      <c r="L20" s="218"/>
    </row>
    <row r="21" spans="1:12" s="112" customFormat="1" ht="25.5" customHeight="1">
      <c r="A21" s="92"/>
      <c r="B21" s="90"/>
      <c r="C21" s="65"/>
      <c r="D21" s="93"/>
      <c r="E21" s="78" t="s">
        <v>90</v>
      </c>
      <c r="F21" s="38"/>
      <c r="G21" s="43"/>
      <c r="H21" s="11"/>
      <c r="I21" s="218"/>
      <c r="J21" s="218"/>
      <c r="K21" s="218"/>
      <c r="L21" s="218"/>
    </row>
    <row r="22" spans="1:12" ht="25.5" customHeight="1" thickBot="1">
      <c r="A22" s="92">
        <v>2131</v>
      </c>
      <c r="B22" s="90" t="s">
        <v>789</v>
      </c>
      <c r="C22" s="65" t="s">
        <v>749</v>
      </c>
      <c r="D22" s="93" t="s">
        <v>769</v>
      </c>
      <c r="E22" s="78" t="s">
        <v>98</v>
      </c>
      <c r="F22" s="42">
        <f>SUM(G22:H22)</f>
        <v>0</v>
      </c>
      <c r="G22" s="45"/>
      <c r="H22" s="11"/>
      <c r="I22" s="406"/>
      <c r="J22" s="406"/>
      <c r="K22" s="406"/>
      <c r="L22" s="406"/>
    </row>
    <row r="23" spans="1:12" ht="25.5" customHeight="1" thickBot="1">
      <c r="A23" s="92">
        <v>2132</v>
      </c>
      <c r="B23" s="90" t="s">
        <v>789</v>
      </c>
      <c r="C23" s="65">
        <v>3</v>
      </c>
      <c r="D23" s="93">
        <v>2</v>
      </c>
      <c r="E23" s="78" t="s">
        <v>99</v>
      </c>
      <c r="F23" s="42">
        <f>SUM(G23:H23)</f>
        <v>0</v>
      </c>
      <c r="G23" s="45"/>
      <c r="H23" s="11"/>
      <c r="I23" s="218"/>
      <c r="J23" s="218"/>
      <c r="K23" s="218"/>
      <c r="L23" s="218"/>
    </row>
    <row r="24" spans="1:12" ht="25.5" customHeight="1" thickBot="1">
      <c r="A24" s="92">
        <v>2133</v>
      </c>
      <c r="B24" s="90" t="s">
        <v>789</v>
      </c>
      <c r="C24" s="65">
        <v>3</v>
      </c>
      <c r="D24" s="93">
        <v>3</v>
      </c>
      <c r="E24" s="78" t="s">
        <v>100</v>
      </c>
      <c r="F24" s="42">
        <f>SUM(G24:H24)</f>
        <v>3999</v>
      </c>
      <c r="G24" s="48">
        <v>3999</v>
      </c>
      <c r="H24" s="11"/>
      <c r="I24" s="218"/>
      <c r="J24" s="218"/>
      <c r="K24" s="218"/>
      <c r="L24" s="218"/>
    </row>
    <row r="25" spans="1:12" ht="25.5" customHeight="1">
      <c r="A25" s="92">
        <v>2140</v>
      </c>
      <c r="B25" s="90" t="s">
        <v>789</v>
      </c>
      <c r="C25" s="65">
        <v>4</v>
      </c>
      <c r="D25" s="93">
        <v>0</v>
      </c>
      <c r="E25" s="78" t="s">
        <v>101</v>
      </c>
      <c r="F25" s="38">
        <f>SUM(F27)</f>
        <v>0</v>
      </c>
      <c r="G25" s="43">
        <f>SUM(G27)</f>
        <v>0</v>
      </c>
      <c r="H25" s="11">
        <f>SUM(H27)</f>
        <v>0</v>
      </c>
      <c r="I25" s="218"/>
      <c r="J25" s="218"/>
      <c r="K25" s="218"/>
      <c r="L25" s="218"/>
    </row>
    <row r="26" spans="1:12" s="112" customFormat="1" ht="25.5" customHeight="1">
      <c r="A26" s="92"/>
      <c r="B26" s="90"/>
      <c r="C26" s="65"/>
      <c r="D26" s="93"/>
      <c r="E26" s="78" t="s">
        <v>90</v>
      </c>
      <c r="F26" s="38"/>
      <c r="G26" s="43"/>
      <c r="H26" s="11"/>
      <c r="I26" s="218"/>
      <c r="J26" s="218"/>
      <c r="K26" s="218"/>
      <c r="L26" s="218"/>
    </row>
    <row r="27" spans="1:12" ht="25.5" customHeight="1" thickBot="1">
      <c r="A27" s="92">
        <v>2141</v>
      </c>
      <c r="B27" s="90" t="s">
        <v>789</v>
      </c>
      <c r="C27" s="65">
        <v>4</v>
      </c>
      <c r="D27" s="93">
        <v>1</v>
      </c>
      <c r="E27" s="78" t="s">
        <v>102</v>
      </c>
      <c r="F27" s="42">
        <f>SUM(G27:H27)</f>
        <v>0</v>
      </c>
      <c r="G27" s="45"/>
      <c r="H27" s="11"/>
      <c r="J27" s="218"/>
      <c r="K27" s="218"/>
      <c r="L27" s="218"/>
    </row>
    <row r="28" spans="1:12" ht="25.5" customHeight="1">
      <c r="A28" s="92">
        <v>2150</v>
      </c>
      <c r="B28" s="90" t="s">
        <v>789</v>
      </c>
      <c r="C28" s="65">
        <v>5</v>
      </c>
      <c r="D28" s="93">
        <v>0</v>
      </c>
      <c r="E28" s="78" t="s">
        <v>103</v>
      </c>
      <c r="F28" s="38">
        <f>SUM(F30)</f>
        <v>0</v>
      </c>
      <c r="G28" s="43">
        <f>SUM(G30)</f>
        <v>0</v>
      </c>
      <c r="H28" s="11">
        <f>SUM(H30)</f>
        <v>0</v>
      </c>
      <c r="I28" s="218"/>
      <c r="J28" s="218"/>
      <c r="K28" s="218"/>
      <c r="L28" s="218"/>
    </row>
    <row r="29" spans="1:12" s="112" customFormat="1" ht="25.5" customHeight="1">
      <c r="A29" s="92"/>
      <c r="B29" s="90"/>
      <c r="C29" s="65"/>
      <c r="D29" s="93"/>
      <c r="E29" s="78" t="s">
        <v>90</v>
      </c>
      <c r="F29" s="38"/>
      <c r="G29" s="43"/>
      <c r="H29" s="11"/>
      <c r="I29" s="218"/>
      <c r="J29" s="218"/>
      <c r="K29" s="218"/>
      <c r="L29" s="218"/>
    </row>
    <row r="30" spans="1:12" ht="25.5" customHeight="1" thickBot="1">
      <c r="A30" s="92">
        <v>2151</v>
      </c>
      <c r="B30" s="90" t="s">
        <v>789</v>
      </c>
      <c r="C30" s="65">
        <v>5</v>
      </c>
      <c r="D30" s="93">
        <v>1</v>
      </c>
      <c r="E30" s="78" t="s">
        <v>104</v>
      </c>
      <c r="F30" s="42">
        <f>SUM(G30:H30)</f>
        <v>0</v>
      </c>
      <c r="G30" s="45"/>
      <c r="H30" s="11"/>
      <c r="I30" s="218"/>
      <c r="J30" s="218"/>
      <c r="K30" s="218"/>
      <c r="L30" s="218"/>
    </row>
    <row r="31" spans="1:12" ht="25.5" customHeight="1">
      <c r="A31" s="92">
        <v>2160</v>
      </c>
      <c r="B31" s="90" t="s">
        <v>789</v>
      </c>
      <c r="C31" s="65">
        <v>6</v>
      </c>
      <c r="D31" s="93">
        <v>0</v>
      </c>
      <c r="E31" s="78" t="s">
        <v>105</v>
      </c>
      <c r="F31" s="43">
        <f>SUM(F33)</f>
        <v>204825</v>
      </c>
      <c r="G31" s="418">
        <f>SUM(G33)</f>
        <v>163825</v>
      </c>
      <c r="H31" s="11">
        <f>SUM(H33)</f>
        <v>41000</v>
      </c>
      <c r="I31" s="218"/>
      <c r="J31" s="218"/>
      <c r="K31" s="218"/>
      <c r="L31" s="218"/>
    </row>
    <row r="32" spans="1:12" s="112" customFormat="1" ht="25.5" customHeight="1">
      <c r="A32" s="92"/>
      <c r="B32" s="90"/>
      <c r="C32" s="65"/>
      <c r="D32" s="93"/>
      <c r="E32" s="78" t="s">
        <v>90</v>
      </c>
      <c r="F32" s="43"/>
      <c r="G32" s="43"/>
      <c r="H32" s="11"/>
      <c r="I32" s="218"/>
      <c r="J32" s="218"/>
      <c r="K32" s="218"/>
      <c r="L32" s="218"/>
    </row>
    <row r="33" spans="1:12" ht="25.5" customHeight="1">
      <c r="A33" s="94">
        <v>2161</v>
      </c>
      <c r="B33" s="95" t="s">
        <v>789</v>
      </c>
      <c r="C33" s="64">
        <v>6</v>
      </c>
      <c r="D33" s="96">
        <v>1</v>
      </c>
      <c r="E33" s="79" t="s">
        <v>106</v>
      </c>
      <c r="F33" s="48">
        <f>G33+H33</f>
        <v>204825</v>
      </c>
      <c r="G33" s="124">
        <v>163825</v>
      </c>
      <c r="H33" s="13">
        <v>41000</v>
      </c>
      <c r="I33" s="21"/>
      <c r="J33" s="21"/>
      <c r="K33" s="51"/>
      <c r="L33" s="21"/>
    </row>
    <row r="34" spans="1:12" ht="25.5" customHeight="1">
      <c r="A34" s="92">
        <v>2170</v>
      </c>
      <c r="B34" s="90" t="s">
        <v>789</v>
      </c>
      <c r="C34" s="65">
        <v>7</v>
      </c>
      <c r="D34" s="93">
        <v>0</v>
      </c>
      <c r="E34" s="78" t="s">
        <v>107</v>
      </c>
      <c r="F34" s="43">
        <f>SUM(F36)</f>
        <v>0</v>
      </c>
      <c r="G34" s="43">
        <f>SUM(G36)</f>
        <v>0</v>
      </c>
      <c r="H34" s="11">
        <f>SUM(H36)</f>
        <v>0</v>
      </c>
      <c r="I34" s="218"/>
      <c r="J34" s="218"/>
      <c r="K34" s="218"/>
      <c r="L34" s="218"/>
    </row>
    <row r="35" spans="1:12" s="112" customFormat="1" ht="25.5" customHeight="1">
      <c r="A35" s="92"/>
      <c r="B35" s="90"/>
      <c r="C35" s="65"/>
      <c r="D35" s="93"/>
      <c r="E35" s="78" t="s">
        <v>90</v>
      </c>
      <c r="F35" s="43"/>
      <c r="G35" s="43"/>
      <c r="H35" s="11"/>
      <c r="I35" s="218"/>
      <c r="J35" s="218"/>
      <c r="K35" s="218"/>
      <c r="L35" s="218"/>
    </row>
    <row r="36" spans="1:12" ht="25.5" customHeight="1" thickBot="1">
      <c r="A36" s="92">
        <v>2171</v>
      </c>
      <c r="B36" s="90" t="s">
        <v>789</v>
      </c>
      <c r="C36" s="65">
        <v>7</v>
      </c>
      <c r="D36" s="93">
        <v>1</v>
      </c>
      <c r="E36" s="78" t="s">
        <v>107</v>
      </c>
      <c r="F36" s="45">
        <f>SUM(G36:H36)</f>
        <v>0</v>
      </c>
      <c r="G36" s="45"/>
      <c r="H36" s="11"/>
      <c r="I36" s="218"/>
      <c r="J36" s="218"/>
      <c r="K36" s="218"/>
      <c r="L36" s="218"/>
    </row>
    <row r="37" spans="1:12" ht="25.5" customHeight="1">
      <c r="A37" s="92">
        <v>2180</v>
      </c>
      <c r="B37" s="90" t="s">
        <v>789</v>
      </c>
      <c r="C37" s="65">
        <v>8</v>
      </c>
      <c r="D37" s="93">
        <v>0</v>
      </c>
      <c r="E37" s="78" t="s">
        <v>108</v>
      </c>
      <c r="F37" s="38">
        <f>SUM(F39)</f>
        <v>0</v>
      </c>
      <c r="G37" s="43">
        <f>SUM(G39)</f>
        <v>0</v>
      </c>
      <c r="H37" s="11">
        <f>SUM(H39)</f>
        <v>0</v>
      </c>
      <c r="I37" s="218"/>
      <c r="J37" s="218"/>
      <c r="K37" s="218"/>
      <c r="L37" s="218"/>
    </row>
    <row r="38" spans="1:12" s="112" customFormat="1" ht="25.5" customHeight="1">
      <c r="A38" s="92"/>
      <c r="B38" s="90"/>
      <c r="C38" s="65"/>
      <c r="D38" s="93"/>
      <c r="E38" s="78" t="s">
        <v>90</v>
      </c>
      <c r="F38" s="38"/>
      <c r="G38" s="43"/>
      <c r="H38" s="11"/>
      <c r="I38" s="218"/>
      <c r="J38" s="218"/>
      <c r="K38" s="218"/>
      <c r="L38" s="218"/>
    </row>
    <row r="39" spans="1:12" ht="25.5" customHeight="1">
      <c r="A39" s="92">
        <v>2181</v>
      </c>
      <c r="B39" s="90" t="s">
        <v>789</v>
      </c>
      <c r="C39" s="65">
        <v>8</v>
      </c>
      <c r="D39" s="93">
        <v>1</v>
      </c>
      <c r="E39" s="78" t="s">
        <v>108</v>
      </c>
      <c r="F39" s="38">
        <f>SUM(F41:F42)</f>
        <v>0</v>
      </c>
      <c r="G39" s="43">
        <f>SUM(G41:G42)</f>
        <v>0</v>
      </c>
      <c r="H39" s="11">
        <f>SUM(H41:H42)</f>
        <v>0</v>
      </c>
      <c r="I39" s="218"/>
      <c r="J39" s="218"/>
      <c r="K39" s="218"/>
      <c r="L39" s="218"/>
    </row>
    <row r="40" spans="1:12" ht="25.5" customHeight="1">
      <c r="A40" s="92"/>
      <c r="B40" s="90"/>
      <c r="C40" s="65"/>
      <c r="D40" s="93"/>
      <c r="E40" s="77" t="s">
        <v>90</v>
      </c>
      <c r="F40" s="38"/>
      <c r="G40" s="43"/>
      <c r="H40" s="11"/>
      <c r="I40" s="218"/>
      <c r="J40" s="218"/>
      <c r="K40" s="218"/>
      <c r="L40" s="218"/>
    </row>
    <row r="41" spans="1:12" ht="25.5" customHeight="1" thickBot="1">
      <c r="A41" s="92">
        <v>2182</v>
      </c>
      <c r="B41" s="90" t="s">
        <v>789</v>
      </c>
      <c r="C41" s="65">
        <v>8</v>
      </c>
      <c r="D41" s="93">
        <v>1</v>
      </c>
      <c r="E41" s="77" t="s">
        <v>109</v>
      </c>
      <c r="F41" s="42">
        <f>SUM(G41:H41)</f>
        <v>0</v>
      </c>
      <c r="G41" s="45"/>
      <c r="H41" s="11"/>
      <c r="I41" s="218"/>
      <c r="J41" s="218"/>
      <c r="K41" s="218"/>
      <c r="L41" s="218"/>
    </row>
    <row r="42" spans="1:12" ht="25.5" customHeight="1" thickBot="1">
      <c r="A42" s="92">
        <v>2183</v>
      </c>
      <c r="B42" s="90" t="s">
        <v>789</v>
      </c>
      <c r="C42" s="65">
        <v>8</v>
      </c>
      <c r="D42" s="93">
        <v>1</v>
      </c>
      <c r="E42" s="77" t="s">
        <v>110</v>
      </c>
      <c r="F42" s="42">
        <f>SUM(G42:H42)</f>
        <v>0</v>
      </c>
      <c r="G42" s="45">
        <f>G43</f>
        <v>0</v>
      </c>
      <c r="H42" s="11">
        <f>H43</f>
        <v>0</v>
      </c>
      <c r="I42" s="218"/>
      <c r="J42" s="218"/>
      <c r="K42" s="218"/>
      <c r="L42" s="218"/>
    </row>
    <row r="43" spans="1:12" ht="25.5" customHeight="1" thickBot="1">
      <c r="A43" s="92">
        <v>2184</v>
      </c>
      <c r="B43" s="90" t="s">
        <v>789</v>
      </c>
      <c r="C43" s="65">
        <v>8</v>
      </c>
      <c r="D43" s="93">
        <v>1</v>
      </c>
      <c r="E43" s="77" t="s">
        <v>111</v>
      </c>
      <c r="F43" s="42">
        <f>SUM(G43:H43)</f>
        <v>0</v>
      </c>
      <c r="G43" s="45"/>
      <c r="H43" s="11"/>
      <c r="I43" s="218"/>
      <c r="J43" s="218"/>
      <c r="K43" s="218"/>
      <c r="L43" s="218"/>
    </row>
    <row r="44" spans="1:12" ht="25.5" customHeight="1">
      <c r="A44" s="92">
        <v>2185</v>
      </c>
      <c r="B44" s="90" t="s">
        <v>789</v>
      </c>
      <c r="C44" s="65">
        <v>8</v>
      </c>
      <c r="D44" s="93">
        <v>1</v>
      </c>
      <c r="E44" s="77"/>
      <c r="F44" s="38"/>
      <c r="G44" s="43"/>
      <c r="H44" s="11"/>
      <c r="I44" s="218"/>
      <c r="J44" s="218"/>
      <c r="K44" s="218"/>
      <c r="L44" s="218"/>
    </row>
    <row r="45" spans="1:12" s="21" customFormat="1" ht="25.5" customHeight="1">
      <c r="A45" s="92">
        <v>2200</v>
      </c>
      <c r="B45" s="90" t="s">
        <v>790</v>
      </c>
      <c r="C45" s="65">
        <v>0</v>
      </c>
      <c r="D45" s="93">
        <v>0</v>
      </c>
      <c r="E45" s="77" t="s">
        <v>112</v>
      </c>
      <c r="F45" s="38">
        <f>SUM(F47,F50,F53,F56,F59)</f>
        <v>0</v>
      </c>
      <c r="G45" s="43">
        <f>SUM(G47,G50,G53,G56,G59)</f>
        <v>0</v>
      </c>
      <c r="H45" s="11">
        <f>SUM(H47,H50,H53,H56,H59)</f>
        <v>0</v>
      </c>
      <c r="I45" s="218"/>
      <c r="J45" s="218"/>
      <c r="K45" s="218"/>
      <c r="L45" s="218"/>
    </row>
    <row r="46" spans="1:12" ht="25.5" customHeight="1">
      <c r="A46" s="89"/>
      <c r="B46" s="90"/>
      <c r="C46" s="60"/>
      <c r="D46" s="91"/>
      <c r="E46" s="78" t="s">
        <v>78</v>
      </c>
      <c r="F46" s="49"/>
      <c r="G46" s="357"/>
      <c r="H46" s="11"/>
      <c r="I46" s="218"/>
      <c r="J46" s="218"/>
      <c r="K46" s="218"/>
      <c r="L46" s="218"/>
    </row>
    <row r="47" spans="1:12" ht="25.5" customHeight="1">
      <c r="A47" s="92">
        <v>2210</v>
      </c>
      <c r="B47" s="90" t="s">
        <v>790</v>
      </c>
      <c r="C47" s="65">
        <v>1</v>
      </c>
      <c r="D47" s="93">
        <v>0</v>
      </c>
      <c r="E47" s="78" t="s">
        <v>113</v>
      </c>
      <c r="F47" s="38">
        <f>SUM(F49)</f>
        <v>0</v>
      </c>
      <c r="G47" s="43">
        <f>SUM(G49)</f>
        <v>0</v>
      </c>
      <c r="H47" s="11">
        <f>SUM(H49)</f>
        <v>0</v>
      </c>
      <c r="I47" s="218"/>
      <c r="J47" s="218"/>
      <c r="K47" s="218"/>
      <c r="L47" s="218"/>
    </row>
    <row r="48" spans="1:12" s="112" customFormat="1" ht="25.5" customHeight="1">
      <c r="A48" s="92"/>
      <c r="B48" s="90"/>
      <c r="C48" s="65"/>
      <c r="D48" s="93"/>
      <c r="E48" s="78" t="s">
        <v>90</v>
      </c>
      <c r="F48" s="38"/>
      <c r="G48" s="43"/>
      <c r="H48" s="11"/>
      <c r="I48" s="218"/>
      <c r="J48" s="218"/>
      <c r="K48" s="218"/>
      <c r="L48" s="218"/>
    </row>
    <row r="49" spans="1:12" ht="25.5" customHeight="1" thickBot="1">
      <c r="A49" s="92">
        <v>2211</v>
      </c>
      <c r="B49" s="90" t="s">
        <v>790</v>
      </c>
      <c r="C49" s="65">
        <v>1</v>
      </c>
      <c r="D49" s="93">
        <v>1</v>
      </c>
      <c r="E49" s="78" t="s">
        <v>114</v>
      </c>
      <c r="F49" s="42">
        <f>SUM(G49:H49)</f>
        <v>0</v>
      </c>
      <c r="G49" s="45"/>
      <c r="H49" s="11"/>
      <c r="I49" s="218"/>
      <c r="J49" s="406"/>
      <c r="K49" s="406"/>
      <c r="L49" s="406"/>
    </row>
    <row r="50" spans="1:12" ht="25.5" customHeight="1">
      <c r="A50" s="92">
        <v>2220</v>
      </c>
      <c r="B50" s="90" t="s">
        <v>790</v>
      </c>
      <c r="C50" s="65">
        <v>2</v>
      </c>
      <c r="D50" s="93">
        <v>0</v>
      </c>
      <c r="E50" s="78" t="s">
        <v>115</v>
      </c>
      <c r="F50" s="38">
        <f>SUM(F52)</f>
        <v>0</v>
      </c>
      <c r="G50" s="43">
        <f>SUM(G52)</f>
        <v>0</v>
      </c>
      <c r="H50" s="11">
        <f>SUM(H52)</f>
        <v>0</v>
      </c>
      <c r="I50" s="218"/>
      <c r="J50" s="218"/>
      <c r="K50" s="218"/>
      <c r="L50" s="218"/>
    </row>
    <row r="51" spans="1:12" s="112" customFormat="1" ht="25.5" customHeight="1">
      <c r="A51" s="92"/>
      <c r="B51" s="90"/>
      <c r="C51" s="65"/>
      <c r="D51" s="93"/>
      <c r="E51" s="78" t="s">
        <v>90</v>
      </c>
      <c r="F51" s="38"/>
      <c r="G51" s="43"/>
      <c r="H51" s="11"/>
      <c r="I51" s="218"/>
      <c r="J51" s="218"/>
      <c r="K51" s="218"/>
      <c r="L51" s="218"/>
    </row>
    <row r="52" spans="1:12" ht="25.5" customHeight="1" thickBot="1">
      <c r="A52" s="92">
        <v>2221</v>
      </c>
      <c r="B52" s="90" t="s">
        <v>790</v>
      </c>
      <c r="C52" s="65">
        <v>2</v>
      </c>
      <c r="D52" s="93">
        <v>1</v>
      </c>
      <c r="E52" s="78" t="s">
        <v>116</v>
      </c>
      <c r="F52" s="42">
        <f>SUM(G52:H52)</f>
        <v>0</v>
      </c>
      <c r="G52" s="45"/>
      <c r="H52" s="11"/>
      <c r="I52" s="218"/>
      <c r="J52" s="218"/>
      <c r="K52" s="218"/>
      <c r="L52" s="218"/>
    </row>
    <row r="53" spans="1:12" ht="25.5" customHeight="1">
      <c r="A53" s="92">
        <v>2230</v>
      </c>
      <c r="B53" s="90" t="s">
        <v>790</v>
      </c>
      <c r="C53" s="65">
        <v>3</v>
      </c>
      <c r="D53" s="93">
        <v>0</v>
      </c>
      <c r="E53" s="78" t="s">
        <v>117</v>
      </c>
      <c r="F53" s="38">
        <f>SUM(F55)</f>
        <v>0</v>
      </c>
      <c r="G53" s="43">
        <f>SUM(G55)</f>
        <v>0</v>
      </c>
      <c r="H53" s="11">
        <f>SUM(H55)</f>
        <v>0</v>
      </c>
      <c r="I53" s="218"/>
      <c r="J53" s="218"/>
      <c r="K53" s="218"/>
      <c r="L53" s="218"/>
    </row>
    <row r="54" spans="1:12" s="112" customFormat="1" ht="25.5" customHeight="1">
      <c r="A54" s="92"/>
      <c r="B54" s="90"/>
      <c r="C54" s="65"/>
      <c r="D54" s="93"/>
      <c r="E54" s="78" t="s">
        <v>90</v>
      </c>
      <c r="F54" s="38"/>
      <c r="G54" s="43"/>
      <c r="H54" s="11"/>
      <c r="I54" s="218"/>
      <c r="J54" s="218"/>
      <c r="K54" s="218"/>
      <c r="L54" s="218"/>
    </row>
    <row r="55" spans="1:12" ht="25.5" customHeight="1" thickBot="1">
      <c r="A55" s="92">
        <v>2231</v>
      </c>
      <c r="B55" s="90" t="s">
        <v>790</v>
      </c>
      <c r="C55" s="65">
        <v>3</v>
      </c>
      <c r="D55" s="93">
        <v>1</v>
      </c>
      <c r="E55" s="78" t="s">
        <v>118</v>
      </c>
      <c r="F55" s="42">
        <f>SUM(G55:H55)</f>
        <v>0</v>
      </c>
      <c r="G55" s="45"/>
      <c r="H55" s="11"/>
      <c r="I55" s="218"/>
      <c r="J55" s="218"/>
      <c r="K55" s="218"/>
      <c r="L55" s="218"/>
    </row>
    <row r="56" spans="1:12" ht="25.5" customHeight="1">
      <c r="A56" s="92">
        <v>2240</v>
      </c>
      <c r="B56" s="90" t="s">
        <v>790</v>
      </c>
      <c r="C56" s="65">
        <v>4</v>
      </c>
      <c r="D56" s="93">
        <v>0</v>
      </c>
      <c r="E56" s="78" t="s">
        <v>119</v>
      </c>
      <c r="F56" s="38">
        <f>SUM(F58)</f>
        <v>0</v>
      </c>
      <c r="G56" s="43">
        <f>SUM(G58)</f>
        <v>0</v>
      </c>
      <c r="H56" s="11">
        <f>SUM(H58)</f>
        <v>0</v>
      </c>
      <c r="I56" s="218"/>
      <c r="J56" s="218"/>
      <c r="K56" s="218"/>
      <c r="L56" s="218"/>
    </row>
    <row r="57" spans="1:12" s="112" customFormat="1" ht="25.5" customHeight="1">
      <c r="A57" s="92"/>
      <c r="B57" s="65"/>
      <c r="C57" s="65"/>
      <c r="D57" s="93"/>
      <c r="E57" s="78" t="s">
        <v>90</v>
      </c>
      <c r="F57" s="38"/>
      <c r="G57" s="43"/>
      <c r="H57" s="11"/>
      <c r="I57" s="218"/>
      <c r="J57" s="218"/>
      <c r="K57" s="218"/>
      <c r="L57" s="218"/>
    </row>
    <row r="58" spans="1:12" ht="25.5" customHeight="1" thickBot="1">
      <c r="A58" s="92">
        <v>2241</v>
      </c>
      <c r="B58" s="90" t="s">
        <v>790</v>
      </c>
      <c r="C58" s="65">
        <v>4</v>
      </c>
      <c r="D58" s="93">
        <v>1</v>
      </c>
      <c r="E58" s="78" t="s">
        <v>119</v>
      </c>
      <c r="F58" s="42">
        <f>SUM(G58:H58)</f>
        <v>0</v>
      </c>
      <c r="G58" s="45"/>
      <c r="H58" s="11"/>
      <c r="I58" s="218"/>
      <c r="J58" s="218"/>
      <c r="K58" s="218"/>
      <c r="L58" s="218"/>
    </row>
    <row r="59" spans="1:12" ht="25.5" customHeight="1">
      <c r="A59" s="92">
        <v>2250</v>
      </c>
      <c r="B59" s="90" t="s">
        <v>790</v>
      </c>
      <c r="C59" s="65">
        <v>5</v>
      </c>
      <c r="D59" s="93">
        <v>0</v>
      </c>
      <c r="E59" s="78" t="s">
        <v>120</v>
      </c>
      <c r="F59" s="38">
        <f>SUM(F61)</f>
        <v>0</v>
      </c>
      <c r="G59" s="43">
        <f>SUM(G61)</f>
        <v>0</v>
      </c>
      <c r="H59" s="11">
        <f>SUM(H61)</f>
        <v>0</v>
      </c>
      <c r="I59" s="218"/>
      <c r="J59" s="218"/>
      <c r="K59" s="218"/>
      <c r="L59" s="218"/>
    </row>
    <row r="60" spans="1:12" s="112" customFormat="1" ht="25.5" customHeight="1">
      <c r="A60" s="92"/>
      <c r="B60" s="90"/>
      <c r="C60" s="65"/>
      <c r="D60" s="93"/>
      <c r="E60" s="78" t="s">
        <v>90</v>
      </c>
      <c r="F60" s="38"/>
      <c r="G60" s="43"/>
      <c r="H60" s="11"/>
      <c r="I60" s="218"/>
      <c r="J60" s="218"/>
      <c r="K60" s="218"/>
      <c r="L60" s="218"/>
    </row>
    <row r="61" spans="1:12" ht="25.5" customHeight="1" thickBot="1">
      <c r="A61" s="92">
        <v>2251</v>
      </c>
      <c r="B61" s="65" t="s">
        <v>790</v>
      </c>
      <c r="C61" s="65">
        <v>5</v>
      </c>
      <c r="D61" s="93">
        <v>1</v>
      </c>
      <c r="E61" s="78" t="s">
        <v>120</v>
      </c>
      <c r="F61" s="42">
        <f>SUM(G61:H61)</f>
        <v>0</v>
      </c>
      <c r="G61" s="45"/>
      <c r="H61" s="11"/>
      <c r="I61" s="218"/>
      <c r="J61" s="218"/>
      <c r="K61" s="218"/>
      <c r="L61" s="218"/>
    </row>
    <row r="62" spans="1:12" s="21" customFormat="1" ht="25.5" customHeight="1">
      <c r="A62" s="92">
        <v>2300</v>
      </c>
      <c r="B62" s="97" t="s">
        <v>791</v>
      </c>
      <c r="C62" s="65">
        <v>0</v>
      </c>
      <c r="D62" s="93">
        <v>0</v>
      </c>
      <c r="E62" s="78" t="s">
        <v>121</v>
      </c>
      <c r="F62" s="38">
        <f>SUM(F64,F69,F72,F76,F79,F82,F85)</f>
        <v>0</v>
      </c>
      <c r="G62" s="43">
        <f>SUM(G64,G69,G72,G76,G79,G82,G85)</f>
        <v>0</v>
      </c>
      <c r="H62" s="11">
        <f>SUM(H64,H69,H72,H76,H79,H82,H85)</f>
        <v>0</v>
      </c>
      <c r="I62" s="218"/>
      <c r="J62" s="218"/>
      <c r="K62" s="218"/>
      <c r="L62" s="218"/>
    </row>
    <row r="63" spans="1:12" ht="25.5" customHeight="1">
      <c r="A63" s="89"/>
      <c r="B63" s="90"/>
      <c r="C63" s="60"/>
      <c r="D63" s="91"/>
      <c r="E63" s="78" t="s">
        <v>78</v>
      </c>
      <c r="F63" s="49"/>
      <c r="G63" s="357"/>
      <c r="H63" s="11"/>
      <c r="I63" s="218"/>
      <c r="J63" s="218"/>
      <c r="K63" s="218"/>
      <c r="L63" s="218"/>
    </row>
    <row r="64" spans="1:12" ht="25.5" customHeight="1">
      <c r="A64" s="92">
        <v>2310</v>
      </c>
      <c r="B64" s="97" t="s">
        <v>791</v>
      </c>
      <c r="C64" s="65">
        <v>1</v>
      </c>
      <c r="D64" s="93">
        <v>0</v>
      </c>
      <c r="E64" s="78" t="s">
        <v>122</v>
      </c>
      <c r="F64" s="38">
        <f>SUM(F66:F68)</f>
        <v>0</v>
      </c>
      <c r="G64" s="43">
        <f>SUM(G66:G68)</f>
        <v>0</v>
      </c>
      <c r="H64" s="11">
        <f>SUM(H66:H68)</f>
        <v>0</v>
      </c>
      <c r="I64" s="218"/>
      <c r="J64" s="218"/>
      <c r="K64" s="218"/>
      <c r="L64" s="218"/>
    </row>
    <row r="65" spans="1:12" s="112" customFormat="1" ht="25.5" customHeight="1">
      <c r="A65" s="92"/>
      <c r="B65" s="90"/>
      <c r="C65" s="65"/>
      <c r="D65" s="93"/>
      <c r="E65" s="78" t="s">
        <v>90</v>
      </c>
      <c r="F65" s="38"/>
      <c r="G65" s="43"/>
      <c r="H65" s="11"/>
      <c r="I65" s="218"/>
      <c r="J65" s="218"/>
      <c r="K65" s="218"/>
      <c r="L65" s="218"/>
    </row>
    <row r="66" spans="1:12" ht="25.5" customHeight="1" thickBot="1">
      <c r="A66" s="92">
        <v>2311</v>
      </c>
      <c r="B66" s="97" t="s">
        <v>791</v>
      </c>
      <c r="C66" s="65">
        <v>1</v>
      </c>
      <c r="D66" s="93">
        <v>1</v>
      </c>
      <c r="E66" s="78" t="s">
        <v>123</v>
      </c>
      <c r="F66" s="42">
        <f>SUM(G66:H66)</f>
        <v>0</v>
      </c>
      <c r="G66" s="45"/>
      <c r="H66" s="11"/>
      <c r="I66" s="218"/>
      <c r="J66" s="218"/>
      <c r="K66" s="218"/>
      <c r="L66" s="218"/>
    </row>
    <row r="67" spans="1:12" ht="25.5" customHeight="1" thickBot="1">
      <c r="A67" s="92">
        <v>2312</v>
      </c>
      <c r="B67" s="97" t="s">
        <v>791</v>
      </c>
      <c r="C67" s="65">
        <v>1</v>
      </c>
      <c r="D67" s="93">
        <v>2</v>
      </c>
      <c r="E67" s="78" t="s">
        <v>124</v>
      </c>
      <c r="F67" s="42">
        <f>SUM(G67:H67)</f>
        <v>0</v>
      </c>
      <c r="G67" s="45"/>
      <c r="H67" s="11"/>
      <c r="I67" s="218"/>
      <c r="J67" s="218"/>
      <c r="K67" s="218"/>
      <c r="L67" s="218"/>
    </row>
    <row r="68" spans="1:12" ht="25.5" customHeight="1" thickBot="1">
      <c r="A68" s="92">
        <v>2313</v>
      </c>
      <c r="B68" s="97" t="s">
        <v>791</v>
      </c>
      <c r="C68" s="65">
        <v>1</v>
      </c>
      <c r="D68" s="93">
        <v>3</v>
      </c>
      <c r="E68" s="78" t="s">
        <v>125</v>
      </c>
      <c r="F68" s="42">
        <f>SUM(G68:H68)</f>
        <v>0</v>
      </c>
      <c r="G68" s="45"/>
      <c r="H68" s="11"/>
      <c r="I68" s="218"/>
      <c r="J68" s="218"/>
      <c r="K68" s="218"/>
      <c r="L68" s="218"/>
    </row>
    <row r="69" spans="1:12" ht="25.5" customHeight="1">
      <c r="A69" s="92">
        <v>2320</v>
      </c>
      <c r="B69" s="97" t="s">
        <v>791</v>
      </c>
      <c r="C69" s="65">
        <v>2</v>
      </c>
      <c r="D69" s="93">
        <v>0</v>
      </c>
      <c r="E69" s="78" t="s">
        <v>126</v>
      </c>
      <c r="F69" s="38">
        <f>SUM(F71)</f>
        <v>0</v>
      </c>
      <c r="G69" s="43">
        <f>SUM(G71)</f>
        <v>0</v>
      </c>
      <c r="H69" s="11">
        <f>SUM(H71)</f>
        <v>0</v>
      </c>
      <c r="I69" s="218"/>
      <c r="J69" s="218"/>
      <c r="K69" s="218"/>
      <c r="L69" s="218"/>
    </row>
    <row r="70" spans="1:12" s="112" customFormat="1" ht="25.5" customHeight="1">
      <c r="A70" s="92"/>
      <c r="B70" s="90"/>
      <c r="C70" s="65"/>
      <c r="D70" s="93"/>
      <c r="E70" s="78" t="s">
        <v>90</v>
      </c>
      <c r="F70" s="38"/>
      <c r="G70" s="43"/>
      <c r="H70" s="11"/>
      <c r="I70" s="218"/>
      <c r="J70" s="218"/>
      <c r="K70" s="218"/>
      <c r="L70" s="218"/>
    </row>
    <row r="71" spans="1:12" ht="25.5" customHeight="1" thickBot="1">
      <c r="A71" s="92">
        <v>2321</v>
      </c>
      <c r="B71" s="97" t="s">
        <v>791</v>
      </c>
      <c r="C71" s="65">
        <v>2</v>
      </c>
      <c r="D71" s="93">
        <v>1</v>
      </c>
      <c r="E71" s="78" t="s">
        <v>127</v>
      </c>
      <c r="F71" s="42">
        <f>SUM(G71:H71)</f>
        <v>0</v>
      </c>
      <c r="G71" s="45"/>
      <c r="H71" s="11"/>
      <c r="I71" s="218"/>
      <c r="J71" s="218"/>
      <c r="K71" s="218"/>
      <c r="L71" s="218"/>
    </row>
    <row r="72" spans="1:12" ht="25.5" customHeight="1">
      <c r="A72" s="92">
        <v>2330</v>
      </c>
      <c r="B72" s="97" t="s">
        <v>791</v>
      </c>
      <c r="C72" s="65">
        <v>3</v>
      </c>
      <c r="D72" s="93">
        <v>0</v>
      </c>
      <c r="E72" s="78" t="s">
        <v>128</v>
      </c>
      <c r="F72" s="38">
        <f>SUM(F74:F75)</f>
        <v>0</v>
      </c>
      <c r="G72" s="43">
        <f>SUM(G74:G75)</f>
        <v>0</v>
      </c>
      <c r="H72" s="11">
        <f>SUM(H74:H75)</f>
        <v>0</v>
      </c>
      <c r="I72" s="218"/>
      <c r="J72" s="218"/>
      <c r="K72" s="218"/>
      <c r="L72" s="218"/>
    </row>
    <row r="73" spans="1:12" s="112" customFormat="1" ht="25.5" customHeight="1">
      <c r="A73" s="92"/>
      <c r="B73" s="90"/>
      <c r="C73" s="65"/>
      <c r="D73" s="93"/>
      <c r="E73" s="78" t="s">
        <v>90</v>
      </c>
      <c r="F73" s="38"/>
      <c r="G73" s="43"/>
      <c r="H73" s="11"/>
      <c r="I73" s="218"/>
      <c r="J73" s="218"/>
      <c r="K73" s="218"/>
      <c r="L73" s="218"/>
    </row>
    <row r="74" spans="1:12" ht="25.5" customHeight="1" thickBot="1">
      <c r="A74" s="92">
        <v>2331</v>
      </c>
      <c r="B74" s="97" t="s">
        <v>791</v>
      </c>
      <c r="C74" s="65">
        <v>3</v>
      </c>
      <c r="D74" s="93">
        <v>1</v>
      </c>
      <c r="E74" s="78" t="s">
        <v>129</v>
      </c>
      <c r="F74" s="42">
        <f>SUM(G74:H74)</f>
        <v>0</v>
      </c>
      <c r="G74" s="45"/>
      <c r="H74" s="11"/>
      <c r="I74" s="218"/>
      <c r="J74" s="218"/>
      <c r="K74" s="218"/>
      <c r="L74" s="218"/>
    </row>
    <row r="75" spans="1:12" ht="25.5" customHeight="1" thickBot="1">
      <c r="A75" s="92">
        <v>2332</v>
      </c>
      <c r="B75" s="97" t="s">
        <v>791</v>
      </c>
      <c r="C75" s="65">
        <v>3</v>
      </c>
      <c r="D75" s="93">
        <v>2</v>
      </c>
      <c r="E75" s="78" t="s">
        <v>130</v>
      </c>
      <c r="F75" s="42">
        <f>SUM(G75:H75)</f>
        <v>0</v>
      </c>
      <c r="G75" s="45"/>
      <c r="H75" s="11"/>
      <c r="I75" s="218"/>
      <c r="J75" s="218"/>
      <c r="K75" s="218"/>
      <c r="L75" s="218"/>
    </row>
    <row r="76" spans="1:12" ht="25.5" customHeight="1">
      <c r="A76" s="92">
        <v>2340</v>
      </c>
      <c r="B76" s="97" t="s">
        <v>791</v>
      </c>
      <c r="C76" s="65">
        <v>4</v>
      </c>
      <c r="D76" s="93">
        <v>0</v>
      </c>
      <c r="E76" s="78" t="s">
        <v>131</v>
      </c>
      <c r="F76" s="38">
        <f>SUM(F78)</f>
        <v>0</v>
      </c>
      <c r="G76" s="43">
        <f>SUM(G78)</f>
        <v>0</v>
      </c>
      <c r="H76" s="11">
        <f>SUM(H78)</f>
        <v>0</v>
      </c>
      <c r="I76" s="218"/>
      <c r="J76" s="218"/>
      <c r="K76" s="218"/>
      <c r="L76" s="218"/>
    </row>
    <row r="77" spans="1:12" s="112" customFormat="1" ht="25.5" customHeight="1">
      <c r="A77" s="92"/>
      <c r="B77" s="90"/>
      <c r="C77" s="65"/>
      <c r="D77" s="93"/>
      <c r="E77" s="78" t="s">
        <v>90</v>
      </c>
      <c r="F77" s="38"/>
      <c r="G77" s="43"/>
      <c r="H77" s="11"/>
      <c r="I77" s="218"/>
      <c r="J77" s="218"/>
      <c r="K77" s="218"/>
      <c r="L77" s="218"/>
    </row>
    <row r="78" spans="1:12" ht="25.5" customHeight="1" thickBot="1">
      <c r="A78" s="92">
        <v>2341</v>
      </c>
      <c r="B78" s="97" t="s">
        <v>791</v>
      </c>
      <c r="C78" s="65">
        <v>4</v>
      </c>
      <c r="D78" s="93">
        <v>1</v>
      </c>
      <c r="E78" s="78" t="s">
        <v>131</v>
      </c>
      <c r="F78" s="42">
        <f>SUM(G78:H78)</f>
        <v>0</v>
      </c>
      <c r="G78" s="45"/>
      <c r="H78" s="11"/>
      <c r="I78" s="218"/>
      <c r="J78" s="218"/>
      <c r="K78" s="218"/>
      <c r="L78" s="218"/>
    </row>
    <row r="79" spans="1:12" ht="25.5" customHeight="1">
      <c r="A79" s="92">
        <v>2350</v>
      </c>
      <c r="B79" s="97" t="s">
        <v>791</v>
      </c>
      <c r="C79" s="65">
        <v>5</v>
      </c>
      <c r="D79" s="93">
        <v>0</v>
      </c>
      <c r="E79" s="78" t="s">
        <v>132</v>
      </c>
      <c r="F79" s="38">
        <f>SUM(F81)</f>
        <v>0</v>
      </c>
      <c r="G79" s="43">
        <f>SUM(G81)</f>
        <v>0</v>
      </c>
      <c r="H79" s="11">
        <f>SUM(H81)</f>
        <v>0</v>
      </c>
      <c r="I79" s="218"/>
      <c r="J79" s="218"/>
      <c r="K79" s="218"/>
      <c r="L79" s="218"/>
    </row>
    <row r="80" spans="1:12" s="112" customFormat="1" ht="25.5" customHeight="1">
      <c r="A80" s="92"/>
      <c r="B80" s="90"/>
      <c r="C80" s="65"/>
      <c r="D80" s="93"/>
      <c r="E80" s="78" t="s">
        <v>90</v>
      </c>
      <c r="F80" s="38"/>
      <c r="G80" s="43"/>
      <c r="H80" s="11"/>
      <c r="I80" s="218"/>
      <c r="J80" s="218"/>
      <c r="K80" s="218"/>
      <c r="L80" s="218"/>
    </row>
    <row r="81" spans="1:12" ht="25.5" customHeight="1" thickBot="1">
      <c r="A81" s="92">
        <v>2351</v>
      </c>
      <c r="B81" s="97" t="s">
        <v>791</v>
      </c>
      <c r="C81" s="65">
        <v>5</v>
      </c>
      <c r="D81" s="93">
        <v>1</v>
      </c>
      <c r="E81" s="78" t="s">
        <v>133</v>
      </c>
      <c r="F81" s="42">
        <f>SUM(G81:H81)</f>
        <v>0</v>
      </c>
      <c r="G81" s="45"/>
      <c r="H81" s="11"/>
      <c r="I81" s="218"/>
      <c r="J81" s="218"/>
      <c r="K81" s="218"/>
      <c r="L81" s="218"/>
    </row>
    <row r="82" spans="1:12" ht="25.5" customHeight="1">
      <c r="A82" s="92">
        <v>2360</v>
      </c>
      <c r="B82" s="97" t="s">
        <v>791</v>
      </c>
      <c r="C82" s="65">
        <v>6</v>
      </c>
      <c r="D82" s="93">
        <v>0</v>
      </c>
      <c r="E82" s="78" t="s">
        <v>134</v>
      </c>
      <c r="F82" s="38">
        <f>SUM(F84)</f>
        <v>0</v>
      </c>
      <c r="G82" s="43">
        <f>SUM(G84)</f>
        <v>0</v>
      </c>
      <c r="H82" s="11">
        <f>SUM(H84)</f>
        <v>0</v>
      </c>
      <c r="I82" s="218"/>
      <c r="J82" s="218"/>
      <c r="K82" s="218"/>
      <c r="L82" s="218"/>
    </row>
    <row r="83" spans="1:12" s="112" customFormat="1" ht="25.5" customHeight="1">
      <c r="A83" s="92"/>
      <c r="B83" s="90"/>
      <c r="C83" s="65"/>
      <c r="D83" s="93"/>
      <c r="E83" s="78" t="s">
        <v>90</v>
      </c>
      <c r="F83" s="38"/>
      <c r="G83" s="43"/>
      <c r="H83" s="11"/>
      <c r="I83" s="218"/>
      <c r="J83" s="218"/>
      <c r="K83" s="218"/>
      <c r="L83" s="218"/>
    </row>
    <row r="84" spans="1:12" ht="25.5" customHeight="1" thickBot="1">
      <c r="A84" s="92">
        <v>2361</v>
      </c>
      <c r="B84" s="97" t="s">
        <v>791</v>
      </c>
      <c r="C84" s="65">
        <v>6</v>
      </c>
      <c r="D84" s="93">
        <v>1</v>
      </c>
      <c r="E84" s="78" t="s">
        <v>134</v>
      </c>
      <c r="F84" s="42">
        <f>SUM(G84:H84)</f>
        <v>0</v>
      </c>
      <c r="G84" s="45"/>
      <c r="H84" s="11"/>
      <c r="I84" s="218"/>
      <c r="J84" s="218"/>
      <c r="K84" s="218"/>
      <c r="L84" s="218"/>
    </row>
    <row r="85" spans="1:12" ht="25.5" customHeight="1">
      <c r="A85" s="92">
        <v>2370</v>
      </c>
      <c r="B85" s="97" t="s">
        <v>791</v>
      </c>
      <c r="C85" s="65">
        <v>7</v>
      </c>
      <c r="D85" s="93">
        <v>0</v>
      </c>
      <c r="E85" s="78" t="s">
        <v>135</v>
      </c>
      <c r="F85" s="38">
        <f>SUM(F87)</f>
        <v>0</v>
      </c>
      <c r="G85" s="43">
        <f>SUM(G87)</f>
        <v>0</v>
      </c>
      <c r="H85" s="11">
        <f>SUM(H87)</f>
        <v>0</v>
      </c>
      <c r="I85" s="218"/>
      <c r="J85" s="218"/>
      <c r="K85" s="218"/>
      <c r="L85" s="218"/>
    </row>
    <row r="86" spans="1:12" s="112" customFormat="1" ht="25.5" customHeight="1">
      <c r="A86" s="92"/>
      <c r="B86" s="90"/>
      <c r="C86" s="65"/>
      <c r="D86" s="93"/>
      <c r="E86" s="78" t="s">
        <v>90</v>
      </c>
      <c r="F86" s="38"/>
      <c r="G86" s="43"/>
      <c r="H86" s="11"/>
      <c r="I86" s="218"/>
      <c r="J86" s="218"/>
      <c r="K86" s="218"/>
      <c r="L86" s="218"/>
    </row>
    <row r="87" spans="1:12" ht="25.5" customHeight="1" thickBot="1">
      <c r="A87" s="92">
        <v>2371</v>
      </c>
      <c r="B87" s="97" t="s">
        <v>791</v>
      </c>
      <c r="C87" s="65">
        <v>7</v>
      </c>
      <c r="D87" s="93">
        <v>1</v>
      </c>
      <c r="E87" s="78" t="s">
        <v>136</v>
      </c>
      <c r="F87" s="42">
        <f>SUM(G87:H87)</f>
        <v>0</v>
      </c>
      <c r="G87" s="45"/>
      <c r="H87" s="11"/>
      <c r="I87" s="218"/>
      <c r="J87" s="218"/>
      <c r="K87" s="218"/>
      <c r="L87" s="218"/>
    </row>
    <row r="88" spans="1:12" s="21" customFormat="1" ht="25.5" customHeight="1">
      <c r="A88" s="92">
        <v>2400</v>
      </c>
      <c r="B88" s="97" t="s">
        <v>601</v>
      </c>
      <c r="C88" s="65">
        <v>0</v>
      </c>
      <c r="D88" s="93">
        <v>0</v>
      </c>
      <c r="E88" s="78" t="s">
        <v>137</v>
      </c>
      <c r="F88" s="38">
        <f>SUM(F90,F94,F103,F111,F116,F123,F126,F132,F141)</f>
        <v>315399.2</v>
      </c>
      <c r="G88" s="43">
        <f>SUM(G90,G94,G103,G111,G116,G123,G126,G132,G141)</f>
        <v>83650</v>
      </c>
      <c r="H88" s="11">
        <f>SUM(H90,H94,H103,H111,H116,H123,H126,H132,H141)</f>
        <v>231749.19999999998</v>
      </c>
      <c r="I88" s="218"/>
      <c r="J88" s="218"/>
      <c r="K88" s="218"/>
      <c r="L88" s="218"/>
    </row>
    <row r="89" spans="1:12" ht="25.5" customHeight="1">
      <c r="A89" s="89"/>
      <c r="B89" s="90"/>
      <c r="C89" s="60"/>
      <c r="D89" s="91"/>
      <c r="E89" s="78" t="s">
        <v>78</v>
      </c>
      <c r="F89" s="49"/>
      <c r="G89" s="357"/>
      <c r="H89" s="11"/>
      <c r="I89" s="218"/>
      <c r="J89" s="218"/>
      <c r="K89" s="218"/>
      <c r="L89" s="218"/>
    </row>
    <row r="90" spans="1:12" ht="25.5" customHeight="1">
      <c r="A90" s="92">
        <v>2410</v>
      </c>
      <c r="B90" s="97" t="s">
        <v>601</v>
      </c>
      <c r="C90" s="65">
        <v>1</v>
      </c>
      <c r="D90" s="93">
        <v>0</v>
      </c>
      <c r="E90" s="78" t="s">
        <v>138</v>
      </c>
      <c r="F90" s="38">
        <f>SUM(F92:F93)</f>
        <v>0</v>
      </c>
      <c r="G90" s="43">
        <f>SUM(G92:G93)</f>
        <v>0</v>
      </c>
      <c r="H90" s="11">
        <f>SUM(H92:H93)</f>
        <v>0</v>
      </c>
      <c r="I90" s="218"/>
      <c r="J90" s="218"/>
      <c r="K90" s="218"/>
      <c r="L90" s="218"/>
    </row>
    <row r="91" spans="1:12" s="112" customFormat="1" ht="25.5" customHeight="1">
      <c r="A91" s="92"/>
      <c r="B91" s="90"/>
      <c r="C91" s="65"/>
      <c r="D91" s="93"/>
      <c r="E91" s="78" t="s">
        <v>90</v>
      </c>
      <c r="F91" s="38"/>
      <c r="G91" s="43"/>
      <c r="H91" s="11"/>
      <c r="I91" s="218"/>
      <c r="J91" s="218"/>
      <c r="K91" s="218"/>
      <c r="L91" s="218"/>
    </row>
    <row r="92" spans="1:12" ht="25.5" customHeight="1" thickBot="1">
      <c r="A92" s="92">
        <v>2411</v>
      </c>
      <c r="B92" s="97" t="s">
        <v>601</v>
      </c>
      <c r="C92" s="65">
        <v>1</v>
      </c>
      <c r="D92" s="93">
        <v>1</v>
      </c>
      <c r="E92" s="78" t="s">
        <v>139</v>
      </c>
      <c r="F92" s="42">
        <f>SUM(G92:H92)</f>
        <v>0</v>
      </c>
      <c r="G92" s="45"/>
      <c r="H92" s="11"/>
      <c r="I92" s="218"/>
      <c r="J92" s="218"/>
      <c r="K92" s="218"/>
      <c r="L92" s="218"/>
    </row>
    <row r="93" spans="1:12" ht="25.5" customHeight="1" thickBot="1">
      <c r="A93" s="92">
        <v>2412</v>
      </c>
      <c r="B93" s="97" t="s">
        <v>601</v>
      </c>
      <c r="C93" s="65">
        <v>1</v>
      </c>
      <c r="D93" s="93">
        <v>2</v>
      </c>
      <c r="E93" s="78" t="s">
        <v>140</v>
      </c>
      <c r="F93" s="42">
        <f>SUM(G93:H93)</f>
        <v>0</v>
      </c>
      <c r="G93" s="45"/>
      <c r="H93" s="11"/>
      <c r="I93" s="218"/>
      <c r="J93" s="218"/>
      <c r="K93" s="218"/>
      <c r="L93" s="218"/>
    </row>
    <row r="94" spans="1:12" ht="25.5" customHeight="1" thickBot="1">
      <c r="A94" s="92">
        <v>2420</v>
      </c>
      <c r="B94" s="97" t="s">
        <v>601</v>
      </c>
      <c r="C94" s="65">
        <v>2</v>
      </c>
      <c r="D94" s="93">
        <v>0</v>
      </c>
      <c r="E94" s="78" t="s">
        <v>141</v>
      </c>
      <c r="F94" s="42">
        <f>SUM(G94:H94)</f>
        <v>15000</v>
      </c>
      <c r="G94" s="43">
        <f>SUM(G96,G100,G101,G102)</f>
        <v>15000</v>
      </c>
      <c r="H94" s="11">
        <f>SUM(H96,H100,H101,H102)</f>
        <v>0</v>
      </c>
      <c r="I94" s="218"/>
      <c r="J94" s="218"/>
      <c r="K94" s="218"/>
      <c r="L94" s="218"/>
    </row>
    <row r="95" spans="1:12" s="112" customFormat="1" ht="25.5" customHeight="1">
      <c r="A95" s="92"/>
      <c r="B95" s="90"/>
      <c r="C95" s="65"/>
      <c r="D95" s="93"/>
      <c r="E95" s="78" t="s">
        <v>90</v>
      </c>
      <c r="F95" s="38"/>
      <c r="G95" s="43"/>
      <c r="H95" s="11"/>
      <c r="I95" s="218"/>
      <c r="J95" s="218"/>
      <c r="K95" s="218"/>
      <c r="L95" s="218"/>
    </row>
    <row r="96" spans="1:12" ht="25.5" customHeight="1" thickBot="1">
      <c r="A96" s="92">
        <v>2421</v>
      </c>
      <c r="B96" s="97" t="s">
        <v>601</v>
      </c>
      <c r="C96" s="65">
        <v>2</v>
      </c>
      <c r="D96" s="93">
        <v>1</v>
      </c>
      <c r="E96" s="78" t="s">
        <v>142</v>
      </c>
      <c r="F96" s="42">
        <f>SUM(G96:H96)</f>
        <v>15000</v>
      </c>
      <c r="G96" s="45">
        <f>SUM(G98,G99)</f>
        <v>15000</v>
      </c>
      <c r="H96" s="11">
        <f>SUM(H98,H99)</f>
        <v>0</v>
      </c>
      <c r="I96" s="218"/>
      <c r="J96" s="218"/>
      <c r="K96" s="218"/>
      <c r="L96" s="218"/>
    </row>
    <row r="97" spans="1:12" ht="25.5" customHeight="1" thickBot="1">
      <c r="A97" s="92"/>
      <c r="B97" s="97"/>
      <c r="C97" s="65"/>
      <c r="D97" s="93"/>
      <c r="E97" s="78" t="s">
        <v>14</v>
      </c>
      <c r="F97" s="42"/>
      <c r="G97" s="45"/>
      <c r="H97" s="11"/>
      <c r="I97" s="218"/>
      <c r="J97" s="218"/>
      <c r="K97" s="218"/>
      <c r="L97" s="218"/>
    </row>
    <row r="98" spans="1:12" ht="25.5" customHeight="1" thickBot="1">
      <c r="A98" s="92"/>
      <c r="B98" s="97" t="s">
        <v>601</v>
      </c>
      <c r="C98" s="65">
        <v>2</v>
      </c>
      <c r="D98" s="93">
        <v>1</v>
      </c>
      <c r="E98" s="78" t="s">
        <v>143</v>
      </c>
      <c r="F98" s="42">
        <f aca="true" t="shared" si="0" ref="F98:F103">SUM(G98:H98)</f>
        <v>0</v>
      </c>
      <c r="G98" s="45">
        <v>0</v>
      </c>
      <c r="H98" s="11"/>
      <c r="I98" s="218"/>
      <c r="J98" s="218"/>
      <c r="K98" s="218"/>
      <c r="L98" s="218"/>
    </row>
    <row r="99" spans="1:12" ht="25.5" customHeight="1" thickBot="1">
      <c r="A99" s="92"/>
      <c r="B99" s="97" t="s">
        <v>601</v>
      </c>
      <c r="C99" s="65">
        <v>2</v>
      </c>
      <c r="D99" s="93">
        <v>1</v>
      </c>
      <c r="E99" s="78" t="s">
        <v>144</v>
      </c>
      <c r="F99" s="42">
        <v>15000</v>
      </c>
      <c r="G99" s="45">
        <v>15000</v>
      </c>
      <c r="H99" s="11"/>
      <c r="I99" s="51"/>
      <c r="J99" s="51"/>
      <c r="K99" s="51"/>
      <c r="L99" s="51"/>
    </row>
    <row r="100" spans="1:12" ht="25.5" customHeight="1" thickBot="1">
      <c r="A100" s="92">
        <v>2422</v>
      </c>
      <c r="B100" s="97" t="s">
        <v>601</v>
      </c>
      <c r="C100" s="65">
        <v>2</v>
      </c>
      <c r="D100" s="93">
        <v>2</v>
      </c>
      <c r="E100" s="78" t="s">
        <v>145</v>
      </c>
      <c r="F100" s="42">
        <f t="shared" si="0"/>
        <v>0</v>
      </c>
      <c r="G100" s="45"/>
      <c r="H100" s="11"/>
      <c r="I100" s="413"/>
      <c r="J100" s="413"/>
      <c r="K100" s="413"/>
      <c r="L100" s="413"/>
    </row>
    <row r="101" spans="1:12" ht="25.5" customHeight="1" thickBot="1">
      <c r="A101" s="92">
        <v>2423</v>
      </c>
      <c r="B101" s="97" t="s">
        <v>601</v>
      </c>
      <c r="C101" s="65">
        <v>2</v>
      </c>
      <c r="D101" s="93">
        <v>3</v>
      </c>
      <c r="E101" s="78" t="s">
        <v>146</v>
      </c>
      <c r="F101" s="42">
        <f t="shared" si="0"/>
        <v>0</v>
      </c>
      <c r="G101" s="45"/>
      <c r="H101" s="11"/>
      <c r="I101" s="218"/>
      <c r="J101" s="218"/>
      <c r="K101" s="218"/>
      <c r="L101" s="218"/>
    </row>
    <row r="102" spans="1:12" ht="25.5" customHeight="1" thickBot="1">
      <c r="A102" s="92">
        <v>2424</v>
      </c>
      <c r="B102" s="97" t="s">
        <v>601</v>
      </c>
      <c r="C102" s="65">
        <v>2</v>
      </c>
      <c r="D102" s="93">
        <v>4</v>
      </c>
      <c r="E102" s="78" t="s">
        <v>147</v>
      </c>
      <c r="F102" s="42">
        <f t="shared" si="0"/>
        <v>0</v>
      </c>
      <c r="G102" s="48"/>
      <c r="H102" s="11">
        <v>0</v>
      </c>
      <c r="I102" s="218"/>
      <c r="J102" s="218"/>
      <c r="K102" s="218"/>
      <c r="L102" s="218"/>
    </row>
    <row r="103" spans="1:12" ht="25.5" customHeight="1" thickBot="1">
      <c r="A103" s="92">
        <v>2430</v>
      </c>
      <c r="B103" s="97" t="s">
        <v>601</v>
      </c>
      <c r="C103" s="65">
        <v>3</v>
      </c>
      <c r="D103" s="93">
        <v>0</v>
      </c>
      <c r="E103" s="78" t="s">
        <v>148</v>
      </c>
      <c r="F103" s="42">
        <f t="shared" si="0"/>
        <v>0</v>
      </c>
      <c r="G103" s="43">
        <f>SUM(G105:G106)</f>
        <v>0</v>
      </c>
      <c r="H103" s="11">
        <f>SUM(H105:H106)</f>
        <v>0</v>
      </c>
      <c r="I103" s="218"/>
      <c r="J103" s="218"/>
      <c r="K103" s="218"/>
      <c r="L103" s="218"/>
    </row>
    <row r="104" spans="1:12" s="112" customFormat="1" ht="25.5" customHeight="1">
      <c r="A104" s="92"/>
      <c r="B104" s="90"/>
      <c r="C104" s="65"/>
      <c r="D104" s="93"/>
      <c r="E104" s="78" t="s">
        <v>90</v>
      </c>
      <c r="F104" s="38"/>
      <c r="G104" s="43"/>
      <c r="H104" s="11"/>
      <c r="I104" s="218"/>
      <c r="J104" s="218"/>
      <c r="K104" s="218"/>
      <c r="L104" s="218"/>
    </row>
    <row r="105" spans="1:12" ht="25.5" customHeight="1" thickBot="1">
      <c r="A105" s="92">
        <v>2431</v>
      </c>
      <c r="B105" s="97" t="s">
        <v>601</v>
      </c>
      <c r="C105" s="65">
        <v>3</v>
      </c>
      <c r="D105" s="93">
        <v>1</v>
      </c>
      <c r="E105" s="78" t="s">
        <v>149</v>
      </c>
      <c r="F105" s="42">
        <f aca="true" t="shared" si="1" ref="F105:F110">SUM(G105:H105)</f>
        <v>0</v>
      </c>
      <c r="G105" s="43"/>
      <c r="H105" s="11"/>
      <c r="I105" s="218"/>
      <c r="J105" s="218"/>
      <c r="K105" s="218"/>
      <c r="L105" s="218"/>
    </row>
    <row r="106" spans="1:12" ht="25.5" customHeight="1" thickBot="1">
      <c r="A106" s="92">
        <v>2432</v>
      </c>
      <c r="B106" s="97" t="s">
        <v>601</v>
      </c>
      <c r="C106" s="65">
        <v>3</v>
      </c>
      <c r="D106" s="93">
        <v>2</v>
      </c>
      <c r="E106" s="78" t="s">
        <v>150</v>
      </c>
      <c r="F106" s="42">
        <f>SUM(G106:H106)</f>
        <v>0</v>
      </c>
      <c r="G106" s="43"/>
      <c r="H106" s="11"/>
      <c r="I106" s="218"/>
      <c r="J106" s="218"/>
      <c r="K106" s="218"/>
      <c r="L106" s="218"/>
    </row>
    <row r="107" spans="1:12" ht="25.5" customHeight="1" thickBot="1">
      <c r="A107" s="92">
        <v>2433</v>
      </c>
      <c r="B107" s="97" t="s">
        <v>601</v>
      </c>
      <c r="C107" s="65">
        <v>3</v>
      </c>
      <c r="D107" s="93">
        <v>3</v>
      </c>
      <c r="E107" s="78" t="s">
        <v>151</v>
      </c>
      <c r="F107" s="42">
        <f t="shared" si="1"/>
        <v>0</v>
      </c>
      <c r="G107" s="43"/>
      <c r="H107" s="11"/>
      <c r="I107" s="218"/>
      <c r="J107" s="218"/>
      <c r="K107" s="218"/>
      <c r="L107" s="218"/>
    </row>
    <row r="108" spans="1:12" ht="25.5" customHeight="1" thickBot="1">
      <c r="A108" s="92">
        <v>2434</v>
      </c>
      <c r="B108" s="97" t="s">
        <v>601</v>
      </c>
      <c r="C108" s="65">
        <v>3</v>
      </c>
      <c r="D108" s="93">
        <v>4</v>
      </c>
      <c r="E108" s="78" t="s">
        <v>152</v>
      </c>
      <c r="F108" s="42">
        <f t="shared" si="1"/>
        <v>0</v>
      </c>
      <c r="G108" s="43"/>
      <c r="H108" s="11"/>
      <c r="I108" s="218"/>
      <c r="J108" s="218"/>
      <c r="K108" s="218"/>
      <c r="L108" s="218"/>
    </row>
    <row r="109" spans="1:12" ht="25.5" customHeight="1" thickBot="1">
      <c r="A109" s="92">
        <v>2435</v>
      </c>
      <c r="B109" s="97" t="s">
        <v>601</v>
      </c>
      <c r="C109" s="65">
        <v>3</v>
      </c>
      <c r="D109" s="93">
        <v>5</v>
      </c>
      <c r="E109" s="78" t="s">
        <v>153</v>
      </c>
      <c r="F109" s="42">
        <f t="shared" si="1"/>
        <v>0</v>
      </c>
      <c r="G109" s="43"/>
      <c r="H109" s="11"/>
      <c r="I109" s="218"/>
      <c r="J109" s="218"/>
      <c r="K109" s="218"/>
      <c r="L109" s="218"/>
    </row>
    <row r="110" spans="1:12" ht="25.5" customHeight="1" thickBot="1">
      <c r="A110" s="92">
        <v>2436</v>
      </c>
      <c r="B110" s="97" t="s">
        <v>601</v>
      </c>
      <c r="C110" s="65">
        <v>3</v>
      </c>
      <c r="D110" s="93">
        <v>6</v>
      </c>
      <c r="E110" s="78" t="s">
        <v>154</v>
      </c>
      <c r="F110" s="42">
        <f t="shared" si="1"/>
        <v>0</v>
      </c>
      <c r="G110" s="43"/>
      <c r="H110" s="11"/>
      <c r="I110" s="218"/>
      <c r="J110" s="218"/>
      <c r="K110" s="218"/>
      <c r="L110" s="218"/>
    </row>
    <row r="111" spans="1:12" ht="25.5" customHeight="1">
      <c r="A111" s="92">
        <v>2440</v>
      </c>
      <c r="B111" s="97" t="s">
        <v>601</v>
      </c>
      <c r="C111" s="65">
        <v>4</v>
      </c>
      <c r="D111" s="93">
        <v>0</v>
      </c>
      <c r="E111" s="78" t="s">
        <v>155</v>
      </c>
      <c r="F111" s="38">
        <f>SUM(F113:F115)</f>
        <v>0</v>
      </c>
      <c r="G111" s="43">
        <f>SUM(G113:G115)</f>
        <v>0</v>
      </c>
      <c r="H111" s="11">
        <f>SUM(H113:H115)</f>
        <v>0</v>
      </c>
      <c r="I111" s="218"/>
      <c r="J111" s="218"/>
      <c r="K111" s="218"/>
      <c r="L111" s="218"/>
    </row>
    <row r="112" spans="1:12" s="112" customFormat="1" ht="25.5" customHeight="1">
      <c r="A112" s="92"/>
      <c r="B112" s="90"/>
      <c r="C112" s="65"/>
      <c r="D112" s="93"/>
      <c r="E112" s="78" t="s">
        <v>90</v>
      </c>
      <c r="F112" s="38"/>
      <c r="G112" s="43"/>
      <c r="H112" s="11"/>
      <c r="I112" s="218"/>
      <c r="J112" s="218"/>
      <c r="K112" s="218"/>
      <c r="L112" s="218"/>
    </row>
    <row r="113" spans="1:12" ht="25.5" customHeight="1" thickBot="1">
      <c r="A113" s="92">
        <v>2441</v>
      </c>
      <c r="B113" s="97" t="s">
        <v>601</v>
      </c>
      <c r="C113" s="65">
        <v>4</v>
      </c>
      <c r="D113" s="93">
        <v>1</v>
      </c>
      <c r="E113" s="78" t="s">
        <v>156</v>
      </c>
      <c r="F113" s="42">
        <f>SUM(G113:H113)</f>
        <v>0</v>
      </c>
      <c r="G113" s="43"/>
      <c r="H113" s="11"/>
      <c r="I113" s="218"/>
      <c r="J113" s="218"/>
      <c r="K113" s="218"/>
      <c r="L113" s="218"/>
    </row>
    <row r="114" spans="1:12" ht="25.5" customHeight="1" thickBot="1">
      <c r="A114" s="92">
        <v>2442</v>
      </c>
      <c r="B114" s="97" t="s">
        <v>601</v>
      </c>
      <c r="C114" s="65">
        <v>4</v>
      </c>
      <c r="D114" s="93">
        <v>2</v>
      </c>
      <c r="E114" s="78" t="s">
        <v>157</v>
      </c>
      <c r="F114" s="42">
        <f>SUM(G114:H114)</f>
        <v>0</v>
      </c>
      <c r="G114" s="43"/>
      <c r="H114" s="11"/>
      <c r="I114" s="218"/>
      <c r="J114" s="218"/>
      <c r="K114" s="218"/>
      <c r="L114" s="218"/>
    </row>
    <row r="115" spans="1:12" ht="25.5" customHeight="1" thickBot="1">
      <c r="A115" s="92">
        <v>2443</v>
      </c>
      <c r="B115" s="97" t="s">
        <v>601</v>
      </c>
      <c r="C115" s="65">
        <v>4</v>
      </c>
      <c r="D115" s="93">
        <v>3</v>
      </c>
      <c r="E115" s="78" t="s">
        <v>158</v>
      </c>
      <c r="F115" s="42">
        <f>SUM(G115:H115)</f>
        <v>0</v>
      </c>
      <c r="G115" s="43"/>
      <c r="H115" s="11"/>
      <c r="I115" s="218"/>
      <c r="J115" s="218"/>
      <c r="K115" s="218"/>
      <c r="L115" s="218"/>
    </row>
    <row r="116" spans="1:12" ht="25.5" customHeight="1">
      <c r="A116" s="92">
        <v>2450</v>
      </c>
      <c r="B116" s="97" t="s">
        <v>601</v>
      </c>
      <c r="C116" s="65">
        <v>5</v>
      </c>
      <c r="D116" s="93">
        <v>0</v>
      </c>
      <c r="E116" s="78" t="s">
        <v>159</v>
      </c>
      <c r="F116" s="38">
        <f>SUM(F118)</f>
        <v>320426.9</v>
      </c>
      <c r="G116" s="43">
        <f>SUM(G118+G119+G120+G121+G122)</f>
        <v>68650</v>
      </c>
      <c r="H116" s="11">
        <f>SUM(H118)</f>
        <v>251776.9</v>
      </c>
      <c r="I116" s="218"/>
      <c r="J116" s="218"/>
      <c r="K116" s="218"/>
      <c r="L116" s="218"/>
    </row>
    <row r="117" spans="1:12" s="112" customFormat="1" ht="25.5" customHeight="1">
      <c r="A117" s="92"/>
      <c r="B117" s="90"/>
      <c r="C117" s="65"/>
      <c r="D117" s="93"/>
      <c r="E117" s="78" t="s">
        <v>90</v>
      </c>
      <c r="F117" s="38"/>
      <c r="G117" s="43"/>
      <c r="H117" s="11"/>
      <c r="I117" s="218"/>
      <c r="J117" s="218"/>
      <c r="K117" s="218"/>
      <c r="L117" s="218"/>
    </row>
    <row r="118" spans="1:12" ht="25.5" customHeight="1" thickBot="1">
      <c r="A118" s="92">
        <v>2451</v>
      </c>
      <c r="B118" s="97" t="s">
        <v>601</v>
      </c>
      <c r="C118" s="65">
        <v>5</v>
      </c>
      <c r="D118" s="93">
        <v>1</v>
      </c>
      <c r="E118" s="78" t="s">
        <v>160</v>
      </c>
      <c r="F118" s="42">
        <f>SUM(G118:H118)</f>
        <v>320426.9</v>
      </c>
      <c r="G118" s="45">
        <v>68650</v>
      </c>
      <c r="H118" s="54">
        <v>251776.9</v>
      </c>
      <c r="I118" s="21"/>
      <c r="J118" s="51"/>
      <c r="K118" s="21"/>
      <c r="L118" s="51"/>
    </row>
    <row r="119" spans="1:12" ht="25.5" customHeight="1" thickBot="1">
      <c r="A119" s="92">
        <v>2452</v>
      </c>
      <c r="B119" s="97" t="s">
        <v>601</v>
      </c>
      <c r="C119" s="65">
        <v>5</v>
      </c>
      <c r="D119" s="93">
        <v>2</v>
      </c>
      <c r="E119" s="78" t="s">
        <v>161</v>
      </c>
      <c r="F119" s="42">
        <f>SUM(G119:H119)</f>
        <v>0</v>
      </c>
      <c r="G119" s="45"/>
      <c r="H119" s="11"/>
      <c r="I119" s="218"/>
      <c r="J119" s="218"/>
      <c r="K119" s="218"/>
      <c r="L119" s="218"/>
    </row>
    <row r="120" spans="1:12" ht="25.5" customHeight="1" thickBot="1">
      <c r="A120" s="92">
        <v>2453</v>
      </c>
      <c r="B120" s="97" t="s">
        <v>601</v>
      </c>
      <c r="C120" s="65">
        <v>5</v>
      </c>
      <c r="D120" s="93">
        <v>3</v>
      </c>
      <c r="E120" s="78" t="s">
        <v>162</v>
      </c>
      <c r="F120" s="42">
        <f>SUM(G120:H120)</f>
        <v>0</v>
      </c>
      <c r="G120" s="45"/>
      <c r="H120" s="11"/>
      <c r="I120" s="218"/>
      <c r="J120" s="218"/>
      <c r="K120" s="218"/>
      <c r="L120" s="218"/>
    </row>
    <row r="121" spans="1:12" ht="25.5" customHeight="1" thickBot="1">
      <c r="A121" s="92">
        <v>2454</v>
      </c>
      <c r="B121" s="97" t="s">
        <v>601</v>
      </c>
      <c r="C121" s="65">
        <v>5</v>
      </c>
      <c r="D121" s="93">
        <v>4</v>
      </c>
      <c r="E121" s="78" t="s">
        <v>163</v>
      </c>
      <c r="F121" s="42">
        <f>SUM(G121:H121)</f>
        <v>0</v>
      </c>
      <c r="G121" s="45"/>
      <c r="H121" s="11"/>
      <c r="I121" s="218"/>
      <c r="J121" s="218"/>
      <c r="K121" s="218"/>
      <c r="L121" s="218"/>
    </row>
    <row r="122" spans="1:12" ht="25.5" customHeight="1" thickBot="1">
      <c r="A122" s="92">
        <v>2455</v>
      </c>
      <c r="B122" s="97" t="s">
        <v>601</v>
      </c>
      <c r="C122" s="65">
        <v>5</v>
      </c>
      <c r="D122" s="93">
        <v>5</v>
      </c>
      <c r="E122" s="78" t="s">
        <v>164</v>
      </c>
      <c r="F122" s="42">
        <f>SUM(G122:H122)</f>
        <v>0</v>
      </c>
      <c r="G122" s="45"/>
      <c r="H122" s="11"/>
      <c r="I122" s="218"/>
      <c r="J122" s="218"/>
      <c r="K122" s="218"/>
      <c r="L122" s="218"/>
    </row>
    <row r="123" spans="1:12" ht="25.5" customHeight="1">
      <c r="A123" s="92">
        <v>2460</v>
      </c>
      <c r="B123" s="97" t="s">
        <v>601</v>
      </c>
      <c r="C123" s="65">
        <v>6</v>
      </c>
      <c r="D123" s="93">
        <v>0</v>
      </c>
      <c r="E123" s="78" t="s">
        <v>165</v>
      </c>
      <c r="F123" s="38">
        <f>SUM(F125)</f>
        <v>0</v>
      </c>
      <c r="G123" s="43">
        <f>SUM(G125)</f>
        <v>0</v>
      </c>
      <c r="H123" s="11">
        <f>SUM(H125)</f>
        <v>0</v>
      </c>
      <c r="I123" s="218"/>
      <c r="J123" s="218"/>
      <c r="K123" s="218"/>
      <c r="L123" s="218"/>
    </row>
    <row r="124" spans="1:12" s="112" customFormat="1" ht="25.5" customHeight="1">
      <c r="A124" s="92"/>
      <c r="B124" s="90"/>
      <c r="C124" s="65"/>
      <c r="D124" s="93"/>
      <c r="E124" s="78" t="s">
        <v>90</v>
      </c>
      <c r="F124" s="38"/>
      <c r="G124" s="43"/>
      <c r="H124" s="11"/>
      <c r="I124" s="218"/>
      <c r="J124" s="218"/>
      <c r="K124" s="218"/>
      <c r="L124" s="218"/>
    </row>
    <row r="125" spans="1:12" ht="25.5" customHeight="1" thickBot="1">
      <c r="A125" s="92">
        <v>2461</v>
      </c>
      <c r="B125" s="97" t="s">
        <v>601</v>
      </c>
      <c r="C125" s="65">
        <v>6</v>
      </c>
      <c r="D125" s="93">
        <v>1</v>
      </c>
      <c r="E125" s="78" t="s">
        <v>166</v>
      </c>
      <c r="F125" s="42">
        <f>SUM(G125:H125)</f>
        <v>0</v>
      </c>
      <c r="G125" s="45"/>
      <c r="H125" s="11"/>
      <c r="I125" s="218"/>
      <c r="J125" s="218"/>
      <c r="K125" s="218"/>
      <c r="L125" s="218"/>
    </row>
    <row r="126" spans="1:12" ht="25.5" customHeight="1">
      <c r="A126" s="92">
        <v>2470</v>
      </c>
      <c r="B126" s="97" t="s">
        <v>601</v>
      </c>
      <c r="C126" s="65">
        <v>7</v>
      </c>
      <c r="D126" s="93">
        <v>0</v>
      </c>
      <c r="E126" s="78" t="s">
        <v>167</v>
      </c>
      <c r="F126" s="38">
        <f>SUM(F128:F131)</f>
        <v>0</v>
      </c>
      <c r="G126" s="43">
        <f>SUM(G128:G131)</f>
        <v>0</v>
      </c>
      <c r="H126" s="11">
        <f>SUM(H128:H131)</f>
        <v>0</v>
      </c>
      <c r="I126" s="218"/>
      <c r="J126" s="218"/>
      <c r="K126" s="218"/>
      <c r="L126" s="218"/>
    </row>
    <row r="127" spans="1:12" s="112" customFormat="1" ht="25.5" customHeight="1">
      <c r="A127" s="92"/>
      <c r="B127" s="90"/>
      <c r="C127" s="65"/>
      <c r="D127" s="93"/>
      <c r="E127" s="78" t="s">
        <v>90</v>
      </c>
      <c r="F127" s="38"/>
      <c r="G127" s="43"/>
      <c r="H127" s="11"/>
      <c r="I127" s="218"/>
      <c r="J127" s="218"/>
      <c r="K127" s="218"/>
      <c r="L127" s="218"/>
    </row>
    <row r="128" spans="1:12" ht="25.5" customHeight="1" thickBot="1">
      <c r="A128" s="92">
        <v>2471</v>
      </c>
      <c r="B128" s="97" t="s">
        <v>601</v>
      </c>
      <c r="C128" s="65">
        <v>7</v>
      </c>
      <c r="D128" s="93">
        <v>1</v>
      </c>
      <c r="E128" s="78" t="s">
        <v>168</v>
      </c>
      <c r="F128" s="42">
        <f>SUM(G128:H128)</f>
        <v>0</v>
      </c>
      <c r="G128" s="45"/>
      <c r="H128" s="11"/>
      <c r="I128" s="218"/>
      <c r="J128" s="218"/>
      <c r="K128" s="218"/>
      <c r="L128" s="218"/>
    </row>
    <row r="129" spans="1:12" ht="25.5" customHeight="1" thickBot="1">
      <c r="A129" s="92">
        <v>2472</v>
      </c>
      <c r="B129" s="97" t="s">
        <v>601</v>
      </c>
      <c r="C129" s="65">
        <v>7</v>
      </c>
      <c r="D129" s="93">
        <v>2</v>
      </c>
      <c r="E129" s="78" t="s">
        <v>169</v>
      </c>
      <c r="F129" s="42">
        <f>SUM(G129:H129)</f>
        <v>0</v>
      </c>
      <c r="G129" s="45"/>
      <c r="H129" s="11"/>
      <c r="I129" s="218"/>
      <c r="J129" s="218"/>
      <c r="K129" s="218"/>
      <c r="L129" s="218"/>
    </row>
    <row r="130" spans="1:12" ht="25.5" customHeight="1" thickBot="1">
      <c r="A130" s="92">
        <v>2473</v>
      </c>
      <c r="B130" s="97" t="s">
        <v>601</v>
      </c>
      <c r="C130" s="65">
        <v>7</v>
      </c>
      <c r="D130" s="93">
        <v>3</v>
      </c>
      <c r="E130" s="78" t="s">
        <v>170</v>
      </c>
      <c r="F130" s="42">
        <f>SUM(G130:H130)</f>
        <v>0</v>
      </c>
      <c r="G130" s="45"/>
      <c r="H130" s="11"/>
      <c r="I130" s="218"/>
      <c r="J130" s="218"/>
      <c r="K130" s="218"/>
      <c r="L130" s="218"/>
    </row>
    <row r="131" spans="1:12" ht="25.5" customHeight="1" thickBot="1">
      <c r="A131" s="92">
        <v>2474</v>
      </c>
      <c r="B131" s="97" t="s">
        <v>601</v>
      </c>
      <c r="C131" s="65">
        <v>7</v>
      </c>
      <c r="D131" s="93">
        <v>4</v>
      </c>
      <c r="E131" s="78" t="s">
        <v>171</v>
      </c>
      <c r="F131" s="42">
        <f>SUM(G131:H131)</f>
        <v>0</v>
      </c>
      <c r="G131" s="45"/>
      <c r="H131" s="11"/>
      <c r="I131" s="218"/>
      <c r="J131" s="218"/>
      <c r="K131" s="218"/>
      <c r="L131" s="218"/>
    </row>
    <row r="132" spans="1:12" ht="25.5" customHeight="1">
      <c r="A132" s="92">
        <v>2480</v>
      </c>
      <c r="B132" s="97" t="s">
        <v>601</v>
      </c>
      <c r="C132" s="65">
        <v>8</v>
      </c>
      <c r="D132" s="93">
        <v>0</v>
      </c>
      <c r="E132" s="78" t="s">
        <v>172</v>
      </c>
      <c r="F132" s="38">
        <f>SUM(F134:F140)</f>
        <v>0</v>
      </c>
      <c r="G132" s="43">
        <f>SUM(G134:G140)</f>
        <v>0</v>
      </c>
      <c r="H132" s="11">
        <f>SUM(H134:H140)</f>
        <v>0</v>
      </c>
      <c r="I132" s="218"/>
      <c r="J132" s="218"/>
      <c r="K132" s="218"/>
      <c r="L132" s="218"/>
    </row>
    <row r="133" spans="1:12" s="112" customFormat="1" ht="25.5" customHeight="1">
      <c r="A133" s="92"/>
      <c r="B133" s="90"/>
      <c r="C133" s="65"/>
      <c r="D133" s="93"/>
      <c r="E133" s="78" t="s">
        <v>90</v>
      </c>
      <c r="F133" s="38"/>
      <c r="G133" s="43"/>
      <c r="H133" s="11"/>
      <c r="I133" s="218"/>
      <c r="J133" s="218"/>
      <c r="K133" s="218"/>
      <c r="L133" s="218"/>
    </row>
    <row r="134" spans="1:12" ht="25.5" customHeight="1" thickBot="1">
      <c r="A134" s="92">
        <v>2481</v>
      </c>
      <c r="B134" s="97" t="s">
        <v>601</v>
      </c>
      <c r="C134" s="65">
        <v>8</v>
      </c>
      <c r="D134" s="93">
        <v>1</v>
      </c>
      <c r="E134" s="78" t="s">
        <v>173</v>
      </c>
      <c r="F134" s="42">
        <f aca="true" t="shared" si="2" ref="F134:F140">SUM(G134:H134)</f>
        <v>0</v>
      </c>
      <c r="G134" s="45"/>
      <c r="H134" s="11"/>
      <c r="I134" s="218"/>
      <c r="J134" s="218"/>
      <c r="K134" s="218"/>
      <c r="L134" s="218"/>
    </row>
    <row r="135" spans="1:12" ht="25.5" customHeight="1" thickBot="1">
      <c r="A135" s="92">
        <v>2482</v>
      </c>
      <c r="B135" s="97" t="s">
        <v>601</v>
      </c>
      <c r="C135" s="65">
        <v>8</v>
      </c>
      <c r="D135" s="93">
        <v>2</v>
      </c>
      <c r="E135" s="78" t="s">
        <v>174</v>
      </c>
      <c r="F135" s="42">
        <f t="shared" si="2"/>
        <v>0</v>
      </c>
      <c r="G135" s="45"/>
      <c r="H135" s="11"/>
      <c r="I135" s="218"/>
      <c r="J135" s="218"/>
      <c r="K135" s="218"/>
      <c r="L135" s="218"/>
    </row>
    <row r="136" spans="1:12" ht="25.5" customHeight="1" thickBot="1">
      <c r="A136" s="92">
        <v>2483</v>
      </c>
      <c r="B136" s="97" t="s">
        <v>601</v>
      </c>
      <c r="C136" s="65">
        <v>8</v>
      </c>
      <c r="D136" s="93">
        <v>3</v>
      </c>
      <c r="E136" s="78" t="s">
        <v>175</v>
      </c>
      <c r="F136" s="42">
        <f t="shared" si="2"/>
        <v>0</v>
      </c>
      <c r="G136" s="45"/>
      <c r="H136" s="11"/>
      <c r="I136" s="218"/>
      <c r="J136" s="218"/>
      <c r="K136" s="218"/>
      <c r="L136" s="218"/>
    </row>
    <row r="137" spans="1:12" ht="25.5" customHeight="1" thickBot="1">
      <c r="A137" s="92">
        <v>2484</v>
      </c>
      <c r="B137" s="97" t="s">
        <v>601</v>
      </c>
      <c r="C137" s="65">
        <v>8</v>
      </c>
      <c r="D137" s="93">
        <v>4</v>
      </c>
      <c r="E137" s="78" t="s">
        <v>176</v>
      </c>
      <c r="F137" s="42">
        <f t="shared" si="2"/>
        <v>0</v>
      </c>
      <c r="G137" s="45"/>
      <c r="H137" s="11"/>
      <c r="I137" s="218"/>
      <c r="J137" s="218"/>
      <c r="K137" s="218"/>
      <c r="L137" s="218"/>
    </row>
    <row r="138" spans="1:12" ht="25.5" customHeight="1" thickBot="1">
      <c r="A138" s="92">
        <v>2485</v>
      </c>
      <c r="B138" s="97" t="s">
        <v>601</v>
      </c>
      <c r="C138" s="65">
        <v>8</v>
      </c>
      <c r="D138" s="93">
        <v>5</v>
      </c>
      <c r="E138" s="78" t="s">
        <v>177</v>
      </c>
      <c r="F138" s="42">
        <f t="shared" si="2"/>
        <v>0</v>
      </c>
      <c r="G138" s="45"/>
      <c r="H138" s="11"/>
      <c r="I138" s="218"/>
      <c r="J138" s="218"/>
      <c r="K138" s="218"/>
      <c r="L138" s="218"/>
    </row>
    <row r="139" spans="1:12" ht="25.5" customHeight="1" thickBot="1">
      <c r="A139" s="92">
        <v>2486</v>
      </c>
      <c r="B139" s="97" t="s">
        <v>601</v>
      </c>
      <c r="C139" s="65">
        <v>8</v>
      </c>
      <c r="D139" s="93">
        <v>6</v>
      </c>
      <c r="E139" s="78" t="s">
        <v>178</v>
      </c>
      <c r="F139" s="42">
        <f t="shared" si="2"/>
        <v>0</v>
      </c>
      <c r="G139" s="45"/>
      <c r="H139" s="11"/>
      <c r="I139" s="218"/>
      <c r="J139" s="218"/>
      <c r="K139" s="218"/>
      <c r="L139" s="218"/>
    </row>
    <row r="140" spans="1:12" ht="25.5" customHeight="1" thickBot="1">
      <c r="A140" s="92">
        <v>2487</v>
      </c>
      <c r="B140" s="97" t="s">
        <v>601</v>
      </c>
      <c r="C140" s="65">
        <v>8</v>
      </c>
      <c r="D140" s="93">
        <v>7</v>
      </c>
      <c r="E140" s="78" t="s">
        <v>179</v>
      </c>
      <c r="F140" s="42">
        <f t="shared" si="2"/>
        <v>0</v>
      </c>
      <c r="G140" s="45"/>
      <c r="H140" s="11"/>
      <c r="I140" s="218"/>
      <c r="J140" s="218"/>
      <c r="K140" s="218"/>
      <c r="L140" s="218"/>
    </row>
    <row r="141" spans="1:12" ht="25.5" customHeight="1">
      <c r="A141" s="92">
        <v>2490</v>
      </c>
      <c r="B141" s="97" t="s">
        <v>601</v>
      </c>
      <c r="C141" s="65">
        <v>9</v>
      </c>
      <c r="D141" s="93">
        <v>0</v>
      </c>
      <c r="E141" s="78" t="s">
        <v>180</v>
      </c>
      <c r="F141" s="38">
        <f>SUM(F143)</f>
        <v>-20027.7</v>
      </c>
      <c r="G141" s="43">
        <f>SUM(G143)</f>
        <v>0</v>
      </c>
      <c r="H141" s="11">
        <f>SUM(H143)</f>
        <v>-20027.7</v>
      </c>
      <c r="I141" s="218"/>
      <c r="J141" s="218"/>
      <c r="K141" s="218"/>
      <c r="L141" s="218"/>
    </row>
    <row r="142" spans="1:12" s="112" customFormat="1" ht="25.5" customHeight="1">
      <c r="A142" s="92"/>
      <c r="B142" s="90"/>
      <c r="C142" s="65"/>
      <c r="D142" s="93"/>
      <c r="E142" s="78" t="s">
        <v>90</v>
      </c>
      <c r="F142" s="38"/>
      <c r="G142" s="43"/>
      <c r="H142" s="11"/>
      <c r="I142" s="218"/>
      <c r="J142" s="218"/>
      <c r="K142" s="218"/>
      <c r="L142" s="218"/>
    </row>
    <row r="143" spans="1:12" ht="25.5" customHeight="1" thickBot="1">
      <c r="A143" s="92">
        <v>2491</v>
      </c>
      <c r="B143" s="97" t="s">
        <v>601</v>
      </c>
      <c r="C143" s="65">
        <v>9</v>
      </c>
      <c r="D143" s="93">
        <v>1</v>
      </c>
      <c r="E143" s="78" t="s">
        <v>180</v>
      </c>
      <c r="F143" s="42">
        <f>SUM(G143:H143)</f>
        <v>-20027.7</v>
      </c>
      <c r="G143" s="45"/>
      <c r="H143" s="11">
        <v>-20027.7</v>
      </c>
      <c r="I143" s="218"/>
      <c r="J143" s="218"/>
      <c r="K143" s="218"/>
      <c r="L143" s="218"/>
    </row>
    <row r="144" spans="1:12" s="21" customFormat="1" ht="25.5" customHeight="1">
      <c r="A144" s="92">
        <v>2500</v>
      </c>
      <c r="B144" s="97" t="s">
        <v>602</v>
      </c>
      <c r="C144" s="65">
        <v>0</v>
      </c>
      <c r="D144" s="93">
        <v>0</v>
      </c>
      <c r="E144" s="78" t="s">
        <v>181</v>
      </c>
      <c r="F144" s="38">
        <f>SUM(F146,F149,F152,F155,F158,F161,)</f>
        <v>95452</v>
      </c>
      <c r="G144" s="43">
        <f>SUM(G146,G149,G152,G155,G158,G161,)</f>
        <v>93452</v>
      </c>
      <c r="H144" s="11">
        <f>SUM(H146,H149,H152,H155,H158,H161,)</f>
        <v>2000</v>
      </c>
      <c r="I144" s="218"/>
      <c r="J144" s="218"/>
      <c r="K144" s="218"/>
      <c r="L144" s="218"/>
    </row>
    <row r="145" spans="1:12" ht="25.5" customHeight="1">
      <c r="A145" s="89"/>
      <c r="B145" s="90"/>
      <c r="C145" s="60"/>
      <c r="D145" s="91"/>
      <c r="E145" s="78" t="s">
        <v>78</v>
      </c>
      <c r="F145" s="49"/>
      <c r="G145" s="357"/>
      <c r="H145" s="11"/>
      <c r="I145" s="218"/>
      <c r="J145" s="218"/>
      <c r="K145" s="218"/>
      <c r="L145" s="218"/>
    </row>
    <row r="146" spans="1:12" ht="25.5" customHeight="1">
      <c r="A146" s="92">
        <v>2510</v>
      </c>
      <c r="B146" s="97" t="s">
        <v>602</v>
      </c>
      <c r="C146" s="65">
        <v>1</v>
      </c>
      <c r="D146" s="93">
        <v>0</v>
      </c>
      <c r="E146" s="78" t="s">
        <v>182</v>
      </c>
      <c r="F146" s="38">
        <f>SUM(F148)</f>
        <v>85402</v>
      </c>
      <c r="G146" s="43">
        <v>85402</v>
      </c>
      <c r="H146" s="11">
        <f>SUM(H148)</f>
        <v>0</v>
      </c>
      <c r="I146" s="218"/>
      <c r="J146" s="218"/>
      <c r="K146" s="218"/>
      <c r="L146" s="218"/>
    </row>
    <row r="147" spans="1:12" s="112" customFormat="1" ht="25.5" customHeight="1">
      <c r="A147" s="92"/>
      <c r="B147" s="90"/>
      <c r="C147" s="65"/>
      <c r="D147" s="93"/>
      <c r="E147" s="78" t="s">
        <v>90</v>
      </c>
      <c r="F147" s="38"/>
      <c r="G147" s="43"/>
      <c r="H147" s="11"/>
      <c r="I147" s="218"/>
      <c r="J147" s="218"/>
      <c r="K147" s="218"/>
      <c r="L147" s="218"/>
    </row>
    <row r="148" spans="1:12" ht="25.5" customHeight="1" thickBot="1">
      <c r="A148" s="92">
        <v>2511</v>
      </c>
      <c r="B148" s="97" t="s">
        <v>602</v>
      </c>
      <c r="C148" s="65">
        <v>1</v>
      </c>
      <c r="D148" s="93">
        <v>1</v>
      </c>
      <c r="E148" s="78" t="s">
        <v>182</v>
      </c>
      <c r="F148" s="42">
        <v>85402</v>
      </c>
      <c r="G148" s="45">
        <v>85402</v>
      </c>
      <c r="H148" s="11">
        <v>0</v>
      </c>
      <c r="I148" s="414"/>
      <c r="J148" s="414"/>
      <c r="K148" s="414"/>
      <c r="L148" s="414"/>
    </row>
    <row r="149" spans="1:12" ht="25.5" customHeight="1">
      <c r="A149" s="92">
        <v>2520</v>
      </c>
      <c r="B149" s="97" t="s">
        <v>602</v>
      </c>
      <c r="C149" s="65">
        <v>2</v>
      </c>
      <c r="D149" s="93">
        <v>0</v>
      </c>
      <c r="E149" s="78" t="s">
        <v>183</v>
      </c>
      <c r="F149" s="38">
        <f>SUM(F151)</f>
        <v>0</v>
      </c>
      <c r="G149" s="43">
        <f>SUM(G151)</f>
        <v>0</v>
      </c>
      <c r="H149" s="11">
        <f>SUM(H151)</f>
        <v>0</v>
      </c>
      <c r="I149" s="218"/>
      <c r="J149" s="218"/>
      <c r="K149" s="218"/>
      <c r="L149" s="218"/>
    </row>
    <row r="150" spans="1:12" s="112" customFormat="1" ht="25.5" customHeight="1">
      <c r="A150" s="92"/>
      <c r="B150" s="90"/>
      <c r="C150" s="65"/>
      <c r="D150" s="93"/>
      <c r="E150" s="78"/>
      <c r="F150" s="47"/>
      <c r="G150" s="48"/>
      <c r="H150" s="11"/>
      <c r="I150" s="218"/>
      <c r="J150" s="218"/>
      <c r="K150" s="218"/>
      <c r="L150" s="218"/>
    </row>
    <row r="151" spans="1:12" ht="25.5" customHeight="1" thickBot="1">
      <c r="A151" s="92">
        <v>2521</v>
      </c>
      <c r="B151" s="97" t="s">
        <v>602</v>
      </c>
      <c r="C151" s="65">
        <v>2</v>
      </c>
      <c r="D151" s="93">
        <v>1</v>
      </c>
      <c r="E151" s="78" t="s">
        <v>184</v>
      </c>
      <c r="F151" s="42">
        <f>SUM(G151:H151)</f>
        <v>0</v>
      </c>
      <c r="G151" s="48"/>
      <c r="H151" s="11"/>
      <c r="I151" s="218"/>
      <c r="J151" s="218"/>
      <c r="K151" s="218"/>
      <c r="L151" s="218"/>
    </row>
    <row r="152" spans="1:12" ht="25.5" customHeight="1">
      <c r="A152" s="92">
        <v>2530</v>
      </c>
      <c r="B152" s="97" t="s">
        <v>602</v>
      </c>
      <c r="C152" s="65">
        <v>3</v>
      </c>
      <c r="D152" s="93">
        <v>0</v>
      </c>
      <c r="E152" s="78" t="s">
        <v>185</v>
      </c>
      <c r="F152" s="38">
        <f>SUM(F154)</f>
        <v>0</v>
      </c>
      <c r="G152" s="43">
        <f>SUM(G154)</f>
        <v>0</v>
      </c>
      <c r="H152" s="11">
        <f>SUM(H154)</f>
        <v>0</v>
      </c>
      <c r="I152" s="218"/>
      <c r="J152" s="218"/>
      <c r="K152" s="218"/>
      <c r="L152" s="218"/>
    </row>
    <row r="153" spans="1:12" s="112" customFormat="1" ht="25.5" customHeight="1">
      <c r="A153" s="92"/>
      <c r="B153" s="90"/>
      <c r="C153" s="65"/>
      <c r="D153" s="93"/>
      <c r="E153" s="78" t="s">
        <v>90</v>
      </c>
      <c r="F153" s="38"/>
      <c r="G153" s="43"/>
      <c r="H153" s="11"/>
      <c r="I153" s="218"/>
      <c r="J153" s="218"/>
      <c r="K153" s="218"/>
      <c r="L153" s="218"/>
    </row>
    <row r="154" spans="1:12" ht="25.5" customHeight="1" thickBot="1">
      <c r="A154" s="92">
        <v>2531</v>
      </c>
      <c r="B154" s="97" t="s">
        <v>602</v>
      </c>
      <c r="C154" s="65">
        <v>3</v>
      </c>
      <c r="D154" s="93">
        <v>1</v>
      </c>
      <c r="E154" s="78" t="s">
        <v>185</v>
      </c>
      <c r="F154" s="42">
        <f>SUM(G154:H154)</f>
        <v>0</v>
      </c>
      <c r="G154" s="45"/>
      <c r="H154" s="11"/>
      <c r="I154" s="218"/>
      <c r="J154" s="218"/>
      <c r="K154" s="218"/>
      <c r="L154" s="218"/>
    </row>
    <row r="155" spans="1:12" ht="25.5" customHeight="1">
      <c r="A155" s="92">
        <v>2540</v>
      </c>
      <c r="B155" s="97" t="s">
        <v>602</v>
      </c>
      <c r="C155" s="65">
        <v>4</v>
      </c>
      <c r="D155" s="93">
        <v>0</v>
      </c>
      <c r="E155" s="78" t="s">
        <v>186</v>
      </c>
      <c r="F155" s="38">
        <f>SUM(F157)</f>
        <v>0</v>
      </c>
      <c r="G155" s="43">
        <f>SUM(G157)</f>
        <v>0</v>
      </c>
      <c r="H155" s="11">
        <f>SUM(H157)</f>
        <v>0</v>
      </c>
      <c r="I155" s="218"/>
      <c r="J155" s="218"/>
      <c r="K155" s="218"/>
      <c r="L155" s="218"/>
    </row>
    <row r="156" spans="1:12" s="112" customFormat="1" ht="25.5" customHeight="1">
      <c r="A156" s="92"/>
      <c r="B156" s="90"/>
      <c r="C156" s="65"/>
      <c r="D156" s="93"/>
      <c r="E156" s="78" t="s">
        <v>90</v>
      </c>
      <c r="F156" s="38"/>
      <c r="G156" s="43"/>
      <c r="H156" s="11"/>
      <c r="I156" s="218"/>
      <c r="J156" s="218"/>
      <c r="K156" s="218"/>
      <c r="L156" s="218"/>
    </row>
    <row r="157" spans="1:12" ht="25.5" customHeight="1" thickBot="1">
      <c r="A157" s="92">
        <v>2541</v>
      </c>
      <c r="B157" s="97" t="s">
        <v>602</v>
      </c>
      <c r="C157" s="65">
        <v>4</v>
      </c>
      <c r="D157" s="93">
        <v>1</v>
      </c>
      <c r="E157" s="78" t="s">
        <v>186</v>
      </c>
      <c r="F157" s="42">
        <f>SUM(G157:H157)</f>
        <v>0</v>
      </c>
      <c r="G157" s="48"/>
      <c r="H157" s="11"/>
      <c r="I157" s="218"/>
      <c r="J157" s="218"/>
      <c r="K157" s="218"/>
      <c r="L157" s="218"/>
    </row>
    <row r="158" spans="1:12" ht="25.5" customHeight="1">
      <c r="A158" s="92">
        <v>2550</v>
      </c>
      <c r="B158" s="97" t="s">
        <v>602</v>
      </c>
      <c r="C158" s="65">
        <v>5</v>
      </c>
      <c r="D158" s="93">
        <v>0</v>
      </c>
      <c r="E158" s="78" t="s">
        <v>187</v>
      </c>
      <c r="F158" s="38">
        <f>SUM(F160)</f>
        <v>0</v>
      </c>
      <c r="G158" s="43">
        <f>SUM(G160)</f>
        <v>0</v>
      </c>
      <c r="H158" s="11">
        <f>SUM(H160)</f>
        <v>0</v>
      </c>
      <c r="I158" s="218"/>
      <c r="J158" s="218"/>
      <c r="K158" s="218"/>
      <c r="L158" s="218"/>
    </row>
    <row r="159" spans="1:12" s="112" customFormat="1" ht="25.5" customHeight="1">
      <c r="A159" s="92"/>
      <c r="B159" s="90"/>
      <c r="C159" s="65"/>
      <c r="D159" s="93"/>
      <c r="E159" s="78" t="s">
        <v>90</v>
      </c>
      <c r="F159" s="38"/>
      <c r="G159" s="43"/>
      <c r="H159" s="11"/>
      <c r="I159" s="218"/>
      <c r="J159" s="218"/>
      <c r="K159" s="218"/>
      <c r="L159" s="218"/>
    </row>
    <row r="160" spans="1:12" ht="25.5" customHeight="1" thickBot="1">
      <c r="A160" s="92">
        <v>2551</v>
      </c>
      <c r="B160" s="97" t="s">
        <v>602</v>
      </c>
      <c r="C160" s="65">
        <v>5</v>
      </c>
      <c r="D160" s="93">
        <v>1</v>
      </c>
      <c r="E160" s="78" t="s">
        <v>187</v>
      </c>
      <c r="F160" s="42">
        <f>SUM(G160:H160)</f>
        <v>0</v>
      </c>
      <c r="G160" s="45"/>
      <c r="H160" s="11"/>
      <c r="I160" s="218"/>
      <c r="J160" s="218"/>
      <c r="K160" s="218"/>
      <c r="L160" s="218"/>
    </row>
    <row r="161" spans="1:12" ht="25.5" customHeight="1">
      <c r="A161" s="92">
        <v>2560</v>
      </c>
      <c r="B161" s="97" t="s">
        <v>602</v>
      </c>
      <c r="C161" s="65">
        <v>6</v>
      </c>
      <c r="D161" s="93">
        <v>0</v>
      </c>
      <c r="E161" s="78" t="s">
        <v>188</v>
      </c>
      <c r="F161" s="38">
        <f>SUM(F163)</f>
        <v>10050</v>
      </c>
      <c r="G161" s="43">
        <f>G163</f>
        <v>8050</v>
      </c>
      <c r="H161" s="11">
        <f>SUM(H163)</f>
        <v>2000</v>
      </c>
      <c r="I161" s="218"/>
      <c r="J161" s="218"/>
      <c r="K161" s="218"/>
      <c r="L161" s="218"/>
    </row>
    <row r="162" spans="1:12" s="112" customFormat="1" ht="25.5" customHeight="1">
      <c r="A162" s="92"/>
      <c r="B162" s="90"/>
      <c r="C162" s="65"/>
      <c r="D162" s="93"/>
      <c r="E162" s="78" t="s">
        <v>90</v>
      </c>
      <c r="F162" s="38"/>
      <c r="G162" s="43"/>
      <c r="H162" s="11"/>
      <c r="I162" s="218"/>
      <c r="J162" s="218"/>
      <c r="K162" s="218"/>
      <c r="L162" s="218"/>
    </row>
    <row r="163" spans="1:12" ht="25.5" customHeight="1" thickBot="1">
      <c r="A163" s="92">
        <v>2561</v>
      </c>
      <c r="B163" s="97" t="s">
        <v>602</v>
      </c>
      <c r="C163" s="65">
        <v>6</v>
      </c>
      <c r="D163" s="93">
        <v>1</v>
      </c>
      <c r="E163" s="78" t="s">
        <v>188</v>
      </c>
      <c r="F163" s="42">
        <f>SUM(G163:H163)</f>
        <v>10050</v>
      </c>
      <c r="G163" s="48">
        <v>8050</v>
      </c>
      <c r="H163" s="11">
        <v>2000</v>
      </c>
      <c r="I163" s="51"/>
      <c r="J163" s="51"/>
      <c r="K163" s="51"/>
      <c r="L163" s="51"/>
    </row>
    <row r="164" spans="1:12" s="21" customFormat="1" ht="25.5" customHeight="1">
      <c r="A164" s="92">
        <v>2600</v>
      </c>
      <c r="B164" s="97" t="s">
        <v>603</v>
      </c>
      <c r="C164" s="65">
        <v>0</v>
      </c>
      <c r="D164" s="93">
        <v>0</v>
      </c>
      <c r="E164" s="78" t="s">
        <v>189</v>
      </c>
      <c r="F164" s="38">
        <f>SUM(F166,F169,F172,F175,F178,F181,)</f>
        <v>363922.3</v>
      </c>
      <c r="G164" s="43">
        <f>SUM(G166,G169,G172,G175,G178,G181,)</f>
        <v>114630</v>
      </c>
      <c r="H164" s="11">
        <f>H172</f>
        <v>249292.3</v>
      </c>
      <c r="I164" s="218"/>
      <c r="J164" s="218"/>
      <c r="K164" s="218"/>
      <c r="L164" s="218"/>
    </row>
    <row r="165" spans="1:12" ht="25.5" customHeight="1">
      <c r="A165" s="89"/>
      <c r="B165" s="90"/>
      <c r="C165" s="60"/>
      <c r="D165" s="91"/>
      <c r="E165" s="78" t="s">
        <v>78</v>
      </c>
      <c r="F165" s="49"/>
      <c r="G165" s="357"/>
      <c r="H165" s="11"/>
      <c r="I165" s="218"/>
      <c r="J165" s="218"/>
      <c r="K165" s="218"/>
      <c r="L165" s="218"/>
    </row>
    <row r="166" spans="1:12" ht="25.5" customHeight="1">
      <c r="A166" s="92">
        <v>2610</v>
      </c>
      <c r="B166" s="97" t="s">
        <v>603</v>
      </c>
      <c r="C166" s="65">
        <v>1</v>
      </c>
      <c r="D166" s="93">
        <v>0</v>
      </c>
      <c r="E166" s="78" t="s">
        <v>190</v>
      </c>
      <c r="F166" s="38">
        <f>SUM(F168)</f>
        <v>0</v>
      </c>
      <c r="G166" s="43">
        <f>SUM(G168)</f>
        <v>0</v>
      </c>
      <c r="H166" s="11">
        <f>SUM(H168)</f>
        <v>0</v>
      </c>
      <c r="I166" s="218"/>
      <c r="J166" s="218"/>
      <c r="K166" s="218"/>
      <c r="L166" s="218"/>
    </row>
    <row r="167" spans="1:12" s="112" customFormat="1" ht="25.5" customHeight="1">
      <c r="A167" s="92"/>
      <c r="B167" s="90"/>
      <c r="C167" s="65"/>
      <c r="D167" s="93"/>
      <c r="E167" s="78" t="s">
        <v>90</v>
      </c>
      <c r="F167" s="38"/>
      <c r="G167" s="43"/>
      <c r="H167" s="11"/>
      <c r="I167" s="218"/>
      <c r="J167" s="218"/>
      <c r="K167" s="218"/>
      <c r="L167" s="218"/>
    </row>
    <row r="168" spans="1:12" ht="25.5" customHeight="1" thickBot="1">
      <c r="A168" s="92">
        <v>2611</v>
      </c>
      <c r="B168" s="97" t="s">
        <v>603</v>
      </c>
      <c r="C168" s="65">
        <v>1</v>
      </c>
      <c r="D168" s="93">
        <v>1</v>
      </c>
      <c r="E168" s="78" t="s">
        <v>191</v>
      </c>
      <c r="F168" s="42">
        <f>SUM(G168:H168)</f>
        <v>0</v>
      </c>
      <c r="G168" s="48"/>
      <c r="H168" s="11"/>
      <c r="I168" s="218"/>
      <c r="J168" s="218"/>
      <c r="K168" s="218"/>
      <c r="L168" s="218"/>
    </row>
    <row r="169" spans="1:12" ht="25.5" customHeight="1">
      <c r="A169" s="92">
        <v>2620</v>
      </c>
      <c r="B169" s="97" t="s">
        <v>603</v>
      </c>
      <c r="C169" s="65">
        <v>2</v>
      </c>
      <c r="D169" s="93">
        <v>0</v>
      </c>
      <c r="E169" s="78" t="s">
        <v>192</v>
      </c>
      <c r="F169" s="38">
        <f>SUM(F171)</f>
        <v>0</v>
      </c>
      <c r="G169" s="43">
        <f>SUM(G171)</f>
        <v>0</v>
      </c>
      <c r="H169" s="11">
        <f>SUM(H171)</f>
        <v>0</v>
      </c>
      <c r="I169" s="218"/>
      <c r="J169" s="218"/>
      <c r="K169" s="218"/>
      <c r="L169" s="218"/>
    </row>
    <row r="170" spans="1:12" s="112" customFormat="1" ht="25.5" customHeight="1">
      <c r="A170" s="92"/>
      <c r="B170" s="90"/>
      <c r="C170" s="65"/>
      <c r="D170" s="93"/>
      <c r="E170" s="78" t="s">
        <v>90</v>
      </c>
      <c r="F170" s="38"/>
      <c r="G170" s="43"/>
      <c r="H170" s="11"/>
      <c r="I170" s="218"/>
      <c r="J170" s="218"/>
      <c r="K170" s="218"/>
      <c r="L170" s="218"/>
    </row>
    <row r="171" spans="1:12" ht="25.5" customHeight="1" thickBot="1">
      <c r="A171" s="92">
        <v>2621</v>
      </c>
      <c r="B171" s="97" t="s">
        <v>603</v>
      </c>
      <c r="C171" s="65">
        <v>2</v>
      </c>
      <c r="D171" s="93">
        <v>1</v>
      </c>
      <c r="E171" s="78" t="s">
        <v>192</v>
      </c>
      <c r="F171" s="42">
        <f>SUM(G171:H171)</f>
        <v>0</v>
      </c>
      <c r="G171" s="45"/>
      <c r="H171" s="11"/>
      <c r="I171" s="218"/>
      <c r="J171" s="218"/>
      <c r="K171" s="218"/>
      <c r="L171" s="218"/>
    </row>
    <row r="172" spans="1:12" ht="25.5" customHeight="1">
      <c r="A172" s="92">
        <v>2630</v>
      </c>
      <c r="B172" s="97" t="s">
        <v>603</v>
      </c>
      <c r="C172" s="65">
        <v>3</v>
      </c>
      <c r="D172" s="93">
        <v>0</v>
      </c>
      <c r="E172" s="78" t="s">
        <v>193</v>
      </c>
      <c r="F172" s="38">
        <f>SUM(F174)</f>
        <v>284722.3</v>
      </c>
      <c r="G172" s="43">
        <f>SUM(G174)</f>
        <v>35430</v>
      </c>
      <c r="H172" s="11">
        <f>SUM(H174)</f>
        <v>249292.3</v>
      </c>
      <c r="I172" s="218"/>
      <c r="J172" s="218"/>
      <c r="K172" s="218"/>
      <c r="L172" s="218"/>
    </row>
    <row r="173" spans="1:12" s="112" customFormat="1" ht="25.5" customHeight="1">
      <c r="A173" s="92"/>
      <c r="B173" s="90"/>
      <c r="C173" s="65"/>
      <c r="D173" s="93"/>
      <c r="E173" s="78" t="s">
        <v>90</v>
      </c>
      <c r="F173" s="38"/>
      <c r="G173" s="43"/>
      <c r="H173" s="11"/>
      <c r="I173" s="218"/>
      <c r="J173" s="218"/>
      <c r="K173" s="218"/>
      <c r="L173" s="218"/>
    </row>
    <row r="174" spans="1:12" ht="25.5" customHeight="1" thickBot="1">
      <c r="A174" s="92">
        <v>2631</v>
      </c>
      <c r="B174" s="97" t="s">
        <v>603</v>
      </c>
      <c r="C174" s="65">
        <v>3</v>
      </c>
      <c r="D174" s="93">
        <v>1</v>
      </c>
      <c r="E174" s="78" t="s">
        <v>194</v>
      </c>
      <c r="F174" s="42">
        <f>G174+H174</f>
        <v>284722.3</v>
      </c>
      <c r="G174" s="48">
        <v>35430</v>
      </c>
      <c r="H174" s="11">
        <v>249292.3</v>
      </c>
      <c r="I174" s="414"/>
      <c r="J174" s="414"/>
      <c r="K174" s="414"/>
      <c r="L174" s="414"/>
    </row>
    <row r="175" spans="1:12" ht="25.5" customHeight="1">
      <c r="A175" s="92">
        <v>2640</v>
      </c>
      <c r="B175" s="97" t="s">
        <v>603</v>
      </c>
      <c r="C175" s="65">
        <v>4</v>
      </c>
      <c r="D175" s="93">
        <v>0</v>
      </c>
      <c r="E175" s="78" t="s">
        <v>195</v>
      </c>
      <c r="F175" s="38">
        <f>SUM(F177)</f>
        <v>72680</v>
      </c>
      <c r="G175" s="43">
        <f>SUM(G177)</f>
        <v>72680</v>
      </c>
      <c r="H175" s="11">
        <f>SUM(H177)</f>
        <v>0</v>
      </c>
      <c r="I175" s="218"/>
      <c r="J175" s="218"/>
      <c r="K175" s="218"/>
      <c r="L175" s="218"/>
    </row>
    <row r="176" spans="1:12" s="112" customFormat="1" ht="25.5" customHeight="1">
      <c r="A176" s="92"/>
      <c r="B176" s="90"/>
      <c r="C176" s="65"/>
      <c r="D176" s="93"/>
      <c r="E176" s="78" t="s">
        <v>90</v>
      </c>
      <c r="F176" s="38"/>
      <c r="G176" s="43"/>
      <c r="H176" s="11"/>
      <c r="I176" s="218"/>
      <c r="J176" s="218"/>
      <c r="K176" s="218"/>
      <c r="L176" s="218"/>
    </row>
    <row r="177" spans="1:12" ht="25.5" customHeight="1" thickBot="1">
      <c r="A177" s="92">
        <v>2641</v>
      </c>
      <c r="B177" s="97" t="s">
        <v>603</v>
      </c>
      <c r="C177" s="65">
        <v>4</v>
      </c>
      <c r="D177" s="93">
        <v>1</v>
      </c>
      <c r="E177" s="78" t="s">
        <v>196</v>
      </c>
      <c r="F177" s="42">
        <v>72680</v>
      </c>
      <c r="G177" s="48">
        <v>72680</v>
      </c>
      <c r="H177" s="11">
        <v>0</v>
      </c>
      <c r="I177" s="414"/>
      <c r="J177" s="414"/>
      <c r="K177" s="414"/>
      <c r="L177" s="414"/>
    </row>
    <row r="178" spans="1:12" ht="25.5" customHeight="1">
      <c r="A178" s="92">
        <v>2650</v>
      </c>
      <c r="B178" s="97" t="s">
        <v>603</v>
      </c>
      <c r="C178" s="65">
        <v>5</v>
      </c>
      <c r="D178" s="93">
        <v>0</v>
      </c>
      <c r="E178" s="78" t="s">
        <v>197</v>
      </c>
      <c r="F178" s="38">
        <f>SUM(F180)</f>
        <v>0</v>
      </c>
      <c r="G178" s="43">
        <f>SUM(G180)</f>
        <v>0</v>
      </c>
      <c r="H178" s="11">
        <f>SUM(H180)</f>
        <v>0</v>
      </c>
      <c r="I178" s="218"/>
      <c r="J178" s="218"/>
      <c r="K178" s="218"/>
      <c r="L178" s="218"/>
    </row>
    <row r="179" spans="1:12" s="112" customFormat="1" ht="25.5" customHeight="1">
      <c r="A179" s="92"/>
      <c r="B179" s="90"/>
      <c r="C179" s="65"/>
      <c r="D179" s="93"/>
      <c r="E179" s="78" t="s">
        <v>90</v>
      </c>
      <c r="F179" s="38"/>
      <c r="G179" s="43"/>
      <c r="H179" s="11"/>
      <c r="I179" s="218"/>
      <c r="J179" s="218"/>
      <c r="K179" s="218"/>
      <c r="L179" s="218"/>
    </row>
    <row r="180" spans="1:12" ht="25.5" customHeight="1" thickBot="1">
      <c r="A180" s="92">
        <v>2651</v>
      </c>
      <c r="B180" s="97" t="s">
        <v>603</v>
      </c>
      <c r="C180" s="65">
        <v>5</v>
      </c>
      <c r="D180" s="93">
        <v>1</v>
      </c>
      <c r="E180" s="78" t="s">
        <v>197</v>
      </c>
      <c r="F180" s="42">
        <f>SUM(G180:H180)</f>
        <v>0</v>
      </c>
      <c r="G180" s="45"/>
      <c r="H180" s="11"/>
      <c r="I180" s="218"/>
      <c r="J180" s="218"/>
      <c r="K180" s="218"/>
      <c r="L180" s="218"/>
    </row>
    <row r="181" spans="1:12" ht="25.5" customHeight="1">
      <c r="A181" s="92">
        <v>2660</v>
      </c>
      <c r="B181" s="97" t="s">
        <v>603</v>
      </c>
      <c r="C181" s="65">
        <v>6</v>
      </c>
      <c r="D181" s="93">
        <v>0</v>
      </c>
      <c r="E181" s="78" t="s">
        <v>198</v>
      </c>
      <c r="F181" s="38">
        <f>SUM(F183)</f>
        <v>6520</v>
      </c>
      <c r="G181" s="43">
        <f>SUM(G183)</f>
        <v>6520</v>
      </c>
      <c r="H181" s="11">
        <f>SUM(H183)</f>
        <v>0</v>
      </c>
      <c r="I181" s="218"/>
      <c r="J181" s="218"/>
      <c r="K181" s="218"/>
      <c r="L181" s="218"/>
    </row>
    <row r="182" spans="1:12" s="112" customFormat="1" ht="25.5" customHeight="1">
      <c r="A182" s="92"/>
      <c r="B182" s="90"/>
      <c r="C182" s="65"/>
      <c r="D182" s="93"/>
      <c r="E182" s="78" t="s">
        <v>90</v>
      </c>
      <c r="F182" s="38"/>
      <c r="G182" s="43"/>
      <c r="H182" s="11"/>
      <c r="I182" s="218"/>
      <c r="J182" s="218"/>
      <c r="K182" s="218"/>
      <c r="L182" s="218"/>
    </row>
    <row r="183" spans="1:12" ht="25.5" customHeight="1" thickBot="1">
      <c r="A183" s="92">
        <v>2661</v>
      </c>
      <c r="B183" s="97" t="s">
        <v>603</v>
      </c>
      <c r="C183" s="65">
        <v>6</v>
      </c>
      <c r="D183" s="93">
        <v>1</v>
      </c>
      <c r="E183" s="78" t="s">
        <v>198</v>
      </c>
      <c r="F183" s="42">
        <v>6520</v>
      </c>
      <c r="G183" s="48">
        <v>6520</v>
      </c>
      <c r="H183" s="11">
        <v>0</v>
      </c>
      <c r="I183" s="51"/>
      <c r="J183" s="51"/>
      <c r="K183" s="51"/>
      <c r="L183" s="51"/>
    </row>
    <row r="184" spans="1:12" s="21" customFormat="1" ht="25.5" customHeight="1">
      <c r="A184" s="92">
        <v>2700</v>
      </c>
      <c r="B184" s="97" t="s">
        <v>604</v>
      </c>
      <c r="C184" s="65">
        <v>0</v>
      </c>
      <c r="D184" s="93">
        <v>0</v>
      </c>
      <c r="E184" s="78" t="s">
        <v>199</v>
      </c>
      <c r="F184" s="38">
        <f>SUM(F186,F191,F197,F203,F206,F209)</f>
        <v>0</v>
      </c>
      <c r="G184" s="43"/>
      <c r="H184" s="11">
        <f>SUM(H186,H191,H197,H203,H206,H209)</f>
        <v>0</v>
      </c>
      <c r="I184" s="218"/>
      <c r="J184" s="218"/>
      <c r="K184" s="218"/>
      <c r="L184" s="218"/>
    </row>
    <row r="185" spans="1:12" ht="25.5" customHeight="1">
      <c r="A185" s="89"/>
      <c r="B185" s="90"/>
      <c r="C185" s="60"/>
      <c r="D185" s="91"/>
      <c r="E185" s="78" t="s">
        <v>78</v>
      </c>
      <c r="F185" s="49"/>
      <c r="G185" s="357"/>
      <c r="H185" s="11"/>
      <c r="I185" s="218"/>
      <c r="J185" s="218"/>
      <c r="K185" s="218"/>
      <c r="L185" s="218"/>
    </row>
    <row r="186" spans="1:12" ht="25.5" customHeight="1">
      <c r="A186" s="92">
        <v>2710</v>
      </c>
      <c r="B186" s="97" t="s">
        <v>604</v>
      </c>
      <c r="C186" s="65">
        <v>1</v>
      </c>
      <c r="D186" s="93">
        <v>0</v>
      </c>
      <c r="E186" s="78" t="s">
        <v>200</v>
      </c>
      <c r="F186" s="38">
        <f>SUM(F188:F190)</f>
        <v>0</v>
      </c>
      <c r="G186" s="43">
        <f>SUM(G188:G190)</f>
        <v>0</v>
      </c>
      <c r="H186" s="11">
        <f>SUM(H188:H190)</f>
        <v>0</v>
      </c>
      <c r="I186" s="218"/>
      <c r="J186" s="218"/>
      <c r="K186" s="218"/>
      <c r="L186" s="218"/>
    </row>
    <row r="187" spans="1:12" s="112" customFormat="1" ht="25.5" customHeight="1">
      <c r="A187" s="92"/>
      <c r="B187" s="90"/>
      <c r="C187" s="65"/>
      <c r="D187" s="93"/>
      <c r="E187" s="78" t="s">
        <v>90</v>
      </c>
      <c r="F187" s="38"/>
      <c r="G187" s="43"/>
      <c r="H187" s="11"/>
      <c r="I187" s="218"/>
      <c r="J187" s="218"/>
      <c r="K187" s="218"/>
      <c r="L187" s="218"/>
    </row>
    <row r="188" spans="1:12" ht="25.5" customHeight="1" thickBot="1">
      <c r="A188" s="92">
        <v>2711</v>
      </c>
      <c r="B188" s="97" t="s">
        <v>604</v>
      </c>
      <c r="C188" s="65">
        <v>1</v>
      </c>
      <c r="D188" s="93">
        <v>1</v>
      </c>
      <c r="E188" s="78" t="s">
        <v>201</v>
      </c>
      <c r="F188" s="42">
        <f>SUM(G188:H188)</f>
        <v>0</v>
      </c>
      <c r="G188" s="43"/>
      <c r="H188" s="11"/>
      <c r="I188" s="218"/>
      <c r="J188" s="218"/>
      <c r="K188" s="218"/>
      <c r="L188" s="218"/>
    </row>
    <row r="189" spans="1:12" ht="25.5" customHeight="1" thickBot="1">
      <c r="A189" s="92">
        <v>2712</v>
      </c>
      <c r="B189" s="97" t="s">
        <v>604</v>
      </c>
      <c r="C189" s="65">
        <v>1</v>
      </c>
      <c r="D189" s="93">
        <v>2</v>
      </c>
      <c r="E189" s="78" t="s">
        <v>202</v>
      </c>
      <c r="F189" s="42">
        <f>SUM(G189:H189)</f>
        <v>0</v>
      </c>
      <c r="G189" s="43"/>
      <c r="H189" s="11"/>
      <c r="I189" s="218"/>
      <c r="J189" s="218"/>
      <c r="K189" s="218"/>
      <c r="L189" s="218"/>
    </row>
    <row r="190" spans="1:12" ht="25.5" customHeight="1" thickBot="1">
      <c r="A190" s="92">
        <v>2713</v>
      </c>
      <c r="B190" s="97" t="s">
        <v>604</v>
      </c>
      <c r="C190" s="65">
        <v>1</v>
      </c>
      <c r="D190" s="93">
        <v>3</v>
      </c>
      <c r="E190" s="78" t="s">
        <v>203</v>
      </c>
      <c r="F190" s="42">
        <f>SUM(G190:H190)</f>
        <v>0</v>
      </c>
      <c r="G190" s="43"/>
      <c r="H190" s="11"/>
      <c r="I190" s="218"/>
      <c r="J190" s="218"/>
      <c r="K190" s="218"/>
      <c r="L190" s="218"/>
    </row>
    <row r="191" spans="1:12" ht="25.5" customHeight="1">
      <c r="A191" s="92">
        <v>2720</v>
      </c>
      <c r="B191" s="97" t="s">
        <v>604</v>
      </c>
      <c r="C191" s="65">
        <v>2</v>
      </c>
      <c r="D191" s="93">
        <v>0</v>
      </c>
      <c r="E191" s="78" t="s">
        <v>204</v>
      </c>
      <c r="F191" s="38">
        <f>SUM(F193:F196)</f>
        <v>0</v>
      </c>
      <c r="G191" s="43">
        <f>SUM(G193:G196)</f>
        <v>0</v>
      </c>
      <c r="H191" s="11">
        <f>SUM(H193:H196)</f>
        <v>0</v>
      </c>
      <c r="I191" s="218"/>
      <c r="J191" s="218"/>
      <c r="K191" s="218"/>
      <c r="L191" s="218"/>
    </row>
    <row r="192" spans="1:12" s="112" customFormat="1" ht="25.5" customHeight="1">
      <c r="A192" s="92"/>
      <c r="B192" s="90"/>
      <c r="C192" s="65"/>
      <c r="D192" s="93"/>
      <c r="E192" s="78" t="s">
        <v>90</v>
      </c>
      <c r="F192" s="38"/>
      <c r="G192" s="43"/>
      <c r="H192" s="11"/>
      <c r="I192" s="218"/>
      <c r="J192" s="218"/>
      <c r="K192" s="218"/>
      <c r="L192" s="218"/>
    </row>
    <row r="193" spans="1:12" ht="25.5" customHeight="1" thickBot="1">
      <c r="A193" s="92">
        <v>2721</v>
      </c>
      <c r="B193" s="97" t="s">
        <v>604</v>
      </c>
      <c r="C193" s="65">
        <v>2</v>
      </c>
      <c r="D193" s="93">
        <v>1</v>
      </c>
      <c r="E193" s="78" t="s">
        <v>205</v>
      </c>
      <c r="F193" s="42">
        <f>SUM(G193:H193)</f>
        <v>0</v>
      </c>
      <c r="G193" s="45"/>
      <c r="H193" s="11"/>
      <c r="I193" s="218"/>
      <c r="J193" s="218"/>
      <c r="K193" s="218"/>
      <c r="L193" s="218"/>
    </row>
    <row r="194" spans="1:12" ht="25.5" customHeight="1" thickBot="1">
      <c r="A194" s="92">
        <v>2722</v>
      </c>
      <c r="B194" s="97" t="s">
        <v>604</v>
      </c>
      <c r="C194" s="65">
        <v>2</v>
      </c>
      <c r="D194" s="93">
        <v>2</v>
      </c>
      <c r="E194" s="78" t="s">
        <v>206</v>
      </c>
      <c r="F194" s="42">
        <f>SUM(G194:H194)</f>
        <v>0</v>
      </c>
      <c r="G194" s="45"/>
      <c r="H194" s="11"/>
      <c r="I194" s="218"/>
      <c r="J194" s="218"/>
      <c r="K194" s="218"/>
      <c r="L194" s="218"/>
    </row>
    <row r="195" spans="1:12" ht="25.5" customHeight="1" thickBot="1">
      <c r="A195" s="92">
        <v>2723</v>
      </c>
      <c r="B195" s="97" t="s">
        <v>604</v>
      </c>
      <c r="C195" s="65">
        <v>2</v>
      </c>
      <c r="D195" s="93">
        <v>3</v>
      </c>
      <c r="E195" s="78" t="s">
        <v>207</v>
      </c>
      <c r="F195" s="42">
        <f>SUM(G195:H195)</f>
        <v>0</v>
      </c>
      <c r="G195" s="45"/>
      <c r="H195" s="11"/>
      <c r="I195" s="218"/>
      <c r="J195" s="218"/>
      <c r="K195" s="218"/>
      <c r="L195" s="218"/>
    </row>
    <row r="196" spans="1:12" ht="25.5" customHeight="1" thickBot="1">
      <c r="A196" s="92">
        <v>2724</v>
      </c>
      <c r="B196" s="97" t="s">
        <v>604</v>
      </c>
      <c r="C196" s="65">
        <v>2</v>
      </c>
      <c r="D196" s="93">
        <v>4</v>
      </c>
      <c r="E196" s="78" t="s">
        <v>208</v>
      </c>
      <c r="F196" s="42">
        <f>SUM(G196:H196)</f>
        <v>0</v>
      </c>
      <c r="G196" s="45"/>
      <c r="H196" s="11"/>
      <c r="I196" s="218"/>
      <c r="J196" s="218"/>
      <c r="K196" s="218"/>
      <c r="L196" s="218"/>
    </row>
    <row r="197" spans="1:12" ht="25.5" customHeight="1">
      <c r="A197" s="92">
        <v>2730</v>
      </c>
      <c r="B197" s="97" t="s">
        <v>604</v>
      </c>
      <c r="C197" s="65">
        <v>3</v>
      </c>
      <c r="D197" s="93">
        <v>0</v>
      </c>
      <c r="E197" s="78" t="s">
        <v>209</v>
      </c>
      <c r="F197" s="38">
        <f>SUM(F199:F202)</f>
        <v>0</v>
      </c>
      <c r="G197" s="43">
        <f>SUM(G199:G202)</f>
        <v>0</v>
      </c>
      <c r="H197" s="11">
        <f>SUM(H199:H202)</f>
        <v>0</v>
      </c>
      <c r="I197" s="218"/>
      <c r="J197" s="218"/>
      <c r="K197" s="218"/>
      <c r="L197" s="218"/>
    </row>
    <row r="198" spans="1:12" s="112" customFormat="1" ht="25.5" customHeight="1">
      <c r="A198" s="92"/>
      <c r="B198" s="90"/>
      <c r="C198" s="65"/>
      <c r="D198" s="93"/>
      <c r="E198" s="78" t="s">
        <v>90</v>
      </c>
      <c r="F198" s="38"/>
      <c r="G198" s="43"/>
      <c r="H198" s="11"/>
      <c r="I198" s="218"/>
      <c r="J198" s="218"/>
      <c r="K198" s="218"/>
      <c r="L198" s="218"/>
    </row>
    <row r="199" spans="1:12" ht="25.5" customHeight="1" thickBot="1">
      <c r="A199" s="92">
        <v>2731</v>
      </c>
      <c r="B199" s="97" t="s">
        <v>604</v>
      </c>
      <c r="C199" s="65">
        <v>3</v>
      </c>
      <c r="D199" s="93">
        <v>1</v>
      </c>
      <c r="E199" s="78" t="s">
        <v>210</v>
      </c>
      <c r="F199" s="42">
        <f>SUM(G199:H199)</f>
        <v>0</v>
      </c>
      <c r="G199" s="45"/>
      <c r="H199" s="11"/>
      <c r="I199" s="218"/>
      <c r="J199" s="218"/>
      <c r="K199" s="218"/>
      <c r="L199" s="218"/>
    </row>
    <row r="200" spans="1:12" ht="25.5" customHeight="1" thickBot="1">
      <c r="A200" s="92">
        <v>2732</v>
      </c>
      <c r="B200" s="97" t="s">
        <v>604</v>
      </c>
      <c r="C200" s="65">
        <v>3</v>
      </c>
      <c r="D200" s="93">
        <v>2</v>
      </c>
      <c r="E200" s="78" t="s">
        <v>211</v>
      </c>
      <c r="F200" s="42">
        <f>SUM(G200:H200)</f>
        <v>0</v>
      </c>
      <c r="G200" s="45"/>
      <c r="H200" s="11"/>
      <c r="I200" s="218"/>
      <c r="J200" s="218"/>
      <c r="K200" s="218"/>
      <c r="L200" s="218"/>
    </row>
    <row r="201" spans="1:12" ht="25.5" customHeight="1" thickBot="1">
      <c r="A201" s="92">
        <v>2733</v>
      </c>
      <c r="B201" s="97" t="s">
        <v>604</v>
      </c>
      <c r="C201" s="65">
        <v>3</v>
      </c>
      <c r="D201" s="93">
        <v>3</v>
      </c>
      <c r="E201" s="78" t="s">
        <v>218</v>
      </c>
      <c r="F201" s="42">
        <f>SUM(G201:H201)</f>
        <v>0</v>
      </c>
      <c r="G201" s="45"/>
      <c r="H201" s="11"/>
      <c r="I201" s="218"/>
      <c r="J201" s="218"/>
      <c r="K201" s="218"/>
      <c r="L201" s="218"/>
    </row>
    <row r="202" spans="1:12" ht="25.5" customHeight="1" thickBot="1">
      <c r="A202" s="92">
        <v>2734</v>
      </c>
      <c r="B202" s="97" t="s">
        <v>604</v>
      </c>
      <c r="C202" s="65">
        <v>3</v>
      </c>
      <c r="D202" s="93">
        <v>4</v>
      </c>
      <c r="E202" s="78" t="s">
        <v>219</v>
      </c>
      <c r="F202" s="42">
        <f>SUM(G202:H202)</f>
        <v>0</v>
      </c>
      <c r="G202" s="45"/>
      <c r="H202" s="11"/>
      <c r="I202" s="218"/>
      <c r="J202" s="218"/>
      <c r="K202" s="218"/>
      <c r="L202" s="218"/>
    </row>
    <row r="203" spans="1:12" ht="25.5" customHeight="1">
      <c r="A203" s="92">
        <v>2740</v>
      </c>
      <c r="B203" s="97" t="s">
        <v>604</v>
      </c>
      <c r="C203" s="65">
        <v>4</v>
      </c>
      <c r="D203" s="93">
        <v>0</v>
      </c>
      <c r="E203" s="78" t="s">
        <v>220</v>
      </c>
      <c r="F203" s="38">
        <f>SUM(F205)</f>
        <v>0</v>
      </c>
      <c r="G203" s="43">
        <f>SUM(G205)</f>
        <v>0</v>
      </c>
      <c r="H203" s="11">
        <f>SUM(H205)</f>
        <v>0</v>
      </c>
      <c r="I203" s="218"/>
      <c r="J203" s="218"/>
      <c r="K203" s="218"/>
      <c r="L203" s="218"/>
    </row>
    <row r="204" spans="1:12" s="112" customFormat="1" ht="25.5" customHeight="1">
      <c r="A204" s="92"/>
      <c r="B204" s="90"/>
      <c r="C204" s="65"/>
      <c r="D204" s="93"/>
      <c r="E204" s="78" t="s">
        <v>90</v>
      </c>
      <c r="F204" s="38"/>
      <c r="G204" s="43"/>
      <c r="H204" s="11"/>
      <c r="I204" s="218"/>
      <c r="J204" s="218"/>
      <c r="K204" s="218"/>
      <c r="L204" s="218"/>
    </row>
    <row r="205" spans="1:12" ht="25.5" customHeight="1" thickBot="1">
      <c r="A205" s="92">
        <v>2741</v>
      </c>
      <c r="B205" s="97" t="s">
        <v>604</v>
      </c>
      <c r="C205" s="65">
        <v>4</v>
      </c>
      <c r="D205" s="93">
        <v>1</v>
      </c>
      <c r="E205" s="78" t="s">
        <v>220</v>
      </c>
      <c r="F205" s="42">
        <f>SUM(G205:H205)</f>
        <v>0</v>
      </c>
      <c r="G205" s="45"/>
      <c r="H205" s="11"/>
      <c r="I205" s="218"/>
      <c r="J205" s="218"/>
      <c r="K205" s="218"/>
      <c r="L205" s="218"/>
    </row>
    <row r="206" spans="1:12" ht="25.5" customHeight="1">
      <c r="A206" s="92">
        <v>2750</v>
      </c>
      <c r="B206" s="97" t="s">
        <v>604</v>
      </c>
      <c r="C206" s="65">
        <v>5</v>
      </c>
      <c r="D206" s="93">
        <v>0</v>
      </c>
      <c r="E206" s="78" t="s">
        <v>221</v>
      </c>
      <c r="F206" s="38">
        <f>SUM(F208)</f>
        <v>0</v>
      </c>
      <c r="G206" s="43">
        <f>SUM(G208)</f>
        <v>0</v>
      </c>
      <c r="H206" s="11">
        <f>SUM(H208)</f>
        <v>0</v>
      </c>
      <c r="I206" s="218"/>
      <c r="J206" s="218"/>
      <c r="K206" s="218"/>
      <c r="L206" s="218"/>
    </row>
    <row r="207" spans="1:12" s="112" customFormat="1" ht="25.5" customHeight="1">
      <c r="A207" s="92"/>
      <c r="B207" s="90"/>
      <c r="C207" s="65"/>
      <c r="D207" s="93"/>
      <c r="E207" s="78" t="s">
        <v>90</v>
      </c>
      <c r="F207" s="38"/>
      <c r="G207" s="43"/>
      <c r="H207" s="11"/>
      <c r="I207" s="218"/>
      <c r="J207" s="218"/>
      <c r="K207" s="218"/>
      <c r="L207" s="218"/>
    </row>
    <row r="208" spans="1:12" ht="25.5" customHeight="1" thickBot="1">
      <c r="A208" s="92">
        <v>2751</v>
      </c>
      <c r="B208" s="97" t="s">
        <v>604</v>
      </c>
      <c r="C208" s="65">
        <v>5</v>
      </c>
      <c r="D208" s="93">
        <v>1</v>
      </c>
      <c r="E208" s="78" t="s">
        <v>221</v>
      </c>
      <c r="F208" s="42">
        <f>SUM(G208:H208)</f>
        <v>0</v>
      </c>
      <c r="G208" s="45"/>
      <c r="H208" s="11"/>
      <c r="I208" s="218"/>
      <c r="J208" s="218"/>
      <c r="K208" s="218"/>
      <c r="L208" s="218"/>
    </row>
    <row r="209" spans="1:12" ht="25.5" customHeight="1">
      <c r="A209" s="92">
        <v>2760</v>
      </c>
      <c r="B209" s="97" t="s">
        <v>604</v>
      </c>
      <c r="C209" s="65">
        <v>6</v>
      </c>
      <c r="D209" s="93">
        <v>0</v>
      </c>
      <c r="E209" s="78" t="s">
        <v>222</v>
      </c>
      <c r="F209" s="38">
        <f>SUM(F211:F212)</f>
        <v>0</v>
      </c>
      <c r="G209" s="43">
        <f>SUM(G211:G212)</f>
        <v>0</v>
      </c>
      <c r="H209" s="11">
        <f>SUM(H211:H212)</f>
        <v>0</v>
      </c>
      <c r="I209" s="218"/>
      <c r="J209" s="218"/>
      <c r="K209" s="218"/>
      <c r="L209" s="218"/>
    </row>
    <row r="210" spans="1:12" s="112" customFormat="1" ht="25.5" customHeight="1">
      <c r="A210" s="92"/>
      <c r="B210" s="90"/>
      <c r="C210" s="65"/>
      <c r="D210" s="93"/>
      <c r="E210" s="78" t="s">
        <v>90</v>
      </c>
      <c r="F210" s="38"/>
      <c r="G210" s="43"/>
      <c r="H210" s="11"/>
      <c r="I210" s="218"/>
      <c r="J210" s="218"/>
      <c r="K210" s="218"/>
      <c r="L210" s="218"/>
    </row>
    <row r="211" spans="1:12" ht="25.5" customHeight="1" thickBot="1">
      <c r="A211" s="92">
        <v>2761</v>
      </c>
      <c r="B211" s="97" t="s">
        <v>604</v>
      </c>
      <c r="C211" s="65">
        <v>6</v>
      </c>
      <c r="D211" s="93">
        <v>1</v>
      </c>
      <c r="E211" s="78" t="s">
        <v>223</v>
      </c>
      <c r="F211" s="42">
        <f>SUM(G211:H211)</f>
        <v>0</v>
      </c>
      <c r="G211" s="45"/>
      <c r="H211" s="11"/>
      <c r="I211" s="218"/>
      <c r="J211" s="218"/>
      <c r="K211" s="218"/>
      <c r="L211" s="218"/>
    </row>
    <row r="212" spans="1:12" ht="25.5" customHeight="1" thickBot="1">
      <c r="A212" s="92">
        <v>2762</v>
      </c>
      <c r="B212" s="97" t="s">
        <v>604</v>
      </c>
      <c r="C212" s="65">
        <v>6</v>
      </c>
      <c r="D212" s="93">
        <v>2</v>
      </c>
      <c r="E212" s="78" t="s">
        <v>222</v>
      </c>
      <c r="F212" s="42">
        <f>SUM(G212:H212)</f>
        <v>0</v>
      </c>
      <c r="G212" s="45"/>
      <c r="H212" s="11"/>
      <c r="I212" s="218"/>
      <c r="J212" s="218"/>
      <c r="K212" s="218"/>
      <c r="L212" s="218"/>
    </row>
    <row r="213" spans="1:12" s="21" customFormat="1" ht="25.5" customHeight="1">
      <c r="A213" s="92">
        <v>2800</v>
      </c>
      <c r="B213" s="97" t="s">
        <v>605</v>
      </c>
      <c r="C213" s="65">
        <v>0</v>
      </c>
      <c r="D213" s="93">
        <v>0</v>
      </c>
      <c r="E213" s="78" t="s">
        <v>224</v>
      </c>
      <c r="F213" s="38">
        <f>SUM(F215,F218,F227,F233,F238,F241)</f>
        <v>50510</v>
      </c>
      <c r="G213" s="43">
        <f>SUM(G215,G218,G227,G233,G238,G241)</f>
        <v>50510</v>
      </c>
      <c r="H213" s="11">
        <f>SUM(H215,H218,H227,H233,H238,H241)</f>
        <v>0</v>
      </c>
      <c r="I213" s="218"/>
      <c r="J213" s="218"/>
      <c r="K213" s="218"/>
      <c r="L213" s="218"/>
    </row>
    <row r="214" spans="1:12" ht="25.5" customHeight="1">
      <c r="A214" s="89"/>
      <c r="B214" s="90"/>
      <c r="C214" s="60"/>
      <c r="D214" s="91"/>
      <c r="E214" s="78" t="s">
        <v>78</v>
      </c>
      <c r="F214" s="49"/>
      <c r="G214" s="357"/>
      <c r="H214" s="11"/>
      <c r="I214" s="218"/>
      <c r="J214" s="218"/>
      <c r="K214" s="218"/>
      <c r="L214" s="218"/>
    </row>
    <row r="215" spans="1:12" ht="25.5" customHeight="1">
      <c r="A215" s="92">
        <v>2810</v>
      </c>
      <c r="B215" s="97" t="s">
        <v>605</v>
      </c>
      <c r="C215" s="65">
        <v>1</v>
      </c>
      <c r="D215" s="93">
        <v>0</v>
      </c>
      <c r="E215" s="78" t="s">
        <v>225</v>
      </c>
      <c r="F215" s="38">
        <f>SUM(F217)</f>
        <v>0</v>
      </c>
      <c r="G215" s="43">
        <f>SUM(G217)</f>
        <v>0</v>
      </c>
      <c r="H215" s="11">
        <f>SUM(H217)</f>
        <v>0</v>
      </c>
      <c r="I215" s="218"/>
      <c r="J215" s="218"/>
      <c r="K215" s="218"/>
      <c r="L215" s="218"/>
    </row>
    <row r="216" spans="1:12" s="112" customFormat="1" ht="25.5" customHeight="1">
      <c r="A216" s="92"/>
      <c r="B216" s="90"/>
      <c r="C216" s="65"/>
      <c r="D216" s="93"/>
      <c r="E216" s="78" t="s">
        <v>90</v>
      </c>
      <c r="F216" s="38"/>
      <c r="G216" s="43"/>
      <c r="H216" s="11"/>
      <c r="I216" s="218"/>
      <c r="J216" s="218"/>
      <c r="K216" s="218"/>
      <c r="L216" s="218"/>
    </row>
    <row r="217" spans="1:12" ht="25.5" customHeight="1" thickBot="1">
      <c r="A217" s="92">
        <v>2811</v>
      </c>
      <c r="B217" s="97" t="s">
        <v>605</v>
      </c>
      <c r="C217" s="65">
        <v>1</v>
      </c>
      <c r="D217" s="93">
        <v>1</v>
      </c>
      <c r="E217" s="78" t="s">
        <v>225</v>
      </c>
      <c r="F217" s="42">
        <f>SUM(G217:H217)</f>
        <v>0</v>
      </c>
      <c r="G217" s="45"/>
      <c r="H217" s="11"/>
      <c r="I217" s="218"/>
      <c r="J217" s="218"/>
      <c r="K217" s="218"/>
      <c r="L217" s="218"/>
    </row>
    <row r="218" spans="1:12" ht="25.5" customHeight="1">
      <c r="A218" s="92">
        <v>2820</v>
      </c>
      <c r="B218" s="97" t="s">
        <v>605</v>
      </c>
      <c r="C218" s="65">
        <v>2</v>
      </c>
      <c r="D218" s="93">
        <v>0</v>
      </c>
      <c r="E218" s="78" t="s">
        <v>226</v>
      </c>
      <c r="F218" s="38">
        <f>F220+F221+F222+F223</f>
        <v>50510</v>
      </c>
      <c r="G218" s="43">
        <f>SUM(G220,G221,G222,G223,G224,G225,G226)</f>
        <v>50510</v>
      </c>
      <c r="H218" s="11">
        <f>SUM(H220,H221,H222,H223,H224,H225,H226)</f>
        <v>0</v>
      </c>
      <c r="I218" s="218"/>
      <c r="J218" s="218"/>
      <c r="K218" s="218"/>
      <c r="L218" s="218"/>
    </row>
    <row r="219" spans="1:12" s="112" customFormat="1" ht="25.5" customHeight="1">
      <c r="A219" s="92"/>
      <c r="B219" s="90"/>
      <c r="C219" s="65"/>
      <c r="D219" s="93"/>
      <c r="E219" s="78" t="s">
        <v>90</v>
      </c>
      <c r="F219" s="38"/>
      <c r="G219" s="43"/>
      <c r="H219" s="11"/>
      <c r="I219" s="218"/>
      <c r="J219" s="218"/>
      <c r="K219" s="218"/>
      <c r="L219" s="218"/>
    </row>
    <row r="220" spans="1:12" ht="25.5" customHeight="1" thickBot="1">
      <c r="A220" s="92">
        <v>2821</v>
      </c>
      <c r="B220" s="97" t="s">
        <v>605</v>
      </c>
      <c r="C220" s="65">
        <v>2</v>
      </c>
      <c r="D220" s="93">
        <v>1</v>
      </c>
      <c r="E220" s="78" t="s">
        <v>227</v>
      </c>
      <c r="F220" s="42">
        <v>43510</v>
      </c>
      <c r="G220" s="45">
        <v>43510</v>
      </c>
      <c r="H220" s="11"/>
      <c r="I220" s="414"/>
      <c r="J220" s="414"/>
      <c r="K220" s="414"/>
      <c r="L220" s="414"/>
    </row>
    <row r="221" spans="1:12" ht="25.5" customHeight="1" thickBot="1">
      <c r="A221" s="92">
        <v>2822</v>
      </c>
      <c r="B221" s="97" t="s">
        <v>605</v>
      </c>
      <c r="C221" s="65">
        <v>2</v>
      </c>
      <c r="D221" s="93">
        <v>2</v>
      </c>
      <c r="E221" s="78" t="s">
        <v>228</v>
      </c>
      <c r="F221" s="42">
        <f aca="true" t="shared" si="3" ref="F221:F226">SUM(G221:H221)</f>
        <v>0</v>
      </c>
      <c r="G221" s="43"/>
      <c r="H221" s="11"/>
      <c r="I221" s="218"/>
      <c r="J221" s="218"/>
      <c r="K221" s="218"/>
      <c r="L221" s="218"/>
    </row>
    <row r="222" spans="1:12" ht="25.5" customHeight="1" thickBot="1">
      <c r="A222" s="92">
        <v>2823</v>
      </c>
      <c r="B222" s="97" t="s">
        <v>605</v>
      </c>
      <c r="C222" s="65">
        <v>2</v>
      </c>
      <c r="D222" s="93">
        <v>3</v>
      </c>
      <c r="E222" s="78" t="s">
        <v>229</v>
      </c>
      <c r="F222" s="42">
        <v>0</v>
      </c>
      <c r="G222" s="45"/>
      <c r="H222" s="11">
        <v>0</v>
      </c>
      <c r="I222" s="218"/>
      <c r="J222" s="218"/>
      <c r="K222" s="218"/>
      <c r="L222" s="218"/>
    </row>
    <row r="223" spans="1:12" ht="25.5" customHeight="1" thickBot="1">
      <c r="A223" s="92">
        <v>2824</v>
      </c>
      <c r="B223" s="97" t="s">
        <v>605</v>
      </c>
      <c r="C223" s="65">
        <v>2</v>
      </c>
      <c r="D223" s="93">
        <v>4</v>
      </c>
      <c r="E223" s="78" t="s">
        <v>230</v>
      </c>
      <c r="F223" s="42">
        <f t="shared" si="3"/>
        <v>7000</v>
      </c>
      <c r="G223" s="43">
        <v>7000</v>
      </c>
      <c r="H223" s="11"/>
      <c r="I223" s="51"/>
      <c r="J223" s="51"/>
      <c r="K223" s="51"/>
      <c r="L223" s="51"/>
    </row>
    <row r="224" spans="1:12" ht="25.5" customHeight="1" thickBot="1">
      <c r="A224" s="92">
        <v>2825</v>
      </c>
      <c r="B224" s="97" t="s">
        <v>605</v>
      </c>
      <c r="C224" s="65">
        <v>2</v>
      </c>
      <c r="D224" s="93">
        <v>5</v>
      </c>
      <c r="E224" s="78" t="s">
        <v>231</v>
      </c>
      <c r="F224" s="42">
        <f t="shared" si="3"/>
        <v>0</v>
      </c>
      <c r="G224" s="43"/>
      <c r="H224" s="11"/>
      <c r="I224" s="218"/>
      <c r="J224" s="218"/>
      <c r="K224" s="218"/>
      <c r="L224" s="218"/>
    </row>
    <row r="225" spans="1:12" ht="25.5" customHeight="1" thickBot="1">
      <c r="A225" s="92">
        <v>2826</v>
      </c>
      <c r="B225" s="97" t="s">
        <v>605</v>
      </c>
      <c r="C225" s="65">
        <v>2</v>
      </c>
      <c r="D225" s="93">
        <v>6</v>
      </c>
      <c r="E225" s="78" t="s">
        <v>232</v>
      </c>
      <c r="F225" s="42">
        <f t="shared" si="3"/>
        <v>0</v>
      </c>
      <c r="G225" s="43"/>
      <c r="H225" s="11"/>
      <c r="I225" s="218"/>
      <c r="J225" s="218"/>
      <c r="K225" s="218"/>
      <c r="L225" s="218"/>
    </row>
    <row r="226" spans="1:12" ht="25.5" customHeight="1" thickBot="1">
      <c r="A226" s="92">
        <v>2827</v>
      </c>
      <c r="B226" s="97" t="s">
        <v>605</v>
      </c>
      <c r="C226" s="65">
        <v>2</v>
      </c>
      <c r="D226" s="93">
        <v>7</v>
      </c>
      <c r="E226" s="78" t="s">
        <v>233</v>
      </c>
      <c r="F226" s="42">
        <f t="shared" si="3"/>
        <v>0</v>
      </c>
      <c r="G226" s="43"/>
      <c r="H226" s="11"/>
      <c r="I226" s="218"/>
      <c r="J226" s="218"/>
      <c r="K226" s="218"/>
      <c r="L226" s="218"/>
    </row>
    <row r="227" spans="1:12" ht="25.5" customHeight="1">
      <c r="A227" s="92">
        <v>2830</v>
      </c>
      <c r="B227" s="97" t="s">
        <v>605</v>
      </c>
      <c r="C227" s="65">
        <v>3</v>
      </c>
      <c r="D227" s="93">
        <v>0</v>
      </c>
      <c r="E227" s="78" t="s">
        <v>234</v>
      </c>
      <c r="F227" s="38">
        <f>SUM(F229:F230)</f>
        <v>0</v>
      </c>
      <c r="G227" s="43">
        <f>SUM(G229:G230)</f>
        <v>0</v>
      </c>
      <c r="H227" s="11">
        <f>SUM(H229:H230)</f>
        <v>0</v>
      </c>
      <c r="I227" s="218"/>
      <c r="J227" s="218"/>
      <c r="K227" s="218"/>
      <c r="L227" s="218"/>
    </row>
    <row r="228" spans="1:12" s="112" customFormat="1" ht="25.5" customHeight="1">
      <c r="A228" s="92"/>
      <c r="B228" s="90"/>
      <c r="C228" s="65"/>
      <c r="D228" s="93"/>
      <c r="E228" s="78" t="s">
        <v>90</v>
      </c>
      <c r="F228" s="38"/>
      <c r="G228" s="43"/>
      <c r="H228" s="11"/>
      <c r="I228" s="218"/>
      <c r="J228" s="218"/>
      <c r="K228" s="218"/>
      <c r="L228" s="218"/>
    </row>
    <row r="229" spans="1:12" ht="25.5" customHeight="1" thickBot="1">
      <c r="A229" s="92">
        <v>2831</v>
      </c>
      <c r="B229" s="97" t="s">
        <v>605</v>
      </c>
      <c r="C229" s="65">
        <v>3</v>
      </c>
      <c r="D229" s="93">
        <v>1</v>
      </c>
      <c r="E229" s="78" t="s">
        <v>235</v>
      </c>
      <c r="F229" s="42">
        <f>SUM(G229:H229)</f>
        <v>0</v>
      </c>
      <c r="G229" s="43"/>
      <c r="H229" s="11"/>
      <c r="I229" s="218"/>
      <c r="J229" s="218"/>
      <c r="K229" s="218"/>
      <c r="L229" s="218"/>
    </row>
    <row r="230" spans="1:12" ht="25.5" customHeight="1" thickBot="1">
      <c r="A230" s="92">
        <v>2832</v>
      </c>
      <c r="B230" s="97" t="s">
        <v>605</v>
      </c>
      <c r="C230" s="65">
        <v>3</v>
      </c>
      <c r="D230" s="93">
        <v>2</v>
      </c>
      <c r="E230" s="78" t="s">
        <v>236</v>
      </c>
      <c r="F230" s="42">
        <f>SUM(G230:H230)</f>
        <v>0</v>
      </c>
      <c r="G230" s="43">
        <f>G231</f>
        <v>0</v>
      </c>
      <c r="H230" s="11">
        <f>H231</f>
        <v>0</v>
      </c>
      <c r="I230" s="218"/>
      <c r="J230" s="218"/>
      <c r="K230" s="218"/>
      <c r="L230" s="218"/>
    </row>
    <row r="231" spans="1:12" ht="25.5" customHeight="1" thickBot="1">
      <c r="A231" s="92"/>
      <c r="B231" s="97"/>
      <c r="C231" s="65"/>
      <c r="D231" s="93"/>
      <c r="E231" s="78">
        <v>4819</v>
      </c>
      <c r="F231" s="42">
        <f>SUM(G231:H231)</f>
        <v>0</v>
      </c>
      <c r="G231" s="43"/>
      <c r="H231" s="11">
        <v>0</v>
      </c>
      <c r="I231" s="218"/>
      <c r="J231" s="218"/>
      <c r="K231" s="218"/>
      <c r="L231" s="218"/>
    </row>
    <row r="232" spans="1:12" ht="25.5" customHeight="1" thickBot="1">
      <c r="A232" s="92">
        <v>2833</v>
      </c>
      <c r="B232" s="97" t="s">
        <v>605</v>
      </c>
      <c r="C232" s="65">
        <v>3</v>
      </c>
      <c r="D232" s="93">
        <v>3</v>
      </c>
      <c r="E232" s="78" t="s">
        <v>237</v>
      </c>
      <c r="F232" s="42">
        <f>SUM(G232:H232)</f>
        <v>0</v>
      </c>
      <c r="G232" s="43"/>
      <c r="H232" s="11"/>
      <c r="I232" s="218"/>
      <c r="J232" s="218"/>
      <c r="K232" s="218"/>
      <c r="L232" s="218"/>
    </row>
    <row r="233" spans="1:12" ht="25.5" customHeight="1">
      <c r="A233" s="92">
        <v>2840</v>
      </c>
      <c r="B233" s="97" t="s">
        <v>605</v>
      </c>
      <c r="C233" s="65">
        <v>4</v>
      </c>
      <c r="D233" s="93">
        <v>0</v>
      </c>
      <c r="E233" s="78" t="s">
        <v>238</v>
      </c>
      <c r="F233" s="38">
        <f>SUM(F235:F237)</f>
        <v>0</v>
      </c>
      <c r="G233" s="43">
        <f>SUM(G235:G237)</f>
        <v>0</v>
      </c>
      <c r="H233" s="11">
        <f>SUM(H235:H237)</f>
        <v>0</v>
      </c>
      <c r="I233" s="218"/>
      <c r="J233" s="218"/>
      <c r="K233" s="218"/>
      <c r="L233" s="218"/>
    </row>
    <row r="234" spans="1:12" s="112" customFormat="1" ht="25.5" customHeight="1">
      <c r="A234" s="92"/>
      <c r="B234" s="90"/>
      <c r="C234" s="65"/>
      <c r="D234" s="93"/>
      <c r="E234" s="78" t="s">
        <v>90</v>
      </c>
      <c r="F234" s="38"/>
      <c r="G234" s="43"/>
      <c r="H234" s="11"/>
      <c r="I234" s="218"/>
      <c r="J234" s="218"/>
      <c r="K234" s="218"/>
      <c r="L234" s="218"/>
    </row>
    <row r="235" spans="1:12" ht="25.5" customHeight="1" thickBot="1">
      <c r="A235" s="92">
        <v>2841</v>
      </c>
      <c r="B235" s="97" t="s">
        <v>605</v>
      </c>
      <c r="C235" s="65">
        <v>4</v>
      </c>
      <c r="D235" s="93">
        <v>1</v>
      </c>
      <c r="E235" s="78" t="s">
        <v>239</v>
      </c>
      <c r="F235" s="42">
        <f>SUM(G235:H235)</f>
        <v>0</v>
      </c>
      <c r="G235" s="43"/>
      <c r="H235" s="11"/>
      <c r="I235" s="218"/>
      <c r="J235" s="218"/>
      <c r="K235" s="218"/>
      <c r="L235" s="218"/>
    </row>
    <row r="236" spans="1:12" ht="25.5" customHeight="1" thickBot="1">
      <c r="A236" s="92">
        <v>2842</v>
      </c>
      <c r="B236" s="97" t="s">
        <v>605</v>
      </c>
      <c r="C236" s="65">
        <v>4</v>
      </c>
      <c r="D236" s="93">
        <v>2</v>
      </c>
      <c r="E236" s="78" t="s">
        <v>240</v>
      </c>
      <c r="F236" s="42">
        <f>SUM(G236:H236)</f>
        <v>0</v>
      </c>
      <c r="G236" s="43"/>
      <c r="H236" s="11"/>
      <c r="I236" s="218"/>
      <c r="J236" s="218"/>
      <c r="K236" s="218"/>
      <c r="L236" s="218"/>
    </row>
    <row r="237" spans="1:12" ht="25.5" customHeight="1" thickBot="1">
      <c r="A237" s="92">
        <v>2843</v>
      </c>
      <c r="B237" s="97" t="s">
        <v>605</v>
      </c>
      <c r="C237" s="65">
        <v>4</v>
      </c>
      <c r="D237" s="93">
        <v>3</v>
      </c>
      <c r="E237" s="78" t="s">
        <v>238</v>
      </c>
      <c r="F237" s="42">
        <f>SUM(G237:H237)</f>
        <v>0</v>
      </c>
      <c r="G237" s="43"/>
      <c r="H237" s="11"/>
      <c r="I237" s="218"/>
      <c r="J237" s="218"/>
      <c r="K237" s="218"/>
      <c r="L237" s="218"/>
    </row>
    <row r="238" spans="1:12" ht="25.5" customHeight="1">
      <c r="A238" s="92">
        <v>2850</v>
      </c>
      <c r="B238" s="97" t="s">
        <v>605</v>
      </c>
      <c r="C238" s="65">
        <v>5</v>
      </c>
      <c r="D238" s="93">
        <v>0</v>
      </c>
      <c r="E238" s="81" t="s">
        <v>241</v>
      </c>
      <c r="F238" s="38">
        <f>SUM(F240)</f>
        <v>0</v>
      </c>
      <c r="G238" s="43">
        <f>SUM(G240)</f>
        <v>0</v>
      </c>
      <c r="H238" s="11">
        <f>SUM(H240)</f>
        <v>0</v>
      </c>
      <c r="I238" s="218"/>
      <c r="J238" s="218"/>
      <c r="K238" s="218"/>
      <c r="L238" s="218"/>
    </row>
    <row r="239" spans="1:12" s="112" customFormat="1" ht="25.5" customHeight="1">
      <c r="A239" s="92"/>
      <c r="B239" s="90"/>
      <c r="C239" s="65"/>
      <c r="D239" s="93"/>
      <c r="E239" s="78" t="s">
        <v>90</v>
      </c>
      <c r="F239" s="38"/>
      <c r="G239" s="43"/>
      <c r="H239" s="11"/>
      <c r="I239" s="218"/>
      <c r="J239" s="218"/>
      <c r="K239" s="218"/>
      <c r="L239" s="218"/>
    </row>
    <row r="240" spans="1:12" ht="25.5" customHeight="1" thickBot="1">
      <c r="A240" s="92">
        <v>2851</v>
      </c>
      <c r="B240" s="97" t="s">
        <v>605</v>
      </c>
      <c r="C240" s="65">
        <v>5</v>
      </c>
      <c r="D240" s="93">
        <v>1</v>
      </c>
      <c r="E240" s="81" t="s">
        <v>241</v>
      </c>
      <c r="F240" s="42">
        <f>SUM(G240:H240)</f>
        <v>0</v>
      </c>
      <c r="G240" s="45"/>
      <c r="H240" s="11"/>
      <c r="I240" s="218"/>
      <c r="J240" s="218"/>
      <c r="K240" s="218"/>
      <c r="L240" s="218"/>
    </row>
    <row r="241" spans="1:12" ht="25.5" customHeight="1" thickBot="1">
      <c r="A241" s="92">
        <v>2860</v>
      </c>
      <c r="B241" s="97" t="s">
        <v>605</v>
      </c>
      <c r="C241" s="65">
        <v>6</v>
      </c>
      <c r="D241" s="93">
        <v>0</v>
      </c>
      <c r="E241" s="81" t="s">
        <v>242</v>
      </c>
      <c r="F241" s="46">
        <f>SUM(F243)</f>
        <v>0</v>
      </c>
      <c r="G241" s="416">
        <f>SUM(G243)</f>
        <v>0</v>
      </c>
      <c r="H241" s="11">
        <f>SUM(H243)</f>
        <v>0</v>
      </c>
      <c r="I241" s="218"/>
      <c r="J241" s="218"/>
      <c r="K241" s="218"/>
      <c r="L241" s="218"/>
    </row>
    <row r="242" spans="1:12" s="112" customFormat="1" ht="25.5" customHeight="1">
      <c r="A242" s="92"/>
      <c r="B242" s="90"/>
      <c r="C242" s="65"/>
      <c r="D242" s="93"/>
      <c r="E242" s="78" t="s">
        <v>90</v>
      </c>
      <c r="F242" s="49"/>
      <c r="G242" s="357"/>
      <c r="H242" s="11"/>
      <c r="I242" s="218"/>
      <c r="J242" s="218"/>
      <c r="K242" s="218"/>
      <c r="L242" s="218"/>
    </row>
    <row r="243" spans="1:12" ht="25.5" customHeight="1" thickBot="1">
      <c r="A243" s="92">
        <v>2861</v>
      </c>
      <c r="B243" s="97" t="s">
        <v>605</v>
      </c>
      <c r="C243" s="65">
        <v>6</v>
      </c>
      <c r="D243" s="93">
        <v>1</v>
      </c>
      <c r="E243" s="81" t="s">
        <v>242</v>
      </c>
      <c r="F243" s="42">
        <f>F244</f>
        <v>0</v>
      </c>
      <c r="G243" s="45">
        <f>G244</f>
        <v>0</v>
      </c>
      <c r="H243" s="11">
        <f>H244</f>
        <v>0</v>
      </c>
      <c r="I243" s="218"/>
      <c r="J243" s="218"/>
      <c r="K243" s="218"/>
      <c r="L243" s="218"/>
    </row>
    <row r="244" spans="1:12" ht="25.5" customHeight="1" thickBot="1">
      <c r="A244" s="92"/>
      <c r="B244" s="97"/>
      <c r="C244" s="65"/>
      <c r="D244" s="93"/>
      <c r="E244" s="81">
        <v>4269</v>
      </c>
      <c r="F244" s="42">
        <f>SUM(G244:H244)</f>
        <v>0</v>
      </c>
      <c r="G244" s="48"/>
      <c r="H244" s="11"/>
      <c r="I244" s="218"/>
      <c r="J244" s="218"/>
      <c r="K244" s="218"/>
      <c r="L244" s="218"/>
    </row>
    <row r="245" spans="1:12" s="21" customFormat="1" ht="25.5" customHeight="1">
      <c r="A245" s="92">
        <v>2900</v>
      </c>
      <c r="B245" s="97" t="s">
        <v>606</v>
      </c>
      <c r="C245" s="65">
        <v>0</v>
      </c>
      <c r="D245" s="93">
        <v>0</v>
      </c>
      <c r="E245" s="78" t="s">
        <v>243</v>
      </c>
      <c r="F245" s="38">
        <f>SUM(F247,F251,F255,F259,F263,F267,F270,F273)</f>
        <v>1207734.4</v>
      </c>
      <c r="G245" s="43">
        <f>SUM(G247,G251,G255,G259,G263,G267,G270,G273)</f>
        <v>536793</v>
      </c>
      <c r="H245" s="11">
        <f>SUM(H247,H251,H255,H259,H263,H267,H270,H273)</f>
        <v>670941.4</v>
      </c>
      <c r="I245" s="218"/>
      <c r="J245" s="218"/>
      <c r="K245" s="218"/>
      <c r="L245" s="218"/>
    </row>
    <row r="246" spans="1:12" ht="25.5" customHeight="1">
      <c r="A246" s="89"/>
      <c r="B246" s="90"/>
      <c r="C246" s="60"/>
      <c r="D246" s="91"/>
      <c r="E246" s="78" t="s">
        <v>78</v>
      </c>
      <c r="F246" s="49"/>
      <c r="G246" s="357"/>
      <c r="H246" s="11"/>
      <c r="I246" s="218"/>
      <c r="J246" s="218"/>
      <c r="K246" s="218"/>
      <c r="L246" s="218"/>
    </row>
    <row r="247" spans="1:12" ht="25.5" customHeight="1">
      <c r="A247" s="92">
        <v>2910</v>
      </c>
      <c r="B247" s="97" t="s">
        <v>606</v>
      </c>
      <c r="C247" s="65">
        <v>1</v>
      </c>
      <c r="D247" s="93">
        <v>0</v>
      </c>
      <c r="E247" s="78" t="s">
        <v>244</v>
      </c>
      <c r="F247" s="38">
        <f>F249+F250</f>
        <v>1028193.4</v>
      </c>
      <c r="G247" s="43">
        <f>G249+G250</f>
        <v>357252</v>
      </c>
      <c r="H247" s="11">
        <f>H249+H250</f>
        <v>670941.4</v>
      </c>
      <c r="I247" s="218"/>
      <c r="J247" s="218"/>
      <c r="K247" s="218"/>
      <c r="L247" s="218"/>
    </row>
    <row r="248" spans="1:12" s="112" customFormat="1" ht="25.5" customHeight="1">
      <c r="A248" s="92"/>
      <c r="B248" s="90"/>
      <c r="C248" s="65"/>
      <c r="D248" s="93"/>
      <c r="E248" s="78" t="s">
        <v>90</v>
      </c>
      <c r="F248" s="38"/>
      <c r="G248" s="43"/>
      <c r="H248" s="11"/>
      <c r="I248" s="218"/>
      <c r="J248" s="218"/>
      <c r="K248" s="218"/>
      <c r="L248" s="218"/>
    </row>
    <row r="249" spans="1:12" ht="25.5" customHeight="1" thickBot="1">
      <c r="A249" s="92">
        <v>2911</v>
      </c>
      <c r="B249" s="97" t="s">
        <v>606</v>
      </c>
      <c r="C249" s="65">
        <v>1</v>
      </c>
      <c r="D249" s="93">
        <v>1</v>
      </c>
      <c r="E249" s="78" t="s">
        <v>245</v>
      </c>
      <c r="F249" s="42">
        <f>SUM(G249:H249)</f>
        <v>1028193.4</v>
      </c>
      <c r="G249" s="45">
        <v>357252</v>
      </c>
      <c r="H249" s="11">
        <v>670941.4</v>
      </c>
      <c r="I249" s="51"/>
      <c r="J249" s="21"/>
      <c r="K249" s="51"/>
      <c r="L249" s="21"/>
    </row>
    <row r="250" spans="1:12" ht="25.5" customHeight="1" thickBot="1">
      <c r="A250" s="92">
        <v>2912</v>
      </c>
      <c r="B250" s="97" t="s">
        <v>606</v>
      </c>
      <c r="C250" s="65">
        <v>1</v>
      </c>
      <c r="D250" s="93">
        <v>2</v>
      </c>
      <c r="E250" s="78" t="s">
        <v>246</v>
      </c>
      <c r="F250" s="42"/>
      <c r="G250" s="48"/>
      <c r="H250" s="11"/>
      <c r="I250" s="218"/>
      <c r="J250" s="218"/>
      <c r="K250" s="218"/>
      <c r="L250" s="218"/>
    </row>
    <row r="251" spans="1:12" ht="25.5" customHeight="1">
      <c r="A251" s="92">
        <v>2920</v>
      </c>
      <c r="B251" s="97" t="s">
        <v>606</v>
      </c>
      <c r="C251" s="65">
        <v>2</v>
      </c>
      <c r="D251" s="93">
        <v>0</v>
      </c>
      <c r="E251" s="78" t="s">
        <v>247</v>
      </c>
      <c r="F251" s="38">
        <f>F253+F254</f>
        <v>0</v>
      </c>
      <c r="G251" s="43">
        <f>G253+G254</f>
        <v>0</v>
      </c>
      <c r="H251" s="11">
        <f>H253+H254</f>
        <v>0</v>
      </c>
      <c r="I251" s="218"/>
      <c r="J251" s="218"/>
      <c r="K251" s="218"/>
      <c r="L251" s="218"/>
    </row>
    <row r="252" spans="1:12" s="112" customFormat="1" ht="25.5" customHeight="1">
      <c r="A252" s="92"/>
      <c r="B252" s="90"/>
      <c r="C252" s="65"/>
      <c r="D252" s="93"/>
      <c r="E252" s="78" t="s">
        <v>90</v>
      </c>
      <c r="F252" s="38"/>
      <c r="G252" s="43"/>
      <c r="H252" s="11"/>
      <c r="I252" s="218"/>
      <c r="J252" s="218"/>
      <c r="K252" s="218"/>
      <c r="L252" s="218"/>
    </row>
    <row r="253" spans="1:8" ht="25.5" customHeight="1" thickBot="1">
      <c r="A253" s="92">
        <v>2921</v>
      </c>
      <c r="B253" s="97" t="s">
        <v>606</v>
      </c>
      <c r="C253" s="65">
        <v>2</v>
      </c>
      <c r="D253" s="93">
        <v>1</v>
      </c>
      <c r="E253" s="78" t="s">
        <v>248</v>
      </c>
      <c r="F253" s="42">
        <f>SUM(G253:H253)</f>
        <v>0</v>
      </c>
      <c r="G253" s="45"/>
      <c r="H253" s="11"/>
    </row>
    <row r="254" spans="1:12" ht="25.5" customHeight="1" thickBot="1">
      <c r="A254" s="92">
        <v>2922</v>
      </c>
      <c r="B254" s="97" t="s">
        <v>606</v>
      </c>
      <c r="C254" s="65">
        <v>2</v>
      </c>
      <c r="D254" s="93">
        <v>2</v>
      </c>
      <c r="E254" s="78" t="s">
        <v>249</v>
      </c>
      <c r="F254" s="42">
        <f>SUM(G254:H254)</f>
        <v>0</v>
      </c>
      <c r="G254" s="48"/>
      <c r="H254" s="11"/>
      <c r="I254" s="218"/>
      <c r="J254" s="218"/>
      <c r="K254" s="218"/>
      <c r="L254" s="218"/>
    </row>
    <row r="255" spans="1:12" ht="25.5" customHeight="1">
      <c r="A255" s="92">
        <v>2930</v>
      </c>
      <c r="B255" s="97" t="s">
        <v>606</v>
      </c>
      <c r="C255" s="65">
        <v>3</v>
      </c>
      <c r="D255" s="93">
        <v>0</v>
      </c>
      <c r="E255" s="78" t="s">
        <v>250</v>
      </c>
      <c r="F255" s="38">
        <f>SUM(F257:F258)</f>
        <v>0</v>
      </c>
      <c r="G255" s="43">
        <f>SUM(G257:G258)</f>
        <v>0</v>
      </c>
      <c r="H255" s="11">
        <f>SUM(H257:H258)</f>
        <v>0</v>
      </c>
      <c r="I255" s="218"/>
      <c r="J255" s="218"/>
      <c r="K255" s="218"/>
      <c r="L255" s="218"/>
    </row>
    <row r="256" spans="1:12" s="112" customFormat="1" ht="25.5" customHeight="1">
      <c r="A256" s="92"/>
      <c r="B256" s="90"/>
      <c r="C256" s="65"/>
      <c r="D256" s="93"/>
      <c r="E256" s="78" t="s">
        <v>90</v>
      </c>
      <c r="F256" s="38"/>
      <c r="G256" s="43"/>
      <c r="H256" s="11"/>
      <c r="I256" s="218"/>
      <c r="J256" s="218"/>
      <c r="K256" s="218"/>
      <c r="L256" s="218"/>
    </row>
    <row r="257" spans="1:12" ht="25.5" customHeight="1" thickBot="1">
      <c r="A257" s="92">
        <v>2931</v>
      </c>
      <c r="B257" s="97" t="s">
        <v>606</v>
      </c>
      <c r="C257" s="65">
        <v>3</v>
      </c>
      <c r="D257" s="93">
        <v>1</v>
      </c>
      <c r="E257" s="78" t="s">
        <v>251</v>
      </c>
      <c r="F257" s="42">
        <f>SUM(G257:H257)</f>
        <v>0</v>
      </c>
      <c r="G257" s="45"/>
      <c r="H257" s="11"/>
      <c r="I257" s="218"/>
      <c r="J257" s="218"/>
      <c r="K257" s="218"/>
      <c r="L257" s="218"/>
    </row>
    <row r="258" spans="1:12" ht="25.5" customHeight="1" thickBot="1">
      <c r="A258" s="92">
        <v>2932</v>
      </c>
      <c r="B258" s="97" t="s">
        <v>606</v>
      </c>
      <c r="C258" s="65">
        <v>3</v>
      </c>
      <c r="D258" s="93">
        <v>2</v>
      </c>
      <c r="E258" s="78" t="s">
        <v>252</v>
      </c>
      <c r="F258" s="42">
        <f>SUM(G258:H258)</f>
        <v>0</v>
      </c>
      <c r="G258" s="48"/>
      <c r="H258" s="11"/>
      <c r="I258" s="218"/>
      <c r="J258" s="218"/>
      <c r="K258" s="218"/>
      <c r="L258" s="218"/>
    </row>
    <row r="259" spans="1:12" ht="25.5" customHeight="1">
      <c r="A259" s="92">
        <v>2940</v>
      </c>
      <c r="B259" s="97" t="s">
        <v>606</v>
      </c>
      <c r="C259" s="65">
        <v>4</v>
      </c>
      <c r="D259" s="93">
        <v>0</v>
      </c>
      <c r="E259" s="78" t="s">
        <v>253</v>
      </c>
      <c r="F259" s="38">
        <f>F261</f>
        <v>0</v>
      </c>
      <c r="G259" s="43">
        <f>G261</f>
        <v>0</v>
      </c>
      <c r="H259" s="11">
        <f>H261</f>
        <v>0</v>
      </c>
      <c r="I259" s="218"/>
      <c r="J259" s="218"/>
      <c r="K259" s="218"/>
      <c r="L259" s="218"/>
    </row>
    <row r="260" spans="1:12" s="112" customFormat="1" ht="25.5" customHeight="1">
      <c r="A260" s="92"/>
      <c r="B260" s="90"/>
      <c r="C260" s="65"/>
      <c r="D260" s="93"/>
      <c r="E260" s="78" t="s">
        <v>90</v>
      </c>
      <c r="F260" s="38"/>
      <c r="G260" s="43"/>
      <c r="H260" s="11"/>
      <c r="I260" s="218"/>
      <c r="J260" s="218"/>
      <c r="K260" s="218"/>
      <c r="L260" s="218"/>
    </row>
    <row r="261" spans="1:12" ht="25.5" customHeight="1" thickBot="1">
      <c r="A261" s="92">
        <v>2941</v>
      </c>
      <c r="B261" s="97" t="s">
        <v>606</v>
      </c>
      <c r="C261" s="65">
        <v>4</v>
      </c>
      <c r="D261" s="93">
        <v>1</v>
      </c>
      <c r="E261" s="78" t="s">
        <v>254</v>
      </c>
      <c r="F261" s="42">
        <f>SUM(G261:H261)</f>
        <v>0</v>
      </c>
      <c r="G261" s="45"/>
      <c r="H261" s="11"/>
      <c r="I261" s="218"/>
      <c r="J261" s="218"/>
      <c r="K261" s="218"/>
      <c r="L261" s="218"/>
    </row>
    <row r="262" spans="1:12" ht="25.5" customHeight="1" thickBot="1">
      <c r="A262" s="92">
        <v>2942</v>
      </c>
      <c r="B262" s="97" t="s">
        <v>606</v>
      </c>
      <c r="C262" s="65">
        <v>4</v>
      </c>
      <c r="D262" s="93">
        <v>2</v>
      </c>
      <c r="E262" s="78" t="s">
        <v>255</v>
      </c>
      <c r="F262" s="42">
        <f>SUM(G262:H262)</f>
        <v>0</v>
      </c>
      <c r="G262" s="45"/>
      <c r="H262" s="11"/>
      <c r="I262" s="218"/>
      <c r="J262" s="218"/>
      <c r="K262" s="218"/>
      <c r="L262" s="218"/>
    </row>
    <row r="263" spans="1:12" ht="25.5" customHeight="1">
      <c r="A263" s="92">
        <v>2950</v>
      </c>
      <c r="B263" s="97" t="s">
        <v>606</v>
      </c>
      <c r="C263" s="65">
        <v>5</v>
      </c>
      <c r="D263" s="93">
        <v>0</v>
      </c>
      <c r="E263" s="78" t="s">
        <v>256</v>
      </c>
      <c r="F263" s="38">
        <f>SUM(F265,F266)</f>
        <v>179541</v>
      </c>
      <c r="G263" s="43">
        <f>G265</f>
        <v>179541</v>
      </c>
      <c r="H263" s="11">
        <f>H265</f>
        <v>0</v>
      </c>
      <c r="I263" s="218"/>
      <c r="J263" s="218"/>
      <c r="K263" s="218"/>
      <c r="L263" s="218"/>
    </row>
    <row r="264" spans="1:12" s="112" customFormat="1" ht="25.5" customHeight="1">
      <c r="A264" s="92"/>
      <c r="B264" s="90"/>
      <c r="C264" s="65"/>
      <c r="D264" s="93"/>
      <c r="E264" s="78" t="s">
        <v>90</v>
      </c>
      <c r="F264" s="38"/>
      <c r="G264" s="43"/>
      <c r="H264" s="11"/>
      <c r="I264" s="218"/>
      <c r="J264" s="218"/>
      <c r="K264" s="218"/>
      <c r="L264" s="218"/>
    </row>
    <row r="265" spans="1:12" ht="25.5" customHeight="1" thickBot="1">
      <c r="A265" s="92">
        <v>2951</v>
      </c>
      <c r="B265" s="97" t="s">
        <v>606</v>
      </c>
      <c r="C265" s="65">
        <v>5</v>
      </c>
      <c r="D265" s="93" t="s">
        <v>769</v>
      </c>
      <c r="E265" s="78" t="s">
        <v>257</v>
      </c>
      <c r="F265" s="42">
        <f>SUM(G265:H265)</f>
        <v>179541</v>
      </c>
      <c r="G265" s="45">
        <v>179541</v>
      </c>
      <c r="H265" s="11"/>
      <c r="I265" s="51"/>
      <c r="J265" s="51"/>
      <c r="K265" s="21"/>
      <c r="L265" s="21"/>
    </row>
    <row r="266" spans="1:12" ht="25.5" customHeight="1" thickBot="1">
      <c r="A266" s="92">
        <v>2952</v>
      </c>
      <c r="B266" s="97" t="s">
        <v>606</v>
      </c>
      <c r="C266" s="65">
        <v>5</v>
      </c>
      <c r="D266" s="93">
        <v>2</v>
      </c>
      <c r="E266" s="78" t="s">
        <v>258</v>
      </c>
      <c r="F266" s="42">
        <f>SUM(G266:H266)</f>
        <v>0</v>
      </c>
      <c r="G266" s="45"/>
      <c r="H266" s="11"/>
      <c r="I266" s="218"/>
      <c r="J266" s="218"/>
      <c r="K266" s="218"/>
      <c r="L266" s="218"/>
    </row>
    <row r="267" spans="1:12" ht="25.5" customHeight="1">
      <c r="A267" s="92">
        <v>2960</v>
      </c>
      <c r="B267" s="97" t="s">
        <v>606</v>
      </c>
      <c r="C267" s="65">
        <v>6</v>
      </c>
      <c r="D267" s="93">
        <v>0</v>
      </c>
      <c r="E267" s="78" t="s">
        <v>259</v>
      </c>
      <c r="F267" s="38">
        <f>SUM(F269)</f>
        <v>0</v>
      </c>
      <c r="G267" s="43">
        <f>SUM(G269)</f>
        <v>0</v>
      </c>
      <c r="H267" s="11">
        <f>SUM(H269)</f>
        <v>0</v>
      </c>
      <c r="I267" s="218"/>
      <c r="J267" s="218"/>
      <c r="K267" s="218"/>
      <c r="L267" s="218"/>
    </row>
    <row r="268" spans="1:12" s="112" customFormat="1" ht="25.5" customHeight="1">
      <c r="A268" s="92"/>
      <c r="B268" s="90"/>
      <c r="C268" s="65"/>
      <c r="D268" s="93"/>
      <c r="E268" s="78" t="s">
        <v>90</v>
      </c>
      <c r="F268" s="38"/>
      <c r="G268" s="43"/>
      <c r="H268" s="11"/>
      <c r="I268" s="218"/>
      <c r="J268" s="218"/>
      <c r="K268" s="218"/>
      <c r="L268" s="218"/>
    </row>
    <row r="269" spans="1:12" ht="25.5" customHeight="1" thickBot="1">
      <c r="A269" s="13">
        <v>2961</v>
      </c>
      <c r="B269" s="65" t="s">
        <v>606</v>
      </c>
      <c r="C269" s="65">
        <v>6</v>
      </c>
      <c r="D269" s="65">
        <v>1</v>
      </c>
      <c r="E269" s="80" t="s">
        <v>259</v>
      </c>
      <c r="F269" s="42">
        <f>SUM(G269:H269)</f>
        <v>0</v>
      </c>
      <c r="G269" s="45"/>
      <c r="H269" s="11"/>
      <c r="I269" s="218"/>
      <c r="J269" s="218"/>
      <c r="K269" s="218"/>
      <c r="L269" s="218"/>
    </row>
    <row r="270" spans="1:12" ht="25.5" customHeight="1">
      <c r="A270" s="13">
        <v>2970</v>
      </c>
      <c r="B270" s="65" t="s">
        <v>606</v>
      </c>
      <c r="C270" s="65">
        <v>7</v>
      </c>
      <c r="D270" s="65">
        <v>0</v>
      </c>
      <c r="E270" s="80" t="s">
        <v>260</v>
      </c>
      <c r="F270" s="38">
        <f>SUM(F272)</f>
        <v>0</v>
      </c>
      <c r="G270" s="43">
        <f>SUM(G272)</f>
        <v>0</v>
      </c>
      <c r="H270" s="11">
        <f>SUM(H272)</f>
        <v>0</v>
      </c>
      <c r="I270" s="218"/>
      <c r="J270" s="218"/>
      <c r="K270" s="218"/>
      <c r="L270" s="218"/>
    </row>
    <row r="271" spans="1:12" s="112" customFormat="1" ht="25.5" customHeight="1">
      <c r="A271" s="13"/>
      <c r="B271" s="65"/>
      <c r="C271" s="65"/>
      <c r="D271" s="65"/>
      <c r="E271" s="80" t="s">
        <v>90</v>
      </c>
      <c r="F271" s="38"/>
      <c r="G271" s="43"/>
      <c r="H271" s="11"/>
      <c r="I271" s="218"/>
      <c r="J271" s="218"/>
      <c r="K271" s="218"/>
      <c r="L271" s="218"/>
    </row>
    <row r="272" spans="1:12" ht="25.5" customHeight="1" thickBot="1">
      <c r="A272" s="13">
        <v>2971</v>
      </c>
      <c r="B272" s="65" t="s">
        <v>606</v>
      </c>
      <c r="C272" s="65">
        <v>7</v>
      </c>
      <c r="D272" s="65">
        <v>1</v>
      </c>
      <c r="E272" s="80" t="s">
        <v>260</v>
      </c>
      <c r="F272" s="42">
        <f>SUM(G272:H272)</f>
        <v>0</v>
      </c>
      <c r="G272" s="45"/>
      <c r="H272" s="11"/>
      <c r="I272" s="218"/>
      <c r="J272" s="218"/>
      <c r="K272" s="218"/>
      <c r="L272" s="218"/>
    </row>
    <row r="273" spans="1:12" ht="25.5" customHeight="1">
      <c r="A273" s="13">
        <v>2980</v>
      </c>
      <c r="B273" s="65" t="s">
        <v>606</v>
      </c>
      <c r="C273" s="65">
        <v>8</v>
      </c>
      <c r="D273" s="65">
        <v>0</v>
      </c>
      <c r="E273" s="80" t="s">
        <v>261</v>
      </c>
      <c r="F273" s="38">
        <f>SUM(F275)</f>
        <v>0</v>
      </c>
      <c r="G273" s="43">
        <f>SUM(G275)</f>
        <v>0</v>
      </c>
      <c r="H273" s="11">
        <f>SUM(H275)</f>
        <v>0</v>
      </c>
      <c r="I273" s="218"/>
      <c r="J273" s="218"/>
      <c r="K273" s="218"/>
      <c r="L273" s="218"/>
    </row>
    <row r="274" spans="1:12" s="112" customFormat="1" ht="25.5" customHeight="1">
      <c r="A274" s="13"/>
      <c r="B274" s="65"/>
      <c r="C274" s="65"/>
      <c r="D274" s="65"/>
      <c r="E274" s="80" t="s">
        <v>90</v>
      </c>
      <c r="F274" s="38"/>
      <c r="G274" s="43"/>
      <c r="H274" s="11"/>
      <c r="I274" s="218"/>
      <c r="J274" s="218"/>
      <c r="K274" s="218"/>
      <c r="L274" s="218"/>
    </row>
    <row r="275" spans="1:12" ht="25.5" customHeight="1" thickBot="1">
      <c r="A275" s="13">
        <v>2981</v>
      </c>
      <c r="B275" s="65" t="s">
        <v>606</v>
      </c>
      <c r="C275" s="65">
        <v>8</v>
      </c>
      <c r="D275" s="65">
        <v>1</v>
      </c>
      <c r="E275" s="80" t="s">
        <v>261</v>
      </c>
      <c r="F275" s="42">
        <f>SUM(G275:H275)</f>
        <v>0</v>
      </c>
      <c r="G275" s="45"/>
      <c r="H275" s="11"/>
      <c r="I275" s="218"/>
      <c r="J275" s="218"/>
      <c r="K275" s="218"/>
      <c r="L275" s="218"/>
    </row>
    <row r="276" spans="1:12" s="21" customFormat="1" ht="25.5" customHeight="1">
      <c r="A276" s="13">
        <v>3000</v>
      </c>
      <c r="B276" s="65" t="s">
        <v>607</v>
      </c>
      <c r="C276" s="65">
        <v>0</v>
      </c>
      <c r="D276" s="65">
        <v>0</v>
      </c>
      <c r="E276" s="80" t="s">
        <v>262</v>
      </c>
      <c r="F276" s="38">
        <f>SUM(F278,F282,F285,F288,F291,F294,F297,F300,F304)</f>
        <v>25000</v>
      </c>
      <c r="G276" s="43">
        <f>SUM(G278,G282,G285,G288,G291,G294,G297,G300,G304)</f>
        <v>25000</v>
      </c>
      <c r="H276" s="11">
        <v>0</v>
      </c>
      <c r="I276" s="218"/>
      <c r="J276" s="218"/>
      <c r="K276" s="218"/>
      <c r="L276" s="218"/>
    </row>
    <row r="277" spans="1:12" ht="25.5" customHeight="1">
      <c r="A277" s="13"/>
      <c r="B277" s="65"/>
      <c r="C277" s="65"/>
      <c r="D277" s="65"/>
      <c r="E277" s="80" t="s">
        <v>78</v>
      </c>
      <c r="F277" s="38"/>
      <c r="G277" s="43"/>
      <c r="H277" s="11"/>
      <c r="I277" s="218"/>
      <c r="J277" s="218"/>
      <c r="K277" s="218"/>
      <c r="L277" s="218"/>
    </row>
    <row r="278" spans="1:12" ht="25.5" customHeight="1">
      <c r="A278" s="13">
        <v>3010</v>
      </c>
      <c r="B278" s="65" t="s">
        <v>607</v>
      </c>
      <c r="C278" s="65">
        <v>1</v>
      </c>
      <c r="D278" s="65">
        <v>0</v>
      </c>
      <c r="E278" s="80" t="s">
        <v>263</v>
      </c>
      <c r="F278" s="38">
        <f>SUM(F280:F281)</f>
        <v>0</v>
      </c>
      <c r="G278" s="43">
        <f>SUM(G280:G281)</f>
        <v>0</v>
      </c>
      <c r="H278" s="11">
        <f>SUM(H280:H281)</f>
        <v>0</v>
      </c>
      <c r="I278" s="218"/>
      <c r="J278" s="218"/>
      <c r="K278" s="218"/>
      <c r="L278" s="218"/>
    </row>
    <row r="279" spans="1:12" s="112" customFormat="1" ht="25.5" customHeight="1">
      <c r="A279" s="13"/>
      <c r="B279" s="65"/>
      <c r="C279" s="65"/>
      <c r="D279" s="65"/>
      <c r="E279" s="80" t="s">
        <v>90</v>
      </c>
      <c r="F279" s="38"/>
      <c r="G279" s="43"/>
      <c r="H279" s="11"/>
      <c r="I279" s="218"/>
      <c r="J279" s="218"/>
      <c r="K279" s="218"/>
      <c r="L279" s="218"/>
    </row>
    <row r="280" spans="1:12" ht="25.5" customHeight="1" thickBot="1">
      <c r="A280" s="13">
        <v>3011</v>
      </c>
      <c r="B280" s="65" t="s">
        <v>607</v>
      </c>
      <c r="C280" s="65">
        <v>1</v>
      </c>
      <c r="D280" s="65">
        <v>1</v>
      </c>
      <c r="E280" s="80" t="s">
        <v>264</v>
      </c>
      <c r="F280" s="42">
        <f>SUM(G280:H280)</f>
        <v>0</v>
      </c>
      <c r="G280" s="45"/>
      <c r="H280" s="11"/>
      <c r="I280" s="218"/>
      <c r="J280" s="218"/>
      <c r="K280" s="218"/>
      <c r="L280" s="218"/>
    </row>
    <row r="281" spans="1:12" ht="25.5" customHeight="1" thickBot="1">
      <c r="A281" s="13">
        <v>3012</v>
      </c>
      <c r="B281" s="65" t="s">
        <v>607</v>
      </c>
      <c r="C281" s="65">
        <v>1</v>
      </c>
      <c r="D281" s="65">
        <v>2</v>
      </c>
      <c r="E281" s="80" t="s">
        <v>265</v>
      </c>
      <c r="F281" s="42">
        <f>SUM(G281:H281)</f>
        <v>0</v>
      </c>
      <c r="G281" s="45"/>
      <c r="H281" s="11"/>
      <c r="I281" s="218"/>
      <c r="J281" s="218"/>
      <c r="K281" s="218"/>
      <c r="L281" s="218"/>
    </row>
    <row r="282" spans="1:12" ht="25.5" customHeight="1">
      <c r="A282" s="13">
        <v>3020</v>
      </c>
      <c r="B282" s="65" t="s">
        <v>607</v>
      </c>
      <c r="C282" s="65">
        <v>2</v>
      </c>
      <c r="D282" s="65">
        <v>0</v>
      </c>
      <c r="E282" s="80" t="s">
        <v>266</v>
      </c>
      <c r="F282" s="38">
        <f>SUM(F284)</f>
        <v>0</v>
      </c>
      <c r="G282" s="43">
        <f>SUM(G284)</f>
        <v>0</v>
      </c>
      <c r="H282" s="11">
        <f>SUM(H284)</f>
        <v>0</v>
      </c>
      <c r="I282" s="218"/>
      <c r="J282" s="218"/>
      <c r="K282" s="218"/>
      <c r="L282" s="218"/>
    </row>
    <row r="283" spans="1:12" s="112" customFormat="1" ht="25.5" customHeight="1">
      <c r="A283" s="13"/>
      <c r="B283" s="65"/>
      <c r="C283" s="65"/>
      <c r="D283" s="65"/>
      <c r="E283" s="80" t="s">
        <v>90</v>
      </c>
      <c r="F283" s="38"/>
      <c r="G283" s="43"/>
      <c r="H283" s="11"/>
      <c r="I283" s="218"/>
      <c r="J283" s="218"/>
      <c r="K283" s="218"/>
      <c r="L283" s="218"/>
    </row>
    <row r="284" spans="1:12" ht="25.5" customHeight="1" thickBot="1">
      <c r="A284" s="13">
        <v>3021</v>
      </c>
      <c r="B284" s="65" t="s">
        <v>607</v>
      </c>
      <c r="C284" s="65">
        <v>2</v>
      </c>
      <c r="D284" s="65">
        <v>1</v>
      </c>
      <c r="E284" s="80" t="s">
        <v>266</v>
      </c>
      <c r="F284" s="42">
        <f>SUM(G284:H284)</f>
        <v>0</v>
      </c>
      <c r="G284" s="45"/>
      <c r="H284" s="11"/>
      <c r="I284" s="218"/>
      <c r="J284" s="218"/>
      <c r="K284" s="218"/>
      <c r="L284" s="218"/>
    </row>
    <row r="285" spans="1:12" ht="25.5" customHeight="1">
      <c r="A285" s="13">
        <v>3030</v>
      </c>
      <c r="B285" s="65" t="s">
        <v>607</v>
      </c>
      <c r="C285" s="65">
        <v>3</v>
      </c>
      <c r="D285" s="65">
        <v>0</v>
      </c>
      <c r="E285" s="80" t="s">
        <v>267</v>
      </c>
      <c r="F285" s="38">
        <f>SUM(F287)</f>
        <v>5000</v>
      </c>
      <c r="G285" s="43">
        <f>SUM(G287)</f>
        <v>5000</v>
      </c>
      <c r="H285" s="11">
        <f>SUM(H287)</f>
        <v>0</v>
      </c>
      <c r="I285" s="218"/>
      <c r="J285" s="218"/>
      <c r="K285" s="218"/>
      <c r="L285" s="218"/>
    </row>
    <row r="286" spans="1:12" s="112" customFormat="1" ht="25.5" customHeight="1">
      <c r="A286" s="13"/>
      <c r="B286" s="65"/>
      <c r="C286" s="65"/>
      <c r="D286" s="65"/>
      <c r="E286" s="80" t="s">
        <v>90</v>
      </c>
      <c r="F286" s="38"/>
      <c r="G286" s="43"/>
      <c r="H286" s="11"/>
      <c r="I286" s="218"/>
      <c r="J286" s="218"/>
      <c r="K286" s="218"/>
      <c r="L286" s="218"/>
    </row>
    <row r="287" spans="1:12" s="112" customFormat="1" ht="25.5" customHeight="1" thickBot="1">
      <c r="A287" s="13">
        <v>3031</v>
      </c>
      <c r="B287" s="65" t="s">
        <v>607</v>
      </c>
      <c r="C287" s="65">
        <v>3</v>
      </c>
      <c r="D287" s="65" t="s">
        <v>769</v>
      </c>
      <c r="E287" s="80" t="s">
        <v>267</v>
      </c>
      <c r="F287" s="42">
        <f>SUM(G287:H287)</f>
        <v>5000</v>
      </c>
      <c r="G287" s="48">
        <v>5000</v>
      </c>
      <c r="H287" s="11"/>
      <c r="I287" s="218"/>
      <c r="J287" s="218"/>
      <c r="K287" s="218"/>
      <c r="L287" s="218"/>
    </row>
    <row r="288" spans="1:12" ht="25.5" customHeight="1">
      <c r="A288" s="13">
        <v>3040</v>
      </c>
      <c r="B288" s="65" t="s">
        <v>607</v>
      </c>
      <c r="C288" s="65">
        <v>4</v>
      </c>
      <c r="D288" s="65">
        <v>0</v>
      </c>
      <c r="E288" s="80" t="s">
        <v>268</v>
      </c>
      <c r="F288" s="38">
        <f>SUM(F290)</f>
        <v>0</v>
      </c>
      <c r="G288" s="43">
        <f>SUM(G290)</f>
        <v>0</v>
      </c>
      <c r="H288" s="11">
        <f>SUM(H290)</f>
        <v>0</v>
      </c>
      <c r="I288" s="218"/>
      <c r="J288" s="218"/>
      <c r="K288" s="218"/>
      <c r="L288" s="218"/>
    </row>
    <row r="289" spans="1:12" s="112" customFormat="1" ht="25.5" customHeight="1">
      <c r="A289" s="13"/>
      <c r="B289" s="65"/>
      <c r="C289" s="65"/>
      <c r="D289" s="65"/>
      <c r="E289" s="80" t="s">
        <v>90</v>
      </c>
      <c r="F289" s="38"/>
      <c r="G289" s="43"/>
      <c r="H289" s="11"/>
      <c r="I289" s="218"/>
      <c r="J289" s="218"/>
      <c r="K289" s="218"/>
      <c r="L289" s="218"/>
    </row>
    <row r="290" spans="1:12" ht="25.5" customHeight="1" thickBot="1">
      <c r="A290" s="13">
        <v>3041</v>
      </c>
      <c r="B290" s="65" t="s">
        <v>607</v>
      </c>
      <c r="C290" s="65">
        <v>4</v>
      </c>
      <c r="D290" s="65">
        <v>1</v>
      </c>
      <c r="E290" s="80" t="s">
        <v>268</v>
      </c>
      <c r="F290" s="42">
        <f>SUM(G290:H290)</f>
        <v>0</v>
      </c>
      <c r="G290" s="48"/>
      <c r="H290" s="11"/>
      <c r="I290" s="218"/>
      <c r="J290" s="218"/>
      <c r="K290" s="218"/>
      <c r="L290" s="218"/>
    </row>
    <row r="291" spans="1:12" ht="25.5" customHeight="1">
      <c r="A291" s="13">
        <v>3050</v>
      </c>
      <c r="B291" s="65" t="s">
        <v>607</v>
      </c>
      <c r="C291" s="65">
        <v>5</v>
      </c>
      <c r="D291" s="65">
        <v>0</v>
      </c>
      <c r="E291" s="80" t="s">
        <v>269</v>
      </c>
      <c r="F291" s="38">
        <f>SUM(F293)</f>
        <v>0</v>
      </c>
      <c r="G291" s="43">
        <f>SUM(G293)</f>
        <v>0</v>
      </c>
      <c r="H291" s="11">
        <f>SUM(H293)</f>
        <v>0</v>
      </c>
      <c r="I291" s="218"/>
      <c r="J291" s="218"/>
      <c r="K291" s="218"/>
      <c r="L291" s="218"/>
    </row>
    <row r="292" spans="1:12" s="112" customFormat="1" ht="25.5" customHeight="1">
      <c r="A292" s="13"/>
      <c r="B292" s="65"/>
      <c r="C292" s="65"/>
      <c r="D292" s="65"/>
      <c r="E292" s="80" t="s">
        <v>90</v>
      </c>
      <c r="F292" s="38"/>
      <c r="G292" s="43"/>
      <c r="H292" s="11"/>
      <c r="I292" s="218"/>
      <c r="J292" s="218"/>
      <c r="K292" s="218"/>
      <c r="L292" s="218"/>
    </row>
    <row r="293" spans="1:12" ht="25.5" customHeight="1" thickBot="1">
      <c r="A293" s="13">
        <v>3051</v>
      </c>
      <c r="B293" s="65" t="s">
        <v>607</v>
      </c>
      <c r="C293" s="65">
        <v>5</v>
      </c>
      <c r="D293" s="65">
        <v>1</v>
      </c>
      <c r="E293" s="80" t="s">
        <v>269</v>
      </c>
      <c r="F293" s="42">
        <f>SUM(G293:H293)</f>
        <v>0</v>
      </c>
      <c r="G293" s="45"/>
      <c r="H293" s="11"/>
      <c r="I293" s="218"/>
      <c r="J293" s="218"/>
      <c r="K293" s="218"/>
      <c r="L293" s="218"/>
    </row>
    <row r="294" spans="1:12" ht="25.5" customHeight="1">
      <c r="A294" s="13">
        <v>3060</v>
      </c>
      <c r="B294" s="65" t="s">
        <v>607</v>
      </c>
      <c r="C294" s="65">
        <v>6</v>
      </c>
      <c r="D294" s="65">
        <v>0</v>
      </c>
      <c r="E294" s="80" t="s">
        <v>270</v>
      </c>
      <c r="F294" s="38">
        <f>SUM(F296)</f>
        <v>0</v>
      </c>
      <c r="G294" s="43">
        <f>SUM(G296)</f>
        <v>0</v>
      </c>
      <c r="H294" s="11">
        <f>SUM(H296)</f>
        <v>0</v>
      </c>
      <c r="I294" s="218"/>
      <c r="J294" s="218"/>
      <c r="K294" s="218"/>
      <c r="L294" s="218"/>
    </row>
    <row r="295" spans="1:12" s="112" customFormat="1" ht="25.5" customHeight="1">
      <c r="A295" s="13"/>
      <c r="B295" s="65"/>
      <c r="C295" s="65"/>
      <c r="D295" s="65"/>
      <c r="E295" s="80" t="s">
        <v>90</v>
      </c>
      <c r="F295" s="38"/>
      <c r="G295" s="43"/>
      <c r="H295" s="11"/>
      <c r="I295" s="218"/>
      <c r="J295" s="218"/>
      <c r="K295" s="218"/>
      <c r="L295" s="218"/>
    </row>
    <row r="296" spans="1:12" ht="25.5" customHeight="1" thickBot="1">
      <c r="A296" s="13">
        <v>3061</v>
      </c>
      <c r="B296" s="65" t="s">
        <v>607</v>
      </c>
      <c r="C296" s="65">
        <v>6</v>
      </c>
      <c r="D296" s="65">
        <v>1</v>
      </c>
      <c r="E296" s="80" t="s">
        <v>270</v>
      </c>
      <c r="F296" s="42">
        <f>SUM(G296:H296)</f>
        <v>0</v>
      </c>
      <c r="G296" s="45"/>
      <c r="H296" s="11"/>
      <c r="I296" s="218"/>
      <c r="J296" s="218"/>
      <c r="K296" s="218"/>
      <c r="L296" s="218"/>
    </row>
    <row r="297" spans="1:12" ht="25.5" customHeight="1">
      <c r="A297" s="13">
        <v>3070</v>
      </c>
      <c r="B297" s="65" t="s">
        <v>607</v>
      </c>
      <c r="C297" s="65">
        <v>7</v>
      </c>
      <c r="D297" s="65">
        <v>0</v>
      </c>
      <c r="E297" s="80" t="s">
        <v>271</v>
      </c>
      <c r="F297" s="38">
        <f>SUM(F299)</f>
        <v>20000</v>
      </c>
      <c r="G297" s="43">
        <f>SUM(G299)</f>
        <v>20000</v>
      </c>
      <c r="H297" s="11">
        <f>SUM(H299)</f>
        <v>0</v>
      </c>
      <c r="I297" s="218"/>
      <c r="J297" s="218"/>
      <c r="K297" s="218"/>
      <c r="L297" s="218"/>
    </row>
    <row r="298" spans="1:12" s="112" customFormat="1" ht="25.5" customHeight="1">
      <c r="A298" s="13"/>
      <c r="B298" s="65"/>
      <c r="C298" s="65"/>
      <c r="D298" s="65"/>
      <c r="E298" s="80" t="s">
        <v>90</v>
      </c>
      <c r="F298" s="38"/>
      <c r="G298" s="43"/>
      <c r="H298" s="11"/>
      <c r="I298" s="218"/>
      <c r="J298" s="218"/>
      <c r="K298" s="218"/>
      <c r="L298" s="218"/>
    </row>
    <row r="299" spans="1:12" ht="25.5" customHeight="1" thickBot="1">
      <c r="A299" s="13">
        <v>3071</v>
      </c>
      <c r="B299" s="65" t="s">
        <v>607</v>
      </c>
      <c r="C299" s="65">
        <v>7</v>
      </c>
      <c r="D299" s="65">
        <v>1</v>
      </c>
      <c r="E299" s="80" t="s">
        <v>271</v>
      </c>
      <c r="F299" s="42">
        <f>SUM(G299:H299)</f>
        <v>20000</v>
      </c>
      <c r="G299" s="48">
        <v>20000</v>
      </c>
      <c r="H299" s="11"/>
      <c r="I299" s="51"/>
      <c r="J299" s="51"/>
      <c r="K299" s="51"/>
      <c r="L299" s="51"/>
    </row>
    <row r="300" spans="1:12" ht="25.5" customHeight="1">
      <c r="A300" s="13">
        <v>3080</v>
      </c>
      <c r="B300" s="65" t="s">
        <v>607</v>
      </c>
      <c r="C300" s="65">
        <v>8</v>
      </c>
      <c r="D300" s="65">
        <v>0</v>
      </c>
      <c r="E300" s="80" t="s">
        <v>272</v>
      </c>
      <c r="F300" s="38">
        <f>SUM(F302)</f>
        <v>0</v>
      </c>
      <c r="G300" s="43">
        <f>SUM(G302)</f>
        <v>0</v>
      </c>
      <c r="H300" s="11">
        <f>SUM(H302)</f>
        <v>0</v>
      </c>
      <c r="I300" s="218"/>
      <c r="J300" s="218"/>
      <c r="K300" s="218"/>
      <c r="L300" s="218"/>
    </row>
    <row r="301" spans="1:12" s="112" customFormat="1" ht="25.5" customHeight="1">
      <c r="A301" s="13"/>
      <c r="B301" s="65"/>
      <c r="C301" s="65"/>
      <c r="D301" s="65"/>
      <c r="E301" s="80" t="s">
        <v>90</v>
      </c>
      <c r="F301" s="38"/>
      <c r="G301" s="43"/>
      <c r="H301" s="11"/>
      <c r="I301" s="218"/>
      <c r="J301" s="218"/>
      <c r="K301" s="218"/>
      <c r="L301" s="218"/>
    </row>
    <row r="302" spans="1:12" ht="25.5" customHeight="1" thickBot="1">
      <c r="A302" s="13">
        <v>3081</v>
      </c>
      <c r="B302" s="65" t="s">
        <v>607</v>
      </c>
      <c r="C302" s="65">
        <v>8</v>
      </c>
      <c r="D302" s="65">
        <v>1</v>
      </c>
      <c r="E302" s="80" t="s">
        <v>272</v>
      </c>
      <c r="F302" s="42">
        <f>SUM(G302:H302)</f>
        <v>0</v>
      </c>
      <c r="G302" s="45"/>
      <c r="H302" s="11"/>
      <c r="I302" s="218"/>
      <c r="J302" s="218"/>
      <c r="K302" s="218"/>
      <c r="L302" s="218"/>
    </row>
    <row r="303" spans="1:12" s="112" customFormat="1" ht="25.5" customHeight="1">
      <c r="A303" s="13"/>
      <c r="B303" s="65"/>
      <c r="C303" s="65"/>
      <c r="D303" s="65"/>
      <c r="E303" s="80" t="s">
        <v>90</v>
      </c>
      <c r="F303" s="38"/>
      <c r="G303" s="43"/>
      <c r="H303" s="11"/>
      <c r="I303" s="218"/>
      <c r="J303" s="218"/>
      <c r="K303" s="218"/>
      <c r="L303" s="218"/>
    </row>
    <row r="304" spans="1:12" ht="25.5" customHeight="1">
      <c r="A304" s="13">
        <v>3090</v>
      </c>
      <c r="B304" s="65" t="s">
        <v>607</v>
      </c>
      <c r="C304" s="65">
        <v>9</v>
      </c>
      <c r="D304" s="65">
        <v>0</v>
      </c>
      <c r="E304" s="80" t="s">
        <v>273</v>
      </c>
      <c r="F304" s="38">
        <f>SUM(F306:F307)</f>
        <v>0</v>
      </c>
      <c r="G304" s="43">
        <f>SUM(G306:G307)</f>
        <v>0</v>
      </c>
      <c r="H304" s="11">
        <f>SUM(H306:H307)</f>
        <v>0</v>
      </c>
      <c r="I304" s="218"/>
      <c r="J304" s="218"/>
      <c r="K304" s="218"/>
      <c r="L304" s="218"/>
    </row>
    <row r="305" spans="1:12" s="112" customFormat="1" ht="25.5" customHeight="1">
      <c r="A305" s="13"/>
      <c r="B305" s="65"/>
      <c r="C305" s="65"/>
      <c r="D305" s="65"/>
      <c r="E305" s="80" t="s">
        <v>90</v>
      </c>
      <c r="F305" s="38"/>
      <c r="G305" s="43"/>
      <c r="H305" s="11"/>
      <c r="I305" s="218"/>
      <c r="J305" s="218"/>
      <c r="K305" s="218"/>
      <c r="L305" s="218"/>
    </row>
    <row r="306" spans="1:12" ht="25.5" customHeight="1" thickBot="1">
      <c r="A306" s="13">
        <v>3091</v>
      </c>
      <c r="B306" s="65" t="s">
        <v>607</v>
      </c>
      <c r="C306" s="65">
        <v>9</v>
      </c>
      <c r="D306" s="65">
        <v>1</v>
      </c>
      <c r="E306" s="80" t="s">
        <v>273</v>
      </c>
      <c r="F306" s="42">
        <f>SUM(G306:H306)</f>
        <v>0</v>
      </c>
      <c r="G306" s="43"/>
      <c r="H306" s="11"/>
      <c r="I306" s="218"/>
      <c r="J306" s="218"/>
      <c r="K306" s="218"/>
      <c r="L306" s="218"/>
    </row>
    <row r="307" spans="1:12" ht="25.5" customHeight="1" thickBot="1">
      <c r="A307" s="13">
        <v>3092</v>
      </c>
      <c r="B307" s="65" t="s">
        <v>607</v>
      </c>
      <c r="C307" s="65">
        <v>9</v>
      </c>
      <c r="D307" s="65">
        <v>2</v>
      </c>
      <c r="E307" s="80" t="s">
        <v>274</v>
      </c>
      <c r="F307" s="42">
        <f>SUM(G307:H307)</f>
        <v>0</v>
      </c>
      <c r="G307" s="43"/>
      <c r="H307" s="11"/>
      <c r="I307" s="218"/>
      <c r="J307" s="218"/>
      <c r="K307" s="218"/>
      <c r="L307" s="218"/>
    </row>
    <row r="308" spans="1:12" s="21" customFormat="1" ht="25.5" customHeight="1">
      <c r="A308" s="94">
        <v>3100</v>
      </c>
      <c r="B308" s="65" t="s">
        <v>608</v>
      </c>
      <c r="C308" s="65">
        <v>0</v>
      </c>
      <c r="D308" s="93">
        <v>0</v>
      </c>
      <c r="E308" s="81" t="s">
        <v>275</v>
      </c>
      <c r="F308" s="38">
        <f>SUM(F310)</f>
        <v>131301</v>
      </c>
      <c r="G308" s="43">
        <f>SUM(G310)</f>
        <v>382301</v>
      </c>
      <c r="H308" s="11">
        <f>SUM(H310)</f>
        <v>0</v>
      </c>
      <c r="I308" s="218"/>
      <c r="J308" s="218"/>
      <c r="K308" s="218"/>
      <c r="L308" s="218"/>
    </row>
    <row r="309" spans="1:12" ht="25.5" customHeight="1">
      <c r="A309" s="94"/>
      <c r="B309" s="90"/>
      <c r="C309" s="60"/>
      <c r="D309" s="91"/>
      <c r="E309" s="78" t="s">
        <v>78</v>
      </c>
      <c r="F309" s="49"/>
      <c r="G309" s="357"/>
      <c r="H309" s="11"/>
      <c r="I309" s="218"/>
      <c r="J309" s="218"/>
      <c r="K309" s="218"/>
      <c r="L309" s="218"/>
    </row>
    <row r="310" spans="1:12" ht="25.5" customHeight="1">
      <c r="A310" s="94">
        <v>3110</v>
      </c>
      <c r="B310" s="65" t="s">
        <v>608</v>
      </c>
      <c r="C310" s="65">
        <v>1</v>
      </c>
      <c r="D310" s="93">
        <v>0</v>
      </c>
      <c r="E310" s="81" t="s">
        <v>276</v>
      </c>
      <c r="F310" s="38">
        <f>SUM(F312)</f>
        <v>131301</v>
      </c>
      <c r="G310" s="43">
        <f>SUM(G312)</f>
        <v>382301</v>
      </c>
      <c r="H310" s="11">
        <f>SUM(H312)</f>
        <v>0</v>
      </c>
      <c r="I310" s="218"/>
      <c r="J310" s="218"/>
      <c r="K310" s="218"/>
      <c r="L310" s="218"/>
    </row>
    <row r="311" spans="1:12" s="112" customFormat="1" ht="25.5" customHeight="1" thickBot="1">
      <c r="A311" s="94"/>
      <c r="B311" s="90"/>
      <c r="C311" s="65"/>
      <c r="D311" s="93"/>
      <c r="E311" s="78" t="s">
        <v>90</v>
      </c>
      <c r="F311" s="38"/>
      <c r="G311" s="43"/>
      <c r="H311" s="11"/>
      <c r="I311" s="218"/>
      <c r="J311" s="218"/>
      <c r="K311" s="218"/>
      <c r="L311" s="218"/>
    </row>
    <row r="312" spans="1:12" ht="25.5" customHeight="1" thickBot="1">
      <c r="A312" s="94">
        <v>3112</v>
      </c>
      <c r="B312" s="64" t="s">
        <v>608</v>
      </c>
      <c r="C312" s="64">
        <v>1</v>
      </c>
      <c r="D312" s="96">
        <v>2</v>
      </c>
      <c r="E312" s="82" t="s">
        <v>277</v>
      </c>
      <c r="F312" s="55">
        <f>SUM(G312:H312)-Ekamutner!D115</f>
        <v>131301</v>
      </c>
      <c r="G312" s="420">
        <v>382301</v>
      </c>
      <c r="H312" s="34">
        <v>0</v>
      </c>
      <c r="I312" s="415"/>
      <c r="J312" s="415"/>
      <c r="K312" s="415"/>
      <c r="L312" s="415"/>
    </row>
    <row r="313" spans="1:12" ht="25.5" customHeight="1">
      <c r="A313" s="13"/>
      <c r="B313" s="65"/>
      <c r="C313" s="65"/>
      <c r="D313" s="65"/>
      <c r="E313" s="6"/>
      <c r="F313" s="38"/>
      <c r="G313" s="43"/>
      <c r="H313" s="11"/>
      <c r="I313" s="218"/>
      <c r="J313" s="218"/>
      <c r="K313" s="218"/>
      <c r="L313" s="218"/>
    </row>
    <row r="314" spans="1:12" ht="25.5" customHeight="1" thickBot="1">
      <c r="A314" s="13"/>
      <c r="B314" s="65"/>
      <c r="C314" s="65"/>
      <c r="D314" s="65"/>
      <c r="E314" s="6"/>
      <c r="F314" s="42"/>
      <c r="G314" s="45"/>
      <c r="H314" s="11"/>
      <c r="I314" s="218"/>
      <c r="J314" s="218"/>
      <c r="K314" s="218"/>
      <c r="L314" s="218"/>
    </row>
    <row r="315" spans="2:4" ht="25.5" customHeight="1">
      <c r="B315" s="98"/>
      <c r="C315" s="113"/>
      <c r="D315" s="99"/>
    </row>
    <row r="316" spans="1:12" s="14" customFormat="1" ht="25.5" customHeight="1">
      <c r="A316" s="489" t="s">
        <v>278</v>
      </c>
      <c r="B316" s="489"/>
      <c r="C316" s="489"/>
      <c r="D316" s="489"/>
      <c r="E316" s="489"/>
      <c r="F316" s="489"/>
      <c r="G316" s="489"/>
      <c r="H316" s="489"/>
      <c r="I316" s="489"/>
      <c r="J316" s="489"/>
      <c r="K316" s="489"/>
      <c r="L316" s="489"/>
    </row>
    <row r="317" spans="1:12" s="14" customFormat="1" ht="25.5" customHeight="1">
      <c r="A317" s="58" t="s">
        <v>288</v>
      </c>
      <c r="B317" s="56"/>
      <c r="C317" s="56"/>
      <c r="D317" s="56"/>
      <c r="E317" s="56"/>
      <c r="F317" s="56"/>
      <c r="G317" s="57"/>
      <c r="H317" s="58"/>
      <c r="I317" s="58"/>
      <c r="J317" s="58"/>
      <c r="K317" s="58"/>
      <c r="L317" s="58"/>
    </row>
  </sheetData>
  <sheetProtection/>
  <protectedRanges>
    <protectedRange sqref="G2:H2" name="Range25"/>
    <protectedRange sqref="F286:L286 G292:L293 G290:L290 G287:L287 F289:L289" name="Range22"/>
    <protectedRange sqref="G261:L262 F264:L264 F268:L268 G257:L258 G269:L269 G266:L266 G265:H265 F260:L260" name="Range20"/>
    <protectedRange sqref="I239:L240 G235:H237 F242:L242 G240:H240 F239:H239 F234:H234 G244:L244 I234:L237" name="Range18"/>
    <protectedRange sqref="G211:H212 I210:L212 F210:H210 F216:L216 F214:L214" name="Range16"/>
    <protectedRange sqref="G193:H196 F192:H192 F185:L185 G187:L190 I192:L196" name="Range14"/>
    <protectedRange sqref="G160:H160 I170:L171 G171:H171 F162:L162 F170:H170 F167:L167 F159:H159 F165:L165 G173:L173 G168:L168 G163:H163 I159:L160" name="Range12"/>
    <protectedRange sqref="G143:H143 F142:H142 G135:L140 F145:L145 I142:L143" name="Range10"/>
    <protectedRange sqref="G113:H115 I112:L115 F112:H112 F117:L117 G118 G119:L122" name="Range8"/>
    <protectedRange sqref="G78:H78 G81:H81 G84:H84 I86:L87 G87:H87 I80:L81 I91:L92 I83:L84 G92:H92 F91:H91 F86:H86 F83:H83 F80:H80 F77:H77 F89:L89 I77:L78" name="Range6"/>
    <protectedRange sqref="G43:H43 I48:L49 G49:H49 G52:H52 G54:L55 I51:L52 G58 F57:H57 F51:H51 F48:H48 F44:H44 I43:L44 I57:L58 F46:L46 G42:L42" name="Range4"/>
    <protectedRange sqref="G15:L15 G18:H19 F21:H21 F12:L12 H22 I21:L22 F10:L10 G22:G24 H23:L24 F17:L17 G13:H14 J14:L14 I19:L19 J18:L18" name="Range2"/>
    <protectedRange sqref="G61:H61 I65:L68 G66:H68 I73:L75 G71:H71 I70:L71 G74:H75 F73:H73 F70:H70 F65:H65 F60:H60 G58:L58 F63:L63 F77:L77 I60:L61" name="Range5"/>
    <protectedRange sqref="G107:L110 G104:L105 G101:L102 G99:H100 G95:L98 G93:L93" name="Range7"/>
    <protectedRange sqref="I127:L131 G125:H125 I133:L134 G128:H131 G134:H134 F133:H133 F127:H127 F124:H124 I124:L125" name="Range9"/>
    <protectedRange sqref="F150:L150 F147:L147 F156:L156 G154:L154 F153:L153 G151:L151 G157:L157" name="Range11"/>
    <protectedRange sqref="G180:H180 F176:L176 F179:H179 F173:L173 I179:L180 G183:H183 G174:H174 G177:H177 F182:L182" name="Range13"/>
    <protectedRange sqref="I198:L202 I204:L205 G199:H202 I207:L208 G205:H205 G208:H208 F207:H207 F204:H204 F198:H198" name="Range15"/>
    <protectedRange sqref="F228:H228 G221:L221 G224:L226 I228:L229 G229:G232 H229 H230:L232 G223:H223 G219:L219" name="Range17"/>
    <protectedRange sqref="F246:L246 F256:L256 G253:H253 G254:L254 F252:L252 F248:L248 G250:L250" name="Range19"/>
    <protectedRange sqref="G272:H272 F286:L286 I283:L284 G280:H281 I279:L281 G284:H284 F283:H283 F279:H279 F271:H271 F277:L277 F274:L274 I271:L272" name="Range21"/>
    <protectedRange sqref="G296:H296 F298:L298 G302:H302 F303:H303 F301:H301 I301:L303 F295:H295 G299:H299 I295:L296" name="Range23"/>
    <protectedRange sqref="L313" name="Range24_4_1_1_1"/>
    <protectedRange sqref="G312" name="Range24_1"/>
  </protectedRanges>
  <mergeCells count="11">
    <mergeCell ref="G1:I1"/>
    <mergeCell ref="I5:L5"/>
    <mergeCell ref="I4:L4"/>
    <mergeCell ref="A2:K2"/>
    <mergeCell ref="J1:M1"/>
    <mergeCell ref="A4:A6"/>
    <mergeCell ref="A316:L316"/>
    <mergeCell ref="B4:B6"/>
    <mergeCell ref="C4:C6"/>
    <mergeCell ref="D4:D6"/>
    <mergeCell ref="F4:H4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B61:B62 B92:B94 B96 B100:B102 B103 B105:B106 B107:B111 B113:B116 B118 B119:B123 B125:B126 B128:B132 B134:B141 B143:B144 B146 B148 B149 B151 B152 B155 B157 B158 B160:B161 B163 B164 B166 B168 B169 B171:B172 B174 B175 B177 B178 B180:B181 B183 B184 B186 B188:B191 B193:B197 B199:B203 B205:B206 B208:B209 B211:B213 B215 B217 B218 B220 B221 B222 B223 B224 B225:B226 B227 B232:B233 B235:B238 B240:B241 B245 B247 B249 B250 B251 B253 B254 B255 B257:B258 B259 B261 B262:B263 B266:B267 B270 B272:B273 B276 B278 B280:B282 B284:B285 B287 D287 B288 B290 B291 B293:B294 B296:B297 B299 B300 B302 B304 B306 B307 B308 B310 B312 B90 B87:B88 B84:B85 B81:B82 B78:B79 B74:B76 B71:B72 B66:B69 B64 B58:B59 B55:B56 B52:B53 B49:B50 B47 B41:B45 B39 B36:B37 B34 B33 B30:B31 B27:B28 B25 B24 B18:D20 B14:D16 B13:D13 B11:D11 B9:D9 C22:D22 B269 B275 B243 B229:B230 B22:B23 B154" numberStoredAsText="1"/>
    <ignoredError sqref="G1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8515625" style="14" customWidth="1"/>
    <col min="2" max="2" width="43.7109375" style="14" customWidth="1"/>
    <col min="3" max="3" width="6.8515625" style="176" customWidth="1"/>
    <col min="4" max="4" width="15.140625" style="176" customWidth="1"/>
    <col min="5" max="5" width="14.140625" style="176" customWidth="1"/>
    <col min="6" max="6" width="16.28125" style="176" customWidth="1"/>
    <col min="7" max="7" width="18.7109375" style="176" customWidth="1"/>
    <col min="8" max="8" width="9.8515625" style="14" customWidth="1"/>
    <col min="9" max="9" width="9.140625" style="14" customWidth="1"/>
    <col min="10" max="10" width="9.8515625" style="14" customWidth="1"/>
    <col min="11" max="11" width="12.57421875" style="14" customWidth="1"/>
    <col min="12" max="16384" width="9.140625" style="14" customWidth="1"/>
  </cols>
  <sheetData>
    <row r="1" spans="2:11" ht="95.25" customHeight="1">
      <c r="B1" s="499" t="s">
        <v>866</v>
      </c>
      <c r="C1" s="499"/>
      <c r="D1" s="470"/>
      <c r="E1" s="496" t="s">
        <v>870</v>
      </c>
      <c r="F1" s="496"/>
      <c r="G1" s="470"/>
      <c r="H1" s="503"/>
      <c r="I1" s="503"/>
      <c r="J1" s="503"/>
      <c r="K1" s="115"/>
    </row>
    <row r="2" spans="1:11" ht="42.75" customHeight="1">
      <c r="A2" s="497" t="s">
        <v>213</v>
      </c>
      <c r="B2" s="497"/>
      <c r="C2" s="497"/>
      <c r="D2" s="497"/>
      <c r="E2" s="497"/>
      <c r="F2" s="497"/>
      <c r="G2" s="469"/>
      <c r="H2" s="469"/>
      <c r="I2" s="469"/>
      <c r="J2" s="469"/>
      <c r="K2" s="115"/>
    </row>
    <row r="3" spans="1:11" s="103" customFormat="1" ht="24.75" customHeight="1" thickBot="1">
      <c r="A3" s="116"/>
      <c r="H3" s="14"/>
      <c r="I3" s="14"/>
      <c r="J3" s="14"/>
      <c r="K3" s="14"/>
    </row>
    <row r="4" spans="1:11" s="115" customFormat="1" ht="22.5" customHeight="1">
      <c r="A4" s="117"/>
      <c r="B4" s="506" t="s">
        <v>458</v>
      </c>
      <c r="C4" s="507"/>
      <c r="D4" s="505" t="s">
        <v>459</v>
      </c>
      <c r="E4" s="505"/>
      <c r="F4" s="505"/>
      <c r="G4" s="502"/>
      <c r="H4" s="502"/>
      <c r="I4" s="502"/>
      <c r="J4" s="502"/>
      <c r="K4" s="14"/>
    </row>
    <row r="5" spans="1:11" s="115" customFormat="1" ht="21.75" customHeight="1" thickBot="1">
      <c r="A5" s="35"/>
      <c r="B5" s="508"/>
      <c r="C5" s="509"/>
      <c r="D5" s="504" t="s">
        <v>77</v>
      </c>
      <c r="E5" s="429" t="s">
        <v>78</v>
      </c>
      <c r="F5" s="435"/>
      <c r="G5" s="483"/>
      <c r="H5" s="483"/>
      <c r="I5" s="483"/>
      <c r="J5" s="483"/>
      <c r="K5" s="14"/>
    </row>
    <row r="6" spans="1:10" ht="27.75" thickBot="1">
      <c r="A6" s="119"/>
      <c r="B6" s="120" t="s">
        <v>289</v>
      </c>
      <c r="C6" s="121" t="s">
        <v>748</v>
      </c>
      <c r="D6" s="504"/>
      <c r="E6" s="82" t="s">
        <v>79</v>
      </c>
      <c r="F6" s="8" t="s">
        <v>80</v>
      </c>
      <c r="G6" s="59"/>
      <c r="H6" s="59"/>
      <c r="I6" s="59"/>
      <c r="J6" s="59"/>
    </row>
    <row r="7" spans="1:10" ht="13.5">
      <c r="A7" s="500" t="s">
        <v>212</v>
      </c>
      <c r="B7" s="122">
        <v>2</v>
      </c>
      <c r="C7" s="123" t="s">
        <v>749</v>
      </c>
      <c r="D7" s="124">
        <v>4</v>
      </c>
      <c r="E7" s="124">
        <v>5</v>
      </c>
      <c r="F7" s="8">
        <v>6</v>
      </c>
      <c r="G7" s="21"/>
      <c r="H7" s="21"/>
      <c r="I7" s="59"/>
      <c r="J7" s="21"/>
    </row>
    <row r="8" spans="1:10" ht="30" customHeight="1">
      <c r="A8" s="501"/>
      <c r="B8" s="125" t="s">
        <v>290</v>
      </c>
      <c r="C8" s="126"/>
      <c r="D8" s="127">
        <f>SUM(D10,D171,D206)</f>
        <v>3072142.8999999994</v>
      </c>
      <c r="E8" s="127">
        <f>SUM(E10,E171,E206)</f>
        <v>2121160</v>
      </c>
      <c r="F8" s="15">
        <f>SUM(F10,F171,F206)</f>
        <v>1201982.9</v>
      </c>
      <c r="G8" s="424"/>
      <c r="H8" s="424"/>
      <c r="I8" s="424"/>
      <c r="J8" s="424"/>
    </row>
    <row r="9" spans="1:10" ht="13.5">
      <c r="A9" s="501"/>
      <c r="B9" s="128" t="s">
        <v>291</v>
      </c>
      <c r="C9" s="126"/>
      <c r="D9" s="43"/>
      <c r="E9" s="43"/>
      <c r="F9" s="11"/>
      <c r="G9" s="218"/>
      <c r="H9" s="218"/>
      <c r="I9" s="218"/>
      <c r="J9" s="218"/>
    </row>
    <row r="10" spans="1:10" ht="51.75">
      <c r="A10" s="122">
        <v>1</v>
      </c>
      <c r="B10" s="130" t="s">
        <v>292</v>
      </c>
      <c r="C10" s="131" t="s">
        <v>702</v>
      </c>
      <c r="D10" s="43">
        <f>SUM(D12,D25,D68,D83,D93,D127,D142)</f>
        <v>1870160</v>
      </c>
      <c r="E10" s="43">
        <f>SUM(E12,E25,E68,E83,E93,E127,E142)</f>
        <v>2121160</v>
      </c>
      <c r="F10" s="11">
        <f>SUM(F12,F25,F68,F83,F93,F127,F142)</f>
        <v>0</v>
      </c>
      <c r="G10" s="218"/>
      <c r="H10" s="218"/>
      <c r="I10" s="218"/>
      <c r="J10" s="218"/>
    </row>
    <row r="11" spans="1:10" ht="36.75" customHeight="1">
      <c r="A11" s="40">
        <v>4000</v>
      </c>
      <c r="B11" s="128" t="s">
        <v>291</v>
      </c>
      <c r="C11" s="126"/>
      <c r="D11" s="43"/>
      <c r="E11" s="43"/>
      <c r="F11" s="11"/>
      <c r="G11" s="218"/>
      <c r="H11" s="218"/>
      <c r="I11" s="218"/>
      <c r="J11" s="218"/>
    </row>
    <row r="12" spans="1:10" ht="28.5">
      <c r="A12" s="40"/>
      <c r="B12" s="30" t="s">
        <v>293</v>
      </c>
      <c r="C12" s="132" t="s">
        <v>702</v>
      </c>
      <c r="D12" s="43">
        <f>SUM(D14,D19,D22)</f>
        <v>534999</v>
      </c>
      <c r="E12" s="43">
        <f>SUM(E14,E19,E22)</f>
        <v>534999</v>
      </c>
      <c r="F12" s="11" t="s">
        <v>707</v>
      </c>
      <c r="G12" s="218"/>
      <c r="H12" s="218"/>
      <c r="I12" s="218"/>
      <c r="J12" s="218"/>
    </row>
    <row r="13" spans="1:10" ht="13.5" customHeight="1">
      <c r="A13" s="40">
        <v>4050</v>
      </c>
      <c r="B13" s="128" t="s">
        <v>291</v>
      </c>
      <c r="C13" s="126"/>
      <c r="D13" s="43"/>
      <c r="E13" s="43"/>
      <c r="F13" s="11"/>
      <c r="G13" s="218"/>
      <c r="H13" s="218"/>
      <c r="I13" s="218"/>
      <c r="J13" s="218"/>
    </row>
    <row r="14" spans="1:10" ht="36.75" customHeight="1">
      <c r="A14" s="40"/>
      <c r="B14" s="133" t="s">
        <v>294</v>
      </c>
      <c r="C14" s="132" t="s">
        <v>702</v>
      </c>
      <c r="D14" s="43">
        <f>SUM(D16:D18)</f>
        <v>534999</v>
      </c>
      <c r="E14" s="43">
        <f>SUM(E16:E18)</f>
        <v>534999</v>
      </c>
      <c r="F14" s="15" t="s">
        <v>706</v>
      </c>
      <c r="G14" s="218"/>
      <c r="H14" s="218"/>
      <c r="I14" s="218"/>
      <c r="J14" s="218"/>
    </row>
    <row r="15" spans="1:10" ht="30.75" customHeight="1">
      <c r="A15" s="40">
        <v>4100</v>
      </c>
      <c r="B15" s="128" t="s">
        <v>90</v>
      </c>
      <c r="C15" s="132"/>
      <c r="D15" s="43"/>
      <c r="E15" s="43"/>
      <c r="F15" s="15"/>
      <c r="G15" s="218"/>
      <c r="H15" s="218"/>
      <c r="I15" s="218"/>
      <c r="J15" s="218"/>
    </row>
    <row r="16" spans="1:10" ht="27">
      <c r="A16" s="40"/>
      <c r="B16" s="134" t="s">
        <v>295</v>
      </c>
      <c r="C16" s="135" t="s">
        <v>610</v>
      </c>
      <c r="D16" s="43">
        <f>SUM(E16:F16)</f>
        <v>496999</v>
      </c>
      <c r="E16" s="43">
        <v>496999</v>
      </c>
      <c r="F16" s="15" t="s">
        <v>706</v>
      </c>
      <c r="G16" s="218"/>
      <c r="H16" s="218"/>
      <c r="I16" s="218"/>
      <c r="J16" s="218"/>
    </row>
    <row r="17" spans="1:10" ht="27">
      <c r="A17" s="40">
        <v>4110</v>
      </c>
      <c r="B17" s="134" t="s">
        <v>296</v>
      </c>
      <c r="C17" s="135" t="s">
        <v>611</v>
      </c>
      <c r="D17" s="43">
        <f>SUM(E17:F17)</f>
        <v>38000</v>
      </c>
      <c r="E17" s="43">
        <v>38000</v>
      </c>
      <c r="F17" s="15" t="s">
        <v>706</v>
      </c>
      <c r="G17" s="363"/>
      <c r="H17" s="363"/>
      <c r="I17" s="363"/>
      <c r="J17" s="363"/>
    </row>
    <row r="18" spans="1:10" ht="14.25">
      <c r="A18" s="40"/>
      <c r="B18" s="134" t="s">
        <v>297</v>
      </c>
      <c r="C18" s="135" t="s">
        <v>609</v>
      </c>
      <c r="D18" s="43">
        <f>SUM(E18:F18)</f>
        <v>0</v>
      </c>
      <c r="E18" s="43">
        <v>0</v>
      </c>
      <c r="F18" s="15" t="s">
        <v>706</v>
      </c>
      <c r="G18" s="218"/>
      <c r="H18" s="218"/>
      <c r="I18" s="218"/>
      <c r="J18" s="218"/>
    </row>
    <row r="19" spans="1:10" ht="27">
      <c r="A19" s="40">
        <v>4111</v>
      </c>
      <c r="B19" s="136" t="s">
        <v>298</v>
      </c>
      <c r="C19" s="132" t="s">
        <v>702</v>
      </c>
      <c r="D19" s="43">
        <f>SUM(D21)</f>
        <v>0</v>
      </c>
      <c r="E19" s="43">
        <f>SUM(E21)</f>
        <v>0</v>
      </c>
      <c r="F19" s="15" t="s">
        <v>706</v>
      </c>
      <c r="G19" s="218"/>
      <c r="H19" s="218"/>
      <c r="I19" s="218"/>
      <c r="J19" s="218"/>
    </row>
    <row r="20" spans="1:10" ht="14.25">
      <c r="A20" s="40">
        <v>4112</v>
      </c>
      <c r="B20" s="128" t="s">
        <v>90</v>
      </c>
      <c r="C20" s="132"/>
      <c r="D20" s="43"/>
      <c r="E20" s="43"/>
      <c r="F20" s="15"/>
      <c r="G20" s="218"/>
      <c r="H20" s="218"/>
      <c r="I20" s="218"/>
      <c r="J20" s="218"/>
    </row>
    <row r="21" spans="1:10" ht="14.25">
      <c r="A21" s="40">
        <v>4114</v>
      </c>
      <c r="B21" s="134" t="s">
        <v>299</v>
      </c>
      <c r="C21" s="135" t="s">
        <v>612</v>
      </c>
      <c r="D21" s="43">
        <f>SUM(E21:F21)</f>
        <v>0</v>
      </c>
      <c r="E21" s="43"/>
      <c r="F21" s="15" t="s">
        <v>706</v>
      </c>
      <c r="G21" s="218"/>
      <c r="H21" s="218"/>
      <c r="I21" s="218"/>
      <c r="J21" s="218"/>
    </row>
    <row r="22" spans="1:10" ht="27">
      <c r="A22" s="40">
        <v>4120</v>
      </c>
      <c r="B22" s="136" t="s">
        <v>300</v>
      </c>
      <c r="C22" s="132" t="s">
        <v>702</v>
      </c>
      <c r="D22" s="43">
        <f>SUM(D24)</f>
        <v>0</v>
      </c>
      <c r="E22" s="43">
        <f>SUM(E24)</f>
        <v>0</v>
      </c>
      <c r="F22" s="11" t="s">
        <v>707</v>
      </c>
      <c r="G22" s="218"/>
      <c r="H22" s="218"/>
      <c r="I22" s="218"/>
      <c r="J22" s="218"/>
    </row>
    <row r="23" spans="1:10" ht="14.25">
      <c r="A23" s="40"/>
      <c r="B23" s="128" t="s">
        <v>90</v>
      </c>
      <c r="C23" s="132"/>
      <c r="D23" s="43"/>
      <c r="E23" s="43"/>
      <c r="F23" s="15"/>
      <c r="G23" s="218"/>
      <c r="H23" s="218"/>
      <c r="I23" s="218"/>
      <c r="J23" s="218"/>
    </row>
    <row r="24" spans="1:10" ht="13.5" customHeight="1">
      <c r="A24" s="40">
        <v>4121</v>
      </c>
      <c r="B24" s="136" t="s">
        <v>301</v>
      </c>
      <c r="C24" s="135" t="s">
        <v>613</v>
      </c>
      <c r="D24" s="43">
        <f>SUM(E24:F24)</f>
        <v>0</v>
      </c>
      <c r="E24" s="43"/>
      <c r="F24" s="15" t="s">
        <v>707</v>
      </c>
      <c r="G24" s="36"/>
      <c r="H24" s="36"/>
      <c r="I24" s="36"/>
      <c r="J24" s="218"/>
    </row>
    <row r="25" spans="1:10" ht="25.5" customHeight="1">
      <c r="A25" s="40">
        <v>4130</v>
      </c>
      <c r="B25" s="134" t="s">
        <v>302</v>
      </c>
      <c r="C25" s="132" t="s">
        <v>702</v>
      </c>
      <c r="D25" s="43">
        <f>SUM(D27,D36,D41,D51,D54,D58)</f>
        <v>332600</v>
      </c>
      <c r="E25" s="43">
        <f>SUM(E27,E36,E41,E51,E54,E58)</f>
        <v>332600</v>
      </c>
      <c r="F25" s="15" t="s">
        <v>706</v>
      </c>
      <c r="G25" s="218"/>
      <c r="H25" s="218"/>
      <c r="I25" s="218"/>
      <c r="J25" s="218"/>
    </row>
    <row r="26" spans="1:10" ht="13.5">
      <c r="A26" s="40"/>
      <c r="B26" s="128" t="s">
        <v>291</v>
      </c>
      <c r="C26" s="126"/>
      <c r="D26" s="43"/>
      <c r="E26" s="43"/>
      <c r="F26" s="11"/>
      <c r="G26" s="218"/>
      <c r="H26" s="218"/>
      <c r="I26" s="218"/>
      <c r="J26" s="218"/>
    </row>
    <row r="27" spans="1:10" ht="13.5" customHeight="1">
      <c r="A27" s="40">
        <v>4131</v>
      </c>
      <c r="B27" s="136" t="s">
        <v>303</v>
      </c>
      <c r="C27" s="132" t="s">
        <v>702</v>
      </c>
      <c r="D27" s="43">
        <f>SUM(D29:D35)</f>
        <v>86000</v>
      </c>
      <c r="E27" s="43">
        <f>SUM(E29:E35)</f>
        <v>86000</v>
      </c>
      <c r="F27" s="15" t="s">
        <v>706</v>
      </c>
      <c r="G27" s="218"/>
      <c r="H27" s="218"/>
      <c r="I27" s="218"/>
      <c r="J27" s="218"/>
    </row>
    <row r="28" spans="1:10" ht="15" customHeight="1">
      <c r="A28" s="40">
        <v>4200</v>
      </c>
      <c r="B28" s="128" t="s">
        <v>90</v>
      </c>
      <c r="C28" s="132"/>
      <c r="D28" s="43"/>
      <c r="E28" s="43"/>
      <c r="F28" s="15"/>
      <c r="G28" s="218"/>
      <c r="H28" s="218"/>
      <c r="I28" s="218"/>
      <c r="J28" s="218"/>
    </row>
    <row r="29" spans="1:10" ht="27">
      <c r="A29" s="40"/>
      <c r="B29" s="134" t="s">
        <v>304</v>
      </c>
      <c r="C29" s="135" t="s">
        <v>614</v>
      </c>
      <c r="D29" s="43">
        <f aca="true" t="shared" si="0" ref="D29:D35">SUM(E29:F29)</f>
        <v>2000</v>
      </c>
      <c r="E29" s="43">
        <v>2000</v>
      </c>
      <c r="F29" s="15" t="s">
        <v>706</v>
      </c>
      <c r="G29" s="218"/>
      <c r="H29" s="218"/>
      <c r="I29" s="218"/>
      <c r="J29" s="218"/>
    </row>
    <row r="30" spans="1:10" ht="14.25">
      <c r="A30" s="40">
        <v>4210</v>
      </c>
      <c r="B30" s="137" t="s">
        <v>305</v>
      </c>
      <c r="C30" s="138" t="s">
        <v>615</v>
      </c>
      <c r="D30" s="139">
        <f t="shared" si="0"/>
        <v>71000</v>
      </c>
      <c r="E30" s="139">
        <v>71000</v>
      </c>
      <c r="F30" s="434" t="s">
        <v>706</v>
      </c>
      <c r="G30" s="425"/>
      <c r="H30" s="425"/>
      <c r="I30" s="425"/>
      <c r="J30" s="425"/>
    </row>
    <row r="31" spans="1:10" ht="16.5">
      <c r="A31" s="40"/>
      <c r="B31" s="134" t="s">
        <v>306</v>
      </c>
      <c r="C31" s="135" t="s">
        <v>616</v>
      </c>
      <c r="D31" s="43">
        <f t="shared" si="0"/>
        <v>5000</v>
      </c>
      <c r="E31" s="43">
        <v>5000</v>
      </c>
      <c r="F31" s="15" t="s">
        <v>706</v>
      </c>
      <c r="G31" s="363"/>
      <c r="H31" s="363"/>
      <c r="I31" s="363"/>
      <c r="J31" s="363"/>
    </row>
    <row r="32" spans="1:10" ht="16.5">
      <c r="A32" s="40">
        <v>4211</v>
      </c>
      <c r="B32" s="134" t="s">
        <v>307</v>
      </c>
      <c r="C32" s="135" t="s">
        <v>617</v>
      </c>
      <c r="D32" s="43">
        <f t="shared" si="0"/>
        <v>5000</v>
      </c>
      <c r="E32" s="43">
        <v>5000</v>
      </c>
      <c r="F32" s="15" t="s">
        <v>706</v>
      </c>
      <c r="G32" s="363"/>
      <c r="H32" s="363"/>
      <c r="I32" s="363"/>
      <c r="J32" s="363"/>
    </row>
    <row r="33" spans="1:10" ht="14.25" customHeight="1">
      <c r="A33" s="40">
        <v>4212</v>
      </c>
      <c r="B33" s="134" t="s">
        <v>308</v>
      </c>
      <c r="C33" s="135" t="s">
        <v>618</v>
      </c>
      <c r="D33" s="43">
        <f t="shared" si="0"/>
        <v>3000</v>
      </c>
      <c r="E33" s="43">
        <v>3000</v>
      </c>
      <c r="F33" s="15" t="s">
        <v>706</v>
      </c>
      <c r="G33" s="363"/>
      <c r="H33" s="363"/>
      <c r="I33" s="363"/>
      <c r="J33" s="363"/>
    </row>
    <row r="34" spans="1:10" ht="14.25">
      <c r="A34" s="40">
        <v>4213</v>
      </c>
      <c r="B34" s="134" t="s">
        <v>309</v>
      </c>
      <c r="C34" s="135" t="s">
        <v>619</v>
      </c>
      <c r="D34" s="43">
        <f t="shared" si="0"/>
        <v>0</v>
      </c>
      <c r="E34" s="43"/>
      <c r="F34" s="15" t="s">
        <v>706</v>
      </c>
      <c r="G34" s="218"/>
      <c r="H34" s="218"/>
      <c r="I34" s="218"/>
      <c r="J34" s="218"/>
    </row>
    <row r="35" spans="1:10" ht="14.25">
      <c r="A35" s="40">
        <v>4214</v>
      </c>
      <c r="B35" s="134" t="s">
        <v>310</v>
      </c>
      <c r="C35" s="135" t="s">
        <v>620</v>
      </c>
      <c r="D35" s="43">
        <f t="shared" si="0"/>
        <v>0</v>
      </c>
      <c r="E35" s="43"/>
      <c r="F35" s="15" t="s">
        <v>706</v>
      </c>
      <c r="G35" s="218"/>
      <c r="H35" s="218"/>
      <c r="I35" s="218"/>
      <c r="J35" s="218"/>
    </row>
    <row r="36" spans="1:10" ht="40.5">
      <c r="A36" s="40">
        <v>4215</v>
      </c>
      <c r="B36" s="136" t="s">
        <v>311</v>
      </c>
      <c r="C36" s="132" t="s">
        <v>702</v>
      </c>
      <c r="D36" s="43">
        <f>SUM(D38:D40)</f>
        <v>17500</v>
      </c>
      <c r="E36" s="43">
        <f>SUM(E38:E40)</f>
        <v>17500</v>
      </c>
      <c r="F36" s="15" t="s">
        <v>706</v>
      </c>
      <c r="G36" s="218"/>
      <c r="H36" s="218"/>
      <c r="I36" s="218"/>
      <c r="J36" s="218"/>
    </row>
    <row r="37" spans="1:10" ht="17.25" customHeight="1">
      <c r="A37" s="40">
        <v>4216</v>
      </c>
      <c r="B37" s="128" t="s">
        <v>90</v>
      </c>
      <c r="C37" s="132"/>
      <c r="D37" s="43"/>
      <c r="E37" s="43"/>
      <c r="F37" s="15"/>
      <c r="G37" s="218"/>
      <c r="H37" s="218"/>
      <c r="I37" s="218"/>
      <c r="J37" s="218"/>
    </row>
    <row r="38" spans="1:10" ht="14.25">
      <c r="A38" s="40">
        <v>4217</v>
      </c>
      <c r="B38" s="134" t="s">
        <v>312</v>
      </c>
      <c r="C38" s="140">
        <v>4221</v>
      </c>
      <c r="D38" s="43">
        <f>SUM(E38:F38)</f>
        <v>16000</v>
      </c>
      <c r="E38" s="43">
        <v>16000</v>
      </c>
      <c r="F38" s="15" t="s">
        <v>706</v>
      </c>
      <c r="G38" s="218"/>
      <c r="H38" s="218"/>
      <c r="I38" s="218"/>
      <c r="J38" s="218"/>
    </row>
    <row r="39" spans="1:10" ht="27">
      <c r="A39" s="40">
        <v>4220</v>
      </c>
      <c r="B39" s="134" t="s">
        <v>313</v>
      </c>
      <c r="C39" s="135" t="s">
        <v>666</v>
      </c>
      <c r="D39" s="43">
        <f>SUM(E39:F39)</f>
        <v>1500</v>
      </c>
      <c r="E39" s="43">
        <v>1500</v>
      </c>
      <c r="F39" s="15" t="s">
        <v>706</v>
      </c>
      <c r="G39" s="218"/>
      <c r="H39" s="218"/>
      <c r="I39" s="218"/>
      <c r="J39" s="218"/>
    </row>
    <row r="40" spans="1:10" ht="14.25">
      <c r="A40" s="40"/>
      <c r="B40" s="134" t="s">
        <v>314</v>
      </c>
      <c r="C40" s="135" t="s">
        <v>667</v>
      </c>
      <c r="D40" s="43">
        <f>SUM(E40:F40)</f>
        <v>0</v>
      </c>
      <c r="E40" s="43"/>
      <c r="F40" s="15" t="s">
        <v>706</v>
      </c>
      <c r="G40" s="218"/>
      <c r="H40" s="218"/>
      <c r="I40" s="218"/>
      <c r="J40" s="218"/>
    </row>
    <row r="41" spans="1:10" ht="51">
      <c r="A41" s="40">
        <v>4221</v>
      </c>
      <c r="B41" s="141" t="s">
        <v>315</v>
      </c>
      <c r="C41" s="132" t="s">
        <v>702</v>
      </c>
      <c r="D41" s="43">
        <f>SUM(D43:D50)</f>
        <v>110100</v>
      </c>
      <c r="E41" s="43">
        <f>SUM(E43:E50)</f>
        <v>110100</v>
      </c>
      <c r="F41" s="15" t="s">
        <v>706</v>
      </c>
      <c r="G41" s="218"/>
      <c r="H41" s="218"/>
      <c r="I41" s="218"/>
      <c r="J41" s="218"/>
    </row>
    <row r="42" spans="1:10" ht="14.25">
      <c r="A42" s="40">
        <v>4222</v>
      </c>
      <c r="B42" s="128" t="s">
        <v>90</v>
      </c>
      <c r="C42" s="132"/>
      <c r="D42" s="43"/>
      <c r="E42" s="43"/>
      <c r="F42" s="15"/>
      <c r="G42" s="218"/>
      <c r="H42" s="218"/>
      <c r="I42" s="218"/>
      <c r="J42" s="218"/>
    </row>
    <row r="43" spans="1:10" ht="14.25">
      <c r="A43" s="40">
        <v>4223</v>
      </c>
      <c r="B43" s="134" t="s">
        <v>316</v>
      </c>
      <c r="C43" s="135" t="s">
        <v>668</v>
      </c>
      <c r="D43" s="43">
        <f>SUM(E43:F43)</f>
        <v>0</v>
      </c>
      <c r="E43" s="43"/>
      <c r="F43" s="15" t="s">
        <v>706</v>
      </c>
      <c r="G43" s="218"/>
      <c r="H43" s="218"/>
      <c r="I43" s="218"/>
      <c r="J43" s="218"/>
    </row>
    <row r="44" spans="1:10" ht="31.5" customHeight="1">
      <c r="A44" s="40">
        <v>4230</v>
      </c>
      <c r="B44" s="134" t="s">
        <v>317</v>
      </c>
      <c r="C44" s="135" t="s">
        <v>669</v>
      </c>
      <c r="D44" s="43">
        <f aca="true" t="shared" si="1" ref="D44:D50">SUM(E44:F44)</f>
        <v>4000</v>
      </c>
      <c r="E44" s="43">
        <v>4000</v>
      </c>
      <c r="F44" s="15" t="s">
        <v>706</v>
      </c>
      <c r="G44" s="218"/>
      <c r="H44" s="218"/>
      <c r="I44" s="218"/>
      <c r="J44" s="218"/>
    </row>
    <row r="45" spans="1:10" ht="27">
      <c r="A45" s="40"/>
      <c r="B45" s="134" t="s">
        <v>318</v>
      </c>
      <c r="C45" s="135" t="s">
        <v>670</v>
      </c>
      <c r="D45" s="43">
        <f t="shared" si="1"/>
        <v>0</v>
      </c>
      <c r="E45" s="43"/>
      <c r="F45" s="15" t="s">
        <v>706</v>
      </c>
      <c r="G45" s="218"/>
      <c r="H45" s="218"/>
      <c r="I45" s="218"/>
      <c r="J45" s="218"/>
    </row>
    <row r="46" spans="1:10" ht="14.25">
      <c r="A46" s="40">
        <v>4231</v>
      </c>
      <c r="B46" s="134" t="s">
        <v>319</v>
      </c>
      <c r="C46" s="135" t="s">
        <v>671</v>
      </c>
      <c r="D46" s="43">
        <f t="shared" si="1"/>
        <v>1500</v>
      </c>
      <c r="E46" s="43">
        <v>1500</v>
      </c>
      <c r="F46" s="15" t="s">
        <v>706</v>
      </c>
      <c r="G46" s="218"/>
      <c r="H46" s="218"/>
      <c r="I46" s="218"/>
      <c r="J46" s="218"/>
    </row>
    <row r="47" spans="1:10" ht="14.25">
      <c r="A47" s="40">
        <v>4232</v>
      </c>
      <c r="B47" s="142" t="s">
        <v>320</v>
      </c>
      <c r="C47" s="143">
        <v>4235</v>
      </c>
      <c r="D47" s="43">
        <f t="shared" si="1"/>
        <v>0</v>
      </c>
      <c r="E47" s="43"/>
      <c r="F47" s="15" t="s">
        <v>706</v>
      </c>
      <c r="G47" s="218"/>
      <c r="H47" s="218"/>
      <c r="I47" s="218"/>
      <c r="J47" s="218"/>
    </row>
    <row r="48" spans="1:10" ht="27">
      <c r="A48" s="40">
        <v>4233</v>
      </c>
      <c r="B48" s="134" t="s">
        <v>321</v>
      </c>
      <c r="C48" s="135" t="s">
        <v>672</v>
      </c>
      <c r="D48" s="43">
        <f t="shared" si="1"/>
        <v>0</v>
      </c>
      <c r="E48" s="43"/>
      <c r="F48" s="15" t="s">
        <v>706</v>
      </c>
      <c r="G48" s="218"/>
      <c r="H48" s="218"/>
      <c r="I48" s="218"/>
      <c r="J48" s="218"/>
    </row>
    <row r="49" spans="1:10" ht="16.5">
      <c r="A49" s="40">
        <v>4234</v>
      </c>
      <c r="B49" s="134" t="s">
        <v>322</v>
      </c>
      <c r="C49" s="135" t="s">
        <v>673</v>
      </c>
      <c r="D49" s="43">
        <f t="shared" si="1"/>
        <v>2500</v>
      </c>
      <c r="E49" s="43">
        <v>2500</v>
      </c>
      <c r="F49" s="15" t="s">
        <v>706</v>
      </c>
      <c r="G49" s="363"/>
      <c r="H49" s="363"/>
      <c r="I49" s="363"/>
      <c r="J49" s="363"/>
    </row>
    <row r="50" spans="1:10" ht="14.25">
      <c r="A50" s="40">
        <v>4235</v>
      </c>
      <c r="B50" s="134" t="s">
        <v>323</v>
      </c>
      <c r="C50" s="135" t="s">
        <v>674</v>
      </c>
      <c r="D50" s="43">
        <f t="shared" si="1"/>
        <v>102100</v>
      </c>
      <c r="E50" s="43">
        <v>102100</v>
      </c>
      <c r="F50" s="15" t="s">
        <v>706</v>
      </c>
      <c r="G50" s="218"/>
      <c r="H50" s="218"/>
      <c r="I50" s="218"/>
      <c r="J50" s="218"/>
    </row>
    <row r="51" spans="1:10" ht="18" customHeight="1">
      <c r="A51" s="40">
        <v>4236</v>
      </c>
      <c r="B51" s="136" t="s">
        <v>324</v>
      </c>
      <c r="C51" s="132" t="s">
        <v>702</v>
      </c>
      <c r="D51" s="43">
        <f>SUM(D53)</f>
        <v>10500</v>
      </c>
      <c r="E51" s="43">
        <f>SUM(E53)</f>
        <v>10500</v>
      </c>
      <c r="F51" s="15" t="s">
        <v>706</v>
      </c>
      <c r="G51" s="218"/>
      <c r="H51" s="218"/>
      <c r="I51" s="218"/>
      <c r="J51" s="218"/>
    </row>
    <row r="52" spans="1:10" ht="14.25">
      <c r="A52" s="40">
        <v>4237</v>
      </c>
      <c r="B52" s="128" t="s">
        <v>90</v>
      </c>
      <c r="C52" s="132"/>
      <c r="D52" s="43"/>
      <c r="E52" s="43"/>
      <c r="F52" s="15"/>
      <c r="G52" s="218"/>
      <c r="H52" s="218"/>
      <c r="I52" s="218"/>
      <c r="J52" s="218"/>
    </row>
    <row r="53" spans="1:10" ht="14.25">
      <c r="A53" s="40">
        <v>4238</v>
      </c>
      <c r="B53" s="134" t="s">
        <v>325</v>
      </c>
      <c r="C53" s="135" t="s">
        <v>675</v>
      </c>
      <c r="D53" s="43">
        <f>SUM(E53:F53)</f>
        <v>10500</v>
      </c>
      <c r="E53" s="43">
        <v>10500</v>
      </c>
      <c r="F53" s="15" t="s">
        <v>706</v>
      </c>
      <c r="G53" s="218"/>
      <c r="H53" s="218"/>
      <c r="I53" s="218"/>
      <c r="J53" s="218"/>
    </row>
    <row r="54" spans="1:10" ht="27">
      <c r="A54" s="40">
        <v>4240</v>
      </c>
      <c r="B54" s="136" t="s">
        <v>326</v>
      </c>
      <c r="C54" s="132" t="s">
        <v>702</v>
      </c>
      <c r="D54" s="43">
        <f>SUM(D56:D57)</f>
        <v>37500</v>
      </c>
      <c r="E54" s="43">
        <f>SUM(E56:E57)</f>
        <v>37500</v>
      </c>
      <c r="F54" s="15" t="s">
        <v>706</v>
      </c>
      <c r="G54" s="218"/>
      <c r="H54" s="218"/>
      <c r="I54" s="218"/>
      <c r="J54" s="218"/>
    </row>
    <row r="55" spans="1:10" ht="14.25">
      <c r="A55" s="40"/>
      <c r="B55" s="128" t="s">
        <v>90</v>
      </c>
      <c r="C55" s="132"/>
      <c r="D55" s="43"/>
      <c r="E55" s="43"/>
      <c r="F55" s="15"/>
      <c r="G55" s="218"/>
      <c r="H55" s="218"/>
      <c r="I55" s="218"/>
      <c r="J55" s="218"/>
    </row>
    <row r="56" spans="1:10" ht="27">
      <c r="A56" s="40">
        <v>4241</v>
      </c>
      <c r="B56" s="134" t="s">
        <v>327</v>
      </c>
      <c r="C56" s="135" t="s">
        <v>676</v>
      </c>
      <c r="D56" s="43">
        <f>SUM(E56:F56)</f>
        <v>22000</v>
      </c>
      <c r="E56" s="43">
        <v>22000</v>
      </c>
      <c r="F56" s="15" t="s">
        <v>706</v>
      </c>
      <c r="G56" s="363"/>
      <c r="H56" s="363"/>
      <c r="I56" s="363"/>
      <c r="J56" s="363"/>
    </row>
    <row r="57" spans="1:11" ht="28.5" customHeight="1">
      <c r="A57" s="40">
        <v>4250</v>
      </c>
      <c r="B57" s="144" t="s">
        <v>328</v>
      </c>
      <c r="C57" s="138" t="s">
        <v>677</v>
      </c>
      <c r="D57" s="139">
        <f>SUM(E57:F57)</f>
        <v>15500</v>
      </c>
      <c r="E57" s="139">
        <v>15500</v>
      </c>
      <c r="F57" s="434" t="s">
        <v>706</v>
      </c>
      <c r="G57" s="425"/>
      <c r="H57" s="425"/>
      <c r="I57" s="425"/>
      <c r="J57" s="425"/>
      <c r="K57" s="36"/>
    </row>
    <row r="58" spans="1:11" ht="40.5">
      <c r="A58" s="40"/>
      <c r="B58" s="136" t="s">
        <v>329</v>
      </c>
      <c r="C58" s="132" t="s">
        <v>702</v>
      </c>
      <c r="D58" s="43">
        <f>SUM(D60:D67)</f>
        <v>71000</v>
      </c>
      <c r="E58" s="43">
        <f>SUM(E60:E67)</f>
        <v>71000</v>
      </c>
      <c r="F58" s="15" t="s">
        <v>706</v>
      </c>
      <c r="G58" s="218"/>
      <c r="H58" s="218"/>
      <c r="I58" s="218"/>
      <c r="J58" s="218"/>
      <c r="K58" s="36"/>
    </row>
    <row r="59" spans="1:11" ht="14.25">
      <c r="A59" s="40">
        <v>4251</v>
      </c>
      <c r="B59" s="128" t="s">
        <v>90</v>
      </c>
      <c r="C59" s="132"/>
      <c r="D59" s="43"/>
      <c r="E59" s="43"/>
      <c r="F59" s="15"/>
      <c r="G59" s="218"/>
      <c r="H59" s="218"/>
      <c r="I59" s="218"/>
      <c r="J59" s="218"/>
      <c r="K59" s="36"/>
    </row>
    <row r="60" spans="1:11" ht="16.5">
      <c r="A60" s="40">
        <v>4252</v>
      </c>
      <c r="B60" s="144" t="s">
        <v>330</v>
      </c>
      <c r="C60" s="138" t="s">
        <v>678</v>
      </c>
      <c r="D60" s="139">
        <f aca="true" t="shared" si="2" ref="D60:D67">SUM(E60:F60)</f>
        <v>6000</v>
      </c>
      <c r="E60" s="139">
        <v>6000</v>
      </c>
      <c r="F60" s="434" t="s">
        <v>706</v>
      </c>
      <c r="G60" s="426"/>
      <c r="H60" s="426"/>
      <c r="I60" s="426"/>
      <c r="J60" s="426"/>
      <c r="K60" s="36"/>
    </row>
    <row r="61" spans="1:11" ht="14.25">
      <c r="A61" s="40">
        <v>4260</v>
      </c>
      <c r="B61" s="134" t="s">
        <v>331</v>
      </c>
      <c r="C61" s="135" t="s">
        <v>679</v>
      </c>
      <c r="D61" s="43">
        <f t="shared" si="2"/>
        <v>0</v>
      </c>
      <c r="E61" s="43"/>
      <c r="F61" s="15" t="s">
        <v>706</v>
      </c>
      <c r="G61" s="218"/>
      <c r="H61" s="218"/>
      <c r="I61" s="218"/>
      <c r="J61" s="218"/>
      <c r="K61" s="36"/>
    </row>
    <row r="62" spans="1:10" ht="27">
      <c r="A62" s="40"/>
      <c r="B62" s="134" t="s">
        <v>332</v>
      </c>
      <c r="C62" s="135" t="s">
        <v>680</v>
      </c>
      <c r="D62" s="43">
        <f t="shared" si="2"/>
        <v>0</v>
      </c>
      <c r="E62" s="43"/>
      <c r="F62" s="15" t="s">
        <v>706</v>
      </c>
      <c r="G62" s="218"/>
      <c r="H62" s="218"/>
      <c r="I62" s="218"/>
      <c r="J62" s="218"/>
    </row>
    <row r="63" spans="1:10" ht="14.25">
      <c r="A63" s="40">
        <v>4261</v>
      </c>
      <c r="B63" s="134" t="s">
        <v>333</v>
      </c>
      <c r="C63" s="135" t="s">
        <v>681</v>
      </c>
      <c r="D63" s="43">
        <f t="shared" si="2"/>
        <v>26000</v>
      </c>
      <c r="E63" s="43">
        <v>26000</v>
      </c>
      <c r="F63" s="15" t="s">
        <v>706</v>
      </c>
      <c r="G63" s="218"/>
      <c r="H63" s="218"/>
      <c r="I63" s="218"/>
      <c r="J63" s="218"/>
    </row>
    <row r="64" spans="1:10" ht="26.25" customHeight="1">
      <c r="A64" s="40">
        <v>4262</v>
      </c>
      <c r="B64" s="146" t="s">
        <v>334</v>
      </c>
      <c r="C64" s="135" t="s">
        <v>682</v>
      </c>
      <c r="D64" s="43">
        <f t="shared" si="2"/>
        <v>0</v>
      </c>
      <c r="E64" s="43"/>
      <c r="F64" s="15" t="s">
        <v>706</v>
      </c>
      <c r="G64" s="218"/>
      <c r="H64" s="218"/>
      <c r="I64" s="218"/>
      <c r="J64" s="218"/>
    </row>
    <row r="65" spans="1:10" ht="14.25">
      <c r="A65" s="40">
        <v>4263</v>
      </c>
      <c r="B65" s="134" t="s">
        <v>335</v>
      </c>
      <c r="C65" s="135" t="s">
        <v>683</v>
      </c>
      <c r="D65" s="43">
        <f t="shared" si="2"/>
        <v>0</v>
      </c>
      <c r="E65" s="43"/>
      <c r="F65" s="15" t="s">
        <v>706</v>
      </c>
      <c r="G65" s="218"/>
      <c r="H65" s="218"/>
      <c r="I65" s="218"/>
      <c r="J65" s="218"/>
    </row>
    <row r="66" spans="1:10" ht="14.25">
      <c r="A66" s="40">
        <v>4264</v>
      </c>
      <c r="B66" s="134" t="s">
        <v>336</v>
      </c>
      <c r="C66" s="135" t="s">
        <v>684</v>
      </c>
      <c r="D66" s="43">
        <f t="shared" si="2"/>
        <v>4000</v>
      </c>
      <c r="E66" s="43">
        <v>4000</v>
      </c>
      <c r="F66" s="15" t="s">
        <v>706</v>
      </c>
      <c r="G66" s="218"/>
      <c r="H66" s="218"/>
      <c r="I66" s="218"/>
      <c r="J66" s="218"/>
    </row>
    <row r="67" spans="1:10" ht="14.25">
      <c r="A67" s="40">
        <v>4265</v>
      </c>
      <c r="B67" s="134" t="s">
        <v>337</v>
      </c>
      <c r="C67" s="135" t="s">
        <v>685</v>
      </c>
      <c r="D67" s="43">
        <f t="shared" si="2"/>
        <v>35000</v>
      </c>
      <c r="E67" s="43">
        <v>35000</v>
      </c>
      <c r="F67" s="15" t="s">
        <v>706</v>
      </c>
      <c r="G67" s="218"/>
      <c r="H67" s="218"/>
      <c r="I67" s="218"/>
      <c r="J67" s="218"/>
    </row>
    <row r="68" spans="1:10" ht="27">
      <c r="A68" s="40">
        <v>4266</v>
      </c>
      <c r="B68" s="136" t="s">
        <v>338</v>
      </c>
      <c r="C68" s="132" t="s">
        <v>702</v>
      </c>
      <c r="D68" s="43">
        <f>SUM(D70,D74,D78)</f>
        <v>0</v>
      </c>
      <c r="E68" s="43">
        <f>SUM(E70,E74,E78)</f>
        <v>0</v>
      </c>
      <c r="F68" s="15" t="s">
        <v>706</v>
      </c>
      <c r="G68" s="218"/>
      <c r="H68" s="218"/>
      <c r="I68" s="218"/>
      <c r="J68" s="218"/>
    </row>
    <row r="69" spans="1:10" ht="13.5">
      <c r="A69" s="40">
        <v>4267</v>
      </c>
      <c r="B69" s="128" t="s">
        <v>291</v>
      </c>
      <c r="C69" s="126"/>
      <c r="D69" s="43"/>
      <c r="E69" s="43"/>
      <c r="F69" s="11"/>
      <c r="G69" s="218"/>
      <c r="H69" s="218"/>
      <c r="I69" s="218"/>
      <c r="J69" s="218"/>
    </row>
    <row r="70" spans="1:10" ht="13.5">
      <c r="A70" s="40">
        <v>4268</v>
      </c>
      <c r="B70" s="136" t="s">
        <v>339</v>
      </c>
      <c r="C70" s="132" t="s">
        <v>702</v>
      </c>
      <c r="D70" s="43">
        <f>SUM(D72:D73)</f>
        <v>0</v>
      </c>
      <c r="E70" s="43">
        <f>SUM(E72:E73)</f>
        <v>0</v>
      </c>
      <c r="F70" s="11" t="s">
        <v>707</v>
      </c>
      <c r="G70" s="218"/>
      <c r="H70" s="218"/>
      <c r="I70" s="218"/>
      <c r="J70" s="218"/>
    </row>
    <row r="71" spans="1:10" ht="11.25" customHeight="1">
      <c r="A71" s="40">
        <v>4300</v>
      </c>
      <c r="B71" s="128" t="s">
        <v>90</v>
      </c>
      <c r="C71" s="132"/>
      <c r="D71" s="43"/>
      <c r="E71" s="43"/>
      <c r="F71" s="15"/>
      <c r="G71" s="218"/>
      <c r="H71" s="218"/>
      <c r="I71" s="218"/>
      <c r="J71" s="218"/>
    </row>
    <row r="72" spans="1:10" ht="14.25">
      <c r="A72" s="40"/>
      <c r="B72" s="134" t="s">
        <v>340</v>
      </c>
      <c r="C72" s="135" t="s">
        <v>686</v>
      </c>
      <c r="D72" s="43">
        <f>SUM(E72:F72)</f>
        <v>0</v>
      </c>
      <c r="E72" s="43"/>
      <c r="F72" s="15" t="s">
        <v>706</v>
      </c>
      <c r="G72" s="218"/>
      <c r="H72" s="218"/>
      <c r="I72" s="218"/>
      <c r="J72" s="218"/>
    </row>
    <row r="73" spans="1:10" ht="14.25">
      <c r="A73" s="40">
        <v>4310</v>
      </c>
      <c r="B73" s="134" t="s">
        <v>341</v>
      </c>
      <c r="C73" s="135" t="s">
        <v>687</v>
      </c>
      <c r="D73" s="43">
        <f>SUM(E73:F73)</f>
        <v>0</v>
      </c>
      <c r="E73" s="43"/>
      <c r="F73" s="15" t="s">
        <v>706</v>
      </c>
      <c r="G73" s="218"/>
      <c r="H73" s="218"/>
      <c r="I73" s="218"/>
      <c r="J73" s="218"/>
    </row>
    <row r="74" spans="1:10" ht="27">
      <c r="A74" s="40"/>
      <c r="B74" s="136" t="s">
        <v>343</v>
      </c>
      <c r="C74" s="132" t="s">
        <v>702</v>
      </c>
      <c r="D74" s="43">
        <f>SUM(D76:D77)</f>
        <v>0</v>
      </c>
      <c r="E74" s="43">
        <f>SUM(E76:E77)</f>
        <v>0</v>
      </c>
      <c r="F74" s="11" t="s">
        <v>707</v>
      </c>
      <c r="G74" s="218"/>
      <c r="H74" s="218"/>
      <c r="I74" s="218"/>
      <c r="J74" s="218"/>
    </row>
    <row r="75" spans="1:10" ht="14.25">
      <c r="A75" s="40">
        <v>4311</v>
      </c>
      <c r="B75" s="128" t="s">
        <v>90</v>
      </c>
      <c r="C75" s="132"/>
      <c r="D75" s="43"/>
      <c r="E75" s="43"/>
      <c r="F75" s="15"/>
      <c r="G75" s="218"/>
      <c r="H75" s="218"/>
      <c r="I75" s="218"/>
      <c r="J75" s="218"/>
    </row>
    <row r="76" spans="1:10" ht="14.25">
      <c r="A76" s="40">
        <v>4312</v>
      </c>
      <c r="B76" s="134" t="s">
        <v>344</v>
      </c>
      <c r="C76" s="135" t="s">
        <v>688</v>
      </c>
      <c r="D76" s="43">
        <f>SUM(E76:F76)</f>
        <v>0</v>
      </c>
      <c r="E76" s="43"/>
      <c r="F76" s="15" t="s">
        <v>706</v>
      </c>
      <c r="G76" s="218"/>
      <c r="H76" s="218"/>
      <c r="I76" s="218"/>
      <c r="J76" s="218"/>
    </row>
    <row r="77" spans="1:10" ht="14.25">
      <c r="A77" s="40">
        <v>4320</v>
      </c>
      <c r="B77" s="134" t="s">
        <v>345</v>
      </c>
      <c r="C77" s="135" t="s">
        <v>689</v>
      </c>
      <c r="D77" s="43">
        <f>SUM(E77:F77)</f>
        <v>0</v>
      </c>
      <c r="E77" s="43"/>
      <c r="F77" s="15" t="s">
        <v>706</v>
      </c>
      <c r="G77" s="218"/>
      <c r="H77" s="218"/>
      <c r="I77" s="218"/>
      <c r="J77" s="218"/>
    </row>
    <row r="78" spans="1:10" ht="27">
      <c r="A78" s="40"/>
      <c r="B78" s="136" t="s">
        <v>346</v>
      </c>
      <c r="C78" s="132" t="s">
        <v>702</v>
      </c>
      <c r="D78" s="43">
        <f>SUM(D80:D82)</f>
        <v>0</v>
      </c>
      <c r="E78" s="43">
        <f>SUM(E80:E82)</f>
        <v>0</v>
      </c>
      <c r="F78" s="15" t="s">
        <v>706</v>
      </c>
      <c r="G78" s="218"/>
      <c r="H78" s="218"/>
      <c r="I78" s="218"/>
      <c r="J78" s="218"/>
    </row>
    <row r="79" spans="1:10" ht="15.75" customHeight="1">
      <c r="A79" s="40">
        <v>4321</v>
      </c>
      <c r="B79" s="128" t="s">
        <v>90</v>
      </c>
      <c r="C79" s="132"/>
      <c r="D79" s="43"/>
      <c r="E79" s="43"/>
      <c r="F79" s="15"/>
      <c r="G79" s="218"/>
      <c r="H79" s="218"/>
      <c r="I79" s="218"/>
      <c r="J79" s="218"/>
    </row>
    <row r="80" spans="1:10" ht="27">
      <c r="A80" s="40">
        <v>4322</v>
      </c>
      <c r="B80" s="134" t="s">
        <v>347</v>
      </c>
      <c r="C80" s="135" t="s">
        <v>690</v>
      </c>
      <c r="D80" s="43">
        <f>SUM(E80:F80)</f>
        <v>0</v>
      </c>
      <c r="E80" s="43"/>
      <c r="F80" s="15" t="s">
        <v>706</v>
      </c>
      <c r="G80" s="218"/>
      <c r="H80" s="218"/>
      <c r="I80" s="218"/>
      <c r="J80" s="218"/>
    </row>
    <row r="81" spans="1:10" ht="14.25">
      <c r="A81" s="40">
        <v>4330</v>
      </c>
      <c r="B81" s="134" t="s">
        <v>348</v>
      </c>
      <c r="C81" s="135" t="s">
        <v>691</v>
      </c>
      <c r="D81" s="43">
        <f>SUM(E81:F81)</f>
        <v>0</v>
      </c>
      <c r="E81" s="43"/>
      <c r="F81" s="15" t="s">
        <v>706</v>
      </c>
      <c r="G81" s="218"/>
      <c r="H81" s="218"/>
      <c r="I81" s="218"/>
      <c r="J81" s="218"/>
    </row>
    <row r="82" spans="1:10" ht="14.25">
      <c r="A82" s="40"/>
      <c r="B82" s="134" t="s">
        <v>349</v>
      </c>
      <c r="C82" s="135" t="s">
        <v>692</v>
      </c>
      <c r="D82" s="43">
        <f>SUM(E82:F82)</f>
        <v>0</v>
      </c>
      <c r="E82" s="43"/>
      <c r="F82" s="15" t="s">
        <v>706</v>
      </c>
      <c r="G82" s="218"/>
      <c r="H82" s="218"/>
      <c r="I82" s="218"/>
      <c r="J82" s="218"/>
    </row>
    <row r="83" spans="1:10" ht="14.25">
      <c r="A83" s="40">
        <v>4331</v>
      </c>
      <c r="B83" s="134" t="s">
        <v>351</v>
      </c>
      <c r="C83" s="132" t="s">
        <v>702</v>
      </c>
      <c r="D83" s="43">
        <f>SUM(D85,D89)</f>
        <v>0</v>
      </c>
      <c r="E83" s="43">
        <f>SUM(E85,E89)</f>
        <v>0</v>
      </c>
      <c r="F83" s="15" t="s">
        <v>706</v>
      </c>
      <c r="G83" s="218"/>
      <c r="H83" s="218"/>
      <c r="I83" s="218"/>
      <c r="J83" s="218"/>
    </row>
    <row r="84" spans="1:10" ht="13.5">
      <c r="A84" s="40">
        <v>4332</v>
      </c>
      <c r="B84" s="128" t="s">
        <v>291</v>
      </c>
      <c r="C84" s="126"/>
      <c r="D84" s="43"/>
      <c r="E84" s="43"/>
      <c r="F84" s="11"/>
      <c r="G84" s="218"/>
      <c r="H84" s="218"/>
      <c r="I84" s="218"/>
      <c r="J84" s="218"/>
    </row>
    <row r="85" spans="1:10" ht="40.5">
      <c r="A85" s="40">
        <v>4333</v>
      </c>
      <c r="B85" s="136" t="s">
        <v>352</v>
      </c>
      <c r="C85" s="132" t="s">
        <v>702</v>
      </c>
      <c r="D85" s="43">
        <f>SUM(D87:D88)</f>
        <v>0</v>
      </c>
      <c r="E85" s="43">
        <f>SUM(E87:E88)</f>
        <v>0</v>
      </c>
      <c r="F85" s="11" t="s">
        <v>707</v>
      </c>
      <c r="G85" s="218"/>
      <c r="H85" s="218"/>
      <c r="I85" s="218"/>
      <c r="J85" s="218"/>
    </row>
    <row r="86" spans="1:10" ht="14.25">
      <c r="A86" s="40">
        <v>4400</v>
      </c>
      <c r="B86" s="128" t="s">
        <v>90</v>
      </c>
      <c r="C86" s="132"/>
      <c r="D86" s="43"/>
      <c r="E86" s="43"/>
      <c r="F86" s="15"/>
      <c r="G86" s="218"/>
      <c r="H86" s="218"/>
      <c r="I86" s="218"/>
      <c r="J86" s="218"/>
    </row>
    <row r="87" spans="1:10" ht="27">
      <c r="A87" s="40"/>
      <c r="B87" s="134" t="s">
        <v>353</v>
      </c>
      <c r="C87" s="135" t="s">
        <v>693</v>
      </c>
      <c r="D87" s="43">
        <f>SUM(E87:F87)</f>
        <v>0</v>
      </c>
      <c r="E87" s="43"/>
      <c r="F87" s="15" t="s">
        <v>706</v>
      </c>
      <c r="G87" s="218"/>
      <c r="H87" s="218"/>
      <c r="I87" s="218"/>
      <c r="J87" s="218"/>
    </row>
    <row r="88" spans="1:10" ht="27">
      <c r="A88" s="40">
        <v>4410</v>
      </c>
      <c r="B88" s="134" t="s">
        <v>354</v>
      </c>
      <c r="C88" s="135" t="s">
        <v>694</v>
      </c>
      <c r="D88" s="43">
        <f>SUM(E88:F88)</f>
        <v>0</v>
      </c>
      <c r="E88" s="43"/>
      <c r="F88" s="15" t="s">
        <v>706</v>
      </c>
      <c r="G88" s="218"/>
      <c r="H88" s="218"/>
      <c r="I88" s="218"/>
      <c r="J88" s="218"/>
    </row>
    <row r="89" spans="1:10" ht="54">
      <c r="A89" s="40"/>
      <c r="B89" s="136" t="s">
        <v>355</v>
      </c>
      <c r="C89" s="132" t="s">
        <v>702</v>
      </c>
      <c r="D89" s="43">
        <f>SUM(D91:D92)</f>
        <v>0</v>
      </c>
      <c r="E89" s="43">
        <f>SUM(E91:E92)</f>
        <v>0</v>
      </c>
      <c r="F89" s="11" t="s">
        <v>707</v>
      </c>
      <c r="G89" s="218"/>
      <c r="H89" s="218"/>
      <c r="I89" s="218"/>
      <c r="J89" s="218"/>
    </row>
    <row r="90" spans="1:10" ht="14.25">
      <c r="A90" s="40">
        <v>4411</v>
      </c>
      <c r="B90" s="128" t="s">
        <v>90</v>
      </c>
      <c r="C90" s="132"/>
      <c r="D90" s="43"/>
      <c r="E90" s="43"/>
      <c r="F90" s="15"/>
      <c r="G90" s="218"/>
      <c r="H90" s="218"/>
      <c r="I90" s="218"/>
      <c r="J90" s="218"/>
    </row>
    <row r="91" spans="1:10" ht="27">
      <c r="A91" s="40">
        <v>4412</v>
      </c>
      <c r="B91" s="134" t="s">
        <v>356</v>
      </c>
      <c r="C91" s="135" t="s">
        <v>695</v>
      </c>
      <c r="D91" s="43">
        <f>SUM(E91:F91)</f>
        <v>0</v>
      </c>
      <c r="E91" s="43"/>
      <c r="F91" s="15" t="s">
        <v>706</v>
      </c>
      <c r="G91" s="218"/>
      <c r="H91" s="218"/>
      <c r="I91" s="218"/>
      <c r="J91" s="218"/>
    </row>
    <row r="92" spans="1:10" ht="27">
      <c r="A92" s="40">
        <v>4420</v>
      </c>
      <c r="B92" s="134" t="s">
        <v>357</v>
      </c>
      <c r="C92" s="135" t="s">
        <v>696</v>
      </c>
      <c r="D92" s="43">
        <f>SUM(E92:F92)</f>
        <v>0</v>
      </c>
      <c r="E92" s="43"/>
      <c r="F92" s="15" t="s">
        <v>706</v>
      </c>
      <c r="G92" s="218"/>
      <c r="H92" s="218"/>
      <c r="I92" s="218"/>
      <c r="J92" s="218"/>
    </row>
    <row r="93" spans="1:10" ht="32.25" customHeight="1">
      <c r="A93" s="40"/>
      <c r="B93" s="146" t="s">
        <v>358</v>
      </c>
      <c r="C93" s="132" t="s">
        <v>702</v>
      </c>
      <c r="D93" s="43">
        <f>SUM(D95,D99,D103,D115)</f>
        <v>838760</v>
      </c>
      <c r="E93" s="43">
        <f>SUM(E95,E99,E103,E115)</f>
        <v>838760</v>
      </c>
      <c r="F93" s="15" t="s">
        <v>706</v>
      </c>
      <c r="G93" s="218"/>
      <c r="H93" s="218"/>
      <c r="I93" s="218"/>
      <c r="J93" s="218"/>
    </row>
    <row r="94" spans="1:10" ht="13.5">
      <c r="A94" s="40">
        <v>4421</v>
      </c>
      <c r="B94" s="128" t="s">
        <v>291</v>
      </c>
      <c r="C94" s="126"/>
      <c r="D94" s="43"/>
      <c r="E94" s="43"/>
      <c r="F94" s="11"/>
      <c r="G94" s="218"/>
      <c r="H94" s="218"/>
      <c r="I94" s="218"/>
      <c r="J94" s="218"/>
    </row>
    <row r="95" spans="1:10" ht="27">
      <c r="A95" s="40">
        <v>4422</v>
      </c>
      <c r="B95" s="147" t="s">
        <v>359</v>
      </c>
      <c r="C95" s="132" t="s">
        <v>702</v>
      </c>
      <c r="D95" s="43">
        <f>SUM(D97:D98)</f>
        <v>0</v>
      </c>
      <c r="E95" s="43">
        <f>SUM(E97:E98)</f>
        <v>0</v>
      </c>
      <c r="F95" s="11" t="s">
        <v>707</v>
      </c>
      <c r="G95" s="218"/>
      <c r="H95" s="218"/>
      <c r="I95" s="218"/>
      <c r="J95" s="218"/>
    </row>
    <row r="96" spans="1:10" ht="14.25">
      <c r="A96" s="40">
        <v>4500</v>
      </c>
      <c r="B96" s="128" t="s">
        <v>90</v>
      </c>
      <c r="C96" s="132"/>
      <c r="D96" s="43"/>
      <c r="E96" s="43"/>
      <c r="F96" s="15"/>
      <c r="G96" s="218"/>
      <c r="H96" s="218"/>
      <c r="I96" s="218"/>
      <c r="J96" s="218"/>
    </row>
    <row r="97" spans="1:10" ht="27">
      <c r="A97" s="40"/>
      <c r="B97" s="148" t="s">
        <v>360</v>
      </c>
      <c r="C97" s="135" t="s">
        <v>697</v>
      </c>
      <c r="D97" s="43">
        <f>SUM(E97:F97)</f>
        <v>0</v>
      </c>
      <c r="E97" s="124"/>
      <c r="F97" s="15" t="s">
        <v>706</v>
      </c>
      <c r="G97" s="21"/>
      <c r="H97" s="21"/>
      <c r="I97" s="21"/>
      <c r="J97" s="21"/>
    </row>
    <row r="98" spans="1:10" ht="27">
      <c r="A98" s="40">
        <v>4510</v>
      </c>
      <c r="B98" s="134" t="s">
        <v>361</v>
      </c>
      <c r="C98" s="135" t="s">
        <v>698</v>
      </c>
      <c r="D98" s="43">
        <f>SUM(E98:F98)</f>
        <v>0</v>
      </c>
      <c r="E98" s="430"/>
      <c r="F98" s="15" t="s">
        <v>706</v>
      </c>
      <c r="G98" s="21"/>
      <c r="H98" s="21"/>
      <c r="I98" s="21"/>
      <c r="J98" s="21"/>
    </row>
    <row r="99" spans="1:10" ht="40.5">
      <c r="A99" s="40"/>
      <c r="B99" s="147" t="s">
        <v>362</v>
      </c>
      <c r="C99" s="132" t="s">
        <v>702</v>
      </c>
      <c r="D99" s="43">
        <f>SUM(D101:D102)</f>
        <v>0</v>
      </c>
      <c r="E99" s="43">
        <f>SUM(E101:E102)</f>
        <v>0</v>
      </c>
      <c r="F99" s="11" t="s">
        <v>707</v>
      </c>
      <c r="G99" s="218"/>
      <c r="H99" s="218"/>
      <c r="I99" s="218"/>
      <c r="J99" s="218"/>
    </row>
    <row r="100" spans="1:10" ht="14.25">
      <c r="A100" s="40">
        <v>4511</v>
      </c>
      <c r="B100" s="128" t="s">
        <v>90</v>
      </c>
      <c r="C100" s="132"/>
      <c r="D100" s="43"/>
      <c r="E100" s="43"/>
      <c r="F100" s="15"/>
      <c r="G100" s="218"/>
      <c r="H100" s="218"/>
      <c r="I100" s="218"/>
      <c r="J100" s="218"/>
    </row>
    <row r="101" spans="1:10" ht="27">
      <c r="A101" s="40">
        <v>4512</v>
      </c>
      <c r="B101" s="134" t="s">
        <v>363</v>
      </c>
      <c r="C101" s="135" t="s">
        <v>699</v>
      </c>
      <c r="D101" s="43">
        <f>SUM(E101:F101)</f>
        <v>0</v>
      </c>
      <c r="E101" s="43"/>
      <c r="F101" s="15" t="s">
        <v>706</v>
      </c>
      <c r="G101" s="218"/>
      <c r="H101" s="218"/>
      <c r="I101" s="218"/>
      <c r="J101" s="218"/>
    </row>
    <row r="102" spans="1:10" ht="27">
      <c r="A102" s="40">
        <v>4520</v>
      </c>
      <c r="B102" s="134" t="s">
        <v>364</v>
      </c>
      <c r="C102" s="135" t="s">
        <v>700</v>
      </c>
      <c r="D102" s="43">
        <f>SUM(E102:F102)</f>
        <v>0</v>
      </c>
      <c r="E102" s="431"/>
      <c r="F102" s="15" t="s">
        <v>706</v>
      </c>
      <c r="G102" s="218"/>
      <c r="H102" s="218"/>
      <c r="I102" s="218"/>
      <c r="J102" s="218"/>
    </row>
    <row r="103" spans="1:10" ht="36.75" customHeight="1">
      <c r="A103" s="40"/>
      <c r="B103" s="147" t="s">
        <v>365</v>
      </c>
      <c r="C103" s="132" t="s">
        <v>702</v>
      </c>
      <c r="D103" s="43">
        <f>SUM(D105:D107)</f>
        <v>808760</v>
      </c>
      <c r="E103" s="43">
        <f>SUM(E105:E107)</f>
        <v>808760</v>
      </c>
      <c r="F103" s="15" t="s">
        <v>706</v>
      </c>
      <c r="G103" s="218"/>
      <c r="H103" s="218"/>
      <c r="I103" s="218"/>
      <c r="J103" s="218"/>
    </row>
    <row r="104" spans="1:10" ht="32.25" customHeight="1">
      <c r="A104" s="40">
        <v>4521</v>
      </c>
      <c r="B104" s="128" t="s">
        <v>90</v>
      </c>
      <c r="C104" s="132"/>
      <c r="D104" s="43"/>
      <c r="E104" s="43"/>
      <c r="F104" s="15" t="s">
        <v>706</v>
      </c>
      <c r="G104" s="218"/>
      <c r="H104" s="218"/>
      <c r="I104" s="218"/>
      <c r="J104" s="218"/>
    </row>
    <row r="105" spans="1:10" ht="40.5">
      <c r="A105" s="40">
        <v>4522</v>
      </c>
      <c r="B105" s="142" t="s">
        <v>366</v>
      </c>
      <c r="C105" s="135" t="s">
        <v>621</v>
      </c>
      <c r="D105" s="43">
        <f>SUM(E105:F105)</f>
        <v>808760</v>
      </c>
      <c r="E105" s="43">
        <v>808760</v>
      </c>
      <c r="F105" s="15" t="s">
        <v>706</v>
      </c>
      <c r="G105" s="21"/>
      <c r="H105" s="21"/>
      <c r="I105" s="51"/>
      <c r="J105" s="21"/>
    </row>
    <row r="106" spans="1:10" ht="34.5" customHeight="1">
      <c r="A106" s="40">
        <v>4530</v>
      </c>
      <c r="B106" s="142" t="s">
        <v>367</v>
      </c>
      <c r="C106" s="135" t="s">
        <v>622</v>
      </c>
      <c r="D106" s="43">
        <f>SUM(E106:F106)</f>
        <v>0</v>
      </c>
      <c r="E106" s="43"/>
      <c r="F106" s="15" t="s">
        <v>706</v>
      </c>
      <c r="G106" s="218"/>
      <c r="H106" s="218"/>
      <c r="I106" s="218"/>
      <c r="J106" s="218"/>
    </row>
    <row r="107" spans="1:10" ht="13.5" customHeight="1">
      <c r="A107" s="40"/>
      <c r="B107" s="142" t="s">
        <v>368</v>
      </c>
      <c r="C107" s="135" t="s">
        <v>623</v>
      </c>
      <c r="D107" s="43">
        <f>E107</f>
        <v>0</v>
      </c>
      <c r="E107" s="43">
        <f>SUM(E114)</f>
        <v>0</v>
      </c>
      <c r="F107" s="15" t="s">
        <v>706</v>
      </c>
      <c r="G107" s="218"/>
      <c r="H107" s="218"/>
      <c r="I107" s="218"/>
      <c r="J107" s="218"/>
    </row>
    <row r="108" spans="1:10" ht="41.25" customHeight="1">
      <c r="A108" s="40">
        <v>4531</v>
      </c>
      <c r="B108" s="150" t="s">
        <v>291</v>
      </c>
      <c r="C108" s="135"/>
      <c r="D108" s="43"/>
      <c r="E108" s="43"/>
      <c r="F108" s="15" t="s">
        <v>706</v>
      </c>
      <c r="G108" s="218"/>
      <c r="H108" s="218"/>
      <c r="I108" s="218"/>
      <c r="J108" s="218"/>
    </row>
    <row r="109" spans="1:10" ht="36.75" customHeight="1">
      <c r="A109" s="40">
        <v>4532</v>
      </c>
      <c r="B109" s="150" t="s">
        <v>369</v>
      </c>
      <c r="C109" s="135"/>
      <c r="D109" s="43">
        <f>SUM(D111:D112)</f>
        <v>0</v>
      </c>
      <c r="E109" s="43">
        <f>SUM(E111:E112)</f>
        <v>0</v>
      </c>
      <c r="F109" s="15" t="s">
        <v>706</v>
      </c>
      <c r="G109" s="218"/>
      <c r="H109" s="218"/>
      <c r="I109" s="218"/>
      <c r="J109" s="218"/>
    </row>
    <row r="110" spans="1:10" ht="14.25">
      <c r="A110" s="40">
        <v>4533</v>
      </c>
      <c r="B110" s="150" t="s">
        <v>370</v>
      </c>
      <c r="C110" s="135"/>
      <c r="D110" s="43"/>
      <c r="E110" s="43"/>
      <c r="F110" s="15" t="s">
        <v>706</v>
      </c>
      <c r="G110" s="218"/>
      <c r="H110" s="218"/>
      <c r="I110" s="218"/>
      <c r="J110" s="218"/>
    </row>
    <row r="111" spans="1:10" ht="14.25" customHeight="1">
      <c r="A111" s="40"/>
      <c r="B111" s="151" t="s">
        <v>371</v>
      </c>
      <c r="C111" s="135"/>
      <c r="D111" s="43">
        <f>SUM(E111:F111)</f>
        <v>0</v>
      </c>
      <c r="E111" s="43"/>
      <c r="F111" s="15" t="s">
        <v>706</v>
      </c>
      <c r="G111" s="218"/>
      <c r="H111" s="218"/>
      <c r="I111" s="218"/>
      <c r="J111" s="218"/>
    </row>
    <row r="112" spans="1:10" ht="14.25">
      <c r="A112" s="40">
        <v>4534</v>
      </c>
      <c r="B112" s="150" t="s">
        <v>372</v>
      </c>
      <c r="C112" s="135"/>
      <c r="D112" s="43">
        <f>SUM(E112:F112)</f>
        <v>0</v>
      </c>
      <c r="E112" s="43"/>
      <c r="F112" s="15" t="s">
        <v>706</v>
      </c>
      <c r="G112" s="218"/>
      <c r="H112" s="218"/>
      <c r="I112" s="218"/>
      <c r="J112" s="218"/>
    </row>
    <row r="113" spans="1:10" ht="14.25">
      <c r="A113" s="40"/>
      <c r="B113" s="150" t="s">
        <v>373</v>
      </c>
      <c r="C113" s="135"/>
      <c r="D113" s="43">
        <f>SUM(E113:F113)</f>
        <v>0</v>
      </c>
      <c r="E113" s="43"/>
      <c r="F113" s="15" t="s">
        <v>706</v>
      </c>
      <c r="G113" s="218"/>
      <c r="H113" s="218"/>
      <c r="I113" s="218"/>
      <c r="J113" s="218"/>
    </row>
    <row r="114" spans="1:10" ht="21.75" customHeight="1">
      <c r="A114" s="152">
        <v>4535</v>
      </c>
      <c r="B114" s="150" t="s">
        <v>374</v>
      </c>
      <c r="C114" s="135"/>
      <c r="D114" s="43">
        <f>SUM(E114:F114)</f>
        <v>0</v>
      </c>
      <c r="E114" s="43"/>
      <c r="F114" s="15" t="s">
        <v>706</v>
      </c>
      <c r="G114" s="218"/>
      <c r="H114" s="218"/>
      <c r="I114" s="218"/>
      <c r="J114" s="218"/>
    </row>
    <row r="115" spans="1:10" ht="56.25" customHeight="1">
      <c r="A115" s="40">
        <v>4536</v>
      </c>
      <c r="B115" s="147" t="s">
        <v>375</v>
      </c>
      <c r="C115" s="132" t="s">
        <v>702</v>
      </c>
      <c r="D115" s="43">
        <f>SUM(D117:D119)</f>
        <v>30000</v>
      </c>
      <c r="E115" s="43">
        <f>SUM(E117:E119)</f>
        <v>30000</v>
      </c>
      <c r="F115" s="15" t="s">
        <v>706</v>
      </c>
      <c r="G115" s="218"/>
      <c r="H115" s="218"/>
      <c r="I115" s="218"/>
      <c r="J115" s="218"/>
    </row>
    <row r="116" spans="1:10" ht="14.25">
      <c r="A116" s="40">
        <v>4537</v>
      </c>
      <c r="B116" s="128" t="s">
        <v>90</v>
      </c>
      <c r="C116" s="132"/>
      <c r="D116" s="43"/>
      <c r="E116" s="145"/>
      <c r="F116" s="15"/>
      <c r="G116" s="218"/>
      <c r="H116" s="218"/>
      <c r="I116" s="218"/>
      <c r="J116" s="218"/>
    </row>
    <row r="117" spans="1:10" ht="40.5">
      <c r="A117" s="40">
        <v>4538</v>
      </c>
      <c r="B117" s="142" t="s">
        <v>376</v>
      </c>
      <c r="C117" s="135" t="s">
        <v>624</v>
      </c>
      <c r="D117" s="43">
        <f>SUM(E117:F117)</f>
        <v>0</v>
      </c>
      <c r="E117" s="153"/>
      <c r="F117" s="15" t="s">
        <v>706</v>
      </c>
      <c r="G117" s="21"/>
      <c r="H117" s="21"/>
      <c r="I117" s="21"/>
      <c r="J117" s="21"/>
    </row>
    <row r="118" spans="1:10" ht="40.5">
      <c r="A118" s="40">
        <v>4540</v>
      </c>
      <c r="B118" s="142" t="s">
        <v>377</v>
      </c>
      <c r="C118" s="135" t="s">
        <v>625</v>
      </c>
      <c r="D118" s="43">
        <f>SUM(E118:F118)</f>
        <v>0</v>
      </c>
      <c r="E118" s="153"/>
      <c r="F118" s="15" t="s">
        <v>706</v>
      </c>
      <c r="G118" s="21"/>
      <c r="H118" s="21"/>
      <c r="I118" s="21"/>
      <c r="J118" s="21"/>
    </row>
    <row r="119" spans="1:10" ht="27">
      <c r="A119" s="40"/>
      <c r="B119" s="154" t="s">
        <v>378</v>
      </c>
      <c r="C119" s="138" t="s">
        <v>626</v>
      </c>
      <c r="D119" s="139">
        <f>SUM(D121,D125,D126)</f>
        <v>30000</v>
      </c>
      <c r="E119" s="139">
        <f>SUM(E121,E125,E126)</f>
        <v>30000</v>
      </c>
      <c r="F119" s="434" t="s">
        <v>706</v>
      </c>
      <c r="G119" s="425"/>
      <c r="H119" s="425"/>
      <c r="I119" s="425"/>
      <c r="J119" s="425"/>
    </row>
    <row r="120" spans="1:10" ht="38.25" customHeight="1">
      <c r="A120" s="40">
        <v>4541</v>
      </c>
      <c r="B120" s="150" t="s">
        <v>291</v>
      </c>
      <c r="C120" s="135"/>
      <c r="D120" s="43"/>
      <c r="E120" s="145"/>
      <c r="F120" s="15"/>
      <c r="G120" s="218"/>
      <c r="H120" s="218"/>
      <c r="I120" s="218"/>
      <c r="J120" s="218"/>
    </row>
    <row r="121" spans="1:10" ht="38.25" customHeight="1">
      <c r="A121" s="40">
        <v>4542</v>
      </c>
      <c r="B121" s="150" t="s">
        <v>379</v>
      </c>
      <c r="C121" s="135"/>
      <c r="D121" s="43">
        <f>SUM(D123:D124)</f>
        <v>0</v>
      </c>
      <c r="E121" s="153"/>
      <c r="F121" s="15" t="s">
        <v>706</v>
      </c>
      <c r="G121" s="21"/>
      <c r="H121" s="21"/>
      <c r="I121" s="21"/>
      <c r="J121" s="21"/>
    </row>
    <row r="122" spans="1:10" ht="14.25">
      <c r="A122" s="40">
        <v>4543</v>
      </c>
      <c r="B122" s="150" t="s">
        <v>370</v>
      </c>
      <c r="C122" s="135"/>
      <c r="D122" s="43"/>
      <c r="E122" s="153"/>
      <c r="F122" s="15" t="s">
        <v>706</v>
      </c>
      <c r="G122" s="21"/>
      <c r="H122" s="21"/>
      <c r="I122" s="21"/>
      <c r="J122" s="21"/>
    </row>
    <row r="123" spans="1:10" ht="27">
      <c r="A123" s="40"/>
      <c r="B123" s="151" t="s">
        <v>371</v>
      </c>
      <c r="C123" s="135"/>
      <c r="D123" s="43">
        <f>SUM(E123:F123)</f>
        <v>0</v>
      </c>
      <c r="E123" s="153"/>
      <c r="F123" s="15" t="s">
        <v>706</v>
      </c>
      <c r="G123" s="21"/>
      <c r="H123" s="21"/>
      <c r="I123" s="21"/>
      <c r="J123" s="21"/>
    </row>
    <row r="124" spans="1:10" ht="14.25">
      <c r="A124" s="40">
        <v>4544</v>
      </c>
      <c r="B124" s="150" t="s">
        <v>380</v>
      </c>
      <c r="C124" s="135"/>
      <c r="D124" s="43">
        <f>SUM(E124:F124)</f>
        <v>0</v>
      </c>
      <c r="E124" s="153"/>
      <c r="F124" s="15" t="s">
        <v>706</v>
      </c>
      <c r="G124" s="21"/>
      <c r="H124" s="21"/>
      <c r="I124" s="21"/>
      <c r="J124" s="21"/>
    </row>
    <row r="125" spans="1:10" ht="14.25">
      <c r="A125" s="40"/>
      <c r="B125" s="150" t="s">
        <v>373</v>
      </c>
      <c r="C125" s="135"/>
      <c r="D125" s="43">
        <f>SUM(E125:F125)</f>
        <v>0</v>
      </c>
      <c r="E125" s="153"/>
      <c r="F125" s="15" t="s">
        <v>706</v>
      </c>
      <c r="G125" s="21"/>
      <c r="H125" s="21"/>
      <c r="I125" s="21"/>
      <c r="J125" s="21"/>
    </row>
    <row r="126" spans="1:10" ht="24" customHeight="1">
      <c r="A126" s="152">
        <v>4545</v>
      </c>
      <c r="B126" s="150" t="s">
        <v>374</v>
      </c>
      <c r="C126" s="135"/>
      <c r="D126" s="43">
        <f>SUM(E126:F126)</f>
        <v>30000</v>
      </c>
      <c r="E126" s="412">
        <v>30000</v>
      </c>
      <c r="F126" s="15" t="s">
        <v>706</v>
      </c>
      <c r="G126" s="363"/>
      <c r="H126" s="363"/>
      <c r="I126" s="363"/>
      <c r="J126" s="363"/>
    </row>
    <row r="127" spans="1:10" ht="36.75" customHeight="1">
      <c r="A127" s="40">
        <v>4546</v>
      </c>
      <c r="B127" s="147" t="s">
        <v>381</v>
      </c>
      <c r="C127" s="132" t="s">
        <v>702</v>
      </c>
      <c r="D127" s="43">
        <f>SUM(D129,D133,D139)</f>
        <v>25000</v>
      </c>
      <c r="E127" s="43">
        <f>SUM(E129,E133,E139)</f>
        <v>25000</v>
      </c>
      <c r="F127" s="15" t="s">
        <v>706</v>
      </c>
      <c r="G127" s="218"/>
      <c r="H127" s="218"/>
      <c r="I127" s="218"/>
      <c r="J127" s="218"/>
    </row>
    <row r="128" spans="1:10" ht="13.5">
      <c r="A128" s="40">
        <v>4547</v>
      </c>
      <c r="B128" s="128" t="s">
        <v>291</v>
      </c>
      <c r="C128" s="126"/>
      <c r="D128" s="43"/>
      <c r="E128" s="43"/>
      <c r="F128" s="11"/>
      <c r="G128" s="218"/>
      <c r="H128" s="218"/>
      <c r="I128" s="218"/>
      <c r="J128" s="218"/>
    </row>
    <row r="129" spans="1:10" ht="14.25">
      <c r="A129" s="40">
        <v>4548</v>
      </c>
      <c r="B129" s="155" t="s">
        <v>382</v>
      </c>
      <c r="C129" s="126"/>
      <c r="D129" s="43">
        <f>SUM(D131:D132)</f>
        <v>0</v>
      </c>
      <c r="E129" s="43">
        <f>SUM(E131:E132)</f>
        <v>0</v>
      </c>
      <c r="F129" s="15" t="s">
        <v>707</v>
      </c>
      <c r="G129" s="218"/>
      <c r="H129" s="218"/>
      <c r="I129" s="218"/>
      <c r="J129" s="218"/>
    </row>
    <row r="130" spans="1:10" ht="32.25" customHeight="1">
      <c r="A130" s="40">
        <v>4600</v>
      </c>
      <c r="B130" s="128" t="s">
        <v>291</v>
      </c>
      <c r="C130" s="126"/>
      <c r="D130" s="43"/>
      <c r="E130" s="43"/>
      <c r="F130" s="15"/>
      <c r="G130" s="218"/>
      <c r="H130" s="218"/>
      <c r="I130" s="218"/>
      <c r="J130" s="218"/>
    </row>
    <row r="131" spans="1:10" ht="42.75">
      <c r="A131" s="40"/>
      <c r="B131" s="156" t="s">
        <v>383</v>
      </c>
      <c r="C131" s="126" t="s">
        <v>746</v>
      </c>
      <c r="D131" s="43">
        <f>SUM(E131:F131)</f>
        <v>0</v>
      </c>
      <c r="E131" s="43"/>
      <c r="F131" s="15" t="s">
        <v>706</v>
      </c>
      <c r="G131" s="218"/>
      <c r="H131" s="218"/>
      <c r="I131" s="218"/>
      <c r="J131" s="218"/>
    </row>
    <row r="132" spans="1:10" ht="42.75">
      <c r="A132" s="40">
        <v>4610</v>
      </c>
      <c r="B132" s="156" t="s">
        <v>384</v>
      </c>
      <c r="C132" s="126" t="s">
        <v>771</v>
      </c>
      <c r="D132" s="43">
        <f>SUM(E132:F132)</f>
        <v>0</v>
      </c>
      <c r="E132" s="43"/>
      <c r="F132" s="15" t="s">
        <v>706</v>
      </c>
      <c r="G132" s="218"/>
      <c r="H132" s="218"/>
      <c r="I132" s="218"/>
      <c r="J132" s="218"/>
    </row>
    <row r="133" spans="1:10" ht="40.5">
      <c r="A133" s="40"/>
      <c r="B133" s="136" t="s">
        <v>385</v>
      </c>
      <c r="C133" s="132" t="s">
        <v>702</v>
      </c>
      <c r="D133" s="43">
        <f>SUM(D135:D138)</f>
        <v>25000</v>
      </c>
      <c r="E133" s="43">
        <f>SUM(E135:E138)</f>
        <v>25000</v>
      </c>
      <c r="F133" s="15" t="s">
        <v>706</v>
      </c>
      <c r="G133" s="218"/>
      <c r="H133" s="218"/>
      <c r="I133" s="218"/>
      <c r="J133" s="218"/>
    </row>
    <row r="134" spans="1:10" ht="26.25" customHeight="1">
      <c r="A134" s="40">
        <v>4610</v>
      </c>
      <c r="B134" s="128" t="s">
        <v>90</v>
      </c>
      <c r="C134" s="132"/>
      <c r="D134" s="43"/>
      <c r="E134" s="43"/>
      <c r="F134" s="15"/>
      <c r="G134" s="218"/>
      <c r="H134" s="218"/>
      <c r="I134" s="218"/>
      <c r="J134" s="218"/>
    </row>
    <row r="135" spans="1:10" ht="16.5">
      <c r="A135" s="40">
        <v>4620</v>
      </c>
      <c r="B135" s="134" t="s">
        <v>386</v>
      </c>
      <c r="C135" s="135" t="s">
        <v>627</v>
      </c>
      <c r="D135" s="43">
        <f>SUM(E135:F135)</f>
        <v>5000</v>
      </c>
      <c r="E135" s="43">
        <v>5000</v>
      </c>
      <c r="F135" s="15" t="s">
        <v>706</v>
      </c>
      <c r="G135" s="363"/>
      <c r="H135" s="363"/>
      <c r="I135" s="363"/>
      <c r="J135" s="363"/>
    </row>
    <row r="136" spans="1:10" ht="27">
      <c r="A136" s="40">
        <v>4630</v>
      </c>
      <c r="B136" s="134" t="s">
        <v>387</v>
      </c>
      <c r="C136" s="135" t="s">
        <v>628</v>
      </c>
      <c r="D136" s="43">
        <f>SUM(E136:F136)</f>
        <v>5000</v>
      </c>
      <c r="E136" s="43">
        <v>5000</v>
      </c>
      <c r="F136" s="15" t="s">
        <v>706</v>
      </c>
      <c r="G136" s="363"/>
      <c r="H136" s="363"/>
      <c r="I136" s="363"/>
      <c r="J136" s="363"/>
    </row>
    <row r="137" spans="1:10" ht="14.25">
      <c r="A137" s="40"/>
      <c r="B137" s="134" t="s">
        <v>388</v>
      </c>
      <c r="C137" s="135" t="s">
        <v>629</v>
      </c>
      <c r="D137" s="43">
        <f>SUM(E137:F137)</f>
        <v>0</v>
      </c>
      <c r="E137" s="43"/>
      <c r="F137" s="15" t="s">
        <v>706</v>
      </c>
      <c r="G137" s="218"/>
      <c r="H137" s="218"/>
      <c r="I137" s="218"/>
      <c r="J137" s="218"/>
    </row>
    <row r="138" spans="1:10" ht="16.5">
      <c r="A138" s="40">
        <v>4631</v>
      </c>
      <c r="B138" s="134" t="s">
        <v>389</v>
      </c>
      <c r="C138" s="135" t="s">
        <v>752</v>
      </c>
      <c r="D138" s="43">
        <f>SUM(E138:F138)</f>
        <v>15000</v>
      </c>
      <c r="E138" s="43">
        <v>15000</v>
      </c>
      <c r="F138" s="15" t="s">
        <v>706</v>
      </c>
      <c r="G138" s="363"/>
      <c r="H138" s="363"/>
      <c r="I138" s="363"/>
      <c r="J138" s="363"/>
    </row>
    <row r="139" spans="1:10" ht="25.5" customHeight="1">
      <c r="A139" s="40">
        <v>4632</v>
      </c>
      <c r="B139" s="136" t="s">
        <v>390</v>
      </c>
      <c r="C139" s="132" t="s">
        <v>702</v>
      </c>
      <c r="D139" s="43">
        <f>SUM(D141)</f>
        <v>0</v>
      </c>
      <c r="E139" s="43">
        <f>SUM(E141)</f>
        <v>0</v>
      </c>
      <c r="F139" s="15" t="s">
        <v>706</v>
      </c>
      <c r="G139" s="218"/>
      <c r="H139" s="218"/>
      <c r="I139" s="218"/>
      <c r="J139" s="218"/>
    </row>
    <row r="140" spans="1:10" ht="17.25" customHeight="1">
      <c r="A140" s="40">
        <v>4633</v>
      </c>
      <c r="B140" s="128" t="s">
        <v>90</v>
      </c>
      <c r="C140" s="132"/>
      <c r="D140" s="43"/>
      <c r="E140" s="43"/>
      <c r="F140" s="15"/>
      <c r="G140" s="218"/>
      <c r="H140" s="218"/>
      <c r="I140" s="218"/>
      <c r="J140" s="218"/>
    </row>
    <row r="141" spans="1:10" ht="14.25" customHeight="1">
      <c r="A141" s="40">
        <v>4634</v>
      </c>
      <c r="B141" s="134" t="s">
        <v>391</v>
      </c>
      <c r="C141" s="135" t="s">
        <v>630</v>
      </c>
      <c r="D141" s="43">
        <f>SUM(E141:F141)</f>
        <v>0</v>
      </c>
      <c r="E141" s="43"/>
      <c r="F141" s="15" t="s">
        <v>707</v>
      </c>
      <c r="G141" s="218"/>
      <c r="H141" s="218"/>
      <c r="I141" s="218"/>
      <c r="J141" s="218"/>
    </row>
    <row r="142" spans="1:10" ht="40.5">
      <c r="A142" s="40">
        <v>4640</v>
      </c>
      <c r="B142" s="136" t="s">
        <v>392</v>
      </c>
      <c r="C142" s="132" t="s">
        <v>702</v>
      </c>
      <c r="D142" s="43">
        <f>SUM(D144,D148,D154,D157,D161,D164,D167)</f>
        <v>138801</v>
      </c>
      <c r="E142" s="43">
        <f>SUM(E144,E148,E154,E157,E161,E164,E167)</f>
        <v>389801</v>
      </c>
      <c r="F142" s="11">
        <f>SUM(F144,F148,F154,F157,F161,F164,F167)</f>
        <v>0</v>
      </c>
      <c r="G142" s="218"/>
      <c r="H142" s="218"/>
      <c r="I142" s="218"/>
      <c r="J142" s="218"/>
    </row>
    <row r="143" spans="1:10" ht="13.5">
      <c r="A143" s="40"/>
      <c r="B143" s="128" t="s">
        <v>291</v>
      </c>
      <c r="C143" s="126"/>
      <c r="D143" s="43"/>
      <c r="E143" s="43"/>
      <c r="F143" s="11"/>
      <c r="G143" s="218"/>
      <c r="H143" s="218"/>
      <c r="I143" s="218"/>
      <c r="J143" s="218"/>
    </row>
    <row r="144" spans="1:10" ht="54">
      <c r="A144" s="40">
        <v>4641</v>
      </c>
      <c r="B144" s="136" t="s">
        <v>393</v>
      </c>
      <c r="C144" s="132" t="s">
        <v>702</v>
      </c>
      <c r="D144" s="43">
        <f>SUM(D146:D147)</f>
        <v>500</v>
      </c>
      <c r="E144" s="43">
        <f>SUM(E146:E147)</f>
        <v>500</v>
      </c>
      <c r="F144" s="15" t="s">
        <v>706</v>
      </c>
      <c r="G144" s="218"/>
      <c r="H144" s="218"/>
      <c r="I144" s="218"/>
      <c r="J144" s="218"/>
    </row>
    <row r="145" spans="1:10" ht="38.25" customHeight="1">
      <c r="A145" s="40">
        <v>4700</v>
      </c>
      <c r="B145" s="128" t="s">
        <v>90</v>
      </c>
      <c r="C145" s="132"/>
      <c r="D145" s="43"/>
      <c r="E145" s="43"/>
      <c r="F145" s="15"/>
      <c r="G145" s="218"/>
      <c r="H145" s="218"/>
      <c r="I145" s="218"/>
      <c r="J145" s="218"/>
    </row>
    <row r="146" spans="1:10" ht="40.5">
      <c r="A146" s="40"/>
      <c r="B146" s="134" t="s">
        <v>394</v>
      </c>
      <c r="C146" s="135" t="s">
        <v>631</v>
      </c>
      <c r="D146" s="43">
        <f>SUM(E146:F146)</f>
        <v>0</v>
      </c>
      <c r="E146" s="43"/>
      <c r="F146" s="15" t="s">
        <v>706</v>
      </c>
      <c r="G146" s="218"/>
      <c r="H146" s="218"/>
      <c r="I146" s="218"/>
      <c r="J146" s="218"/>
    </row>
    <row r="147" spans="1:10" ht="40.5" customHeight="1">
      <c r="A147" s="40">
        <v>4710</v>
      </c>
      <c r="B147" s="134" t="s">
        <v>395</v>
      </c>
      <c r="C147" s="135" t="s">
        <v>632</v>
      </c>
      <c r="D147" s="43">
        <f>SUM(E147:F147)</f>
        <v>500</v>
      </c>
      <c r="E147" s="43">
        <v>500</v>
      </c>
      <c r="F147" s="15" t="s">
        <v>706</v>
      </c>
      <c r="G147" s="218"/>
      <c r="H147" s="218"/>
      <c r="I147" s="218"/>
      <c r="J147" s="218"/>
    </row>
    <row r="148" spans="1:10" ht="67.5">
      <c r="A148" s="40"/>
      <c r="B148" s="136" t="s">
        <v>396</v>
      </c>
      <c r="C148" s="132" t="s">
        <v>702</v>
      </c>
      <c r="D148" s="43">
        <f>SUM(D150:D153)</f>
        <v>7000</v>
      </c>
      <c r="E148" s="43">
        <f>SUM(E150:E153)</f>
        <v>7000</v>
      </c>
      <c r="F148" s="15" t="s">
        <v>706</v>
      </c>
      <c r="G148" s="218"/>
      <c r="H148" s="218"/>
      <c r="I148" s="218"/>
      <c r="J148" s="218"/>
    </row>
    <row r="149" spans="1:10" ht="17.25" customHeight="1">
      <c r="A149" s="40">
        <v>4711</v>
      </c>
      <c r="B149" s="128" t="s">
        <v>90</v>
      </c>
      <c r="C149" s="132"/>
      <c r="D149" s="43"/>
      <c r="E149" s="43"/>
      <c r="F149" s="15"/>
      <c r="G149" s="218"/>
      <c r="H149" s="218"/>
      <c r="I149" s="218"/>
      <c r="J149" s="218"/>
    </row>
    <row r="150" spans="1:10" ht="29.25" customHeight="1">
      <c r="A150" s="40">
        <v>4712</v>
      </c>
      <c r="B150" s="134" t="s">
        <v>397</v>
      </c>
      <c r="C150" s="135" t="s">
        <v>638</v>
      </c>
      <c r="D150" s="43">
        <f>SUM(E150:F150)</f>
        <v>0</v>
      </c>
      <c r="E150" s="43"/>
      <c r="F150" s="15" t="s">
        <v>706</v>
      </c>
      <c r="G150" s="218"/>
      <c r="H150" s="218"/>
      <c r="I150" s="218"/>
      <c r="J150" s="218"/>
    </row>
    <row r="151" spans="1:10" ht="26.25" customHeight="1">
      <c r="A151" s="40">
        <v>4720</v>
      </c>
      <c r="B151" s="134" t="s">
        <v>398</v>
      </c>
      <c r="C151" s="143">
        <v>4822</v>
      </c>
      <c r="D151" s="43">
        <f>SUM(E151:F151)</f>
        <v>2000</v>
      </c>
      <c r="E151" s="43">
        <v>2000</v>
      </c>
      <c r="F151" s="15" t="s">
        <v>706</v>
      </c>
      <c r="G151" s="218"/>
      <c r="H151" s="218"/>
      <c r="I151" s="218"/>
      <c r="J151" s="218"/>
    </row>
    <row r="152" spans="1:10" ht="14.25">
      <c r="A152" s="40"/>
      <c r="B152" s="134" t="s">
        <v>399</v>
      </c>
      <c r="C152" s="135" t="s">
        <v>639</v>
      </c>
      <c r="D152" s="43">
        <f>SUM(E152:F152)</f>
        <v>5000</v>
      </c>
      <c r="E152" s="43">
        <v>5000</v>
      </c>
      <c r="F152" s="15" t="s">
        <v>706</v>
      </c>
      <c r="G152" s="218"/>
      <c r="H152" s="218"/>
      <c r="I152" s="218"/>
      <c r="J152" s="218"/>
    </row>
    <row r="153" spans="1:10" ht="15.75" customHeight="1">
      <c r="A153" s="40">
        <v>4721</v>
      </c>
      <c r="B153" s="134" t="s">
        <v>400</v>
      </c>
      <c r="C153" s="135" t="s">
        <v>640</v>
      </c>
      <c r="D153" s="43">
        <f>SUM(E153:F153)</f>
        <v>0</v>
      </c>
      <c r="E153" s="43"/>
      <c r="F153" s="15" t="s">
        <v>706</v>
      </c>
      <c r="G153" s="218"/>
      <c r="H153" s="218"/>
      <c r="I153" s="218"/>
      <c r="J153" s="218"/>
    </row>
    <row r="154" spans="1:10" ht="27">
      <c r="A154" s="40">
        <v>4722</v>
      </c>
      <c r="B154" s="136" t="s">
        <v>401</v>
      </c>
      <c r="C154" s="132" t="s">
        <v>702</v>
      </c>
      <c r="D154" s="43">
        <f>SUM(D156)</f>
        <v>0</v>
      </c>
      <c r="E154" s="43">
        <f>SUM(E156)</f>
        <v>0</v>
      </c>
      <c r="F154" s="15" t="s">
        <v>706</v>
      </c>
      <c r="G154" s="218"/>
      <c r="H154" s="218"/>
      <c r="I154" s="218"/>
      <c r="J154" s="218"/>
    </row>
    <row r="155" spans="1:10" ht="14.25">
      <c r="A155" s="40">
        <v>4723</v>
      </c>
      <c r="B155" s="128" t="s">
        <v>90</v>
      </c>
      <c r="C155" s="132"/>
      <c r="D155" s="43"/>
      <c r="E155" s="43"/>
      <c r="F155" s="15"/>
      <c r="G155" s="218"/>
      <c r="H155" s="218"/>
      <c r="I155" s="218"/>
      <c r="J155" s="218"/>
    </row>
    <row r="156" spans="1:10" ht="27">
      <c r="A156" s="40">
        <v>4724</v>
      </c>
      <c r="B156" s="148" t="s">
        <v>402</v>
      </c>
      <c r="C156" s="135" t="s">
        <v>641</v>
      </c>
      <c r="D156" s="43">
        <f>SUM(E156:F156)</f>
        <v>0</v>
      </c>
      <c r="E156" s="43"/>
      <c r="F156" s="15" t="s">
        <v>706</v>
      </c>
      <c r="G156" s="218"/>
      <c r="H156" s="218"/>
      <c r="I156" s="218"/>
      <c r="J156" s="218"/>
    </row>
    <row r="157" spans="1:10" ht="54">
      <c r="A157" s="40">
        <v>4730</v>
      </c>
      <c r="B157" s="157" t="s">
        <v>403</v>
      </c>
      <c r="C157" s="132" t="s">
        <v>702</v>
      </c>
      <c r="D157" s="43">
        <f>SUM(D159:D160)</f>
        <v>0</v>
      </c>
      <c r="E157" s="43">
        <f>SUM(E159:E160)</f>
        <v>0</v>
      </c>
      <c r="F157" s="15" t="s">
        <v>706</v>
      </c>
      <c r="G157" s="218"/>
      <c r="H157" s="218"/>
      <c r="I157" s="218"/>
      <c r="J157" s="218"/>
    </row>
    <row r="158" spans="1:10" ht="14.25">
      <c r="A158" s="40"/>
      <c r="B158" s="128" t="s">
        <v>90</v>
      </c>
      <c r="C158" s="132"/>
      <c r="D158" s="43"/>
      <c r="E158" s="43"/>
      <c r="F158" s="15"/>
      <c r="G158" s="218"/>
      <c r="H158" s="218"/>
      <c r="I158" s="218"/>
      <c r="J158" s="218"/>
    </row>
    <row r="159" spans="1:10" ht="27">
      <c r="A159" s="40">
        <v>4731</v>
      </c>
      <c r="B159" s="134" t="s">
        <v>404</v>
      </c>
      <c r="C159" s="135" t="s">
        <v>642</v>
      </c>
      <c r="D159" s="43">
        <f>SUM(E159:F159)</f>
        <v>0</v>
      </c>
      <c r="E159" s="43"/>
      <c r="F159" s="15" t="s">
        <v>706</v>
      </c>
      <c r="G159" s="218"/>
      <c r="H159" s="218"/>
      <c r="I159" s="218"/>
      <c r="J159" s="218"/>
    </row>
    <row r="160" spans="1:10" ht="27">
      <c r="A160" s="40">
        <v>4740</v>
      </c>
      <c r="B160" s="134" t="s">
        <v>405</v>
      </c>
      <c r="C160" s="135" t="s">
        <v>643</v>
      </c>
      <c r="D160" s="43">
        <f>SUM(E160:F160)</f>
        <v>0</v>
      </c>
      <c r="E160" s="43"/>
      <c r="F160" s="15" t="s">
        <v>706</v>
      </c>
      <c r="G160" s="218"/>
      <c r="H160" s="218"/>
      <c r="I160" s="218"/>
      <c r="J160" s="218"/>
    </row>
    <row r="161" spans="1:10" ht="54">
      <c r="A161" s="40"/>
      <c r="B161" s="136" t="s">
        <v>406</v>
      </c>
      <c r="C161" s="132" t="s">
        <v>702</v>
      </c>
      <c r="D161" s="43">
        <f>SUM(D163)</f>
        <v>0</v>
      </c>
      <c r="E161" s="43">
        <f>SUM(E163)</f>
        <v>0</v>
      </c>
      <c r="F161" s="15" t="s">
        <v>706</v>
      </c>
      <c r="G161" s="218"/>
      <c r="H161" s="218"/>
      <c r="I161" s="218"/>
      <c r="J161" s="218"/>
    </row>
    <row r="162" spans="1:10" ht="27.75" customHeight="1">
      <c r="A162" s="40">
        <v>4741</v>
      </c>
      <c r="B162" s="128" t="s">
        <v>90</v>
      </c>
      <c r="C162" s="132"/>
      <c r="D162" s="43"/>
      <c r="E162" s="43"/>
      <c r="F162" s="15"/>
      <c r="G162" s="218"/>
      <c r="H162" s="218"/>
      <c r="I162" s="218"/>
      <c r="J162" s="218"/>
    </row>
    <row r="163" spans="1:10" ht="27" customHeight="1">
      <c r="A163" s="40">
        <v>4742</v>
      </c>
      <c r="B163" s="134" t="s">
        <v>407</v>
      </c>
      <c r="C163" s="135" t="s">
        <v>644</v>
      </c>
      <c r="D163" s="43">
        <f>SUM(E163:F163)</f>
        <v>0</v>
      </c>
      <c r="E163" s="43"/>
      <c r="F163" s="15" t="s">
        <v>706</v>
      </c>
      <c r="G163" s="218"/>
      <c r="H163" s="218"/>
      <c r="I163" s="218"/>
      <c r="J163" s="218"/>
    </row>
    <row r="164" spans="1:10" ht="39.75" customHeight="1">
      <c r="A164" s="40">
        <v>4750</v>
      </c>
      <c r="B164" s="157" t="s">
        <v>408</v>
      </c>
      <c r="C164" s="132" t="s">
        <v>702</v>
      </c>
      <c r="D164" s="43">
        <f>SUM(D166)</f>
        <v>0</v>
      </c>
      <c r="E164" s="43">
        <f>SUM(E166)</f>
        <v>0</v>
      </c>
      <c r="F164" s="15" t="s">
        <v>706</v>
      </c>
      <c r="G164" s="218"/>
      <c r="H164" s="218"/>
      <c r="I164" s="218"/>
      <c r="J164" s="218"/>
    </row>
    <row r="165" spans="1:10" ht="14.25">
      <c r="A165" s="40"/>
      <c r="B165" s="128" t="s">
        <v>90</v>
      </c>
      <c r="C165" s="132"/>
      <c r="D165" s="43"/>
      <c r="E165" s="43"/>
      <c r="F165" s="15"/>
      <c r="G165" s="218"/>
      <c r="H165" s="218"/>
      <c r="I165" s="218"/>
      <c r="J165" s="218"/>
    </row>
    <row r="166" spans="1:10" ht="39.75" customHeight="1">
      <c r="A166" s="40">
        <v>4751</v>
      </c>
      <c r="B166" s="134" t="s">
        <v>409</v>
      </c>
      <c r="C166" s="135" t="s">
        <v>645</v>
      </c>
      <c r="D166" s="43">
        <f>SUM(E166:F166)</f>
        <v>0</v>
      </c>
      <c r="E166" s="43"/>
      <c r="F166" s="15" t="s">
        <v>706</v>
      </c>
      <c r="G166" s="218"/>
      <c r="H166" s="218"/>
      <c r="I166" s="218"/>
      <c r="J166" s="218"/>
    </row>
    <row r="167" spans="1:10" ht="17.25" customHeight="1">
      <c r="A167" s="40">
        <v>4760</v>
      </c>
      <c r="B167" s="136" t="s">
        <v>410</v>
      </c>
      <c r="C167" s="132" t="s">
        <v>702</v>
      </c>
      <c r="D167" s="43">
        <f>SUM(D169)</f>
        <v>131301</v>
      </c>
      <c r="E167" s="43">
        <f>SUM(E169)</f>
        <v>382301</v>
      </c>
      <c r="F167" s="11">
        <f>SUM(F169)</f>
        <v>0</v>
      </c>
      <c r="G167" s="218"/>
      <c r="H167" s="218"/>
      <c r="I167" s="218"/>
      <c r="J167" s="218"/>
    </row>
    <row r="168" spans="1:10" ht="15" thickBot="1">
      <c r="A168" s="40"/>
      <c r="B168" s="128" t="s">
        <v>90</v>
      </c>
      <c r="C168" s="132"/>
      <c r="D168" s="43"/>
      <c r="E168" s="43"/>
      <c r="F168" s="15"/>
      <c r="G168" s="218"/>
      <c r="H168" s="218"/>
      <c r="I168" s="218"/>
      <c r="J168" s="218"/>
    </row>
    <row r="169" spans="1:10" ht="17.25" customHeight="1" thickBot="1">
      <c r="A169" s="40">
        <v>4761</v>
      </c>
      <c r="B169" s="134" t="s">
        <v>411</v>
      </c>
      <c r="C169" s="135" t="s">
        <v>646</v>
      </c>
      <c r="D169" s="43">
        <f>SUM(E169)-Ekamutner!D115</f>
        <v>131301</v>
      </c>
      <c r="E169" s="432">
        <v>382301</v>
      </c>
      <c r="F169" s="15">
        <v>0</v>
      </c>
      <c r="G169" s="427"/>
      <c r="H169" s="427"/>
      <c r="I169" s="427"/>
      <c r="J169" s="427"/>
    </row>
    <row r="170" spans="1:10" ht="40.5">
      <c r="A170" s="40">
        <v>4770</v>
      </c>
      <c r="B170" s="148" t="s">
        <v>412</v>
      </c>
      <c r="C170" s="132" t="s">
        <v>702</v>
      </c>
      <c r="D170" s="43">
        <f>SUM(E170:F170)</f>
        <v>0</v>
      </c>
      <c r="E170" s="43"/>
      <c r="F170" s="15" t="s">
        <v>707</v>
      </c>
      <c r="G170" s="218"/>
      <c r="H170" s="218"/>
      <c r="I170" s="218"/>
      <c r="J170" s="218"/>
    </row>
    <row r="171" spans="1:11" ht="42.75">
      <c r="A171" s="40"/>
      <c r="B171" s="159" t="s">
        <v>413</v>
      </c>
      <c r="C171" s="132" t="s">
        <v>702</v>
      </c>
      <c r="D171" s="43">
        <f>SUM(D173,D191,D197,D200)</f>
        <v>1222010.5999999999</v>
      </c>
      <c r="E171" s="127" t="s">
        <v>706</v>
      </c>
      <c r="F171" s="11">
        <f>SUM(F173,F191,F197,F200)</f>
        <v>1222010.5999999999</v>
      </c>
      <c r="G171" s="218"/>
      <c r="H171" s="218"/>
      <c r="I171" s="218"/>
      <c r="J171" s="218"/>
      <c r="K171" s="3"/>
    </row>
    <row r="172" spans="1:10" ht="13.5">
      <c r="A172" s="40">
        <v>4771</v>
      </c>
      <c r="B172" s="128" t="s">
        <v>291</v>
      </c>
      <c r="C172" s="126"/>
      <c r="D172" s="43"/>
      <c r="E172" s="43"/>
      <c r="F172" s="11"/>
      <c r="G172" s="218"/>
      <c r="H172" s="218"/>
      <c r="I172" s="218"/>
      <c r="J172" s="218"/>
    </row>
    <row r="173" spans="1:10" ht="27">
      <c r="A173" s="40">
        <v>4772</v>
      </c>
      <c r="B173" s="134" t="s">
        <v>414</v>
      </c>
      <c r="C173" s="132" t="s">
        <v>702</v>
      </c>
      <c r="D173" s="43">
        <f>SUM(D175,D180,D185)</f>
        <v>1222010.5999999999</v>
      </c>
      <c r="E173" s="127" t="s">
        <v>706</v>
      </c>
      <c r="F173" s="11">
        <f>SUM(F175,F180,F185)</f>
        <v>1222010.5999999999</v>
      </c>
      <c r="G173" s="218"/>
      <c r="H173" s="218"/>
      <c r="I173" s="218"/>
      <c r="J173" s="218"/>
    </row>
    <row r="174" spans="1:11" s="3" customFormat="1" ht="27.75" customHeight="1">
      <c r="A174" s="40">
        <v>5000</v>
      </c>
      <c r="B174" s="128" t="s">
        <v>291</v>
      </c>
      <c r="C174" s="126"/>
      <c r="D174" s="43"/>
      <c r="E174" s="43"/>
      <c r="F174" s="11"/>
      <c r="G174" s="218"/>
      <c r="H174" s="218"/>
      <c r="I174" s="218"/>
      <c r="J174" s="218"/>
      <c r="K174" s="14"/>
    </row>
    <row r="175" spans="1:10" ht="27">
      <c r="A175" s="40"/>
      <c r="B175" s="136" t="s">
        <v>415</v>
      </c>
      <c r="C175" s="132" t="s">
        <v>702</v>
      </c>
      <c r="D175" s="43">
        <f>SUM(D177:D179)</f>
        <v>1172010.5999999999</v>
      </c>
      <c r="E175" s="43" t="s">
        <v>707</v>
      </c>
      <c r="F175" s="11">
        <f>SUM(F177:F179)</f>
        <v>1172010.5999999999</v>
      </c>
      <c r="G175" s="218"/>
      <c r="H175" s="218"/>
      <c r="I175" s="218"/>
      <c r="J175" s="218"/>
    </row>
    <row r="176" spans="1:10" ht="14.25">
      <c r="A176" s="40">
        <v>5100</v>
      </c>
      <c r="B176" s="128" t="s">
        <v>90</v>
      </c>
      <c r="C176" s="132"/>
      <c r="D176" s="43"/>
      <c r="E176" s="43"/>
      <c r="F176" s="15"/>
      <c r="G176" s="424"/>
      <c r="H176" s="424"/>
      <c r="I176" s="424"/>
      <c r="J176" s="424"/>
    </row>
    <row r="177" spans="1:10" ht="14.25">
      <c r="A177" s="40"/>
      <c r="B177" s="134" t="s">
        <v>416</v>
      </c>
      <c r="C177" s="160" t="s">
        <v>647</v>
      </c>
      <c r="D177" s="43">
        <f>SUM(E177:F177)</f>
        <v>0</v>
      </c>
      <c r="E177" s="127" t="s">
        <v>706</v>
      </c>
      <c r="F177" s="11">
        <v>0</v>
      </c>
      <c r="G177" s="218"/>
      <c r="H177" s="218"/>
      <c r="I177" s="218"/>
      <c r="J177" s="218"/>
    </row>
    <row r="178" spans="1:11" ht="14.25">
      <c r="A178" s="40">
        <v>5110</v>
      </c>
      <c r="B178" s="134" t="s">
        <v>417</v>
      </c>
      <c r="C178" s="160" t="s">
        <v>648</v>
      </c>
      <c r="D178" s="43">
        <f>SUM(E178:F178)</f>
        <v>999233.7</v>
      </c>
      <c r="E178" s="127" t="s">
        <v>706</v>
      </c>
      <c r="F178" s="11">
        <v>999233.7</v>
      </c>
      <c r="G178" s="218"/>
      <c r="H178" s="218"/>
      <c r="I178" s="218"/>
      <c r="J178" s="218"/>
      <c r="K178" s="129"/>
    </row>
    <row r="179" spans="1:10" ht="27">
      <c r="A179" s="40"/>
      <c r="B179" s="134" t="s">
        <v>418</v>
      </c>
      <c r="C179" s="160" t="s">
        <v>649</v>
      </c>
      <c r="D179" s="43">
        <f>SUM(E179:F179)</f>
        <v>172776.9</v>
      </c>
      <c r="E179" s="127" t="s">
        <v>706</v>
      </c>
      <c r="F179" s="11">
        <v>172776.9</v>
      </c>
      <c r="G179" s="218"/>
      <c r="H179" s="218"/>
      <c r="I179" s="218"/>
      <c r="J179" s="218"/>
    </row>
    <row r="180" spans="1:10" ht="27">
      <c r="A180" s="40">
        <v>5111</v>
      </c>
      <c r="B180" s="136" t="s">
        <v>419</v>
      </c>
      <c r="C180" s="132" t="s">
        <v>702</v>
      </c>
      <c r="D180" s="43">
        <f>SUM(D182:D184)</f>
        <v>13000</v>
      </c>
      <c r="E180" s="43" t="s">
        <v>707</v>
      </c>
      <c r="F180" s="11">
        <f>SUM(F182:F184)</f>
        <v>13000</v>
      </c>
      <c r="G180" s="218"/>
      <c r="H180" s="218"/>
      <c r="I180" s="218"/>
      <c r="J180" s="218"/>
    </row>
    <row r="181" spans="1:10" ht="20.25" customHeight="1">
      <c r="A181" s="40">
        <v>5112</v>
      </c>
      <c r="B181" s="161" t="s">
        <v>90</v>
      </c>
      <c r="C181" s="132"/>
      <c r="D181" s="43"/>
      <c r="E181" s="43"/>
      <c r="F181" s="15"/>
      <c r="G181" s="424"/>
      <c r="H181" s="424"/>
      <c r="I181" s="424"/>
      <c r="J181" s="424"/>
    </row>
    <row r="182" spans="1:10" ht="26.25" customHeight="1">
      <c r="A182" s="40">
        <v>5113</v>
      </c>
      <c r="B182" s="134" t="s">
        <v>420</v>
      </c>
      <c r="C182" s="160" t="s">
        <v>650</v>
      </c>
      <c r="D182" s="43">
        <f>SUM(E182:F182)</f>
        <v>5000</v>
      </c>
      <c r="E182" s="127" t="s">
        <v>706</v>
      </c>
      <c r="F182" s="11">
        <v>5000</v>
      </c>
      <c r="G182" s="363"/>
      <c r="H182" s="363"/>
      <c r="I182" s="363"/>
      <c r="J182" s="363"/>
    </row>
    <row r="183" spans="1:10" ht="28.5" customHeight="1">
      <c r="A183" s="40">
        <v>5120</v>
      </c>
      <c r="B183" s="134" t="s">
        <v>421</v>
      </c>
      <c r="C183" s="160" t="s">
        <v>651</v>
      </c>
      <c r="D183" s="43">
        <f>SUM(E183:F183)</f>
        <v>2000</v>
      </c>
      <c r="E183" s="127" t="s">
        <v>706</v>
      </c>
      <c r="F183" s="11">
        <v>2000</v>
      </c>
      <c r="G183" s="218"/>
      <c r="H183" s="218"/>
      <c r="I183" s="218"/>
      <c r="J183" s="218"/>
    </row>
    <row r="184" spans="1:10" ht="14.25">
      <c r="A184" s="40"/>
      <c r="B184" s="134" t="s">
        <v>422</v>
      </c>
      <c r="C184" s="160" t="s">
        <v>652</v>
      </c>
      <c r="D184" s="43">
        <f>SUM(E184:F184)</f>
        <v>6000</v>
      </c>
      <c r="E184" s="127" t="s">
        <v>706</v>
      </c>
      <c r="F184" s="11">
        <v>6000</v>
      </c>
      <c r="G184" s="218"/>
      <c r="H184" s="218"/>
      <c r="I184" s="218"/>
      <c r="J184" s="218"/>
    </row>
    <row r="185" spans="1:10" ht="40.5">
      <c r="A185" s="40">
        <v>5121</v>
      </c>
      <c r="B185" s="136" t="s">
        <v>423</v>
      </c>
      <c r="C185" s="132" t="s">
        <v>702</v>
      </c>
      <c r="D185" s="43">
        <f>SUM(D187:D190)</f>
        <v>37000</v>
      </c>
      <c r="E185" s="43" t="s">
        <v>707</v>
      </c>
      <c r="F185" s="11">
        <f>SUM(F187:F190)</f>
        <v>37000</v>
      </c>
      <c r="G185" s="218"/>
      <c r="H185" s="218"/>
      <c r="I185" s="218"/>
      <c r="J185" s="218"/>
    </row>
    <row r="186" spans="1:10" ht="14.25">
      <c r="A186" s="40">
        <v>5122</v>
      </c>
      <c r="B186" s="128" t="s">
        <v>90</v>
      </c>
      <c r="C186" s="132"/>
      <c r="D186" s="43"/>
      <c r="E186" s="43"/>
      <c r="F186" s="15"/>
      <c r="G186" s="424"/>
      <c r="H186" s="424"/>
      <c r="I186" s="424"/>
      <c r="J186" s="424"/>
    </row>
    <row r="187" spans="1:10" ht="17.25" customHeight="1">
      <c r="A187" s="40">
        <v>5123</v>
      </c>
      <c r="B187" s="134" t="s">
        <v>424</v>
      </c>
      <c r="C187" s="160" t="s">
        <v>653</v>
      </c>
      <c r="D187" s="43">
        <f>SUM(E187:F187)</f>
        <v>2000</v>
      </c>
      <c r="E187" s="127" t="s">
        <v>706</v>
      </c>
      <c r="F187" s="11">
        <v>2000</v>
      </c>
      <c r="G187" s="218"/>
      <c r="H187" s="218"/>
      <c r="I187" s="218"/>
      <c r="J187" s="218"/>
    </row>
    <row r="188" spans="1:10" ht="24.75" customHeight="1">
      <c r="A188" s="40">
        <v>5130</v>
      </c>
      <c r="B188" s="134" t="s">
        <v>425</v>
      </c>
      <c r="C188" s="160" t="s">
        <v>654</v>
      </c>
      <c r="D188" s="43">
        <f>SUM(E188:F188)</f>
        <v>0</v>
      </c>
      <c r="E188" s="127" t="s">
        <v>706</v>
      </c>
      <c r="F188" s="11"/>
      <c r="G188" s="218"/>
      <c r="H188" s="218"/>
      <c r="I188" s="218"/>
      <c r="J188" s="218"/>
    </row>
    <row r="189" spans="1:10" ht="14.25">
      <c r="A189" s="40"/>
      <c r="B189" s="134" t="s">
        <v>426</v>
      </c>
      <c r="C189" s="160" t="s">
        <v>659</v>
      </c>
      <c r="D189" s="43">
        <f>SUM(E189:F189)</f>
        <v>0</v>
      </c>
      <c r="E189" s="127" t="s">
        <v>707</v>
      </c>
      <c r="F189" s="11"/>
      <c r="G189" s="218"/>
      <c r="H189" s="218"/>
      <c r="I189" s="218"/>
      <c r="J189" s="218"/>
    </row>
    <row r="190" spans="1:10" ht="17.25" customHeight="1">
      <c r="A190" s="40">
        <v>5131</v>
      </c>
      <c r="B190" s="134" t="s">
        <v>427</v>
      </c>
      <c r="C190" s="160" t="s">
        <v>660</v>
      </c>
      <c r="D190" s="43">
        <f>SUM(E190:F190)</f>
        <v>35000</v>
      </c>
      <c r="E190" s="127" t="s">
        <v>707</v>
      </c>
      <c r="F190" s="11">
        <v>35000</v>
      </c>
      <c r="G190" s="218"/>
      <c r="H190" s="218"/>
      <c r="I190" s="218"/>
      <c r="J190" s="218"/>
    </row>
    <row r="191" spans="1:10" ht="17.25" customHeight="1">
      <c r="A191" s="40">
        <v>5132</v>
      </c>
      <c r="B191" s="136" t="s">
        <v>428</v>
      </c>
      <c r="C191" s="132" t="s">
        <v>702</v>
      </c>
      <c r="D191" s="43">
        <f>SUM(D193:D196)</f>
        <v>0</v>
      </c>
      <c r="E191" s="127" t="s">
        <v>706</v>
      </c>
      <c r="F191" s="11">
        <f>SUM(F193:F196)</f>
        <v>0</v>
      </c>
      <c r="G191" s="218"/>
      <c r="H191" s="218"/>
      <c r="I191" s="218"/>
      <c r="J191" s="218"/>
    </row>
    <row r="192" spans="1:10" ht="17.25" customHeight="1">
      <c r="A192" s="40">
        <v>5133</v>
      </c>
      <c r="B192" s="128" t="s">
        <v>291</v>
      </c>
      <c r="C192" s="126"/>
      <c r="D192" s="43"/>
      <c r="E192" s="43"/>
      <c r="F192" s="11"/>
      <c r="G192" s="218"/>
      <c r="H192" s="218"/>
      <c r="I192" s="218"/>
      <c r="J192" s="218"/>
    </row>
    <row r="193" spans="1:10" ht="17.25" customHeight="1">
      <c r="A193" s="40">
        <v>5134</v>
      </c>
      <c r="B193" s="134" t="s">
        <v>429</v>
      </c>
      <c r="C193" s="160" t="s">
        <v>655</v>
      </c>
      <c r="D193" s="43">
        <f>SUM(E193:F193)</f>
        <v>0</v>
      </c>
      <c r="E193" s="127" t="s">
        <v>706</v>
      </c>
      <c r="F193" s="11"/>
      <c r="G193" s="218"/>
      <c r="H193" s="218"/>
      <c r="I193" s="218"/>
      <c r="J193" s="218"/>
    </row>
    <row r="194" spans="1:10" ht="19.5" customHeight="1">
      <c r="A194" s="40">
        <v>5200</v>
      </c>
      <c r="B194" s="134" t="s">
        <v>430</v>
      </c>
      <c r="C194" s="160" t="s">
        <v>656</v>
      </c>
      <c r="D194" s="43">
        <f>SUM(E194:F194)</f>
        <v>0</v>
      </c>
      <c r="E194" s="127" t="s">
        <v>706</v>
      </c>
      <c r="F194" s="11">
        <v>0</v>
      </c>
      <c r="G194" s="218"/>
      <c r="H194" s="218"/>
      <c r="I194" s="218"/>
      <c r="J194" s="218"/>
    </row>
    <row r="195" spans="1:10" ht="27">
      <c r="A195" s="40"/>
      <c r="B195" s="134" t="s">
        <v>431</v>
      </c>
      <c r="C195" s="160" t="s">
        <v>657</v>
      </c>
      <c r="D195" s="43">
        <f>SUM(E195:F195)</f>
        <v>0</v>
      </c>
      <c r="E195" s="127" t="s">
        <v>706</v>
      </c>
      <c r="F195" s="11"/>
      <c r="G195" s="218"/>
      <c r="H195" s="218"/>
      <c r="I195" s="218"/>
      <c r="J195" s="218"/>
    </row>
    <row r="196" spans="1:10" ht="27" customHeight="1">
      <c r="A196" s="40">
        <v>5211</v>
      </c>
      <c r="B196" s="134" t="s">
        <v>432</v>
      </c>
      <c r="C196" s="160" t="s">
        <v>658</v>
      </c>
      <c r="D196" s="43">
        <f>SUM(E196:F196)</f>
        <v>0</v>
      </c>
      <c r="E196" s="127" t="s">
        <v>706</v>
      </c>
      <c r="F196" s="11"/>
      <c r="G196" s="218"/>
      <c r="H196" s="218"/>
      <c r="I196" s="218"/>
      <c r="J196" s="218"/>
    </row>
    <row r="197" spans="1:10" ht="17.25" customHeight="1">
      <c r="A197" s="40">
        <v>5221</v>
      </c>
      <c r="B197" s="136" t="s">
        <v>433</v>
      </c>
      <c r="C197" s="132" t="s">
        <v>702</v>
      </c>
      <c r="D197" s="43">
        <f>SUM(D199)</f>
        <v>0</v>
      </c>
      <c r="E197" s="127" t="s">
        <v>706</v>
      </c>
      <c r="F197" s="11">
        <f>SUM(F199)</f>
        <v>0</v>
      </c>
      <c r="G197" s="218"/>
      <c r="H197" s="218"/>
      <c r="I197" s="218"/>
      <c r="J197" s="218"/>
    </row>
    <row r="198" spans="1:10" ht="24.75" customHeight="1">
      <c r="A198" s="40">
        <v>5231</v>
      </c>
      <c r="B198" s="128" t="s">
        <v>291</v>
      </c>
      <c r="C198" s="126"/>
      <c r="D198" s="43"/>
      <c r="E198" s="43"/>
      <c r="F198" s="11"/>
      <c r="G198" s="218"/>
      <c r="H198" s="218"/>
      <c r="I198" s="218"/>
      <c r="J198" s="218"/>
    </row>
    <row r="199" spans="1:10" ht="17.25" customHeight="1">
      <c r="A199" s="40">
        <v>5241</v>
      </c>
      <c r="B199" s="134" t="s">
        <v>434</v>
      </c>
      <c r="C199" s="160" t="s">
        <v>661</v>
      </c>
      <c r="D199" s="43">
        <f>SUM(E199:F199)</f>
        <v>0</v>
      </c>
      <c r="E199" s="127" t="s">
        <v>706</v>
      </c>
      <c r="F199" s="11"/>
      <c r="G199" s="218"/>
      <c r="H199" s="218"/>
      <c r="I199" s="218"/>
      <c r="J199" s="218"/>
    </row>
    <row r="200" spans="1:10" ht="27">
      <c r="A200" s="40">
        <v>5300</v>
      </c>
      <c r="B200" s="136" t="s">
        <v>435</v>
      </c>
      <c r="C200" s="132" t="s">
        <v>702</v>
      </c>
      <c r="D200" s="43">
        <f>SUM(D202:D205)</f>
        <v>0</v>
      </c>
      <c r="E200" s="127" t="s">
        <v>706</v>
      </c>
      <c r="F200" s="11">
        <f>SUM(F202:F205)</f>
        <v>0</v>
      </c>
      <c r="G200" s="218"/>
      <c r="H200" s="218"/>
      <c r="I200" s="218"/>
      <c r="J200" s="218"/>
    </row>
    <row r="201" spans="1:10" ht="13.5">
      <c r="A201" s="40"/>
      <c r="B201" s="128" t="s">
        <v>291</v>
      </c>
      <c r="C201" s="126"/>
      <c r="D201" s="43"/>
      <c r="E201" s="43"/>
      <c r="F201" s="11"/>
      <c r="G201" s="218"/>
      <c r="H201" s="218"/>
      <c r="I201" s="218"/>
      <c r="J201" s="218"/>
    </row>
    <row r="202" spans="1:10" ht="13.5" customHeight="1">
      <c r="A202" s="40">
        <v>5311</v>
      </c>
      <c r="B202" s="134" t="s">
        <v>436</v>
      </c>
      <c r="C202" s="160" t="s">
        <v>662</v>
      </c>
      <c r="D202" s="43">
        <f>SUM(E202:F202)</f>
        <v>0</v>
      </c>
      <c r="E202" s="127" t="s">
        <v>706</v>
      </c>
      <c r="F202" s="11"/>
      <c r="G202" s="218"/>
      <c r="H202" s="218"/>
      <c r="I202" s="218"/>
      <c r="J202" s="218"/>
    </row>
    <row r="203" spans="1:10" ht="14.25">
      <c r="A203" s="40">
        <v>5400</v>
      </c>
      <c r="B203" s="134" t="s">
        <v>437</v>
      </c>
      <c r="C203" s="160" t="s">
        <v>663</v>
      </c>
      <c r="D203" s="43">
        <f>SUM(E203:F203)</f>
        <v>0</v>
      </c>
      <c r="E203" s="127" t="s">
        <v>706</v>
      </c>
      <c r="F203" s="11"/>
      <c r="G203" s="218"/>
      <c r="H203" s="218"/>
      <c r="I203" s="218"/>
      <c r="J203" s="218"/>
    </row>
    <row r="204" spans="1:10" ht="14.25">
      <c r="A204" s="40"/>
      <c r="B204" s="134" t="s">
        <v>438</v>
      </c>
      <c r="C204" s="160" t="s">
        <v>664</v>
      </c>
      <c r="D204" s="43">
        <f>SUM(E204:F204)</f>
        <v>0</v>
      </c>
      <c r="E204" s="127" t="s">
        <v>706</v>
      </c>
      <c r="F204" s="11"/>
      <c r="G204" s="218"/>
      <c r="H204" s="218"/>
      <c r="I204" s="218"/>
      <c r="J204" s="218"/>
    </row>
    <row r="205" spans="1:10" ht="14.25">
      <c r="A205" s="40">
        <v>5411</v>
      </c>
      <c r="B205" s="162" t="s">
        <v>439</v>
      </c>
      <c r="C205" s="160" t="s">
        <v>665</v>
      </c>
      <c r="D205" s="43">
        <f>SUM(E205:F205)</f>
        <v>0</v>
      </c>
      <c r="E205" s="127" t="s">
        <v>706</v>
      </c>
      <c r="F205" s="11"/>
      <c r="G205" s="218"/>
      <c r="H205" s="218"/>
      <c r="I205" s="218"/>
      <c r="J205" s="218"/>
    </row>
    <row r="206" spans="1:11" ht="69">
      <c r="A206" s="40">
        <v>5421</v>
      </c>
      <c r="B206" s="163" t="s">
        <v>440</v>
      </c>
      <c r="C206" s="164" t="s">
        <v>702</v>
      </c>
      <c r="D206" s="43">
        <f>SUM(D208,D213,D221,D224)</f>
        <v>-20027.7</v>
      </c>
      <c r="E206" s="43" t="s">
        <v>701</v>
      </c>
      <c r="F206" s="11">
        <f>SUM(F208,F213,F221,F224)</f>
        <v>-20027.7</v>
      </c>
      <c r="G206" s="218"/>
      <c r="H206" s="218"/>
      <c r="I206" s="218"/>
      <c r="J206" s="218"/>
      <c r="K206" s="115"/>
    </row>
    <row r="207" spans="1:11" ht="13.5">
      <c r="A207" s="40">
        <v>5431</v>
      </c>
      <c r="B207" s="165" t="s">
        <v>78</v>
      </c>
      <c r="C207" s="164"/>
      <c r="D207" s="43"/>
      <c r="E207" s="43"/>
      <c r="F207" s="11"/>
      <c r="G207" s="218"/>
      <c r="H207" s="218"/>
      <c r="I207" s="218"/>
      <c r="J207" s="218"/>
      <c r="K207" s="115"/>
    </row>
    <row r="208" spans="1:10" ht="49.5">
      <c r="A208" s="40">
        <v>5441</v>
      </c>
      <c r="B208" s="166" t="s">
        <v>441</v>
      </c>
      <c r="C208" s="167" t="s">
        <v>702</v>
      </c>
      <c r="D208" s="43">
        <f>SUM(D210:D212)</f>
        <v>0</v>
      </c>
      <c r="E208" s="43" t="s">
        <v>701</v>
      </c>
      <c r="F208" s="11">
        <f>SUM(F210:F212)</f>
        <v>0</v>
      </c>
      <c r="G208" s="218"/>
      <c r="H208" s="218"/>
      <c r="I208" s="218"/>
      <c r="J208" s="218"/>
    </row>
    <row r="209" spans="1:11" s="115" customFormat="1" ht="12" customHeight="1">
      <c r="A209" s="168" t="s">
        <v>731</v>
      </c>
      <c r="B209" s="165" t="s">
        <v>78</v>
      </c>
      <c r="C209" s="167"/>
      <c r="D209" s="43"/>
      <c r="E209" s="43"/>
      <c r="F209" s="11"/>
      <c r="G209" s="218"/>
      <c r="H209" s="218"/>
      <c r="I209" s="218"/>
      <c r="J209" s="218"/>
      <c r="K209" s="14"/>
    </row>
    <row r="210" spans="1:11" s="115" customFormat="1" ht="14.25">
      <c r="A210" s="168"/>
      <c r="B210" s="169" t="s">
        <v>442</v>
      </c>
      <c r="C210" s="170" t="s">
        <v>774</v>
      </c>
      <c r="D210" s="43">
        <f>SUM(E210:F210)</f>
        <v>0</v>
      </c>
      <c r="E210" s="43" t="s">
        <v>707</v>
      </c>
      <c r="F210" s="11"/>
      <c r="G210" s="218"/>
      <c r="H210" s="218"/>
      <c r="I210" s="218"/>
      <c r="J210" s="218"/>
      <c r="K210" s="14"/>
    </row>
    <row r="211" spans="1:11" ht="28.5">
      <c r="A211" s="171" t="s">
        <v>732</v>
      </c>
      <c r="B211" s="169" t="s">
        <v>443</v>
      </c>
      <c r="C211" s="170" t="s">
        <v>775</v>
      </c>
      <c r="D211" s="43">
        <f>SUM(E211:F211)</f>
        <v>0</v>
      </c>
      <c r="E211" s="43" t="s">
        <v>707</v>
      </c>
      <c r="F211" s="172"/>
      <c r="G211" s="428"/>
      <c r="H211" s="428"/>
      <c r="I211" s="428"/>
      <c r="J211" s="428"/>
      <c r="K211" s="173"/>
    </row>
    <row r="212" spans="1:10" ht="28.5">
      <c r="A212" s="171"/>
      <c r="B212" s="169" t="s">
        <v>444</v>
      </c>
      <c r="C212" s="170" t="s">
        <v>776</v>
      </c>
      <c r="D212" s="43">
        <f>SUM(E212:F212)</f>
        <v>0</v>
      </c>
      <c r="E212" s="43" t="s">
        <v>701</v>
      </c>
      <c r="F212" s="11"/>
      <c r="G212" s="218"/>
      <c r="H212" s="218"/>
      <c r="I212" s="218"/>
      <c r="J212" s="218"/>
    </row>
    <row r="213" spans="1:10" ht="33">
      <c r="A213" s="171" t="s">
        <v>733</v>
      </c>
      <c r="B213" s="166" t="s">
        <v>445</v>
      </c>
      <c r="C213" s="167" t="s">
        <v>702</v>
      </c>
      <c r="D213" s="43">
        <f>SUM(D215:D216)</f>
        <v>0</v>
      </c>
      <c r="E213" s="43" t="s">
        <v>701</v>
      </c>
      <c r="F213" s="11">
        <f>SUM(F215:F216)</f>
        <v>0</v>
      </c>
      <c r="G213" s="218"/>
      <c r="H213" s="218"/>
      <c r="I213" s="218"/>
      <c r="J213" s="218"/>
    </row>
    <row r="214" spans="1:11" s="173" customFormat="1" ht="14.25">
      <c r="A214" s="171" t="s">
        <v>734</v>
      </c>
      <c r="B214" s="165" t="s">
        <v>78</v>
      </c>
      <c r="C214" s="167"/>
      <c r="D214" s="43"/>
      <c r="E214" s="43"/>
      <c r="F214" s="11"/>
      <c r="G214" s="218"/>
      <c r="H214" s="218"/>
      <c r="I214" s="218"/>
      <c r="J214" s="218"/>
      <c r="K214" s="14"/>
    </row>
    <row r="215" spans="1:10" ht="30.75" customHeight="1">
      <c r="A215" s="65" t="s">
        <v>735</v>
      </c>
      <c r="B215" s="169" t="s">
        <v>446</v>
      </c>
      <c r="C215" s="167" t="s">
        <v>779</v>
      </c>
      <c r="D215" s="43">
        <f>SUM(E215:F215)</f>
        <v>0</v>
      </c>
      <c r="E215" s="43" t="s">
        <v>701</v>
      </c>
      <c r="F215" s="11"/>
      <c r="G215" s="218"/>
      <c r="H215" s="218"/>
      <c r="I215" s="218"/>
      <c r="J215" s="218"/>
    </row>
    <row r="216" spans="1:10" ht="31.5" customHeight="1">
      <c r="A216" s="65" t="s">
        <v>736</v>
      </c>
      <c r="B216" s="169" t="s">
        <v>447</v>
      </c>
      <c r="C216" s="167" t="s">
        <v>702</v>
      </c>
      <c r="D216" s="43">
        <f>SUM(D218:D220)</f>
        <v>0</v>
      </c>
      <c r="E216" s="43" t="s">
        <v>701</v>
      </c>
      <c r="F216" s="11">
        <f>SUM(F218:F220)</f>
        <v>0</v>
      </c>
      <c r="G216" s="218"/>
      <c r="H216" s="218"/>
      <c r="I216" s="218"/>
      <c r="J216" s="218"/>
    </row>
    <row r="217" spans="1:10" ht="13.5">
      <c r="A217" s="65"/>
      <c r="B217" s="165" t="s">
        <v>90</v>
      </c>
      <c r="C217" s="167"/>
      <c r="D217" s="43"/>
      <c r="E217" s="43"/>
      <c r="F217" s="11"/>
      <c r="G217" s="218"/>
      <c r="H217" s="218"/>
      <c r="I217" s="218"/>
      <c r="J217" s="218"/>
    </row>
    <row r="218" spans="1:10" ht="29.25" customHeight="1">
      <c r="A218" s="65" t="s">
        <v>737</v>
      </c>
      <c r="B218" s="165" t="s">
        <v>448</v>
      </c>
      <c r="C218" s="170" t="s">
        <v>780</v>
      </c>
      <c r="D218" s="43">
        <f>SUM(E218:F218)</f>
        <v>0</v>
      </c>
      <c r="E218" s="43" t="s">
        <v>707</v>
      </c>
      <c r="F218" s="11"/>
      <c r="G218" s="218"/>
      <c r="H218" s="218"/>
      <c r="I218" s="218"/>
      <c r="J218" s="218"/>
    </row>
    <row r="219" spans="1:10" ht="27">
      <c r="A219" s="65" t="s">
        <v>738</v>
      </c>
      <c r="B219" s="165" t="s">
        <v>449</v>
      </c>
      <c r="C219" s="167" t="s">
        <v>781</v>
      </c>
      <c r="D219" s="43">
        <f>SUM(E219:F219)</f>
        <v>0</v>
      </c>
      <c r="E219" s="43" t="s">
        <v>701</v>
      </c>
      <c r="F219" s="11"/>
      <c r="G219" s="218"/>
      <c r="H219" s="218"/>
      <c r="I219" s="218"/>
      <c r="J219" s="218"/>
    </row>
    <row r="220" spans="1:10" ht="27">
      <c r="A220" s="65"/>
      <c r="B220" s="174" t="s">
        <v>450</v>
      </c>
      <c r="C220" s="167" t="s">
        <v>782</v>
      </c>
      <c r="D220" s="43">
        <f>SUM(E220:F220)</f>
        <v>0</v>
      </c>
      <c r="E220" s="43" t="s">
        <v>701</v>
      </c>
      <c r="F220" s="11"/>
      <c r="G220" s="218"/>
      <c r="H220" s="218"/>
      <c r="I220" s="218"/>
      <c r="J220" s="218"/>
    </row>
    <row r="221" spans="1:10" ht="33">
      <c r="A221" s="65" t="s">
        <v>739</v>
      </c>
      <c r="B221" s="166" t="s">
        <v>451</v>
      </c>
      <c r="C221" s="167" t="s">
        <v>702</v>
      </c>
      <c r="D221" s="43">
        <f>SUM(D223)</f>
        <v>0</v>
      </c>
      <c r="E221" s="43" t="s">
        <v>701</v>
      </c>
      <c r="F221" s="11">
        <f>SUM(F223)</f>
        <v>0</v>
      </c>
      <c r="G221" s="218"/>
      <c r="H221" s="218"/>
      <c r="I221" s="218"/>
      <c r="J221" s="218"/>
    </row>
    <row r="222" spans="1:10" ht="13.5">
      <c r="A222" s="175" t="s">
        <v>740</v>
      </c>
      <c r="B222" s="165" t="s">
        <v>78</v>
      </c>
      <c r="C222" s="167"/>
      <c r="D222" s="43"/>
      <c r="E222" s="43"/>
      <c r="F222" s="11"/>
      <c r="G222" s="218"/>
      <c r="H222" s="218"/>
      <c r="I222" s="218"/>
      <c r="J222" s="218"/>
    </row>
    <row r="223" spans="1:10" ht="28.5">
      <c r="A223" s="65" t="s">
        <v>741</v>
      </c>
      <c r="B223" s="169" t="s">
        <v>452</v>
      </c>
      <c r="C223" s="164" t="s">
        <v>784</v>
      </c>
      <c r="D223" s="43">
        <f>SUM(E223:F223)</f>
        <v>0</v>
      </c>
      <c r="E223" s="43" t="s">
        <v>701</v>
      </c>
      <c r="F223" s="11"/>
      <c r="G223" s="218"/>
      <c r="H223" s="218"/>
      <c r="I223" s="218"/>
      <c r="J223" s="218"/>
    </row>
    <row r="224" spans="1:10" ht="82.5">
      <c r="A224" s="65" t="s">
        <v>742</v>
      </c>
      <c r="B224" s="166" t="s">
        <v>453</v>
      </c>
      <c r="C224" s="167" t="s">
        <v>702</v>
      </c>
      <c r="D224" s="43">
        <f>SUM(D226:D229)</f>
        <v>-20027.7</v>
      </c>
      <c r="E224" s="43" t="s">
        <v>701</v>
      </c>
      <c r="F224" s="11">
        <f>SUM(F226:F229)</f>
        <v>-20027.7</v>
      </c>
      <c r="G224" s="218"/>
      <c r="H224" s="218"/>
      <c r="I224" s="218"/>
      <c r="J224" s="218"/>
    </row>
    <row r="225" spans="1:10" ht="13.5">
      <c r="A225" s="65"/>
      <c r="B225" s="165" t="s">
        <v>78</v>
      </c>
      <c r="C225" s="167"/>
      <c r="D225" s="43"/>
      <c r="E225" s="43"/>
      <c r="F225" s="11"/>
      <c r="G225" s="218"/>
      <c r="H225" s="218"/>
      <c r="I225" s="218"/>
      <c r="J225" s="218"/>
    </row>
    <row r="226" spans="1:10" ht="14.25">
      <c r="A226" s="175" t="s">
        <v>743</v>
      </c>
      <c r="B226" s="169" t="s">
        <v>454</v>
      </c>
      <c r="C226" s="170" t="s">
        <v>785</v>
      </c>
      <c r="D226" s="43">
        <f>SUM(E226:F226)</f>
        <v>-20027.7</v>
      </c>
      <c r="E226" s="43" t="s">
        <v>701</v>
      </c>
      <c r="F226" s="11">
        <v>-20027.7</v>
      </c>
      <c r="G226" s="218"/>
      <c r="H226" s="218"/>
      <c r="I226" s="218"/>
      <c r="J226" s="218"/>
    </row>
    <row r="227" spans="1:10" ht="28.5">
      <c r="A227" s="65" t="s">
        <v>744</v>
      </c>
      <c r="B227" s="169" t="s">
        <v>455</v>
      </c>
      <c r="C227" s="164" t="s">
        <v>786</v>
      </c>
      <c r="D227" s="43">
        <f>SUM(E227:F227)</f>
        <v>0</v>
      </c>
      <c r="E227" s="43" t="s">
        <v>701</v>
      </c>
      <c r="F227" s="11"/>
      <c r="G227" s="218"/>
      <c r="H227" s="218"/>
      <c r="I227" s="218"/>
      <c r="J227" s="218"/>
    </row>
    <row r="228" spans="1:10" ht="42.75">
      <c r="A228" s="65"/>
      <c r="B228" s="169" t="s">
        <v>456</v>
      </c>
      <c r="C228" s="167" t="s">
        <v>787</v>
      </c>
      <c r="D228" s="43">
        <f>SUM(E228:F228)</f>
        <v>0</v>
      </c>
      <c r="E228" s="43" t="s">
        <v>701</v>
      </c>
      <c r="F228" s="11"/>
      <c r="G228" s="218"/>
      <c r="H228" s="218"/>
      <c r="I228" s="218"/>
      <c r="J228" s="218"/>
    </row>
    <row r="229" spans="1:10" ht="28.5">
      <c r="A229" s="65" t="s">
        <v>745</v>
      </c>
      <c r="B229" s="169" t="s">
        <v>457</v>
      </c>
      <c r="C229" s="167" t="s">
        <v>788</v>
      </c>
      <c r="D229" s="43">
        <f>SUM(E229:F229)</f>
        <v>0</v>
      </c>
      <c r="E229" s="43" t="s">
        <v>701</v>
      </c>
      <c r="F229" s="11"/>
      <c r="G229" s="218"/>
      <c r="H229" s="218"/>
      <c r="I229" s="218"/>
      <c r="J229" s="218"/>
    </row>
  </sheetData>
  <sheetProtection/>
  <protectedRanges>
    <protectedRange sqref="F210:F212 F215 F218 G209:J212 D207:J207 D217:F217 D214:F214 D209:F209 G217:J218 G214:J215" name="Range15"/>
    <protectedRange sqref="F177:F179 F182:F184 D181:J181 D176:F176 D172:J172 D174:J174 D186:J186 G176:J179 G183:J184" name="Range13"/>
    <protectedRange sqref="E141 E146:E147 G140:J141 D143:J143 E150:E153 D149:F149 D145:F145 D140:F140 G153:J153 G145:J147 G149:J151" name="Range11"/>
    <protectedRange sqref="D108:E108 D116:F116 D110:E110 E117:E118 D120:J120 G108:J108 E111:E114 G116:J118 G110:J114" name="Range9"/>
    <protectedRange sqref="E87:E88 D94:J94 E91:E92 D90:F90 D96:J96 G90:J92 G87:J88 D86:J86" name="Range7"/>
    <protectedRange sqref="E60:E67 E72:E73 D71:F71 D69:J69 G64:J65 G61:J62 G67:J67 D59:J59 G71:J73" name="Range5"/>
    <protectedRange sqref="E24:F24 E38:E40 E29:E35 D26:J26 D28:F28 D23:J23 G40:J40 G34:J35 G28:J30 D37:J37 J24" name="Range3"/>
    <protectedRange sqref="E16:E18 D20:J20 G18:J18 D13:J13 D11:J11 G16:J16 D15:J15 D9:J9" name="Range1"/>
    <protectedRange sqref="E43:E50 E53 E56:E57 D52:J52 G46:J48 D55:J55 G50:J50 G53:J53 D42:J42" name="Range4"/>
    <protectedRange sqref="E76:E77 E80:E82 D84:J84 D79:F79 D75:F75 G79:J82 G75:J77" name="Range6"/>
    <protectedRange sqref="E97:E98 E105:E106 E101 D104:E104 D100:F100 G97:J98 G100:J101 G104:J104 G106:J106" name="Range8"/>
    <protectedRange sqref="E121:E126 E131:E132 E135:E138 D130:F130 D128:J128 G130:J132 G121:J125 D134:J134 G137:J137" name="Range10"/>
    <protectedRange sqref="F193:F196 F202:F205 D201:F201 D192:F192 G201:J205 G192:J196 D198:J198 F187:J189" name="Range14"/>
    <protectedRange sqref="F226:F229 F223 G222:J223 D225:F225 D222:F222 F219:J220 G225:J229" name="Range16"/>
    <protectedRange sqref="E21 G21:J21" name="Range17"/>
    <protectedRange sqref="F199:J199" name="Range21"/>
    <protectedRange sqref="D2:E2" name="Range25"/>
    <protectedRange sqref="G38:J38" name="Range2_1"/>
    <protectedRange sqref="G45:J45" name="Range2_5"/>
    <protectedRange sqref="G66:J66" name="Range2_7"/>
    <protectedRange sqref="G152:J152" name="Range3_1"/>
    <protectedRange sqref="G43:J43" name="Range2_13"/>
    <protectedRange sqref="G44:J44" name="Range2_14"/>
    <protectedRange sqref="G39:J39" name="Range2_4"/>
    <protectedRange sqref="F190:J190" name="Range3_4"/>
    <protectedRange sqref="G31:J33" name="Range2_10"/>
    <protectedRange sqref="G49:J49" name="Range2_20"/>
    <protectedRange sqref="G56:J56" name="Range2_23"/>
    <protectedRange sqref="G126:J126" name="Range3_13"/>
    <protectedRange sqref="G135:J135" name="Range22"/>
    <protectedRange sqref="G136:J136" name="Range23"/>
    <protectedRange sqref="I138:J138" name="Range23_1"/>
    <protectedRange sqref="G182:J182" name="Range2_31"/>
    <protectedRange sqref="E169" name="Range24_1"/>
    <protectedRange sqref="G138:H138" name="Range23_2"/>
    <protectedRange sqref="G17:J17" name="Range2"/>
    <protectedRange sqref="G60:J60" name="Range2_2"/>
    <protectedRange sqref="K178" name="Range13_1"/>
  </protectedRanges>
  <mergeCells count="10">
    <mergeCell ref="A2:F2"/>
    <mergeCell ref="B1:C1"/>
    <mergeCell ref="E1:F1"/>
    <mergeCell ref="A7:A9"/>
    <mergeCell ref="G5:J5"/>
    <mergeCell ref="G4:J4"/>
    <mergeCell ref="H1:J1"/>
    <mergeCell ref="D5:D6"/>
    <mergeCell ref="D4:F4"/>
    <mergeCell ref="B4:C5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portrait" paperSize="9" r:id="rId1"/>
  <ignoredErrors>
    <ignoredError sqref="C7 C16:C18 C21 C24 C29:C35 C39:C40 C43:C46 C48:C50 C53 C56:C57 C60:C67 C72:C73 C76:C77 C80:C82 C87:C88 C91:C92 C97:C98 C101:C102 C105:C107 C117:C119 C131:C132 C135:C138 C141 C146:C147 C150 C152:C153 C156 C159:C160 C163 C166 C169 C177:C179 C182:C184 C187:C190 C193:C196 C199 C202:C205 C210:C212 C215 C218:C220 C223 C226:C2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">
      <selection activeCell="H1" sqref="H1:I2"/>
    </sheetView>
  </sheetViews>
  <sheetFormatPr defaultColWidth="9.140625" defaultRowHeight="12.75"/>
  <cols>
    <col min="1" max="1" width="5.57421875" style="258" customWidth="1"/>
    <col min="2" max="2" width="39.00390625" style="258" customWidth="1"/>
    <col min="3" max="3" width="14.140625" style="258" customWidth="1"/>
    <col min="4" max="4" width="13.00390625" style="258" customWidth="1"/>
    <col min="5" max="5" width="15.7109375" style="258" customWidth="1"/>
    <col min="6" max="6" width="15.421875" style="258" customWidth="1"/>
    <col min="7" max="7" width="13.421875" style="258" customWidth="1"/>
    <col min="8" max="8" width="16.140625" style="258" customWidth="1"/>
    <col min="9" max="9" width="16.7109375" style="258" customWidth="1"/>
    <col min="10" max="10" width="12.57421875" style="258" customWidth="1"/>
    <col min="11" max="11" width="14.57421875" style="258" customWidth="1"/>
    <col min="12" max="16384" width="9.140625" style="258" customWidth="1"/>
  </cols>
  <sheetData>
    <row r="1" spans="8:9" ht="50.25" customHeight="1">
      <c r="H1" s="496" t="s">
        <v>871</v>
      </c>
      <c r="I1" s="496"/>
    </row>
    <row r="2" spans="1:10" s="255" customFormat="1" ht="67.5" customHeight="1">
      <c r="A2" s="253"/>
      <c r="B2" s="103"/>
      <c r="C2" s="103"/>
      <c r="D2" s="254"/>
      <c r="E2" s="103"/>
      <c r="F2" s="115"/>
      <c r="G2" s="103"/>
      <c r="H2" s="496"/>
      <c r="I2" s="496"/>
      <c r="J2" s="178"/>
    </row>
    <row r="3" spans="1:11" s="255" customFormat="1" ht="26.25" customHeight="1">
      <c r="A3" s="253"/>
      <c r="B3" s="103"/>
      <c r="C3" s="103"/>
      <c r="D3" s="512" t="s">
        <v>539</v>
      </c>
      <c r="E3" s="512"/>
      <c r="F3" s="115"/>
      <c r="G3" s="510"/>
      <c r="H3" s="510"/>
      <c r="I3" s="510"/>
      <c r="J3" s="103"/>
      <c r="K3" s="103"/>
    </row>
    <row r="4" spans="1:11" s="255" customFormat="1" ht="17.25">
      <c r="A4" s="178"/>
      <c r="B4" s="178"/>
      <c r="C4" s="178"/>
      <c r="D4" s="178"/>
      <c r="E4" s="178"/>
      <c r="F4" s="256"/>
      <c r="G4" s="178"/>
      <c r="H4" s="178"/>
      <c r="I4" s="178"/>
      <c r="J4" s="178"/>
      <c r="K4" s="178"/>
    </row>
    <row r="5" spans="1:11" s="255" customFormat="1" ht="29.25" customHeight="1">
      <c r="A5" s="178"/>
      <c r="B5" s="511" t="s">
        <v>799</v>
      </c>
      <c r="C5" s="511"/>
      <c r="D5" s="511"/>
      <c r="E5" s="511"/>
      <c r="F5" s="511"/>
      <c r="G5" s="511"/>
      <c r="H5" s="511"/>
      <c r="I5" s="511"/>
      <c r="J5" s="256"/>
      <c r="K5" s="256"/>
    </row>
    <row r="6" spans="1:11" s="255" customFormat="1" ht="17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2" ht="15" thickBot="1">
      <c r="A7" s="257"/>
      <c r="B7" s="257"/>
      <c r="C7" s="257"/>
      <c r="D7" s="257"/>
      <c r="E7" s="14"/>
      <c r="F7" s="14"/>
      <c r="G7" s="14"/>
      <c r="H7" s="14"/>
      <c r="I7" s="14"/>
      <c r="J7" s="115"/>
      <c r="K7" s="115"/>
      <c r="L7" s="115"/>
    </row>
    <row r="8" spans="1:12" ht="15" thickBot="1">
      <c r="A8" s="500" t="s">
        <v>533</v>
      </c>
      <c r="B8" s="514"/>
      <c r="C8" s="518" t="s">
        <v>75</v>
      </c>
      <c r="D8" s="518"/>
      <c r="E8" s="518"/>
      <c r="F8" s="522" t="s">
        <v>81</v>
      </c>
      <c r="G8" s="523"/>
      <c r="H8" s="523"/>
      <c r="I8" s="524"/>
      <c r="J8" s="115"/>
      <c r="K8" s="115"/>
      <c r="L8" s="115"/>
    </row>
    <row r="9" spans="1:12" ht="30" customHeight="1" thickBot="1">
      <c r="A9" s="501"/>
      <c r="B9" s="515"/>
      <c r="C9" s="259" t="s">
        <v>280</v>
      </c>
      <c r="D9" s="260" t="s">
        <v>14</v>
      </c>
      <c r="E9" s="261"/>
      <c r="F9" s="519" t="s">
        <v>82</v>
      </c>
      <c r="G9" s="520"/>
      <c r="H9" s="520"/>
      <c r="I9" s="521"/>
      <c r="J9" s="115"/>
      <c r="K9" s="115"/>
      <c r="L9" s="115"/>
    </row>
    <row r="10" spans="1:12" ht="29.25" thickBot="1">
      <c r="A10" s="517"/>
      <c r="B10" s="516"/>
      <c r="C10" s="262" t="s">
        <v>534</v>
      </c>
      <c r="D10" s="263" t="s">
        <v>282</v>
      </c>
      <c r="E10" s="118" t="s">
        <v>283</v>
      </c>
      <c r="F10" s="264">
        <v>1</v>
      </c>
      <c r="G10" s="264">
        <v>2</v>
      </c>
      <c r="H10" s="264">
        <v>3</v>
      </c>
      <c r="I10" s="264">
        <v>4</v>
      </c>
      <c r="J10" s="115"/>
      <c r="K10" s="115"/>
      <c r="L10" s="115"/>
    </row>
    <row r="11" spans="1:12" ht="14.25" thickBot="1">
      <c r="A11" s="265">
        <v>1</v>
      </c>
      <c r="B11" s="265">
        <v>2</v>
      </c>
      <c r="C11" s="7">
        <v>3</v>
      </c>
      <c r="D11" s="266">
        <v>4</v>
      </c>
      <c r="E11" s="267">
        <v>5</v>
      </c>
      <c r="F11" s="7">
        <v>6</v>
      </c>
      <c r="G11" s="268">
        <v>7</v>
      </c>
      <c r="H11" s="269">
        <v>8</v>
      </c>
      <c r="I11" s="7">
        <v>9</v>
      </c>
      <c r="J11" s="115"/>
      <c r="K11" s="115"/>
      <c r="L11" s="115"/>
    </row>
    <row r="12" spans="1:12" ht="30" customHeight="1" thickBot="1">
      <c r="A12" s="270">
        <v>8000</v>
      </c>
      <c r="B12" s="271" t="s">
        <v>537</v>
      </c>
      <c r="C12" s="272">
        <f>SUM(D12:E12)</f>
        <v>0</v>
      </c>
      <c r="D12" s="272">
        <f>Ekamutner!E10-'Gorcarnakan caxs'!G8</f>
        <v>0</v>
      </c>
      <c r="E12" s="272">
        <f>Ekamutner!F10-'Gorcarnakan caxs'!H8</f>
        <v>0</v>
      </c>
      <c r="F12" s="272">
        <f>Ekamutner!G10-'Gorcarnakan caxs'!I8</f>
        <v>0</v>
      </c>
      <c r="G12" s="272">
        <f>Ekamutner!H10-'Gorcarnakan caxs'!J8</f>
        <v>0</v>
      </c>
      <c r="H12" s="272">
        <f>Ekamutner!I10-'Gorcarnakan caxs'!K8</f>
        <v>0</v>
      </c>
      <c r="I12" s="272">
        <f>Ekamutner!J10-'Gorcarnakan caxs'!L8</f>
        <v>0</v>
      </c>
      <c r="J12" s="115"/>
      <c r="K12" s="115"/>
      <c r="L12" s="115"/>
    </row>
    <row r="13" spans="1:12" ht="13.5">
      <c r="A13" s="14"/>
      <c r="B13" s="14"/>
      <c r="C13" s="14"/>
      <c r="D13" s="14"/>
      <c r="E13" s="14"/>
      <c r="F13" s="14"/>
      <c r="G13" s="14"/>
      <c r="H13" s="14"/>
      <c r="I13" s="14"/>
      <c r="J13" s="115"/>
      <c r="K13" s="115"/>
      <c r="L13" s="115"/>
    </row>
    <row r="14" spans="1:12" ht="13.5">
      <c r="A14" s="14"/>
      <c r="B14" s="14"/>
      <c r="C14" s="14"/>
      <c r="D14" s="14"/>
      <c r="E14" s="14"/>
      <c r="F14" s="14"/>
      <c r="G14" s="14"/>
      <c r="H14" s="14"/>
      <c r="I14" s="14"/>
      <c r="J14" s="115"/>
      <c r="K14" s="115"/>
      <c r="L14" s="115"/>
    </row>
    <row r="15" spans="1:12" ht="13.5">
      <c r="A15" s="14"/>
      <c r="B15" s="14"/>
      <c r="C15" s="14"/>
      <c r="D15" s="14"/>
      <c r="E15" s="14"/>
      <c r="F15" s="14"/>
      <c r="G15" s="14"/>
      <c r="H15" s="14"/>
      <c r="I15" s="14"/>
      <c r="J15" s="115"/>
      <c r="K15" s="115"/>
      <c r="L15" s="115"/>
    </row>
    <row r="16" spans="1:12" ht="13.5">
      <c r="A16" s="14"/>
      <c r="B16" s="14"/>
      <c r="C16" s="14"/>
      <c r="D16" s="14"/>
      <c r="E16" s="14"/>
      <c r="F16" s="14"/>
      <c r="G16" s="14"/>
      <c r="H16" s="14"/>
      <c r="I16" s="14"/>
      <c r="J16" s="115"/>
      <c r="K16" s="115"/>
      <c r="L16" s="115"/>
    </row>
    <row r="17" spans="1:12" ht="13.5">
      <c r="A17" s="14"/>
      <c r="B17" s="273" t="s">
        <v>753</v>
      </c>
      <c r="C17" s="274">
        <f>C12+'Dificiti caxs'!D11</f>
        <v>0</v>
      </c>
      <c r="D17" s="274">
        <f>D12+'Dificiti caxs'!E11</f>
        <v>0</v>
      </c>
      <c r="E17" s="274">
        <f>E12+'Dificiti caxs'!F11</f>
        <v>0</v>
      </c>
      <c r="F17" s="274">
        <f>F12+'Dificiti caxs'!G11</f>
        <v>0</v>
      </c>
      <c r="G17" s="274">
        <f>G12+'Dificiti caxs'!H11</f>
        <v>0</v>
      </c>
      <c r="H17" s="274">
        <f>H12+'Dificiti caxs'!I11</f>
        <v>0</v>
      </c>
      <c r="I17" s="274">
        <f>I12+'Dificiti caxs'!J11</f>
        <v>0</v>
      </c>
      <c r="J17" s="115"/>
      <c r="K17" s="115"/>
      <c r="L17" s="115"/>
    </row>
    <row r="18" spans="1:12" ht="13.5">
      <c r="A18" s="14"/>
      <c r="B18" s="273" t="s">
        <v>754</v>
      </c>
      <c r="C18" s="274">
        <f>'Gorcarnakan caxs'!F8-'Tntesagitakan '!D8</f>
        <v>0</v>
      </c>
      <c r="D18" s="274">
        <f>'Gorcarnakan caxs'!G8-'Tntesagitakan '!E8</f>
        <v>0</v>
      </c>
      <c r="E18" s="274">
        <f>'Gorcarnakan caxs'!H8-'Tntesagitakan '!F8</f>
        <v>0</v>
      </c>
      <c r="F18" s="274">
        <f>'Gorcarnakan caxs'!I8-'Tntesagitakan '!G8</f>
        <v>0</v>
      </c>
      <c r="G18" s="274">
        <f>'Gorcarnakan caxs'!J8-'Tntesagitakan '!H8</f>
        <v>0</v>
      </c>
      <c r="H18" s="274">
        <f>'Gorcarnakan caxs'!K8-'Tntesagitakan '!I8</f>
        <v>0</v>
      </c>
      <c r="I18" s="274">
        <f>'Gorcarnakan caxs'!L8-'Tntesagitakan '!J8</f>
        <v>0</v>
      </c>
      <c r="J18" s="115"/>
      <c r="K18" s="115"/>
      <c r="L18" s="115"/>
    </row>
    <row r="19" spans="1:12" ht="13.5">
      <c r="A19" s="14"/>
      <c r="B19" s="273" t="s">
        <v>12</v>
      </c>
      <c r="C19" s="274">
        <f>'Tntesagitakan '!D8-'Gorcarnakan caxs.Tntesagitakan'!F9</f>
        <v>0</v>
      </c>
      <c r="D19" s="274">
        <f>'Tntesagitakan '!E8-'Gorcarnakan caxs.Tntesagitakan'!G9</f>
        <v>0</v>
      </c>
      <c r="E19" s="274">
        <f>'Tntesagitakan '!F8-'Gorcarnakan caxs.Tntesagitakan'!H9</f>
        <v>0</v>
      </c>
      <c r="F19" s="274">
        <f>'Tntesagitakan '!G8-'Gorcarnakan caxs.Tntesagitakan'!I9</f>
        <v>0</v>
      </c>
      <c r="G19" s="274">
        <f>'Tntesagitakan '!H8-'Gorcarnakan caxs.Tntesagitakan'!J9</f>
        <v>0</v>
      </c>
      <c r="H19" s="274">
        <f>'Tntesagitakan '!I8-'Gorcarnakan caxs.Tntesagitakan'!K9</f>
        <v>0</v>
      </c>
      <c r="I19" s="274">
        <f>'Tntesagitakan '!J8-'Gorcarnakan caxs.Tntesagitakan'!L9</f>
        <v>0</v>
      </c>
      <c r="J19" s="115"/>
      <c r="K19" s="115"/>
      <c r="L19" s="115"/>
    </row>
    <row r="20" spans="1:12" ht="13.5">
      <c r="A20" s="14"/>
      <c r="B20" s="273" t="s">
        <v>755</v>
      </c>
      <c r="C20" s="274">
        <f>'Gorcarnakan caxs'!F312-'Tntesagitakan '!D169</f>
        <v>0</v>
      </c>
      <c r="D20" s="274">
        <f>'Gorcarnakan caxs'!G312-'Tntesagitakan '!E169</f>
        <v>0</v>
      </c>
      <c r="E20" s="274">
        <f>'Gorcarnakan caxs'!H312-'Tntesagitakan '!F169</f>
        <v>0</v>
      </c>
      <c r="F20" s="274">
        <f>'Gorcarnakan caxs'!I312-'Tntesagitakan '!G169</f>
        <v>0</v>
      </c>
      <c r="G20" s="274">
        <f>'Gorcarnakan caxs'!J312-'Tntesagitakan '!H169</f>
        <v>0</v>
      </c>
      <c r="H20" s="274">
        <f>'Gorcarnakan caxs'!K312-'Tntesagitakan '!I169</f>
        <v>0</v>
      </c>
      <c r="I20" s="274">
        <f>'Gorcarnakan caxs'!L312-'Tntesagitakan '!J169</f>
        <v>0</v>
      </c>
      <c r="J20" s="115"/>
      <c r="K20" s="115"/>
      <c r="L20" s="115"/>
    </row>
    <row r="21" spans="1:12" ht="13.5">
      <c r="A21" s="14"/>
      <c r="B21" s="275"/>
      <c r="C21" s="276"/>
      <c r="D21" s="276"/>
      <c r="E21" s="276"/>
      <c r="F21" s="276"/>
      <c r="G21" s="276"/>
      <c r="H21" s="276"/>
      <c r="I21" s="276"/>
      <c r="J21" s="115"/>
      <c r="K21" s="115"/>
      <c r="L21" s="115"/>
    </row>
    <row r="22" spans="1:12" ht="13.5">
      <c r="A22" s="14"/>
      <c r="B22" s="275"/>
      <c r="C22" s="276"/>
      <c r="D22" s="276"/>
      <c r="E22" s="276"/>
      <c r="F22" s="276"/>
      <c r="G22" s="276"/>
      <c r="H22" s="276"/>
      <c r="I22" s="276"/>
      <c r="J22" s="115"/>
      <c r="K22" s="115"/>
      <c r="L22" s="115"/>
    </row>
    <row r="23" spans="1:12" ht="13.5">
      <c r="A23" s="14"/>
      <c r="B23" s="275"/>
      <c r="C23" s="276"/>
      <c r="D23" s="274"/>
      <c r="E23" s="276"/>
      <c r="F23" s="276"/>
      <c r="G23" s="276"/>
      <c r="H23" s="276"/>
      <c r="I23" s="276"/>
      <c r="J23" s="115"/>
      <c r="K23" s="115"/>
      <c r="L23" s="115"/>
    </row>
    <row r="24" spans="1:11" s="277" customFormat="1" ht="33" customHeight="1">
      <c r="A24" s="513" t="s">
        <v>538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</row>
    <row r="25" spans="1:3" ht="13.5">
      <c r="A25" s="278"/>
      <c r="B25" s="279"/>
      <c r="C25" s="280"/>
    </row>
    <row r="26" spans="1:3" ht="13.5">
      <c r="A26" s="278"/>
      <c r="B26" s="281"/>
      <c r="C26" s="280"/>
    </row>
    <row r="27" spans="2:3" ht="13.5">
      <c r="B27" s="281"/>
      <c r="C27" s="280"/>
    </row>
    <row r="28" spans="2:3" ht="13.5">
      <c r="B28" s="281"/>
      <c r="C28" s="280"/>
    </row>
    <row r="29" spans="2:3" ht="13.5">
      <c r="B29" s="281"/>
      <c r="C29" s="280"/>
    </row>
    <row r="30" spans="2:3" ht="13.5">
      <c r="B30" s="281"/>
      <c r="C30" s="280"/>
    </row>
    <row r="31" spans="2:3" ht="13.5">
      <c r="B31" s="281"/>
      <c r="C31" s="280"/>
    </row>
    <row r="32" ht="13.5">
      <c r="B32" s="282"/>
    </row>
    <row r="33" ht="13.5">
      <c r="B33" s="282"/>
    </row>
    <row r="34" ht="13.5">
      <c r="B34" s="282"/>
    </row>
    <row r="35" ht="13.5">
      <c r="B35" s="282"/>
    </row>
    <row r="36" ht="13.5">
      <c r="B36" s="282"/>
    </row>
    <row r="37" ht="13.5">
      <c r="B37" s="282"/>
    </row>
    <row r="38" ht="13.5">
      <c r="B38" s="282"/>
    </row>
    <row r="39" ht="13.5">
      <c r="B39" s="282"/>
    </row>
    <row r="40" ht="13.5">
      <c r="B40" s="282"/>
    </row>
    <row r="41" ht="13.5">
      <c r="B41" s="282"/>
    </row>
    <row r="42" ht="13.5">
      <c r="B42" s="282"/>
    </row>
    <row r="43" ht="13.5">
      <c r="B43" s="282"/>
    </row>
    <row r="44" ht="13.5">
      <c r="B44" s="282"/>
    </row>
    <row r="45" ht="13.5">
      <c r="B45" s="282"/>
    </row>
    <row r="46" ht="13.5">
      <c r="B46" s="282"/>
    </row>
    <row r="47" ht="13.5">
      <c r="B47" s="282"/>
    </row>
    <row r="48" ht="13.5">
      <c r="B48" s="282"/>
    </row>
    <row r="49" ht="13.5">
      <c r="B49" s="282"/>
    </row>
    <row r="50" ht="13.5">
      <c r="B50" s="282"/>
    </row>
    <row r="51" ht="13.5">
      <c r="B51" s="282"/>
    </row>
    <row r="52" ht="13.5">
      <c r="B52" s="282"/>
    </row>
    <row r="53" ht="13.5">
      <c r="B53" s="282"/>
    </row>
    <row r="54" ht="13.5">
      <c r="B54" s="282"/>
    </row>
    <row r="55" ht="13.5">
      <c r="B55" s="282"/>
    </row>
    <row r="56" ht="13.5">
      <c r="B56" s="282"/>
    </row>
    <row r="57" ht="13.5">
      <c r="B57" s="282"/>
    </row>
    <row r="58" ht="13.5">
      <c r="B58" s="282"/>
    </row>
    <row r="59" ht="13.5">
      <c r="B59" s="282"/>
    </row>
    <row r="60" ht="13.5">
      <c r="B60" s="282"/>
    </row>
    <row r="61" ht="13.5">
      <c r="B61" s="282"/>
    </row>
    <row r="62" ht="13.5">
      <c r="B62" s="282"/>
    </row>
    <row r="63" ht="13.5">
      <c r="B63" s="282"/>
    </row>
    <row r="64" ht="13.5">
      <c r="B64" s="282"/>
    </row>
    <row r="65" ht="13.5">
      <c r="B65" s="282"/>
    </row>
    <row r="66" ht="13.5">
      <c r="B66" s="282"/>
    </row>
    <row r="67" ht="13.5">
      <c r="B67" s="282"/>
    </row>
    <row r="68" ht="13.5">
      <c r="B68" s="282"/>
    </row>
    <row r="69" ht="13.5">
      <c r="B69" s="282"/>
    </row>
    <row r="70" ht="13.5">
      <c r="B70" s="282"/>
    </row>
    <row r="71" ht="13.5">
      <c r="B71" s="282"/>
    </row>
    <row r="72" ht="13.5">
      <c r="B72" s="282"/>
    </row>
    <row r="73" ht="13.5">
      <c r="B73" s="282"/>
    </row>
    <row r="74" ht="13.5">
      <c r="B74" s="282"/>
    </row>
    <row r="75" ht="13.5">
      <c r="B75" s="282"/>
    </row>
    <row r="76" ht="13.5">
      <c r="B76" s="282"/>
    </row>
    <row r="77" ht="13.5">
      <c r="B77" s="282"/>
    </row>
    <row r="78" ht="13.5">
      <c r="B78" s="282"/>
    </row>
    <row r="79" ht="13.5">
      <c r="B79" s="282"/>
    </row>
    <row r="80" ht="13.5">
      <c r="B80" s="282"/>
    </row>
    <row r="81" ht="13.5">
      <c r="B81" s="282"/>
    </row>
    <row r="82" ht="13.5">
      <c r="B82" s="282"/>
    </row>
    <row r="83" ht="13.5">
      <c r="B83" s="282"/>
    </row>
    <row r="84" ht="13.5">
      <c r="B84" s="282"/>
    </row>
    <row r="85" ht="13.5">
      <c r="B85" s="282"/>
    </row>
    <row r="86" ht="13.5">
      <c r="B86" s="282"/>
    </row>
    <row r="87" ht="13.5">
      <c r="B87" s="282"/>
    </row>
    <row r="88" ht="13.5">
      <c r="B88" s="282"/>
    </row>
    <row r="89" ht="13.5">
      <c r="B89" s="282"/>
    </row>
    <row r="90" ht="13.5">
      <c r="B90" s="282"/>
    </row>
    <row r="91" ht="13.5">
      <c r="B91" s="282"/>
    </row>
    <row r="92" ht="13.5">
      <c r="B92" s="282"/>
    </row>
    <row r="93" ht="13.5">
      <c r="B93" s="282"/>
    </row>
    <row r="94" ht="13.5">
      <c r="B94" s="282"/>
    </row>
    <row r="95" ht="13.5">
      <c r="B95" s="282"/>
    </row>
    <row r="96" ht="13.5">
      <c r="B96" s="282"/>
    </row>
    <row r="97" ht="13.5">
      <c r="B97" s="282"/>
    </row>
    <row r="98" ht="13.5">
      <c r="B98" s="282"/>
    </row>
    <row r="99" ht="13.5">
      <c r="B99" s="282"/>
    </row>
    <row r="100" ht="13.5">
      <c r="B100" s="282"/>
    </row>
    <row r="101" ht="13.5">
      <c r="B101" s="282"/>
    </row>
    <row r="102" ht="13.5">
      <c r="B102" s="282"/>
    </row>
    <row r="103" ht="13.5">
      <c r="B103" s="282"/>
    </row>
    <row r="104" ht="13.5">
      <c r="B104" s="282"/>
    </row>
    <row r="105" ht="13.5">
      <c r="B105" s="282"/>
    </row>
    <row r="106" ht="13.5">
      <c r="B106" s="282"/>
    </row>
    <row r="107" ht="13.5">
      <c r="B107" s="282"/>
    </row>
    <row r="108" ht="13.5">
      <c r="B108" s="282"/>
    </row>
    <row r="109" ht="13.5">
      <c r="B109" s="282"/>
    </row>
    <row r="110" ht="13.5">
      <c r="B110" s="282"/>
    </row>
    <row r="111" ht="13.5">
      <c r="B111" s="282"/>
    </row>
    <row r="112" ht="13.5">
      <c r="B112" s="282"/>
    </row>
    <row r="113" ht="13.5">
      <c r="B113" s="282"/>
    </row>
    <row r="114" ht="13.5">
      <c r="B114" s="282"/>
    </row>
    <row r="115" ht="13.5">
      <c r="B115" s="282"/>
    </row>
    <row r="116" ht="13.5">
      <c r="B116" s="282"/>
    </row>
    <row r="117" ht="13.5">
      <c r="B117" s="282"/>
    </row>
    <row r="118" ht="13.5">
      <c r="B118" s="282"/>
    </row>
    <row r="119" ht="13.5">
      <c r="B119" s="282"/>
    </row>
    <row r="120" ht="13.5">
      <c r="B120" s="282"/>
    </row>
    <row r="121" ht="13.5">
      <c r="B121" s="282"/>
    </row>
    <row r="122" ht="13.5">
      <c r="B122" s="282"/>
    </row>
    <row r="123" ht="13.5">
      <c r="B123" s="282"/>
    </row>
    <row r="124" ht="13.5">
      <c r="B124" s="282"/>
    </row>
    <row r="125" ht="13.5">
      <c r="B125" s="282"/>
    </row>
    <row r="126" ht="13.5">
      <c r="B126" s="282"/>
    </row>
    <row r="127" ht="13.5">
      <c r="B127" s="282"/>
    </row>
    <row r="128" ht="13.5">
      <c r="B128" s="282"/>
    </row>
    <row r="129" ht="13.5">
      <c r="B129" s="282"/>
    </row>
    <row r="130" ht="13.5">
      <c r="B130" s="282"/>
    </row>
    <row r="131" ht="13.5">
      <c r="B131" s="282"/>
    </row>
    <row r="132" ht="13.5">
      <c r="B132" s="282"/>
    </row>
    <row r="133" ht="13.5">
      <c r="B133" s="282"/>
    </row>
    <row r="134" ht="13.5">
      <c r="B134" s="282"/>
    </row>
    <row r="135" ht="13.5">
      <c r="B135" s="282"/>
    </row>
    <row r="136" ht="13.5">
      <c r="B136" s="282"/>
    </row>
    <row r="137" ht="13.5">
      <c r="B137" s="282"/>
    </row>
    <row r="138" ht="13.5">
      <c r="B138" s="282"/>
    </row>
    <row r="139" ht="13.5">
      <c r="B139" s="282"/>
    </row>
    <row r="140" ht="13.5">
      <c r="B140" s="282"/>
    </row>
    <row r="141" ht="13.5">
      <c r="B141" s="282"/>
    </row>
    <row r="142" ht="13.5">
      <c r="B142" s="282"/>
    </row>
    <row r="143" ht="13.5">
      <c r="B143" s="282"/>
    </row>
    <row r="144" ht="13.5">
      <c r="B144" s="282"/>
    </row>
    <row r="145" ht="13.5">
      <c r="B145" s="282"/>
    </row>
    <row r="146" ht="13.5">
      <c r="B146" s="282"/>
    </row>
    <row r="147" ht="13.5">
      <c r="B147" s="282"/>
    </row>
    <row r="148" ht="13.5">
      <c r="B148" s="282"/>
    </row>
    <row r="149" ht="13.5">
      <c r="B149" s="282"/>
    </row>
    <row r="150" ht="13.5">
      <c r="B150" s="282"/>
    </row>
    <row r="151" ht="13.5">
      <c r="B151" s="282"/>
    </row>
    <row r="152" ht="13.5">
      <c r="B152" s="282"/>
    </row>
    <row r="153" ht="13.5">
      <c r="B153" s="282"/>
    </row>
    <row r="154" ht="13.5">
      <c r="B154" s="282"/>
    </row>
    <row r="155" ht="13.5">
      <c r="B155" s="282"/>
    </row>
    <row r="156" ht="13.5">
      <c r="B156" s="282"/>
    </row>
    <row r="157" ht="13.5">
      <c r="B157" s="282"/>
    </row>
    <row r="158" ht="13.5">
      <c r="B158" s="282"/>
    </row>
    <row r="159" ht="13.5">
      <c r="B159" s="282"/>
    </row>
    <row r="160" ht="13.5">
      <c r="B160" s="282"/>
    </row>
    <row r="161" ht="13.5">
      <c r="B161" s="282"/>
    </row>
    <row r="162" ht="13.5">
      <c r="B162" s="282"/>
    </row>
    <row r="163" ht="13.5">
      <c r="B163" s="282"/>
    </row>
    <row r="164" ht="13.5">
      <c r="B164" s="282"/>
    </row>
    <row r="165" ht="13.5">
      <c r="B165" s="282"/>
    </row>
    <row r="166" ht="13.5">
      <c r="B166" s="282"/>
    </row>
    <row r="167" ht="13.5">
      <c r="B167" s="282"/>
    </row>
    <row r="168" ht="13.5">
      <c r="B168" s="282"/>
    </row>
    <row r="169" ht="13.5">
      <c r="B169" s="282"/>
    </row>
    <row r="170" ht="13.5">
      <c r="B170" s="282"/>
    </row>
    <row r="171" ht="13.5">
      <c r="B171" s="282"/>
    </row>
    <row r="172" ht="13.5">
      <c r="B172" s="282"/>
    </row>
    <row r="173" ht="13.5">
      <c r="B173" s="282"/>
    </row>
    <row r="174" ht="13.5">
      <c r="B174" s="282"/>
    </row>
    <row r="175" ht="13.5">
      <c r="B175" s="282"/>
    </row>
    <row r="176" ht="13.5">
      <c r="B176" s="282"/>
    </row>
    <row r="177" ht="13.5">
      <c r="B177" s="282"/>
    </row>
    <row r="178" ht="13.5">
      <c r="B178" s="282"/>
    </row>
    <row r="179" ht="13.5">
      <c r="B179" s="282"/>
    </row>
    <row r="180" ht="13.5">
      <c r="B180" s="282"/>
    </row>
    <row r="181" ht="13.5">
      <c r="B181" s="282"/>
    </row>
    <row r="182" ht="13.5">
      <c r="B182" s="282"/>
    </row>
    <row r="183" ht="13.5">
      <c r="B183" s="282"/>
    </row>
    <row r="184" ht="13.5">
      <c r="B184" s="282"/>
    </row>
  </sheetData>
  <sheetProtection/>
  <protectedRanges>
    <protectedRange sqref="D2" name="Range1"/>
  </protectedRanges>
  <mergeCells count="10">
    <mergeCell ref="H1:I2"/>
    <mergeCell ref="G3:I3"/>
    <mergeCell ref="B5:I5"/>
    <mergeCell ref="D3:E3"/>
    <mergeCell ref="A24:K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255"/>
  <sheetViews>
    <sheetView zoomScale="90" zoomScaleNormal="90" zoomScalePageLayoutView="0" workbookViewId="0" topLeftCell="A1">
      <selection activeCell="H1" sqref="H1"/>
    </sheetView>
  </sheetViews>
  <sheetFormatPr defaultColWidth="9.140625" defaultRowHeight="12.75"/>
  <cols>
    <col min="1" max="1" width="5.8515625" style="258" customWidth="1"/>
    <col min="2" max="2" width="54.28125" style="258" customWidth="1"/>
    <col min="3" max="3" width="15.8515625" style="258" customWidth="1"/>
    <col min="4" max="4" width="15.421875" style="258" customWidth="1"/>
    <col min="5" max="5" width="16.7109375" style="258" customWidth="1"/>
    <col min="6" max="6" width="17.8515625" style="258" customWidth="1"/>
    <col min="7" max="7" width="18.28125" style="258" customWidth="1"/>
    <col min="8" max="8" width="14.57421875" style="258" customWidth="1"/>
    <col min="9" max="9" width="12.8515625" style="258" customWidth="1"/>
    <col min="10" max="10" width="12.00390625" style="258" customWidth="1"/>
    <col min="11" max="16384" width="9.140625" style="258" customWidth="1"/>
  </cols>
  <sheetData>
    <row r="1" spans="1:123" s="255" customFormat="1" ht="134.25" customHeight="1">
      <c r="A1" s="178"/>
      <c r="B1" s="178"/>
      <c r="C1" s="256"/>
      <c r="D1" s="496" t="s">
        <v>872</v>
      </c>
      <c r="E1" s="496"/>
      <c r="F1" s="496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0"/>
      <c r="CZ1" s="470"/>
      <c r="DA1" s="470"/>
      <c r="DB1" s="470"/>
      <c r="DC1" s="470"/>
      <c r="DD1" s="470"/>
      <c r="DE1" s="470"/>
      <c r="DF1" s="470"/>
      <c r="DG1" s="470"/>
      <c r="DH1" s="470"/>
      <c r="DI1" s="470"/>
      <c r="DJ1" s="470"/>
      <c r="DK1" s="470"/>
      <c r="DL1" s="470"/>
      <c r="DM1" s="470"/>
      <c r="DN1" s="470"/>
      <c r="DO1" s="470"/>
      <c r="DP1" s="470"/>
      <c r="DQ1" s="470"/>
      <c r="DR1" s="470"/>
      <c r="DS1" s="470"/>
    </row>
    <row r="2" spans="1:123" s="255" customFormat="1" ht="36" customHeight="1">
      <c r="A2" s="178"/>
      <c r="B2" s="283"/>
      <c r="C2" s="284"/>
      <c r="D2" s="474" t="s">
        <v>589</v>
      </c>
      <c r="E2" s="474"/>
      <c r="F2" s="178"/>
      <c r="G2" s="178"/>
      <c r="H2" s="475"/>
      <c r="I2" s="475"/>
      <c r="J2" s="475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0"/>
      <c r="CS2" s="470"/>
      <c r="CT2" s="470"/>
      <c r="CU2" s="470"/>
      <c r="CV2" s="470"/>
      <c r="CW2" s="470"/>
      <c r="CX2" s="470"/>
      <c r="CY2" s="470"/>
      <c r="CZ2" s="470"/>
      <c r="DA2" s="470"/>
      <c r="DB2" s="470"/>
      <c r="DC2" s="470"/>
      <c r="DD2" s="470"/>
      <c r="DE2" s="470"/>
      <c r="DF2" s="470"/>
      <c r="DG2" s="470"/>
      <c r="DH2" s="470"/>
      <c r="DI2" s="470"/>
      <c r="DJ2" s="470"/>
      <c r="DK2" s="470"/>
      <c r="DL2" s="470"/>
      <c r="DM2" s="470"/>
      <c r="DN2" s="470"/>
      <c r="DO2" s="470"/>
      <c r="DP2" s="470"/>
      <c r="DQ2" s="470"/>
      <c r="DR2" s="470"/>
      <c r="DS2" s="470"/>
    </row>
    <row r="3" spans="1:123" s="255" customFormat="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  <c r="DQ3" s="470"/>
      <c r="DR3" s="470"/>
      <c r="DS3" s="470"/>
    </row>
    <row r="4" spans="1:123" s="255" customFormat="1" ht="15" customHeight="1">
      <c r="A4" s="178"/>
      <c r="B4" s="525" t="s">
        <v>800</v>
      </c>
      <c r="C4" s="525"/>
      <c r="D4" s="525"/>
      <c r="E4" s="525"/>
      <c r="F4" s="525"/>
      <c r="G4" s="525"/>
      <c r="H4" s="525"/>
      <c r="I4" s="525"/>
      <c r="J4" s="525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0"/>
      <c r="BL4" s="470"/>
      <c r="BM4" s="470"/>
      <c r="BN4" s="470"/>
      <c r="BO4" s="470"/>
      <c r="BP4" s="470"/>
      <c r="BQ4" s="470"/>
      <c r="BR4" s="470"/>
      <c r="BS4" s="470"/>
      <c r="BT4" s="470"/>
      <c r="BU4" s="470"/>
      <c r="BV4" s="470"/>
      <c r="BW4" s="470"/>
      <c r="BX4" s="470"/>
      <c r="BY4" s="470"/>
      <c r="BZ4" s="470"/>
      <c r="CA4" s="470"/>
      <c r="CB4" s="470"/>
      <c r="CC4" s="470"/>
      <c r="CD4" s="470"/>
      <c r="CE4" s="470"/>
      <c r="CF4" s="470"/>
      <c r="CG4" s="470"/>
      <c r="CH4" s="470"/>
      <c r="CI4" s="470"/>
      <c r="CJ4" s="470"/>
      <c r="CK4" s="470"/>
      <c r="CL4" s="470"/>
      <c r="CM4" s="470"/>
      <c r="CN4" s="470"/>
      <c r="CO4" s="470"/>
      <c r="CP4" s="470"/>
      <c r="CQ4" s="470"/>
      <c r="CR4" s="470"/>
      <c r="CS4" s="470"/>
      <c r="CT4" s="470"/>
      <c r="CU4" s="470"/>
      <c r="CV4" s="470"/>
      <c r="CW4" s="470"/>
      <c r="CX4" s="470"/>
      <c r="CY4" s="470"/>
      <c r="CZ4" s="470"/>
      <c r="DA4" s="470"/>
      <c r="DB4" s="470"/>
      <c r="DC4" s="470"/>
      <c r="DD4" s="470"/>
      <c r="DE4" s="470"/>
      <c r="DF4" s="470"/>
      <c r="DG4" s="470"/>
      <c r="DH4" s="470"/>
      <c r="DI4" s="470"/>
      <c r="DJ4" s="470"/>
      <c r="DK4" s="470"/>
      <c r="DL4" s="470"/>
      <c r="DM4" s="470"/>
      <c r="DN4" s="470"/>
      <c r="DO4" s="470"/>
      <c r="DP4" s="470"/>
      <c r="DQ4" s="470"/>
      <c r="DR4" s="470"/>
      <c r="DS4" s="470"/>
    </row>
    <row r="5" spans="1:10" s="255" customFormat="1" ht="15" customHeight="1">
      <c r="A5" s="178"/>
      <c r="B5" s="178"/>
      <c r="C5" s="526" t="s">
        <v>590</v>
      </c>
      <c r="D5" s="526"/>
      <c r="E5" s="526"/>
      <c r="F5" s="526"/>
      <c r="G5" s="526"/>
      <c r="H5" s="178"/>
      <c r="I5" s="178"/>
      <c r="J5" s="178"/>
    </row>
    <row r="6" spans="1:10" s="255" customFormat="1" ht="13.5" customHeight="1" thickBot="1">
      <c r="A6" s="253"/>
      <c r="B6" s="103"/>
      <c r="C6" s="103"/>
      <c r="D6" s="103"/>
      <c r="E6" s="482" t="s">
        <v>279</v>
      </c>
      <c r="F6" s="482"/>
      <c r="G6" s="103"/>
      <c r="H6" s="103"/>
      <c r="I6" s="103"/>
      <c r="J6" s="441"/>
    </row>
    <row r="7" spans="1:10" ht="13.5" customHeight="1">
      <c r="A7" s="500" t="s">
        <v>772</v>
      </c>
      <c r="B7" s="506" t="s">
        <v>458</v>
      </c>
      <c r="C7" s="507"/>
      <c r="D7" s="505" t="s">
        <v>75</v>
      </c>
      <c r="E7" s="505"/>
      <c r="F7" s="505"/>
      <c r="G7" s="502"/>
      <c r="H7" s="502"/>
      <c r="I7" s="502"/>
      <c r="J7" s="502"/>
    </row>
    <row r="8" spans="1:10" ht="30" customHeight="1" thickBot="1">
      <c r="A8" s="501"/>
      <c r="B8" s="508"/>
      <c r="C8" s="528"/>
      <c r="D8" s="485" t="s">
        <v>77</v>
      </c>
      <c r="E8" s="433" t="s">
        <v>78</v>
      </c>
      <c r="F8" s="433"/>
      <c r="G8" s="483"/>
      <c r="H8" s="483"/>
      <c r="I8" s="483"/>
      <c r="J8" s="483"/>
    </row>
    <row r="9" spans="1:10" ht="13.5" customHeight="1" thickBot="1">
      <c r="A9" s="517"/>
      <c r="B9" s="177" t="s">
        <v>289</v>
      </c>
      <c r="C9" s="466" t="s">
        <v>748</v>
      </c>
      <c r="D9" s="485"/>
      <c r="E9" s="8" t="s">
        <v>79</v>
      </c>
      <c r="F9" s="8" t="s">
        <v>80</v>
      </c>
      <c r="G9" s="59"/>
      <c r="H9" s="59"/>
      <c r="I9" s="59"/>
      <c r="J9" s="59"/>
    </row>
    <row r="10" spans="1:10" ht="13.5" customHeight="1" thickBot="1">
      <c r="A10" s="265">
        <v>1</v>
      </c>
      <c r="B10" s="265">
        <v>2</v>
      </c>
      <c r="C10" s="265" t="s">
        <v>749</v>
      </c>
      <c r="D10" s="285">
        <v>4</v>
      </c>
      <c r="E10" s="443">
        <v>5</v>
      </c>
      <c r="F10" s="467">
        <v>6</v>
      </c>
      <c r="G10" s="21"/>
      <c r="H10" s="21"/>
      <c r="I10" s="59"/>
      <c r="J10" s="21"/>
    </row>
    <row r="11" spans="1:10" s="290" customFormat="1" ht="27">
      <c r="A11" s="286">
        <v>8010</v>
      </c>
      <c r="B11" s="287" t="s">
        <v>540</v>
      </c>
      <c r="C11" s="288"/>
      <c r="D11" s="289">
        <f>SUM(E11:F11)</f>
        <v>0</v>
      </c>
      <c r="E11" s="437">
        <f>SUM(E13+E68)</f>
        <v>0</v>
      </c>
      <c r="F11" s="15">
        <f>SUM(F13+F68)</f>
        <v>0</v>
      </c>
      <c r="G11" s="424"/>
      <c r="H11" s="424"/>
      <c r="I11" s="424"/>
      <c r="J11" s="424"/>
    </row>
    <row r="12" spans="1:10" s="290" customFormat="1" ht="12.75" customHeight="1">
      <c r="A12" s="291"/>
      <c r="B12" s="292" t="s">
        <v>78</v>
      </c>
      <c r="C12" s="293"/>
      <c r="D12" s="294"/>
      <c r="E12" s="444"/>
      <c r="F12" s="15"/>
      <c r="G12" s="424"/>
      <c r="H12" s="424"/>
      <c r="I12" s="424"/>
      <c r="J12" s="424"/>
    </row>
    <row r="13" spans="1:10" ht="27">
      <c r="A13" s="295">
        <v>8100</v>
      </c>
      <c r="B13" s="296" t="s">
        <v>541</v>
      </c>
      <c r="C13" s="297"/>
      <c r="D13" s="38">
        <f>SUM(D15,D43)</f>
        <v>0</v>
      </c>
      <c r="E13" s="43">
        <f>SUM(E15,E43)</f>
        <v>0</v>
      </c>
      <c r="F13" s="11">
        <f>SUM(F15,F43)</f>
        <v>0</v>
      </c>
      <c r="G13" s="218"/>
      <c r="H13" s="218"/>
      <c r="I13" s="218"/>
      <c r="J13" s="218"/>
    </row>
    <row r="14" spans="1:10" ht="12.75" customHeight="1">
      <c r="A14" s="295"/>
      <c r="B14" s="298" t="s">
        <v>78</v>
      </c>
      <c r="C14" s="297"/>
      <c r="D14" s="38"/>
      <c r="E14" s="43"/>
      <c r="F14" s="11"/>
      <c r="G14" s="218"/>
      <c r="H14" s="218"/>
      <c r="I14" s="218"/>
      <c r="J14" s="218"/>
    </row>
    <row r="15" spans="1:10" ht="24" customHeight="1">
      <c r="A15" s="299">
        <v>8110</v>
      </c>
      <c r="B15" s="300" t="s">
        <v>542</v>
      </c>
      <c r="C15" s="297"/>
      <c r="D15" s="38">
        <f>SUM(D17:D21)</f>
        <v>0</v>
      </c>
      <c r="E15" s="43">
        <f>SUM(E17:E21)</f>
        <v>0</v>
      </c>
      <c r="F15" s="11">
        <f>SUM(F17:F21)</f>
        <v>0</v>
      </c>
      <c r="G15" s="218"/>
      <c r="H15" s="218"/>
      <c r="I15" s="218"/>
      <c r="J15" s="218"/>
    </row>
    <row r="16" spans="1:10" ht="12.75" customHeight="1">
      <c r="A16" s="299"/>
      <c r="B16" s="301" t="s">
        <v>78</v>
      </c>
      <c r="C16" s="297"/>
      <c r="D16" s="302"/>
      <c r="E16" s="39"/>
      <c r="F16" s="20"/>
      <c r="G16" s="404"/>
      <c r="H16" s="218"/>
      <c r="I16" s="404"/>
      <c r="J16" s="404"/>
    </row>
    <row r="17" spans="1:10" ht="33" customHeight="1">
      <c r="A17" s="299">
        <v>8111</v>
      </c>
      <c r="B17" s="303" t="s">
        <v>543</v>
      </c>
      <c r="C17" s="297"/>
      <c r="D17" s="38">
        <f>SUM(D19:D20)</f>
        <v>0</v>
      </c>
      <c r="E17" s="440" t="s">
        <v>773</v>
      </c>
      <c r="F17" s="11">
        <f>SUM(F19:F20)</f>
        <v>0</v>
      </c>
      <c r="G17" s="218"/>
      <c r="H17" s="404"/>
      <c r="I17" s="218"/>
      <c r="J17" s="218"/>
    </row>
    <row r="18" spans="1:10" ht="12.75" customHeight="1">
      <c r="A18" s="299"/>
      <c r="B18" s="304" t="s">
        <v>370</v>
      </c>
      <c r="C18" s="297"/>
      <c r="D18" s="38"/>
      <c r="E18" s="440"/>
      <c r="F18" s="11"/>
      <c r="G18" s="218"/>
      <c r="H18" s="404"/>
      <c r="I18" s="218"/>
      <c r="J18" s="218"/>
    </row>
    <row r="19" spans="1:10" ht="13.5" customHeight="1" thickBot="1">
      <c r="A19" s="299">
        <v>8112</v>
      </c>
      <c r="B19" s="305" t="s">
        <v>544</v>
      </c>
      <c r="C19" s="306" t="s">
        <v>760</v>
      </c>
      <c r="D19" s="42">
        <f>SUM(E19:F19)</f>
        <v>0</v>
      </c>
      <c r="E19" s="440" t="s">
        <v>773</v>
      </c>
      <c r="F19" s="11"/>
      <c r="G19" s="218"/>
      <c r="H19" s="404"/>
      <c r="I19" s="218"/>
      <c r="J19" s="218"/>
    </row>
    <row r="20" spans="1:10" ht="13.5" customHeight="1" thickBot="1">
      <c r="A20" s="299">
        <v>8113</v>
      </c>
      <c r="B20" s="305" t="s">
        <v>545</v>
      </c>
      <c r="C20" s="306" t="s">
        <v>761</v>
      </c>
      <c r="D20" s="42">
        <f>SUM(E20:F20)</f>
        <v>0</v>
      </c>
      <c r="E20" s="440" t="s">
        <v>773</v>
      </c>
      <c r="F20" s="11"/>
      <c r="G20" s="218"/>
      <c r="H20" s="404"/>
      <c r="I20" s="218"/>
      <c r="J20" s="218"/>
    </row>
    <row r="21" spans="1:10" ht="34.5" customHeight="1">
      <c r="A21" s="299">
        <v>8120</v>
      </c>
      <c r="B21" s="303" t="s">
        <v>546</v>
      </c>
      <c r="C21" s="306"/>
      <c r="D21" s="38">
        <f>SUM(D23,D33)</f>
        <v>0</v>
      </c>
      <c r="E21" s="43">
        <f>SUM(E23,E33)</f>
        <v>0</v>
      </c>
      <c r="F21" s="11">
        <f>SUM(F23,F33)</f>
        <v>0</v>
      </c>
      <c r="G21" s="218"/>
      <c r="H21" s="218"/>
      <c r="I21" s="218"/>
      <c r="J21" s="218"/>
    </row>
    <row r="22" spans="1:10" ht="12.75" customHeight="1">
      <c r="A22" s="299"/>
      <c r="B22" s="304" t="s">
        <v>78</v>
      </c>
      <c r="C22" s="306"/>
      <c r="D22" s="38"/>
      <c r="E22" s="440"/>
      <c r="F22" s="11"/>
      <c r="G22" s="218"/>
      <c r="H22" s="404"/>
      <c r="I22" s="218"/>
      <c r="J22" s="218"/>
    </row>
    <row r="23" spans="1:10" ht="12.75" customHeight="1">
      <c r="A23" s="299">
        <v>8121</v>
      </c>
      <c r="B23" s="303" t="s">
        <v>547</v>
      </c>
      <c r="C23" s="306"/>
      <c r="D23" s="38">
        <f>SUM(D25,D29)</f>
        <v>0</v>
      </c>
      <c r="E23" s="440" t="s">
        <v>773</v>
      </c>
      <c r="F23" s="11">
        <f>SUM(F25,F29)</f>
        <v>0</v>
      </c>
      <c r="G23" s="218"/>
      <c r="H23" s="218"/>
      <c r="I23" s="218"/>
      <c r="J23" s="218"/>
    </row>
    <row r="24" spans="1:10" ht="12.75" customHeight="1">
      <c r="A24" s="299"/>
      <c r="B24" s="304" t="s">
        <v>370</v>
      </c>
      <c r="C24" s="306"/>
      <c r="D24" s="38"/>
      <c r="E24" s="440"/>
      <c r="F24" s="11"/>
      <c r="G24" s="218"/>
      <c r="H24" s="218"/>
      <c r="I24" s="218"/>
      <c r="J24" s="218"/>
    </row>
    <row r="25" spans="1:10" ht="12.75" customHeight="1">
      <c r="A25" s="295">
        <v>8122</v>
      </c>
      <c r="B25" s="300" t="s">
        <v>548</v>
      </c>
      <c r="C25" s="306" t="s">
        <v>762</v>
      </c>
      <c r="D25" s="38">
        <f>SUM(D27:D28)</f>
        <v>0</v>
      </c>
      <c r="E25" s="440" t="s">
        <v>773</v>
      </c>
      <c r="F25" s="11">
        <f>SUM(F27:F28)</f>
        <v>0</v>
      </c>
      <c r="G25" s="218"/>
      <c r="H25" s="218"/>
      <c r="I25" s="218"/>
      <c r="J25" s="218"/>
    </row>
    <row r="26" spans="1:10" ht="12.75" customHeight="1">
      <c r="A26" s="295"/>
      <c r="B26" s="307" t="s">
        <v>370</v>
      </c>
      <c r="C26" s="306"/>
      <c r="D26" s="38"/>
      <c r="E26" s="440"/>
      <c r="F26" s="11"/>
      <c r="G26" s="218"/>
      <c r="H26" s="218"/>
      <c r="I26" s="218"/>
      <c r="J26" s="218"/>
    </row>
    <row r="27" spans="1:10" ht="13.5" customHeight="1" thickBot="1">
      <c r="A27" s="295">
        <v>8123</v>
      </c>
      <c r="B27" s="307" t="s">
        <v>549</v>
      </c>
      <c r="C27" s="306"/>
      <c r="D27" s="42">
        <f>SUM(E27:F27)</f>
        <v>0</v>
      </c>
      <c r="E27" s="440" t="s">
        <v>773</v>
      </c>
      <c r="F27" s="11"/>
      <c r="G27" s="218"/>
      <c r="H27" s="218"/>
      <c r="I27" s="218"/>
      <c r="J27" s="218"/>
    </row>
    <row r="28" spans="1:10" ht="13.5" customHeight="1" thickBot="1">
      <c r="A28" s="295">
        <v>8124</v>
      </c>
      <c r="B28" s="307" t="s">
        <v>550</v>
      </c>
      <c r="C28" s="306"/>
      <c r="D28" s="42">
        <f>SUM(E28:F28)</f>
        <v>0</v>
      </c>
      <c r="E28" s="440" t="s">
        <v>773</v>
      </c>
      <c r="F28" s="11"/>
      <c r="G28" s="218"/>
      <c r="H28" s="218"/>
      <c r="I28" s="218"/>
      <c r="J28" s="218"/>
    </row>
    <row r="29" spans="1:10" ht="27">
      <c r="A29" s="295">
        <v>8130</v>
      </c>
      <c r="B29" s="300" t="s">
        <v>551</v>
      </c>
      <c r="C29" s="306" t="s">
        <v>763</v>
      </c>
      <c r="D29" s="38">
        <f>SUM(D31:D32)</f>
        <v>0</v>
      </c>
      <c r="E29" s="440" t="s">
        <v>773</v>
      </c>
      <c r="F29" s="11">
        <f>SUM(F31:F32)</f>
        <v>0</v>
      </c>
      <c r="G29" s="218"/>
      <c r="H29" s="218"/>
      <c r="I29" s="218"/>
      <c r="J29" s="218"/>
    </row>
    <row r="30" spans="1:10" ht="12.75" customHeight="1">
      <c r="A30" s="295"/>
      <c r="B30" s="307" t="s">
        <v>370</v>
      </c>
      <c r="C30" s="306"/>
      <c r="D30" s="38"/>
      <c r="E30" s="440"/>
      <c r="F30" s="11"/>
      <c r="G30" s="218"/>
      <c r="H30" s="404"/>
      <c r="I30" s="218"/>
      <c r="J30" s="218"/>
    </row>
    <row r="31" spans="1:10" ht="13.5" customHeight="1" thickBot="1">
      <c r="A31" s="295">
        <v>8131</v>
      </c>
      <c r="B31" s="307" t="s">
        <v>552</v>
      </c>
      <c r="C31" s="306"/>
      <c r="D31" s="42">
        <f>SUM(E31:F31)</f>
        <v>0</v>
      </c>
      <c r="E31" s="440" t="s">
        <v>773</v>
      </c>
      <c r="F31" s="11"/>
      <c r="G31" s="218"/>
      <c r="H31" s="404"/>
      <c r="I31" s="218"/>
      <c r="J31" s="218"/>
    </row>
    <row r="32" spans="1:10" ht="13.5" customHeight="1" thickBot="1">
      <c r="A32" s="295">
        <v>8132</v>
      </c>
      <c r="B32" s="307" t="s">
        <v>553</v>
      </c>
      <c r="C32" s="306"/>
      <c r="D32" s="42">
        <f>SUM(E32:F32)</f>
        <v>0</v>
      </c>
      <c r="E32" s="440" t="s">
        <v>773</v>
      </c>
      <c r="F32" s="11"/>
      <c r="G32" s="218"/>
      <c r="H32" s="404"/>
      <c r="I32" s="218"/>
      <c r="J32" s="218"/>
    </row>
    <row r="33" spans="1:10" s="308" customFormat="1" ht="12.75" customHeight="1">
      <c r="A33" s="295">
        <v>8140</v>
      </c>
      <c r="B33" s="300" t="s">
        <v>554</v>
      </c>
      <c r="C33" s="306"/>
      <c r="D33" s="38">
        <f>SUM(D35,D39)</f>
        <v>0</v>
      </c>
      <c r="E33" s="43">
        <f>SUM(E35,E39)</f>
        <v>0</v>
      </c>
      <c r="F33" s="11">
        <f>SUM(F35,F39)</f>
        <v>0</v>
      </c>
      <c r="G33" s="218"/>
      <c r="H33" s="218"/>
      <c r="I33" s="218"/>
      <c r="J33" s="218"/>
    </row>
    <row r="34" spans="1:10" s="308" customFormat="1" ht="13.5" customHeight="1" thickBot="1">
      <c r="A34" s="299"/>
      <c r="B34" s="304" t="s">
        <v>370</v>
      </c>
      <c r="C34" s="306"/>
      <c r="D34" s="38"/>
      <c r="E34" s="440"/>
      <c r="F34" s="11"/>
      <c r="G34" s="218"/>
      <c r="H34" s="404"/>
      <c r="I34" s="218"/>
      <c r="J34" s="218"/>
    </row>
    <row r="35" spans="1:10" s="308" customFormat="1" ht="27">
      <c r="A35" s="295">
        <v>8141</v>
      </c>
      <c r="B35" s="300" t="s">
        <v>555</v>
      </c>
      <c r="C35" s="306" t="s">
        <v>762</v>
      </c>
      <c r="D35" s="44">
        <f>SUM(D37:D38)</f>
        <v>0</v>
      </c>
      <c r="E35" s="418">
        <f>SUM(E37:E38)</f>
        <v>0</v>
      </c>
      <c r="F35" s="11">
        <f>SUM(F37:F38)</f>
        <v>0</v>
      </c>
      <c r="G35" s="218"/>
      <c r="H35" s="218"/>
      <c r="I35" s="218"/>
      <c r="J35" s="218"/>
    </row>
    <row r="36" spans="1:10" s="308" customFormat="1" ht="13.5" customHeight="1" thickBot="1">
      <c r="A36" s="295"/>
      <c r="B36" s="307" t="s">
        <v>370</v>
      </c>
      <c r="C36" s="309"/>
      <c r="D36" s="38"/>
      <c r="E36" s="440"/>
      <c r="F36" s="11"/>
      <c r="G36" s="218"/>
      <c r="H36" s="404"/>
      <c r="I36" s="218"/>
      <c r="J36" s="218"/>
    </row>
    <row r="37" spans="1:10" s="308" customFormat="1" ht="13.5" customHeight="1" thickBot="1">
      <c r="A37" s="286">
        <v>8142</v>
      </c>
      <c r="B37" s="310" t="s">
        <v>556</v>
      </c>
      <c r="C37" s="311"/>
      <c r="D37" s="42">
        <f>SUM(E37:F37)</f>
        <v>0</v>
      </c>
      <c r="E37" s="440"/>
      <c r="F37" s="11" t="s">
        <v>707</v>
      </c>
      <c r="G37" s="218"/>
      <c r="H37" s="404"/>
      <c r="I37" s="218"/>
      <c r="J37" s="218"/>
    </row>
    <row r="38" spans="1:10" s="308" customFormat="1" ht="13.5" customHeight="1" thickBot="1">
      <c r="A38" s="312">
        <v>8143</v>
      </c>
      <c r="B38" s="313" t="s">
        <v>557</v>
      </c>
      <c r="C38" s="314"/>
      <c r="D38" s="42">
        <f>SUM(E38:F38)</f>
        <v>0</v>
      </c>
      <c r="E38" s="445"/>
      <c r="F38" s="11" t="s">
        <v>707</v>
      </c>
      <c r="G38" s="218"/>
      <c r="H38" s="404"/>
      <c r="I38" s="218"/>
      <c r="J38" s="218"/>
    </row>
    <row r="39" spans="1:10" s="308" customFormat="1" ht="27" customHeight="1">
      <c r="A39" s="286">
        <v>8150</v>
      </c>
      <c r="B39" s="315" t="s">
        <v>558</v>
      </c>
      <c r="C39" s="316" t="s">
        <v>763</v>
      </c>
      <c r="D39" s="44">
        <f>SUM(D41:D42)</f>
        <v>0</v>
      </c>
      <c r="E39" s="418">
        <f>SUM(E41:E42)</f>
        <v>0</v>
      </c>
      <c r="F39" s="11">
        <f>SUM(F41:F42)</f>
        <v>0</v>
      </c>
      <c r="G39" s="218"/>
      <c r="H39" s="218"/>
      <c r="I39" s="218"/>
      <c r="J39" s="218"/>
    </row>
    <row r="40" spans="1:10" s="308" customFormat="1" ht="12.75" customHeight="1">
      <c r="A40" s="295"/>
      <c r="B40" s="307" t="s">
        <v>370</v>
      </c>
      <c r="C40" s="317"/>
      <c r="D40" s="38"/>
      <c r="E40" s="440"/>
      <c r="F40" s="11"/>
      <c r="G40" s="218"/>
      <c r="H40" s="404"/>
      <c r="I40" s="218"/>
      <c r="J40" s="218"/>
    </row>
    <row r="41" spans="1:10" s="308" customFormat="1" ht="13.5" customHeight="1" thickBot="1">
      <c r="A41" s="295">
        <v>8151</v>
      </c>
      <c r="B41" s="307" t="s">
        <v>552</v>
      </c>
      <c r="C41" s="317"/>
      <c r="D41" s="42">
        <f>SUM(E41:F41)</f>
        <v>0</v>
      </c>
      <c r="E41" s="440"/>
      <c r="F41" s="11" t="s">
        <v>707</v>
      </c>
      <c r="G41" s="218"/>
      <c r="H41" s="404"/>
      <c r="I41" s="218"/>
      <c r="J41" s="218"/>
    </row>
    <row r="42" spans="1:10" s="308" customFormat="1" ht="13.5" customHeight="1" thickBot="1">
      <c r="A42" s="318">
        <v>8152</v>
      </c>
      <c r="B42" s="319" t="s">
        <v>559</v>
      </c>
      <c r="C42" s="320"/>
      <c r="D42" s="42">
        <f>SUM(E42:F42)</f>
        <v>0</v>
      </c>
      <c r="E42" s="445"/>
      <c r="F42" s="11" t="s">
        <v>707</v>
      </c>
      <c r="G42" s="218"/>
      <c r="H42" s="404"/>
      <c r="I42" s="218"/>
      <c r="J42" s="218"/>
    </row>
    <row r="43" spans="1:10" s="308" customFormat="1" ht="37.5" customHeight="1" thickBot="1">
      <c r="A43" s="321">
        <v>8160</v>
      </c>
      <c r="B43" s="322" t="s">
        <v>560</v>
      </c>
      <c r="C43" s="323"/>
      <c r="D43" s="46">
        <f>SUM(D45,D50,D54,D66)</f>
        <v>0</v>
      </c>
      <c r="E43" s="416">
        <f>SUM(E45,E50,E54,E66)</f>
        <v>0</v>
      </c>
      <c r="F43" s="11">
        <f>SUM(F45,F50,F54,F66)</f>
        <v>0</v>
      </c>
      <c r="G43" s="218"/>
      <c r="H43" s="218"/>
      <c r="I43" s="218"/>
      <c r="J43" s="218"/>
    </row>
    <row r="44" spans="1:10" s="308" customFormat="1" ht="13.5" customHeight="1" thickBot="1">
      <c r="A44" s="324"/>
      <c r="B44" s="325" t="s">
        <v>78</v>
      </c>
      <c r="C44" s="326"/>
      <c r="D44" s="149"/>
      <c r="E44" s="404"/>
      <c r="F44" s="11"/>
      <c r="G44" s="218"/>
      <c r="H44" s="404"/>
      <c r="I44" s="218"/>
      <c r="J44" s="218"/>
    </row>
    <row r="45" spans="1:10" s="290" customFormat="1" ht="29.25" customHeight="1" thickBot="1">
      <c r="A45" s="321">
        <v>8161</v>
      </c>
      <c r="B45" s="327" t="s">
        <v>561</v>
      </c>
      <c r="C45" s="323"/>
      <c r="D45" s="328">
        <f>SUM(D47:D49)</f>
        <v>0</v>
      </c>
      <c r="E45" s="446" t="s">
        <v>773</v>
      </c>
      <c r="F45" s="15">
        <f>SUM(F47:F49)</f>
        <v>0</v>
      </c>
      <c r="G45" s="424"/>
      <c r="H45" s="424"/>
      <c r="I45" s="424"/>
      <c r="J45" s="424"/>
    </row>
    <row r="46" spans="1:10" s="290" customFormat="1" ht="12.75" customHeight="1">
      <c r="A46" s="291"/>
      <c r="B46" s="329" t="s">
        <v>370</v>
      </c>
      <c r="C46" s="330"/>
      <c r="D46" s="294"/>
      <c r="E46" s="447"/>
      <c r="F46" s="15"/>
      <c r="G46" s="424"/>
      <c r="H46" s="442"/>
      <c r="I46" s="424"/>
      <c r="J46" s="424"/>
    </row>
    <row r="47" spans="1:10" ht="27" customHeight="1" thickBot="1">
      <c r="A47" s="295">
        <v>8162</v>
      </c>
      <c r="B47" s="307" t="s">
        <v>562</v>
      </c>
      <c r="C47" s="317" t="s">
        <v>764</v>
      </c>
      <c r="D47" s="42"/>
      <c r="E47" s="440" t="s">
        <v>773</v>
      </c>
      <c r="F47" s="11"/>
      <c r="G47" s="218"/>
      <c r="H47" s="404"/>
      <c r="I47" s="218"/>
      <c r="J47" s="218"/>
    </row>
    <row r="48" spans="1:10" s="290" customFormat="1" ht="71.25" customHeight="1" thickBot="1">
      <c r="A48" s="331">
        <v>8163</v>
      </c>
      <c r="B48" s="307" t="s">
        <v>563</v>
      </c>
      <c r="C48" s="317" t="s">
        <v>764</v>
      </c>
      <c r="D48" s="42">
        <f>SUM(E48:F48)</f>
        <v>0</v>
      </c>
      <c r="E48" s="446" t="s">
        <v>773</v>
      </c>
      <c r="F48" s="15"/>
      <c r="G48" s="218"/>
      <c r="H48" s="442"/>
      <c r="I48" s="424"/>
      <c r="J48" s="218"/>
    </row>
    <row r="49" spans="1:10" ht="14.25" customHeight="1" thickBot="1">
      <c r="A49" s="318">
        <v>8164</v>
      </c>
      <c r="B49" s="319" t="s">
        <v>564</v>
      </c>
      <c r="C49" s="320" t="s">
        <v>765</v>
      </c>
      <c r="D49" s="42">
        <f>SUM(E49:F49)</f>
        <v>0</v>
      </c>
      <c r="E49" s="445" t="s">
        <v>773</v>
      </c>
      <c r="F49" s="11"/>
      <c r="G49" s="218"/>
      <c r="H49" s="404"/>
      <c r="I49" s="218"/>
      <c r="J49" s="218"/>
    </row>
    <row r="50" spans="1:10" s="290" customFormat="1" ht="13.5" customHeight="1" thickBot="1">
      <c r="A50" s="321">
        <v>8170</v>
      </c>
      <c r="B50" s="327" t="s">
        <v>565</v>
      </c>
      <c r="C50" s="323"/>
      <c r="D50" s="272">
        <f>SUM(D52:D53)</f>
        <v>0</v>
      </c>
      <c r="E50" s="439">
        <f>SUM(E52:E53)</f>
        <v>0</v>
      </c>
      <c r="F50" s="450">
        <f>SUM(F52:F53)</f>
        <v>0</v>
      </c>
      <c r="G50" s="442"/>
      <c r="H50" s="442"/>
      <c r="I50" s="442"/>
      <c r="J50" s="442"/>
    </row>
    <row r="51" spans="1:10" s="290" customFormat="1" ht="12.75" customHeight="1">
      <c r="A51" s="291"/>
      <c r="B51" s="329" t="s">
        <v>370</v>
      </c>
      <c r="C51" s="330"/>
      <c r="D51" s="332"/>
      <c r="E51" s="447"/>
      <c r="F51" s="450"/>
      <c r="G51" s="442"/>
      <c r="H51" s="442"/>
      <c r="I51" s="442"/>
      <c r="J51" s="442"/>
    </row>
    <row r="52" spans="1:10" ht="27.75" thickBot="1">
      <c r="A52" s="295">
        <v>8171</v>
      </c>
      <c r="B52" s="307" t="s">
        <v>566</v>
      </c>
      <c r="C52" s="317" t="s">
        <v>766</v>
      </c>
      <c r="D52" s="42">
        <f>SUM(E52:F52)</f>
        <v>0</v>
      </c>
      <c r="E52" s="39"/>
      <c r="F52" s="11"/>
      <c r="G52" s="218"/>
      <c r="H52" s="218"/>
      <c r="I52" s="218"/>
      <c r="J52" s="218"/>
    </row>
    <row r="53" spans="1:10" ht="13.5" customHeight="1" thickBot="1">
      <c r="A53" s="295">
        <v>8172</v>
      </c>
      <c r="B53" s="305" t="s">
        <v>567</v>
      </c>
      <c r="C53" s="317" t="s">
        <v>767</v>
      </c>
      <c r="D53" s="42">
        <f>SUM(E53:F53)</f>
        <v>0</v>
      </c>
      <c r="E53" s="448"/>
      <c r="F53" s="11"/>
      <c r="G53" s="218"/>
      <c r="H53" s="404"/>
      <c r="I53" s="218"/>
      <c r="J53" s="218"/>
    </row>
    <row r="54" spans="1:10" s="290" customFormat="1" ht="27.75" thickBot="1">
      <c r="A54" s="333">
        <v>8190</v>
      </c>
      <c r="B54" s="334" t="s">
        <v>568</v>
      </c>
      <c r="C54" s="335"/>
      <c r="D54" s="15">
        <f>SUM(E54:F54)</f>
        <v>0</v>
      </c>
      <c r="E54" s="438">
        <f>SUM(E56+E60-E59)</f>
        <v>0</v>
      </c>
      <c r="F54" s="15">
        <f>SUM(F60)</f>
        <v>0</v>
      </c>
      <c r="G54" s="424"/>
      <c r="H54" s="424"/>
      <c r="I54" s="424"/>
      <c r="J54" s="424"/>
    </row>
    <row r="55" spans="1:10" s="290" customFormat="1" ht="12.75" customHeight="1">
      <c r="A55" s="336"/>
      <c r="B55" s="304" t="s">
        <v>291</v>
      </c>
      <c r="C55" s="243"/>
      <c r="D55" s="337"/>
      <c r="E55" s="424"/>
      <c r="F55" s="15"/>
      <c r="G55" s="424"/>
      <c r="H55" s="424"/>
      <c r="I55" s="424"/>
      <c r="J55" s="424"/>
    </row>
    <row r="56" spans="1:10" ht="27">
      <c r="A56" s="338">
        <v>8191</v>
      </c>
      <c r="B56" s="329" t="s">
        <v>569</v>
      </c>
      <c r="C56" s="339">
        <v>9320</v>
      </c>
      <c r="D56" s="49">
        <f>SUM(E56:F56)</f>
        <v>0</v>
      </c>
      <c r="E56" s="50">
        <v>0</v>
      </c>
      <c r="F56" s="11" t="s">
        <v>707</v>
      </c>
      <c r="G56" s="218"/>
      <c r="H56" s="218"/>
      <c r="I56" s="218"/>
      <c r="J56" s="218"/>
    </row>
    <row r="57" spans="1:10" ht="12.75" customHeight="1">
      <c r="A57" s="340"/>
      <c r="B57" s="304" t="s">
        <v>90</v>
      </c>
      <c r="C57" s="341"/>
      <c r="D57" s="38"/>
      <c r="E57" s="39">
        <v>0</v>
      </c>
      <c r="F57" s="11"/>
      <c r="G57" s="218"/>
      <c r="H57" s="218"/>
      <c r="I57" s="218"/>
      <c r="J57" s="218"/>
    </row>
    <row r="58" spans="1:10" ht="35.25" customHeight="1">
      <c r="A58" s="340">
        <v>8192</v>
      </c>
      <c r="B58" s="307" t="s">
        <v>570</v>
      </c>
      <c r="C58" s="341"/>
      <c r="D58" s="49">
        <f>SUM(E58:F58)</f>
        <v>0</v>
      </c>
      <c r="E58" s="39">
        <v>0</v>
      </c>
      <c r="F58" s="20" t="s">
        <v>773</v>
      </c>
      <c r="G58" s="218"/>
      <c r="H58" s="218"/>
      <c r="I58" s="218"/>
      <c r="J58" s="218"/>
    </row>
    <row r="59" spans="1:10" ht="27.75" thickBot="1">
      <c r="A59" s="340">
        <v>8193</v>
      </c>
      <c r="B59" s="307" t="s">
        <v>571</v>
      </c>
      <c r="C59" s="341"/>
      <c r="D59" s="38">
        <f>D56-D58</f>
        <v>0</v>
      </c>
      <c r="E59" s="43">
        <f>E56-E58</f>
        <v>0</v>
      </c>
      <c r="F59" s="20" t="s">
        <v>707</v>
      </c>
      <c r="G59" s="218"/>
      <c r="H59" s="218"/>
      <c r="I59" s="218"/>
      <c r="J59" s="218"/>
    </row>
    <row r="60" spans="1:10" ht="27.75" thickBot="1">
      <c r="A60" s="340">
        <v>8194</v>
      </c>
      <c r="B60" s="342" t="s">
        <v>572</v>
      </c>
      <c r="C60" s="343">
        <v>9330</v>
      </c>
      <c r="D60" s="328">
        <f>D62+D63</f>
        <v>0</v>
      </c>
      <c r="E60" s="438">
        <f>SUM(E62,E63)</f>
        <v>0</v>
      </c>
      <c r="F60" s="15">
        <f>F62+F63</f>
        <v>0</v>
      </c>
      <c r="G60" s="424"/>
      <c r="H60" s="424"/>
      <c r="I60" s="424"/>
      <c r="J60" s="424"/>
    </row>
    <row r="61" spans="1:10" ht="12.75" customHeight="1">
      <c r="A61" s="340"/>
      <c r="B61" s="304" t="s">
        <v>90</v>
      </c>
      <c r="C61" s="343"/>
      <c r="D61" s="38"/>
      <c r="E61" s="440"/>
      <c r="F61" s="11"/>
      <c r="G61" s="218"/>
      <c r="H61" s="404"/>
      <c r="I61" s="218"/>
      <c r="J61" s="218"/>
    </row>
    <row r="62" spans="1:10" ht="27.75" thickBot="1">
      <c r="A62" s="340">
        <v>8195</v>
      </c>
      <c r="B62" s="307" t="s">
        <v>573</v>
      </c>
      <c r="C62" s="343"/>
      <c r="D62" s="42">
        <f>F62</f>
        <v>0</v>
      </c>
      <c r="E62" s="440" t="s">
        <v>773</v>
      </c>
      <c r="F62" s="11">
        <v>0</v>
      </c>
      <c r="G62" s="218"/>
      <c r="H62" s="218"/>
      <c r="I62" s="218"/>
      <c r="J62" s="218"/>
    </row>
    <row r="63" spans="1:10" ht="27.75" thickBot="1">
      <c r="A63" s="344">
        <v>8196</v>
      </c>
      <c r="B63" s="307" t="s">
        <v>574</v>
      </c>
      <c r="C63" s="343"/>
      <c r="D63" s="42">
        <f>SUM(D59)</f>
        <v>0</v>
      </c>
      <c r="E63" s="440" t="s">
        <v>773</v>
      </c>
      <c r="F63" s="11">
        <v>0</v>
      </c>
      <c r="G63" s="218"/>
      <c r="H63" s="218"/>
      <c r="I63" s="218"/>
      <c r="J63" s="218"/>
    </row>
    <row r="64" spans="1:10" ht="27.75" thickBot="1">
      <c r="A64" s="340">
        <v>8197</v>
      </c>
      <c r="B64" s="345" t="s">
        <v>575</v>
      </c>
      <c r="C64" s="346"/>
      <c r="D64" s="42" t="s">
        <v>707</v>
      </c>
      <c r="E64" s="449" t="s">
        <v>773</v>
      </c>
      <c r="F64" s="20" t="s">
        <v>707</v>
      </c>
      <c r="G64" s="218"/>
      <c r="H64" s="404"/>
      <c r="I64" s="404"/>
      <c r="J64" s="218"/>
    </row>
    <row r="65" spans="1:10" ht="41.25" thickBot="1">
      <c r="A65" s="340">
        <v>8198</v>
      </c>
      <c r="B65" s="347" t="s">
        <v>576</v>
      </c>
      <c r="C65" s="348"/>
      <c r="D65" s="42">
        <f>SUM(E65:F65)</f>
        <v>0</v>
      </c>
      <c r="E65" s="440" t="s">
        <v>707</v>
      </c>
      <c r="F65" s="11">
        <v>0</v>
      </c>
      <c r="G65" s="218"/>
      <c r="H65" s="218"/>
      <c r="I65" s="218"/>
      <c r="J65" s="218"/>
    </row>
    <row r="66" spans="1:10" ht="40.5">
      <c r="A66" s="340">
        <v>8199</v>
      </c>
      <c r="B66" s="349" t="s">
        <v>577</v>
      </c>
      <c r="C66" s="348"/>
      <c r="D66" s="302">
        <f>SUM(E66:F66)</f>
        <v>0</v>
      </c>
      <c r="E66" s="440"/>
      <c r="F66" s="11"/>
      <c r="G66" s="404"/>
      <c r="H66" s="404"/>
      <c r="I66" s="218"/>
      <c r="J66" s="404"/>
    </row>
    <row r="67" spans="1:10" ht="27">
      <c r="A67" s="340" t="s">
        <v>747</v>
      </c>
      <c r="B67" s="350" t="s">
        <v>578</v>
      </c>
      <c r="C67" s="348"/>
      <c r="D67" s="302">
        <f>SUM(E67:F67)</f>
        <v>0</v>
      </c>
      <c r="E67" s="449"/>
      <c r="F67" s="11"/>
      <c r="G67" s="404"/>
      <c r="H67" s="404"/>
      <c r="I67" s="218"/>
      <c r="J67" s="404"/>
    </row>
    <row r="68" spans="1:10" ht="30" customHeight="1">
      <c r="A68" s="299">
        <v>8200</v>
      </c>
      <c r="B68" s="296" t="s">
        <v>579</v>
      </c>
      <c r="C68" s="341"/>
      <c r="D68" s="38">
        <f>SUM(D70)</f>
        <v>0</v>
      </c>
      <c r="E68" s="43">
        <f>SUM(E70)</f>
        <v>0</v>
      </c>
      <c r="F68" s="11">
        <f>SUM(F70)</f>
        <v>0</v>
      </c>
      <c r="G68" s="218"/>
      <c r="H68" s="218"/>
      <c r="I68" s="218"/>
      <c r="J68" s="218"/>
    </row>
    <row r="69" spans="1:10" ht="12.75" customHeight="1">
      <c r="A69" s="299"/>
      <c r="B69" s="298" t="s">
        <v>78</v>
      </c>
      <c r="C69" s="341"/>
      <c r="D69" s="38"/>
      <c r="E69" s="39"/>
      <c r="F69" s="11"/>
      <c r="G69" s="218"/>
      <c r="H69" s="218"/>
      <c r="I69" s="218"/>
      <c r="J69" s="218"/>
    </row>
    <row r="70" spans="1:10" ht="27">
      <c r="A70" s="299">
        <v>8210</v>
      </c>
      <c r="B70" s="351" t="s">
        <v>580</v>
      </c>
      <c r="C70" s="341"/>
      <c r="D70" s="38">
        <f>SUM(D72,D76)</f>
        <v>0</v>
      </c>
      <c r="E70" s="43">
        <f>SUM(E72,E76)</f>
        <v>0</v>
      </c>
      <c r="F70" s="11">
        <f>SUM(F72,F76)</f>
        <v>0</v>
      </c>
      <c r="G70" s="218"/>
      <c r="H70" s="218"/>
      <c r="I70" s="218"/>
      <c r="J70" s="218"/>
    </row>
    <row r="71" spans="1:10" ht="12.75" customHeight="1">
      <c r="A71" s="295"/>
      <c r="B71" s="307" t="s">
        <v>78</v>
      </c>
      <c r="C71" s="341"/>
      <c r="D71" s="38"/>
      <c r="E71" s="440"/>
      <c r="F71" s="11"/>
      <c r="G71" s="218"/>
      <c r="H71" s="404"/>
      <c r="I71" s="218"/>
      <c r="J71" s="218"/>
    </row>
    <row r="72" spans="1:10" ht="24" customHeight="1">
      <c r="A72" s="299">
        <v>8211</v>
      </c>
      <c r="B72" s="303" t="s">
        <v>581</v>
      </c>
      <c r="C72" s="341"/>
      <c r="D72" s="38">
        <f>SUM(D74:D75)</f>
        <v>0</v>
      </c>
      <c r="E72" s="440" t="s">
        <v>773</v>
      </c>
      <c r="F72" s="11">
        <f>SUM(F74:F75)</f>
        <v>0</v>
      </c>
      <c r="G72" s="218"/>
      <c r="H72" s="404"/>
      <c r="I72" s="218"/>
      <c r="J72" s="218"/>
    </row>
    <row r="73" spans="1:10" ht="12.75" customHeight="1">
      <c r="A73" s="299"/>
      <c r="B73" s="304" t="s">
        <v>90</v>
      </c>
      <c r="C73" s="341"/>
      <c r="D73" s="38"/>
      <c r="E73" s="440"/>
      <c r="F73" s="11"/>
      <c r="G73" s="218"/>
      <c r="H73" s="404"/>
      <c r="I73" s="218"/>
      <c r="J73" s="218"/>
    </row>
    <row r="74" spans="1:10" ht="13.5" customHeight="1" thickBot="1">
      <c r="A74" s="299">
        <v>8212</v>
      </c>
      <c r="B74" s="305" t="s">
        <v>544</v>
      </c>
      <c r="C74" s="317" t="s">
        <v>756</v>
      </c>
      <c r="D74" s="42">
        <f>SUM(E74:F74)</f>
        <v>0</v>
      </c>
      <c r="E74" s="440" t="s">
        <v>773</v>
      </c>
      <c r="F74" s="11"/>
      <c r="G74" s="218"/>
      <c r="H74" s="404"/>
      <c r="I74" s="218"/>
      <c r="J74" s="218"/>
    </row>
    <row r="75" spans="1:10" ht="13.5" customHeight="1" thickBot="1">
      <c r="A75" s="299">
        <v>8213</v>
      </c>
      <c r="B75" s="305" t="s">
        <v>545</v>
      </c>
      <c r="C75" s="317" t="s">
        <v>757</v>
      </c>
      <c r="D75" s="42">
        <f>SUM(E75:F75)</f>
        <v>0</v>
      </c>
      <c r="E75" s="440" t="s">
        <v>773</v>
      </c>
      <c r="F75" s="11"/>
      <c r="G75" s="218"/>
      <c r="H75" s="404"/>
      <c r="I75" s="218"/>
      <c r="J75" s="218"/>
    </row>
    <row r="76" spans="1:10" ht="27">
      <c r="A76" s="299">
        <v>8220</v>
      </c>
      <c r="B76" s="303" t="s">
        <v>582</v>
      </c>
      <c r="C76" s="341"/>
      <c r="D76" s="38">
        <f>SUM(D78,D82)</f>
        <v>0</v>
      </c>
      <c r="E76" s="43">
        <f>SUM(E78,E82)</f>
        <v>0</v>
      </c>
      <c r="F76" s="11">
        <f>SUM(F78,F82)</f>
        <v>0</v>
      </c>
      <c r="G76" s="218"/>
      <c r="H76" s="218"/>
      <c r="I76" s="218"/>
      <c r="J76" s="218"/>
    </row>
    <row r="77" spans="1:10" ht="12.75" customHeight="1">
      <c r="A77" s="299"/>
      <c r="B77" s="304" t="s">
        <v>78</v>
      </c>
      <c r="C77" s="341"/>
      <c r="D77" s="38"/>
      <c r="E77" s="39"/>
      <c r="F77" s="11"/>
      <c r="G77" s="218"/>
      <c r="H77" s="218"/>
      <c r="I77" s="218"/>
      <c r="J77" s="218"/>
    </row>
    <row r="78" spans="1:10" ht="12.75" customHeight="1">
      <c r="A78" s="299">
        <v>8221</v>
      </c>
      <c r="B78" s="303" t="s">
        <v>583</v>
      </c>
      <c r="C78" s="341"/>
      <c r="D78" s="38">
        <f>SUM(D80:D81)</f>
        <v>0</v>
      </c>
      <c r="E78" s="440" t="s">
        <v>773</v>
      </c>
      <c r="F78" s="11">
        <f>SUM(F80:F81)</f>
        <v>0</v>
      </c>
      <c r="G78" s="218"/>
      <c r="H78" s="218"/>
      <c r="I78" s="218"/>
      <c r="J78" s="218"/>
    </row>
    <row r="79" spans="1:10" ht="12.75" customHeight="1">
      <c r="A79" s="299"/>
      <c r="B79" s="304" t="s">
        <v>370</v>
      </c>
      <c r="C79" s="341"/>
      <c r="D79" s="38"/>
      <c r="E79" s="440"/>
      <c r="F79" s="11"/>
      <c r="G79" s="218"/>
      <c r="H79" s="404"/>
      <c r="I79" s="218"/>
      <c r="J79" s="218"/>
    </row>
    <row r="80" spans="1:10" ht="13.5" customHeight="1" thickBot="1">
      <c r="A80" s="295">
        <v>8222</v>
      </c>
      <c r="B80" s="307" t="s">
        <v>584</v>
      </c>
      <c r="C80" s="317" t="s">
        <v>758</v>
      </c>
      <c r="D80" s="42">
        <f>SUM(E80:F80)</f>
        <v>0</v>
      </c>
      <c r="E80" s="440" t="s">
        <v>773</v>
      </c>
      <c r="F80" s="11"/>
      <c r="G80" s="218"/>
      <c r="H80" s="404"/>
      <c r="I80" s="218"/>
      <c r="J80" s="218"/>
    </row>
    <row r="81" spans="1:10" ht="13.5" customHeight="1" thickBot="1">
      <c r="A81" s="295">
        <v>8230</v>
      </c>
      <c r="B81" s="307" t="s">
        <v>585</v>
      </c>
      <c r="C81" s="317" t="s">
        <v>759</v>
      </c>
      <c r="D81" s="42">
        <f>SUM(E81:F81)</f>
        <v>0</v>
      </c>
      <c r="E81" s="440" t="s">
        <v>773</v>
      </c>
      <c r="F81" s="11"/>
      <c r="G81" s="218"/>
      <c r="H81" s="404"/>
      <c r="I81" s="218"/>
      <c r="J81" s="218"/>
    </row>
    <row r="82" spans="1:10" ht="12.75" customHeight="1">
      <c r="A82" s="295">
        <v>8240</v>
      </c>
      <c r="B82" s="303" t="s">
        <v>586</v>
      </c>
      <c r="C82" s="341"/>
      <c r="D82" s="38">
        <f>SUM(D84:D85)</f>
        <v>0</v>
      </c>
      <c r="E82" s="43">
        <f>SUM(E84:E85)</f>
        <v>0</v>
      </c>
      <c r="F82" s="11">
        <f>SUM(F84:F85)</f>
        <v>0</v>
      </c>
      <c r="G82" s="218"/>
      <c r="H82" s="218"/>
      <c r="I82" s="218"/>
      <c r="J82" s="218"/>
    </row>
    <row r="83" spans="1:10" ht="12.75" customHeight="1">
      <c r="A83" s="299"/>
      <c r="B83" s="304" t="s">
        <v>370</v>
      </c>
      <c r="C83" s="341"/>
      <c r="D83" s="38"/>
      <c r="E83" s="39"/>
      <c r="F83" s="11"/>
      <c r="G83" s="218"/>
      <c r="H83" s="218"/>
      <c r="I83" s="218"/>
      <c r="J83" s="218"/>
    </row>
    <row r="84" spans="1:10" ht="13.5" customHeight="1" thickBot="1">
      <c r="A84" s="295">
        <v>8241</v>
      </c>
      <c r="B84" s="307" t="s">
        <v>587</v>
      </c>
      <c r="C84" s="317" t="s">
        <v>758</v>
      </c>
      <c r="D84" s="42">
        <f>SUM(E84:F84)</f>
        <v>0</v>
      </c>
      <c r="E84" s="39"/>
      <c r="F84" s="11" t="s">
        <v>707</v>
      </c>
      <c r="G84" s="218"/>
      <c r="H84" s="218"/>
      <c r="I84" s="218"/>
      <c r="J84" s="218"/>
    </row>
    <row r="85" spans="1:10" ht="13.5" customHeight="1" thickBot="1">
      <c r="A85" s="312">
        <v>8250</v>
      </c>
      <c r="B85" s="313" t="s">
        <v>588</v>
      </c>
      <c r="C85" s="352" t="s">
        <v>759</v>
      </c>
      <c r="D85" s="42">
        <f>SUM(E85:F85)</f>
        <v>0</v>
      </c>
      <c r="E85" s="448"/>
      <c r="F85" s="11" t="s">
        <v>707</v>
      </c>
      <c r="G85" s="218"/>
      <c r="H85" s="404"/>
      <c r="I85" s="218"/>
      <c r="J85" s="218"/>
    </row>
    <row r="86" spans="1:10" ht="13.5">
      <c r="A86" s="14"/>
      <c r="B86" s="14"/>
      <c r="C86" s="353"/>
      <c r="D86" s="14"/>
      <c r="E86" s="14"/>
      <c r="F86" s="14"/>
      <c r="G86" s="14"/>
      <c r="H86" s="14"/>
      <c r="I86" s="14"/>
      <c r="J86" s="14"/>
    </row>
    <row r="87" spans="1:10" s="255" customFormat="1" ht="41.25" customHeight="1">
      <c r="A87" s="527" t="s">
        <v>591</v>
      </c>
      <c r="B87" s="527"/>
      <c r="C87" s="527"/>
      <c r="D87" s="527"/>
      <c r="E87" s="527"/>
      <c r="F87" s="527"/>
      <c r="G87" s="527"/>
      <c r="H87" s="527"/>
      <c r="I87" s="527"/>
      <c r="J87" s="527"/>
    </row>
    <row r="88" spans="1:10" s="255" customFormat="1" ht="31.5" customHeight="1">
      <c r="A88" s="527" t="s">
        <v>592</v>
      </c>
      <c r="B88" s="527"/>
      <c r="C88" s="527"/>
      <c r="D88" s="527"/>
      <c r="E88" s="527"/>
      <c r="F88" s="527"/>
      <c r="G88" s="527"/>
      <c r="H88" s="527"/>
      <c r="I88" s="527"/>
      <c r="J88" s="527"/>
    </row>
    <row r="89" spans="1:10" s="255" customFormat="1" ht="33" customHeight="1">
      <c r="A89" s="527" t="s">
        <v>593</v>
      </c>
      <c r="B89" s="527"/>
      <c r="C89" s="527"/>
      <c r="D89" s="527"/>
      <c r="E89" s="527"/>
      <c r="F89" s="527"/>
      <c r="G89" s="527"/>
      <c r="H89" s="527"/>
      <c r="I89" s="527"/>
      <c r="J89" s="527"/>
    </row>
    <row r="90" spans="1:10" ht="30.75" customHeight="1">
      <c r="A90" s="527" t="s">
        <v>594</v>
      </c>
      <c r="B90" s="527"/>
      <c r="C90" s="527"/>
      <c r="D90" s="527"/>
      <c r="E90" s="527"/>
      <c r="F90" s="527"/>
      <c r="G90" s="527"/>
      <c r="H90" s="527"/>
      <c r="I90" s="527"/>
      <c r="J90" s="527"/>
    </row>
    <row r="91" ht="13.5">
      <c r="C91" s="278"/>
    </row>
    <row r="92" ht="13.5">
      <c r="C92" s="278"/>
    </row>
    <row r="93" ht="13.5">
      <c r="C93" s="278"/>
    </row>
    <row r="94" ht="13.5">
      <c r="C94" s="278"/>
    </row>
    <row r="95" ht="13.5">
      <c r="C95" s="278"/>
    </row>
    <row r="96" ht="13.5">
      <c r="C96" s="278"/>
    </row>
    <row r="97" ht="13.5">
      <c r="C97" s="278"/>
    </row>
    <row r="98" ht="13.5">
      <c r="C98" s="278"/>
    </row>
    <row r="99" ht="13.5">
      <c r="C99" s="278"/>
    </row>
    <row r="100" ht="13.5">
      <c r="C100" s="278"/>
    </row>
    <row r="101" ht="13.5">
      <c r="C101" s="278"/>
    </row>
    <row r="102" ht="13.5">
      <c r="C102" s="278"/>
    </row>
    <row r="103" ht="13.5">
      <c r="C103" s="278"/>
    </row>
    <row r="104" ht="13.5">
      <c r="C104" s="278"/>
    </row>
    <row r="105" ht="13.5">
      <c r="C105" s="278"/>
    </row>
    <row r="106" ht="13.5">
      <c r="C106" s="278"/>
    </row>
    <row r="107" ht="13.5">
      <c r="C107" s="278"/>
    </row>
    <row r="108" ht="13.5">
      <c r="C108" s="278"/>
    </row>
    <row r="109" ht="13.5">
      <c r="C109" s="278"/>
    </row>
    <row r="110" ht="13.5">
      <c r="C110" s="278"/>
    </row>
    <row r="111" ht="13.5">
      <c r="C111" s="278"/>
    </row>
    <row r="112" ht="13.5">
      <c r="C112" s="278"/>
    </row>
    <row r="113" ht="13.5">
      <c r="C113" s="278"/>
    </row>
    <row r="114" ht="13.5">
      <c r="C114" s="278"/>
    </row>
    <row r="115" ht="13.5">
      <c r="C115" s="278"/>
    </row>
    <row r="116" ht="13.5">
      <c r="C116" s="278"/>
    </row>
    <row r="117" ht="13.5">
      <c r="C117" s="278"/>
    </row>
    <row r="118" ht="13.5">
      <c r="C118" s="278"/>
    </row>
    <row r="119" ht="13.5">
      <c r="C119" s="278"/>
    </row>
    <row r="120" ht="13.5">
      <c r="C120" s="278"/>
    </row>
    <row r="121" ht="13.5">
      <c r="C121" s="278"/>
    </row>
    <row r="122" ht="13.5">
      <c r="C122" s="278"/>
    </row>
    <row r="123" ht="13.5">
      <c r="C123" s="278"/>
    </row>
    <row r="124" ht="13.5">
      <c r="C124" s="278"/>
    </row>
    <row r="125" ht="13.5">
      <c r="C125" s="278"/>
    </row>
    <row r="126" ht="13.5">
      <c r="C126" s="278"/>
    </row>
    <row r="127" ht="13.5">
      <c r="C127" s="278"/>
    </row>
    <row r="128" ht="13.5">
      <c r="C128" s="278"/>
    </row>
    <row r="129" ht="13.5">
      <c r="C129" s="278"/>
    </row>
    <row r="130" ht="13.5">
      <c r="C130" s="278"/>
    </row>
    <row r="131" ht="13.5">
      <c r="C131" s="278"/>
    </row>
    <row r="132" ht="13.5">
      <c r="C132" s="278"/>
    </row>
    <row r="133" ht="13.5">
      <c r="C133" s="278"/>
    </row>
    <row r="134" ht="13.5">
      <c r="C134" s="278"/>
    </row>
    <row r="135" ht="13.5">
      <c r="C135" s="278"/>
    </row>
    <row r="136" ht="13.5">
      <c r="C136" s="278"/>
    </row>
    <row r="137" ht="13.5">
      <c r="C137" s="278"/>
    </row>
    <row r="138" ht="13.5">
      <c r="C138" s="278"/>
    </row>
    <row r="139" ht="13.5">
      <c r="C139" s="278"/>
    </row>
    <row r="140" ht="13.5">
      <c r="C140" s="278"/>
    </row>
    <row r="141" ht="13.5">
      <c r="C141" s="278"/>
    </row>
    <row r="142" ht="13.5">
      <c r="C142" s="278"/>
    </row>
    <row r="143" ht="13.5">
      <c r="C143" s="278"/>
    </row>
    <row r="144" ht="13.5">
      <c r="C144" s="278"/>
    </row>
    <row r="145" ht="13.5">
      <c r="C145" s="278"/>
    </row>
    <row r="146" ht="13.5">
      <c r="C146" s="278"/>
    </row>
    <row r="147" ht="13.5">
      <c r="C147" s="278"/>
    </row>
    <row r="148" ht="13.5">
      <c r="C148" s="278"/>
    </row>
    <row r="149" ht="13.5">
      <c r="C149" s="278"/>
    </row>
    <row r="150" ht="13.5">
      <c r="C150" s="278"/>
    </row>
    <row r="151" ht="13.5">
      <c r="C151" s="278"/>
    </row>
    <row r="152" ht="13.5">
      <c r="C152" s="278"/>
    </row>
    <row r="153" ht="13.5">
      <c r="C153" s="278"/>
    </row>
    <row r="154" ht="13.5">
      <c r="C154" s="278"/>
    </row>
    <row r="155" ht="13.5">
      <c r="C155" s="278"/>
    </row>
    <row r="156" ht="13.5">
      <c r="C156" s="278"/>
    </row>
    <row r="157" ht="13.5">
      <c r="C157" s="278"/>
    </row>
    <row r="158" ht="13.5">
      <c r="C158" s="278"/>
    </row>
    <row r="159" ht="13.5">
      <c r="C159" s="278"/>
    </row>
    <row r="160" ht="13.5">
      <c r="C160" s="278"/>
    </row>
    <row r="161" ht="13.5">
      <c r="C161" s="278"/>
    </row>
    <row r="162" ht="13.5">
      <c r="C162" s="278"/>
    </row>
    <row r="163" ht="13.5">
      <c r="C163" s="278"/>
    </row>
    <row r="164" ht="13.5">
      <c r="C164" s="278"/>
    </row>
    <row r="165" ht="13.5">
      <c r="C165" s="278"/>
    </row>
    <row r="166" ht="13.5">
      <c r="C166" s="278"/>
    </row>
    <row r="167" ht="13.5">
      <c r="C167" s="278"/>
    </row>
    <row r="168" ht="13.5">
      <c r="C168" s="278"/>
    </row>
    <row r="169" ht="13.5">
      <c r="C169" s="278"/>
    </row>
    <row r="170" ht="13.5">
      <c r="C170" s="278"/>
    </row>
    <row r="171" ht="13.5">
      <c r="C171" s="278"/>
    </row>
    <row r="172" ht="13.5">
      <c r="C172" s="278"/>
    </row>
    <row r="173" ht="13.5">
      <c r="C173" s="278"/>
    </row>
    <row r="174" ht="13.5">
      <c r="C174" s="278"/>
    </row>
    <row r="175" ht="13.5">
      <c r="C175" s="278"/>
    </row>
    <row r="176" ht="13.5">
      <c r="C176" s="278"/>
    </row>
    <row r="177" ht="13.5">
      <c r="C177" s="278"/>
    </row>
    <row r="178" ht="13.5">
      <c r="C178" s="278"/>
    </row>
    <row r="179" ht="13.5">
      <c r="C179" s="278"/>
    </row>
    <row r="180" ht="13.5">
      <c r="C180" s="278"/>
    </row>
    <row r="181" ht="13.5">
      <c r="C181" s="278"/>
    </row>
    <row r="182" ht="13.5">
      <c r="C182" s="278"/>
    </row>
    <row r="183" ht="13.5">
      <c r="C183" s="278"/>
    </row>
    <row r="184" ht="13.5">
      <c r="C184" s="278"/>
    </row>
    <row r="185" ht="13.5">
      <c r="C185" s="278"/>
    </row>
    <row r="186" ht="13.5">
      <c r="C186" s="278"/>
    </row>
    <row r="187" ht="13.5">
      <c r="C187" s="278"/>
    </row>
    <row r="188" ht="13.5">
      <c r="C188" s="278"/>
    </row>
    <row r="189" ht="13.5">
      <c r="C189" s="278"/>
    </row>
    <row r="190" ht="13.5">
      <c r="C190" s="278"/>
    </row>
    <row r="191" ht="13.5">
      <c r="C191" s="278"/>
    </row>
    <row r="192" ht="13.5">
      <c r="C192" s="278"/>
    </row>
    <row r="193" ht="13.5">
      <c r="C193" s="278"/>
    </row>
    <row r="194" ht="13.5">
      <c r="C194" s="278"/>
    </row>
    <row r="195" ht="13.5">
      <c r="C195" s="278"/>
    </row>
    <row r="196" ht="13.5">
      <c r="C196" s="278"/>
    </row>
    <row r="197" ht="13.5">
      <c r="C197" s="278"/>
    </row>
    <row r="198" ht="13.5">
      <c r="C198" s="278"/>
    </row>
    <row r="199" ht="13.5">
      <c r="C199" s="278"/>
    </row>
    <row r="200" ht="13.5">
      <c r="C200" s="278"/>
    </row>
    <row r="201" ht="13.5">
      <c r="C201" s="278"/>
    </row>
    <row r="202" ht="13.5">
      <c r="C202" s="278"/>
    </row>
    <row r="203" ht="13.5">
      <c r="C203" s="278"/>
    </row>
    <row r="204" ht="13.5">
      <c r="C204" s="278"/>
    </row>
    <row r="205" ht="13.5">
      <c r="C205" s="278"/>
    </row>
    <row r="206" ht="13.5">
      <c r="C206" s="278"/>
    </row>
    <row r="207" ht="13.5">
      <c r="C207" s="278"/>
    </row>
    <row r="208" ht="13.5">
      <c r="C208" s="278"/>
    </row>
    <row r="209" ht="13.5">
      <c r="C209" s="278"/>
    </row>
    <row r="210" ht="13.5">
      <c r="C210" s="278"/>
    </row>
    <row r="211" ht="13.5">
      <c r="C211" s="278"/>
    </row>
    <row r="212" ht="13.5">
      <c r="C212" s="278"/>
    </row>
    <row r="213" ht="13.5">
      <c r="C213" s="278"/>
    </row>
    <row r="214" ht="13.5">
      <c r="C214" s="278"/>
    </row>
    <row r="215" ht="13.5">
      <c r="C215" s="278"/>
    </row>
    <row r="216" ht="13.5">
      <c r="C216" s="278"/>
    </row>
    <row r="217" ht="13.5">
      <c r="C217" s="278"/>
    </row>
    <row r="218" ht="13.5">
      <c r="C218" s="278"/>
    </row>
    <row r="219" ht="13.5">
      <c r="C219" s="278"/>
    </row>
    <row r="220" ht="13.5">
      <c r="C220" s="278"/>
    </row>
    <row r="221" ht="13.5">
      <c r="C221" s="278"/>
    </row>
    <row r="222" ht="13.5">
      <c r="C222" s="278"/>
    </row>
    <row r="223" ht="13.5">
      <c r="C223" s="278"/>
    </row>
    <row r="224" ht="13.5">
      <c r="C224" s="278"/>
    </row>
    <row r="225" ht="13.5">
      <c r="C225" s="278"/>
    </row>
    <row r="226" ht="13.5">
      <c r="C226" s="278"/>
    </row>
    <row r="227" ht="13.5">
      <c r="C227" s="278"/>
    </row>
    <row r="228" ht="13.5">
      <c r="C228" s="278"/>
    </row>
    <row r="229" ht="13.5">
      <c r="C229" s="278"/>
    </row>
    <row r="230" ht="13.5">
      <c r="C230" s="278"/>
    </row>
    <row r="231" ht="13.5">
      <c r="C231" s="278"/>
    </row>
    <row r="232" ht="13.5">
      <c r="C232" s="278"/>
    </row>
    <row r="233" ht="13.5">
      <c r="C233" s="278"/>
    </row>
    <row r="234" ht="13.5">
      <c r="C234" s="278"/>
    </row>
    <row r="235" ht="13.5">
      <c r="C235" s="278"/>
    </row>
    <row r="236" ht="13.5">
      <c r="C236" s="278"/>
    </row>
    <row r="237" ht="13.5">
      <c r="C237" s="278"/>
    </row>
    <row r="238" ht="13.5">
      <c r="C238" s="278"/>
    </row>
    <row r="239" ht="13.5">
      <c r="C239" s="278"/>
    </row>
    <row r="240" ht="13.5">
      <c r="C240" s="278"/>
    </row>
    <row r="241" ht="13.5">
      <c r="C241" s="278"/>
    </row>
    <row r="242" ht="13.5">
      <c r="C242" s="278"/>
    </row>
    <row r="243" ht="13.5">
      <c r="C243" s="278"/>
    </row>
    <row r="244" ht="13.5">
      <c r="C244" s="278"/>
    </row>
    <row r="245" ht="13.5">
      <c r="C245" s="278"/>
    </row>
    <row r="246" ht="13.5">
      <c r="C246" s="278"/>
    </row>
    <row r="247" ht="13.5">
      <c r="C247" s="278"/>
    </row>
    <row r="248" ht="13.5">
      <c r="C248" s="278"/>
    </row>
    <row r="249" ht="13.5">
      <c r="C249" s="278"/>
    </row>
    <row r="250" ht="13.5">
      <c r="C250" s="278"/>
    </row>
    <row r="251" ht="13.5">
      <c r="C251" s="278"/>
    </row>
    <row r="252" ht="13.5">
      <c r="C252" s="278"/>
    </row>
    <row r="253" ht="13.5">
      <c r="C253" s="278"/>
    </row>
    <row r="254" ht="13.5">
      <c r="C254" s="278"/>
    </row>
    <row r="255" ht="13.5">
      <c r="C255" s="278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E66:F67 H66:I66 I67 F80:F81 D69:J69 D71:J71 D73:J73 E84:E85 F74:F75 I74:I75 D77:J77 D79:J79 D83:J83 H84:H85 I80:I81" name="Range5"/>
    <protectedRange sqref="I47:I49 D34:J34 I31:I32 F31:F32 D36:J36 D47 E37:E38 H37:H38 D40:J40 F47:F49 E41:E42 H41:H42 D44:J44 D46:J46 D30:J30" name="Range3"/>
    <protectedRange sqref="D18:J18 G26:J28 F19:F20 I19:I20 D22:J22 D16:J16 D12:J12 F27:F28 D14:J14 D24:J24 D26:F26" name="Range2"/>
    <protectedRange sqref="G56:J56 D55:J55 H52:I53 E52:F53 F62:F65 G58:J58 D61:J61 E56:E58 G62:J63 D57:J57 G65:J65 D51:J51" name="Range4"/>
    <protectedRange sqref="H67" name="Range6"/>
    <protectedRange sqref="H67" name="Range8"/>
    <protectedRange sqref="I52" name="Range16"/>
    <protectedRange sqref="I64" name="Range18"/>
    <protectedRange sqref="F52" name="Range20"/>
    <protectedRange sqref="F47" name="Range22"/>
  </protectedRanges>
  <mergeCells count="14">
    <mergeCell ref="D8:D9"/>
    <mergeCell ref="G8:J8"/>
    <mergeCell ref="A7:A9"/>
    <mergeCell ref="B7:C8"/>
    <mergeCell ref="G7:J7"/>
    <mergeCell ref="E6:F6"/>
    <mergeCell ref="B4:J4"/>
    <mergeCell ref="C5:G5"/>
    <mergeCell ref="D1:F1"/>
    <mergeCell ref="A90:J90"/>
    <mergeCell ref="D7:F7"/>
    <mergeCell ref="A87:J87"/>
    <mergeCell ref="A88:J88"/>
    <mergeCell ref="A89:J89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U452"/>
  <sheetViews>
    <sheetView tabSelected="1" zoomScalePageLayoutView="0" workbookViewId="0" topLeftCell="A1">
      <selection activeCell="K1" sqref="K1:M1"/>
    </sheetView>
  </sheetViews>
  <sheetFormatPr defaultColWidth="9.140625" defaultRowHeight="12.75"/>
  <cols>
    <col min="1" max="1" width="5.140625" style="243" customWidth="1"/>
    <col min="2" max="2" width="4.7109375" style="250" customWidth="1"/>
    <col min="3" max="3" width="4.421875" style="251" customWidth="1"/>
    <col min="4" max="4" width="6.421875" style="252" customWidth="1"/>
    <col min="5" max="5" width="31.28125" style="100" customWidth="1"/>
    <col min="6" max="6" width="15.140625" style="182" customWidth="1"/>
    <col min="7" max="7" width="15.8515625" style="182" customWidth="1"/>
    <col min="8" max="8" width="16.28125" style="182" customWidth="1"/>
    <col min="9" max="9" width="15.28125" style="182" customWidth="1"/>
    <col min="10" max="10" width="11.8515625" style="182" customWidth="1"/>
    <col min="11" max="11" width="13.140625" style="182" customWidth="1"/>
    <col min="12" max="12" width="9.00390625" style="182" customWidth="1"/>
    <col min="13" max="13" width="0.42578125" style="184" customWidth="1"/>
    <col min="14" max="16384" width="9.140625" style="184" customWidth="1"/>
  </cols>
  <sheetData>
    <row r="1" spans="1:13" s="14" customFormat="1" ht="168.75" customHeight="1">
      <c r="A1" s="178"/>
      <c r="B1" s="178"/>
      <c r="C1" s="178"/>
      <c r="D1" s="178"/>
      <c r="E1" s="468" t="s">
        <v>867</v>
      </c>
      <c r="F1" s="471"/>
      <c r="G1" s="534" t="s">
        <v>873</v>
      </c>
      <c r="H1" s="534"/>
      <c r="I1" s="470"/>
      <c r="J1" s="468"/>
      <c r="K1" s="533"/>
      <c r="L1" s="533"/>
      <c r="M1" s="533"/>
    </row>
    <row r="2" spans="1:12" s="14" customFormat="1" ht="36.75" customHeight="1">
      <c r="A2" s="532" t="s">
        <v>600</v>
      </c>
      <c r="B2" s="532"/>
      <c r="C2" s="532"/>
      <c r="D2" s="532"/>
      <c r="E2" s="532"/>
      <c r="F2" s="532"/>
      <c r="G2" s="532"/>
      <c r="H2" s="532"/>
      <c r="I2" s="464"/>
      <c r="J2" s="464"/>
      <c r="K2" s="464"/>
      <c r="L2" s="179"/>
    </row>
    <row r="3" spans="1:12" s="14" customFormat="1" ht="21" customHeight="1">
      <c r="A3" s="35"/>
      <c r="B3" s="35"/>
      <c r="C3" s="35"/>
      <c r="D3" s="35"/>
      <c r="E3" s="465" t="s">
        <v>13</v>
      </c>
      <c r="F3" s="465"/>
      <c r="G3" s="465"/>
      <c r="H3" s="465"/>
      <c r="I3" s="465"/>
      <c r="J3" s="465"/>
      <c r="K3" s="465"/>
      <c r="L3" s="179"/>
    </row>
    <row r="4" spans="1:12" ht="15.75" customHeight="1" thickBot="1">
      <c r="A4" s="36"/>
      <c r="B4" s="181"/>
      <c r="C4" s="180"/>
      <c r="D4" s="180"/>
      <c r="E4" s="370"/>
      <c r="G4" s="182" t="s">
        <v>279</v>
      </c>
      <c r="L4" s="183"/>
    </row>
    <row r="5" spans="1:12" ht="28.5" customHeight="1">
      <c r="A5" s="535" t="s">
        <v>284</v>
      </c>
      <c r="B5" s="538" t="s">
        <v>529</v>
      </c>
      <c r="C5" s="541" t="s">
        <v>286</v>
      </c>
      <c r="D5" s="541" t="s">
        <v>287</v>
      </c>
      <c r="E5" s="530" t="s">
        <v>85</v>
      </c>
      <c r="F5" s="544" t="s">
        <v>75</v>
      </c>
      <c r="G5" s="544"/>
      <c r="H5" s="544"/>
      <c r="I5" s="529"/>
      <c r="J5" s="529"/>
      <c r="K5" s="529"/>
      <c r="L5" s="529"/>
    </row>
    <row r="6" spans="1:12" s="186" customFormat="1" ht="26.25" customHeight="1">
      <c r="A6" s="536"/>
      <c r="B6" s="539"/>
      <c r="C6" s="542"/>
      <c r="D6" s="542"/>
      <c r="E6" s="531"/>
      <c r="F6" s="185" t="s">
        <v>280</v>
      </c>
      <c r="G6" s="457" t="s">
        <v>14</v>
      </c>
      <c r="H6" s="106"/>
      <c r="I6" s="529"/>
      <c r="J6" s="529"/>
      <c r="K6" s="529"/>
      <c r="L6" s="529"/>
    </row>
    <row r="7" spans="1:12" s="188" customFormat="1" ht="42.75" customHeight="1" thickBot="1">
      <c r="A7" s="537"/>
      <c r="B7" s="540"/>
      <c r="C7" s="543"/>
      <c r="D7" s="543"/>
      <c r="E7" s="372"/>
      <c r="F7" s="37" t="s">
        <v>530</v>
      </c>
      <c r="G7" s="187" t="s">
        <v>282</v>
      </c>
      <c r="H7" s="462" t="s">
        <v>283</v>
      </c>
      <c r="I7" s="59"/>
      <c r="J7" s="59"/>
      <c r="K7" s="59"/>
      <c r="L7" s="59"/>
    </row>
    <row r="8" spans="1:12" s="193" customFormat="1" ht="18" thickBot="1">
      <c r="A8" s="189">
        <v>1</v>
      </c>
      <c r="B8" s="190">
        <v>2</v>
      </c>
      <c r="C8" s="190">
        <v>3</v>
      </c>
      <c r="D8" s="191">
        <v>4</v>
      </c>
      <c r="E8" s="373" t="s">
        <v>86</v>
      </c>
      <c r="F8" s="192">
        <v>6</v>
      </c>
      <c r="G8" s="451">
        <v>7</v>
      </c>
      <c r="H8" s="436">
        <v>8</v>
      </c>
      <c r="I8" s="423"/>
      <c r="J8" s="423"/>
      <c r="K8" s="423"/>
      <c r="L8" s="423"/>
    </row>
    <row r="9" spans="1:12" s="199" customFormat="1" ht="62.25" customHeight="1" thickBot="1">
      <c r="A9" s="194">
        <v>2000</v>
      </c>
      <c r="B9" s="195" t="s">
        <v>706</v>
      </c>
      <c r="C9" s="196" t="s">
        <v>707</v>
      </c>
      <c r="D9" s="197" t="s">
        <v>707</v>
      </c>
      <c r="E9" s="374" t="s">
        <v>87</v>
      </c>
      <c r="F9" s="198">
        <f>SUM(F10,F100,F117,F143,F211,F238,F277,F306,F343,F407,F443)</f>
        <v>3072142.9</v>
      </c>
      <c r="G9" s="458">
        <f>SUM(G10,G100,G117,G143,G211,G238,G277,G306,G343,G407,G443)</f>
        <v>2121160</v>
      </c>
      <c r="H9" s="463">
        <f>SUM(H10,H100,H117,H143,H211,H238,H277,H306,H343,H407,H443)</f>
        <v>1201982.9</v>
      </c>
      <c r="I9" s="454"/>
      <c r="J9" s="454"/>
      <c r="K9" s="454"/>
      <c r="L9" s="454"/>
    </row>
    <row r="10" spans="1:12" s="205" customFormat="1" ht="101.25" customHeight="1">
      <c r="A10" s="200">
        <v>2100</v>
      </c>
      <c r="B10" s="201" t="s">
        <v>789</v>
      </c>
      <c r="C10" s="202" t="s">
        <v>768</v>
      </c>
      <c r="D10" s="203" t="s">
        <v>768</v>
      </c>
      <c r="E10" s="375" t="s">
        <v>88</v>
      </c>
      <c r="F10" s="204">
        <f>SUM(F12,F41,F45,F58,F61,F64,F89,F92)</f>
        <v>882824</v>
      </c>
      <c r="G10" s="459">
        <f>SUM(G12,G41,G45,G58,G61,G64,G89,G92)</f>
        <v>834824</v>
      </c>
      <c r="H10" s="463">
        <f>SUM(H12,H41,H45,H58,H61,H64,H89,H92)</f>
        <v>48000</v>
      </c>
      <c r="I10" s="454"/>
      <c r="J10" s="454"/>
      <c r="K10" s="454"/>
      <c r="L10" s="454"/>
    </row>
    <row r="11" spans="1:12" ht="23.25" customHeight="1">
      <c r="A11" s="200"/>
      <c r="B11" s="201"/>
      <c r="C11" s="202"/>
      <c r="D11" s="203"/>
      <c r="E11" s="376" t="s">
        <v>78</v>
      </c>
      <c r="F11" s="52"/>
      <c r="G11" s="217"/>
      <c r="H11" s="27"/>
      <c r="I11" s="363"/>
      <c r="J11" s="363"/>
      <c r="K11" s="363"/>
      <c r="L11" s="363"/>
    </row>
    <row r="12" spans="1:12" s="209" customFormat="1" ht="87.75" customHeight="1">
      <c r="A12" s="206">
        <v>2110</v>
      </c>
      <c r="B12" s="201" t="s">
        <v>789</v>
      </c>
      <c r="C12" s="207" t="s">
        <v>769</v>
      </c>
      <c r="D12" s="208" t="s">
        <v>768</v>
      </c>
      <c r="E12" s="376" t="s">
        <v>89</v>
      </c>
      <c r="F12" s="52">
        <f>SUM(F14)</f>
        <v>674000</v>
      </c>
      <c r="G12" s="217">
        <f>SUM(G14)</f>
        <v>667000</v>
      </c>
      <c r="H12" s="27">
        <f>SUM(H14)</f>
        <v>7000</v>
      </c>
      <c r="I12" s="363"/>
      <c r="J12" s="363"/>
      <c r="K12" s="363"/>
      <c r="L12" s="363"/>
    </row>
    <row r="13" spans="1:12" s="209" customFormat="1" ht="12" customHeight="1">
      <c r="A13" s="206"/>
      <c r="B13" s="201"/>
      <c r="C13" s="207"/>
      <c r="D13" s="208"/>
      <c r="E13" s="376" t="s">
        <v>90</v>
      </c>
      <c r="F13" s="52"/>
      <c r="G13" s="217"/>
      <c r="H13" s="27"/>
      <c r="I13" s="363"/>
      <c r="J13" s="363"/>
      <c r="K13" s="363"/>
      <c r="L13" s="363"/>
    </row>
    <row r="14" spans="1:12" ht="41.25" customHeight="1">
      <c r="A14" s="210">
        <v>2111</v>
      </c>
      <c r="B14" s="211" t="s">
        <v>789</v>
      </c>
      <c r="C14" s="212" t="s">
        <v>769</v>
      </c>
      <c r="D14" s="213" t="s">
        <v>769</v>
      </c>
      <c r="E14" s="377" t="s">
        <v>91</v>
      </c>
      <c r="F14" s="28">
        <f>SUM(G14:H14)</f>
        <v>674000</v>
      </c>
      <c r="G14" s="223">
        <f>G15+G16+G17+G18+G19+G20+G21+G22+G23+G24+G25+G26+G27+G28+G29+G30+G31+G32+G33+G34+G35+G36+G37</f>
        <v>667000</v>
      </c>
      <c r="H14" s="27">
        <f>H15+H16+H18+H19+H20+H21+H22+H24+H25+H26+H27+H28+H29+H30+H31+H32+H33+H34+H35+H36+H37+H38</f>
        <v>7000</v>
      </c>
      <c r="I14" s="363"/>
      <c r="J14" s="363"/>
      <c r="K14" s="363"/>
      <c r="L14" s="363"/>
    </row>
    <row r="15" spans="1:12" ht="28.5" customHeight="1">
      <c r="A15" s="40"/>
      <c r="B15" s="207"/>
      <c r="C15" s="207"/>
      <c r="D15" s="11"/>
      <c r="E15" s="369" t="s">
        <v>460</v>
      </c>
      <c r="F15" s="52">
        <f>SUM(G15:H15)</f>
        <v>495000</v>
      </c>
      <c r="G15" s="217">
        <v>495000</v>
      </c>
      <c r="H15" s="27"/>
      <c r="I15" s="363"/>
      <c r="J15" s="363"/>
      <c r="K15" s="363"/>
      <c r="L15" s="363"/>
    </row>
    <row r="16" spans="1:12" ht="48" customHeight="1">
      <c r="A16" s="40"/>
      <c r="B16" s="207"/>
      <c r="C16" s="207"/>
      <c r="D16" s="11"/>
      <c r="E16" s="369" t="s">
        <v>461</v>
      </c>
      <c r="F16" s="52">
        <f aca="true" t="shared" si="0" ref="F16:F38">SUM(G16:H16)</f>
        <v>38000</v>
      </c>
      <c r="G16" s="217">
        <v>38000</v>
      </c>
      <c r="H16" s="27"/>
      <c r="I16" s="363"/>
      <c r="J16" s="363"/>
      <c r="K16" s="363"/>
      <c r="L16" s="363"/>
    </row>
    <row r="17" spans="1:12" ht="39" customHeight="1">
      <c r="A17" s="40"/>
      <c r="B17" s="207"/>
      <c r="C17" s="207"/>
      <c r="D17" s="11"/>
      <c r="E17" s="369" t="s">
        <v>462</v>
      </c>
      <c r="F17" s="52">
        <f t="shared" si="0"/>
        <v>2000</v>
      </c>
      <c r="G17" s="217">
        <v>2000</v>
      </c>
      <c r="H17" s="27"/>
      <c r="I17" s="363"/>
      <c r="J17" s="363"/>
      <c r="K17" s="363"/>
      <c r="L17" s="363"/>
    </row>
    <row r="18" spans="1:12" ht="30" customHeight="1">
      <c r="A18" s="40"/>
      <c r="B18" s="207"/>
      <c r="C18" s="207"/>
      <c r="D18" s="11"/>
      <c r="E18" s="365" t="s">
        <v>463</v>
      </c>
      <c r="F18" s="52">
        <f t="shared" si="0"/>
        <v>36000</v>
      </c>
      <c r="G18" s="217">
        <v>36000</v>
      </c>
      <c r="H18" s="27"/>
      <c r="I18" s="363"/>
      <c r="J18" s="363"/>
      <c r="K18" s="363"/>
      <c r="L18" s="363"/>
    </row>
    <row r="19" spans="1:12" ht="30" customHeight="1">
      <c r="A19" s="40"/>
      <c r="B19" s="214"/>
      <c r="C19" s="214"/>
      <c r="D19" s="215"/>
      <c r="E19" s="378" t="s">
        <v>464</v>
      </c>
      <c r="F19" s="52">
        <f t="shared" si="0"/>
        <v>3000</v>
      </c>
      <c r="G19" s="217">
        <v>3000</v>
      </c>
      <c r="H19" s="27"/>
      <c r="I19" s="426"/>
      <c r="J19" s="426"/>
      <c r="K19" s="426"/>
      <c r="L19" s="426"/>
    </row>
    <row r="20" spans="1:12" ht="30" customHeight="1">
      <c r="A20" s="40"/>
      <c r="B20" s="207"/>
      <c r="C20" s="207"/>
      <c r="D20" s="11"/>
      <c r="E20" s="365" t="s">
        <v>465</v>
      </c>
      <c r="F20" s="52">
        <f t="shared" si="0"/>
        <v>5000</v>
      </c>
      <c r="G20" s="217">
        <v>5000</v>
      </c>
      <c r="H20" s="27"/>
      <c r="I20" s="363"/>
      <c r="J20" s="363"/>
      <c r="K20" s="363"/>
      <c r="L20" s="363"/>
    </row>
    <row r="21" spans="1:12" ht="30" customHeight="1">
      <c r="A21" s="40"/>
      <c r="B21" s="207"/>
      <c r="C21" s="207"/>
      <c r="D21" s="11"/>
      <c r="E21" s="365" t="s">
        <v>466</v>
      </c>
      <c r="F21" s="52">
        <f t="shared" si="0"/>
        <v>3000</v>
      </c>
      <c r="G21" s="217">
        <v>3000</v>
      </c>
      <c r="H21" s="27"/>
      <c r="I21" s="363"/>
      <c r="J21" s="363"/>
      <c r="K21" s="363"/>
      <c r="L21" s="363"/>
    </row>
    <row r="22" spans="1:12" ht="30" customHeight="1">
      <c r="A22" s="40"/>
      <c r="B22" s="207"/>
      <c r="C22" s="207"/>
      <c r="D22" s="11"/>
      <c r="E22" s="365" t="s">
        <v>467</v>
      </c>
      <c r="F22" s="52">
        <f t="shared" si="0"/>
        <v>2000</v>
      </c>
      <c r="G22" s="217">
        <v>2000</v>
      </c>
      <c r="H22" s="27"/>
      <c r="I22" s="363"/>
      <c r="J22" s="363"/>
      <c r="K22" s="363"/>
      <c r="L22" s="363"/>
    </row>
    <row r="23" spans="1:12" ht="48" customHeight="1">
      <c r="A23" s="216"/>
      <c r="B23" s="207"/>
      <c r="C23" s="207"/>
      <c r="D23" s="11"/>
      <c r="E23" s="365" t="s">
        <v>468</v>
      </c>
      <c r="F23" s="52">
        <f t="shared" si="0"/>
        <v>1500</v>
      </c>
      <c r="G23" s="217">
        <v>1500</v>
      </c>
      <c r="H23" s="27"/>
      <c r="I23" s="363"/>
      <c r="J23" s="363"/>
      <c r="K23" s="363"/>
      <c r="L23" s="363"/>
    </row>
    <row r="24" spans="1:12" ht="30" customHeight="1">
      <c r="A24" s="1"/>
      <c r="B24" s="207"/>
      <c r="C24" s="207"/>
      <c r="D24" s="11"/>
      <c r="E24" s="365" t="s">
        <v>469</v>
      </c>
      <c r="F24" s="52">
        <f t="shared" si="0"/>
        <v>2000</v>
      </c>
      <c r="G24" s="217">
        <v>2000</v>
      </c>
      <c r="H24" s="27"/>
      <c r="I24" s="363"/>
      <c r="J24" s="363"/>
      <c r="K24" s="363"/>
      <c r="L24" s="363"/>
    </row>
    <row r="25" spans="1:12" ht="30" customHeight="1">
      <c r="A25" s="1"/>
      <c r="B25" s="207"/>
      <c r="C25" s="207"/>
      <c r="D25" s="11"/>
      <c r="E25" s="365" t="s">
        <v>470</v>
      </c>
      <c r="F25" s="52">
        <f t="shared" si="0"/>
        <v>500</v>
      </c>
      <c r="G25" s="217">
        <v>500</v>
      </c>
      <c r="H25" s="27"/>
      <c r="I25" s="363"/>
      <c r="J25" s="363"/>
      <c r="K25" s="363"/>
      <c r="L25" s="363"/>
    </row>
    <row r="26" spans="1:12" ht="30" customHeight="1">
      <c r="A26" s="1"/>
      <c r="B26" s="207"/>
      <c r="C26" s="207"/>
      <c r="D26" s="11"/>
      <c r="E26" s="365" t="s">
        <v>471</v>
      </c>
      <c r="F26" s="52">
        <f t="shared" si="0"/>
        <v>2500</v>
      </c>
      <c r="G26" s="217">
        <v>2500</v>
      </c>
      <c r="H26" s="27"/>
      <c r="I26" s="363"/>
      <c r="J26" s="363"/>
      <c r="K26" s="363"/>
      <c r="L26" s="363"/>
    </row>
    <row r="27" spans="1:12" ht="30" customHeight="1">
      <c r="A27" s="40"/>
      <c r="B27" s="207"/>
      <c r="C27" s="207"/>
      <c r="D27" s="11"/>
      <c r="E27" s="365" t="s">
        <v>472</v>
      </c>
      <c r="F27" s="52">
        <f t="shared" si="0"/>
        <v>13000</v>
      </c>
      <c r="G27" s="217">
        <v>13000</v>
      </c>
      <c r="H27" s="27"/>
      <c r="I27" s="363"/>
      <c r="J27" s="363"/>
      <c r="K27" s="363"/>
      <c r="L27" s="363"/>
    </row>
    <row r="28" spans="1:12" ht="30" customHeight="1">
      <c r="A28" s="40"/>
      <c r="B28" s="207"/>
      <c r="C28" s="207"/>
      <c r="D28" s="11"/>
      <c r="E28" s="365" t="s">
        <v>473</v>
      </c>
      <c r="F28" s="52">
        <f t="shared" si="0"/>
        <v>2500</v>
      </c>
      <c r="G28" s="217">
        <v>2500</v>
      </c>
      <c r="H28" s="27"/>
      <c r="I28" s="363"/>
      <c r="J28" s="363"/>
      <c r="K28" s="363"/>
      <c r="L28" s="363"/>
    </row>
    <row r="29" spans="1:12" ht="42" customHeight="1">
      <c r="A29" s="40"/>
      <c r="B29" s="207"/>
      <c r="C29" s="207"/>
      <c r="D29" s="11"/>
      <c r="E29" s="365" t="s">
        <v>474</v>
      </c>
      <c r="F29" s="52">
        <f t="shared" si="0"/>
        <v>20000</v>
      </c>
      <c r="G29" s="217">
        <v>20000</v>
      </c>
      <c r="H29" s="27"/>
      <c r="I29" s="363"/>
      <c r="J29" s="363"/>
      <c r="K29" s="363"/>
      <c r="L29" s="363"/>
    </row>
    <row r="30" spans="1:12" ht="50.25" customHeight="1">
      <c r="A30" s="40"/>
      <c r="B30" s="207"/>
      <c r="C30" s="207"/>
      <c r="D30" s="11"/>
      <c r="E30" s="365" t="s">
        <v>475</v>
      </c>
      <c r="F30" s="52">
        <f t="shared" si="0"/>
        <v>10000</v>
      </c>
      <c r="G30" s="217">
        <v>10000</v>
      </c>
      <c r="H30" s="27"/>
      <c r="I30" s="363"/>
      <c r="J30" s="363"/>
      <c r="K30" s="363"/>
      <c r="L30" s="363"/>
    </row>
    <row r="31" spans="1:12" ht="30" customHeight="1">
      <c r="A31" s="40"/>
      <c r="B31" s="207"/>
      <c r="C31" s="207"/>
      <c r="D31" s="11"/>
      <c r="E31" s="378" t="s">
        <v>476</v>
      </c>
      <c r="F31" s="52">
        <f t="shared" si="0"/>
        <v>6000</v>
      </c>
      <c r="G31" s="217">
        <v>6000</v>
      </c>
      <c r="H31" s="27"/>
      <c r="I31" s="426"/>
      <c r="J31" s="426"/>
      <c r="K31" s="426"/>
      <c r="L31" s="426"/>
    </row>
    <row r="32" spans="1:12" ht="30" customHeight="1">
      <c r="A32" s="40"/>
      <c r="B32" s="207"/>
      <c r="C32" s="207"/>
      <c r="D32" s="11"/>
      <c r="E32" s="365" t="s">
        <v>477</v>
      </c>
      <c r="F32" s="52">
        <f t="shared" si="0"/>
        <v>16000</v>
      </c>
      <c r="G32" s="217">
        <v>16000</v>
      </c>
      <c r="H32" s="27"/>
      <c r="I32" s="363"/>
      <c r="J32" s="363"/>
      <c r="K32" s="363"/>
      <c r="L32" s="363"/>
    </row>
    <row r="33" spans="1:12" ht="30" customHeight="1">
      <c r="A33" s="40"/>
      <c r="B33" s="207"/>
      <c r="C33" s="207"/>
      <c r="D33" s="11"/>
      <c r="E33" s="365" t="s">
        <v>478</v>
      </c>
      <c r="F33" s="52">
        <f t="shared" si="0"/>
        <v>2000</v>
      </c>
      <c r="G33" s="217">
        <v>2000</v>
      </c>
      <c r="H33" s="27"/>
      <c r="I33" s="363"/>
      <c r="J33" s="363"/>
      <c r="K33" s="363"/>
      <c r="L33" s="363"/>
    </row>
    <row r="34" spans="1:12" ht="30" customHeight="1">
      <c r="A34" s="40"/>
      <c r="B34" s="207"/>
      <c r="C34" s="207"/>
      <c r="D34" s="11"/>
      <c r="E34" s="365" t="s">
        <v>479</v>
      </c>
      <c r="F34" s="52">
        <f t="shared" si="0"/>
        <v>3000</v>
      </c>
      <c r="G34" s="217">
        <v>3000</v>
      </c>
      <c r="H34" s="27"/>
      <c r="I34" s="363"/>
      <c r="J34" s="363"/>
      <c r="K34" s="363"/>
      <c r="L34" s="363"/>
    </row>
    <row r="35" spans="1:12" ht="30" customHeight="1">
      <c r="A35" s="40"/>
      <c r="B35" s="207"/>
      <c r="C35" s="207"/>
      <c r="D35" s="11"/>
      <c r="E35" s="365" t="s">
        <v>480</v>
      </c>
      <c r="F35" s="52">
        <f t="shared" si="0"/>
        <v>2000</v>
      </c>
      <c r="G35" s="217">
        <v>2000</v>
      </c>
      <c r="H35" s="27"/>
      <c r="I35" s="363"/>
      <c r="J35" s="363"/>
      <c r="K35" s="363"/>
      <c r="L35" s="363"/>
    </row>
    <row r="36" spans="1:12" ht="30" customHeight="1">
      <c r="A36" s="40"/>
      <c r="B36" s="207"/>
      <c r="C36" s="207"/>
      <c r="D36" s="11"/>
      <c r="E36" s="365" t="s">
        <v>481</v>
      </c>
      <c r="F36" s="52">
        <f t="shared" si="0"/>
        <v>2000</v>
      </c>
      <c r="G36" s="217">
        <v>2000</v>
      </c>
      <c r="H36" s="27"/>
      <c r="I36" s="363"/>
      <c r="J36" s="363"/>
      <c r="K36" s="363"/>
      <c r="L36" s="363"/>
    </row>
    <row r="37" spans="1:12" ht="30" customHeight="1">
      <c r="A37" s="40"/>
      <c r="B37" s="207"/>
      <c r="C37" s="207"/>
      <c r="D37" s="11"/>
      <c r="E37" s="369" t="s">
        <v>482</v>
      </c>
      <c r="F37" s="52">
        <f t="shared" si="0"/>
        <v>2000</v>
      </c>
      <c r="G37" s="217"/>
      <c r="H37" s="27">
        <v>2000</v>
      </c>
      <c r="I37" s="363"/>
      <c r="J37" s="363"/>
      <c r="K37" s="363"/>
      <c r="L37" s="363"/>
    </row>
    <row r="38" spans="1:177" ht="30" customHeight="1">
      <c r="A38" s="11"/>
      <c r="B38" s="11"/>
      <c r="C38" s="11"/>
      <c r="D38" s="11"/>
      <c r="E38" s="369" t="s">
        <v>483</v>
      </c>
      <c r="F38" s="52">
        <f t="shared" si="0"/>
        <v>5000</v>
      </c>
      <c r="G38" s="217"/>
      <c r="H38" s="27">
        <v>5000</v>
      </c>
      <c r="I38" s="363"/>
      <c r="J38" s="363"/>
      <c r="K38" s="363"/>
      <c r="L38" s="363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</row>
    <row r="39" spans="1:12" ht="29.25" customHeight="1">
      <c r="A39" s="40">
        <v>2112</v>
      </c>
      <c r="B39" s="207" t="s">
        <v>789</v>
      </c>
      <c r="C39" s="207" t="s">
        <v>769</v>
      </c>
      <c r="D39" s="207" t="s">
        <v>770</v>
      </c>
      <c r="E39" s="379" t="s">
        <v>92</v>
      </c>
      <c r="F39" s="52">
        <f>SUM(G39:H39)</f>
        <v>0</v>
      </c>
      <c r="G39" s="217"/>
      <c r="H39" s="27"/>
      <c r="I39" s="363"/>
      <c r="J39" s="363"/>
      <c r="K39" s="363"/>
      <c r="L39" s="363"/>
    </row>
    <row r="40" spans="1:12" ht="18.75" customHeight="1" thickBot="1">
      <c r="A40" s="200">
        <v>2113</v>
      </c>
      <c r="B40" s="201" t="s">
        <v>789</v>
      </c>
      <c r="C40" s="202" t="s">
        <v>769</v>
      </c>
      <c r="D40" s="203" t="s">
        <v>749</v>
      </c>
      <c r="E40" s="380" t="s">
        <v>93</v>
      </c>
      <c r="F40" s="220">
        <f>SUM(G40:H40)</f>
        <v>0</v>
      </c>
      <c r="G40" s="460"/>
      <c r="H40" s="27"/>
      <c r="I40" s="363"/>
      <c r="J40" s="363"/>
      <c r="K40" s="363"/>
      <c r="L40" s="363"/>
    </row>
    <row r="41" spans="1:12" ht="28.5" customHeight="1">
      <c r="A41" s="206">
        <v>2120</v>
      </c>
      <c r="B41" s="201" t="s">
        <v>789</v>
      </c>
      <c r="C41" s="207" t="s">
        <v>770</v>
      </c>
      <c r="D41" s="208" t="s">
        <v>768</v>
      </c>
      <c r="E41" s="376" t="s">
        <v>94</v>
      </c>
      <c r="F41" s="52">
        <f>SUM(F43:F44)</f>
        <v>0</v>
      </c>
      <c r="G41" s="217">
        <f>SUM(G43:G44)</f>
        <v>0</v>
      </c>
      <c r="H41" s="27">
        <f>SUM(H43:H44)</f>
        <v>0</v>
      </c>
      <c r="I41" s="363"/>
      <c r="J41" s="363"/>
      <c r="K41" s="363"/>
      <c r="L41" s="363"/>
    </row>
    <row r="42" spans="1:12" s="209" customFormat="1" ht="18" customHeight="1">
      <c r="A42" s="206"/>
      <c r="B42" s="201"/>
      <c r="C42" s="207"/>
      <c r="D42" s="208"/>
      <c r="E42" s="376" t="s">
        <v>90</v>
      </c>
      <c r="F42" s="52"/>
      <c r="G42" s="217"/>
      <c r="H42" s="27"/>
      <c r="I42" s="363"/>
      <c r="J42" s="363"/>
      <c r="K42" s="363"/>
      <c r="L42" s="363"/>
    </row>
    <row r="43" spans="1:12" ht="23.25" customHeight="1" thickBot="1">
      <c r="A43" s="206">
        <v>2121</v>
      </c>
      <c r="B43" s="201" t="s">
        <v>789</v>
      </c>
      <c r="C43" s="207" t="s">
        <v>770</v>
      </c>
      <c r="D43" s="208" t="s">
        <v>769</v>
      </c>
      <c r="E43" s="376" t="s">
        <v>95</v>
      </c>
      <c r="F43" s="53">
        <f>SUM(G43:H43)</f>
        <v>0</v>
      </c>
      <c r="G43" s="237"/>
      <c r="H43" s="27"/>
      <c r="I43" s="363"/>
      <c r="J43" s="363"/>
      <c r="K43" s="363"/>
      <c r="L43" s="363"/>
    </row>
    <row r="44" spans="1:12" ht="35.25" customHeight="1" thickBot="1">
      <c r="A44" s="206">
        <v>2122</v>
      </c>
      <c r="B44" s="201" t="s">
        <v>789</v>
      </c>
      <c r="C44" s="207" t="s">
        <v>770</v>
      </c>
      <c r="D44" s="208" t="s">
        <v>770</v>
      </c>
      <c r="E44" s="376" t="s">
        <v>96</v>
      </c>
      <c r="F44" s="53">
        <f>SUM(G44:H44)</f>
        <v>0</v>
      </c>
      <c r="G44" s="237"/>
      <c r="H44" s="27"/>
      <c r="I44" s="363"/>
      <c r="J44" s="363"/>
      <c r="K44" s="363"/>
      <c r="L44" s="363"/>
    </row>
    <row r="45" spans="1:12" ht="30" customHeight="1">
      <c r="A45" s="206">
        <v>2130</v>
      </c>
      <c r="B45" s="201" t="s">
        <v>789</v>
      </c>
      <c r="C45" s="207" t="s">
        <v>749</v>
      </c>
      <c r="D45" s="208" t="s">
        <v>768</v>
      </c>
      <c r="E45" s="366" t="s">
        <v>97</v>
      </c>
      <c r="F45" s="221">
        <f>SUM(F49,F48)</f>
        <v>3999</v>
      </c>
      <c r="G45" s="452">
        <f>SUM(G49,G48)</f>
        <v>3999</v>
      </c>
      <c r="H45" s="463">
        <f>SUM(H49,H48)</f>
        <v>0</v>
      </c>
      <c r="I45" s="454"/>
      <c r="J45" s="454"/>
      <c r="K45" s="454"/>
      <c r="L45" s="454"/>
    </row>
    <row r="46" spans="1:12" s="209" customFormat="1" ht="14.25" customHeight="1">
      <c r="A46" s="206"/>
      <c r="B46" s="201"/>
      <c r="C46" s="207"/>
      <c r="D46" s="208"/>
      <c r="E46" s="376" t="s">
        <v>90</v>
      </c>
      <c r="F46" s="52"/>
      <c r="G46" s="217"/>
      <c r="H46" s="27"/>
      <c r="I46" s="363"/>
      <c r="J46" s="363"/>
      <c r="K46" s="363"/>
      <c r="L46" s="363"/>
    </row>
    <row r="47" spans="1:12" ht="36" customHeight="1" thickBot="1">
      <c r="A47" s="206">
        <v>2131</v>
      </c>
      <c r="B47" s="201" t="s">
        <v>789</v>
      </c>
      <c r="C47" s="207" t="s">
        <v>749</v>
      </c>
      <c r="D47" s="208" t="s">
        <v>769</v>
      </c>
      <c r="E47" s="376" t="s">
        <v>98</v>
      </c>
      <c r="F47" s="53">
        <f>SUM(G47:H47)</f>
        <v>0</v>
      </c>
      <c r="G47" s="237"/>
      <c r="H47" s="27"/>
      <c r="I47" s="455"/>
      <c r="J47" s="455"/>
      <c r="K47" s="455"/>
      <c r="L47" s="455"/>
    </row>
    <row r="48" spans="1:12" ht="27" customHeight="1" thickBot="1">
      <c r="A48" s="206">
        <v>2132</v>
      </c>
      <c r="B48" s="201" t="s">
        <v>789</v>
      </c>
      <c r="C48" s="207">
        <v>3</v>
      </c>
      <c r="D48" s="208">
        <v>2</v>
      </c>
      <c r="E48" s="376" t="s">
        <v>99</v>
      </c>
      <c r="F48" s="53">
        <f>SUM(G48:H48)</f>
        <v>0</v>
      </c>
      <c r="G48" s="237"/>
      <c r="H48" s="27"/>
      <c r="I48" s="363"/>
      <c r="J48" s="363"/>
      <c r="K48" s="363"/>
      <c r="L48" s="363"/>
    </row>
    <row r="49" spans="1:12" ht="29.25" customHeight="1" thickBot="1">
      <c r="A49" s="206">
        <v>2133</v>
      </c>
      <c r="B49" s="201" t="s">
        <v>789</v>
      </c>
      <c r="C49" s="207">
        <v>3</v>
      </c>
      <c r="D49" s="208">
        <v>3</v>
      </c>
      <c r="E49" s="366" t="s">
        <v>100</v>
      </c>
      <c r="F49" s="53">
        <f>SUM(G49:H49)</f>
        <v>3999</v>
      </c>
      <c r="G49" s="223">
        <f>SUM(G50:G57)</f>
        <v>3999</v>
      </c>
      <c r="H49" s="27">
        <f>SUM(H50:H57)</f>
        <v>0</v>
      </c>
      <c r="I49" s="363"/>
      <c r="J49" s="363"/>
      <c r="K49" s="363"/>
      <c r="L49" s="363"/>
    </row>
    <row r="50" spans="1:12" ht="42" customHeight="1" thickBot="1">
      <c r="A50" s="206"/>
      <c r="B50" s="201"/>
      <c r="C50" s="207"/>
      <c r="D50" s="208"/>
      <c r="E50" s="365" t="s">
        <v>484</v>
      </c>
      <c r="F50" s="53">
        <f>SUM(G50:H50)</f>
        <v>1999</v>
      </c>
      <c r="G50" s="223">
        <v>1999</v>
      </c>
      <c r="H50" s="27"/>
      <c r="I50" s="363"/>
      <c r="J50" s="363"/>
      <c r="K50" s="363"/>
      <c r="L50" s="363"/>
    </row>
    <row r="51" spans="1:12" ht="33.75" customHeight="1" hidden="1" thickBot="1">
      <c r="A51" s="206"/>
      <c r="B51" s="201"/>
      <c r="C51" s="207"/>
      <c r="D51" s="208"/>
      <c r="E51" s="365"/>
      <c r="F51" s="53"/>
      <c r="G51" s="223"/>
      <c r="H51" s="27"/>
      <c r="I51" s="363"/>
      <c r="J51" s="363"/>
      <c r="K51" s="363"/>
      <c r="L51" s="363"/>
    </row>
    <row r="52" spans="1:12" ht="24" customHeight="1" hidden="1" thickBot="1">
      <c r="A52" s="206"/>
      <c r="B52" s="201"/>
      <c r="C52" s="207"/>
      <c r="D52" s="208"/>
      <c r="E52" s="365"/>
      <c r="F52" s="53"/>
      <c r="G52" s="223"/>
      <c r="H52" s="27"/>
      <c r="I52" s="363"/>
      <c r="J52" s="363"/>
      <c r="K52" s="363"/>
      <c r="L52" s="363"/>
    </row>
    <row r="53" spans="1:12" ht="24" customHeight="1" hidden="1" thickBot="1">
      <c r="A53" s="206"/>
      <c r="B53" s="201"/>
      <c r="C53" s="207"/>
      <c r="D53" s="208"/>
      <c r="E53" s="365"/>
      <c r="F53" s="53"/>
      <c r="G53" s="223"/>
      <c r="H53" s="27"/>
      <c r="I53" s="363"/>
      <c r="J53" s="455"/>
      <c r="K53" s="455"/>
      <c r="L53" s="455"/>
    </row>
    <row r="54" spans="1:12" ht="51.75" customHeight="1" hidden="1" thickBot="1">
      <c r="A54" s="206"/>
      <c r="B54" s="201"/>
      <c r="C54" s="207"/>
      <c r="D54" s="208"/>
      <c r="E54" s="369"/>
      <c r="F54" s="53"/>
      <c r="G54" s="223"/>
      <c r="H54" s="27"/>
      <c r="I54" s="363"/>
      <c r="J54" s="455"/>
      <c r="K54" s="455"/>
      <c r="L54" s="455"/>
    </row>
    <row r="55" spans="1:12" ht="24" customHeight="1" hidden="1" thickBot="1">
      <c r="A55" s="206"/>
      <c r="B55" s="201"/>
      <c r="C55" s="207"/>
      <c r="D55" s="208"/>
      <c r="E55" s="365"/>
      <c r="F55" s="53"/>
      <c r="G55" s="223"/>
      <c r="H55" s="27"/>
      <c r="I55" s="363"/>
      <c r="J55" s="363"/>
      <c r="K55" s="363"/>
      <c r="L55" s="363"/>
    </row>
    <row r="56" spans="1:12" ht="24" customHeight="1" hidden="1" thickBot="1">
      <c r="A56" s="206"/>
      <c r="B56" s="201"/>
      <c r="C56" s="207"/>
      <c r="D56" s="208"/>
      <c r="E56" s="365"/>
      <c r="F56" s="53"/>
      <c r="G56" s="223"/>
      <c r="H56" s="27"/>
      <c r="I56" s="363"/>
      <c r="J56" s="363"/>
      <c r="K56" s="363"/>
      <c r="L56" s="363"/>
    </row>
    <row r="57" spans="1:12" ht="30" customHeight="1" thickBot="1">
      <c r="A57" s="206"/>
      <c r="B57" s="201"/>
      <c r="C57" s="207"/>
      <c r="D57" s="208"/>
      <c r="E57" s="365" t="s">
        <v>485</v>
      </c>
      <c r="F57" s="53">
        <f>SUM(G57:H57)</f>
        <v>2000</v>
      </c>
      <c r="G57" s="223">
        <v>2000</v>
      </c>
      <c r="H57" s="27"/>
      <c r="I57" s="363"/>
      <c r="J57" s="363"/>
      <c r="K57" s="363"/>
      <c r="L57" s="363"/>
    </row>
    <row r="58" spans="1:12" ht="27.75" customHeight="1">
      <c r="A58" s="206">
        <v>2140</v>
      </c>
      <c r="B58" s="201" t="s">
        <v>789</v>
      </c>
      <c r="C58" s="207">
        <v>4</v>
      </c>
      <c r="D58" s="208">
        <v>0</v>
      </c>
      <c r="E58" s="376" t="s">
        <v>101</v>
      </c>
      <c r="F58" s="52">
        <f>SUM(F60)</f>
        <v>0</v>
      </c>
      <c r="G58" s="217">
        <f>SUM(G60)</f>
        <v>0</v>
      </c>
      <c r="H58" s="27">
        <f>SUM(H60)</f>
        <v>0</v>
      </c>
      <c r="I58" s="363"/>
      <c r="J58" s="363"/>
      <c r="K58" s="363"/>
      <c r="L58" s="363"/>
    </row>
    <row r="59" spans="1:12" s="209" customFormat="1" ht="14.25" customHeight="1">
      <c r="A59" s="206"/>
      <c r="B59" s="201"/>
      <c r="C59" s="207"/>
      <c r="D59" s="208"/>
      <c r="E59" s="376" t="s">
        <v>90</v>
      </c>
      <c r="F59" s="52"/>
      <c r="G59" s="217"/>
      <c r="H59" s="27"/>
      <c r="I59" s="363"/>
      <c r="J59" s="363"/>
      <c r="K59" s="363"/>
      <c r="L59" s="363"/>
    </row>
    <row r="60" spans="1:12" ht="15" customHeight="1" thickBot="1">
      <c r="A60" s="206">
        <v>2141</v>
      </c>
      <c r="B60" s="201" t="s">
        <v>789</v>
      </c>
      <c r="C60" s="207">
        <v>4</v>
      </c>
      <c r="D60" s="208">
        <v>1</v>
      </c>
      <c r="E60" s="376" t="s">
        <v>102</v>
      </c>
      <c r="F60" s="53">
        <f>SUM(G60:H60)</f>
        <v>0</v>
      </c>
      <c r="G60" s="237"/>
      <c r="H60" s="27"/>
      <c r="I60" s="363"/>
      <c r="J60" s="363"/>
      <c r="K60" s="363"/>
      <c r="L60" s="363"/>
    </row>
    <row r="61" spans="1:12" ht="54" customHeight="1">
      <c r="A61" s="206">
        <v>2150</v>
      </c>
      <c r="B61" s="201" t="s">
        <v>789</v>
      </c>
      <c r="C61" s="207">
        <v>5</v>
      </c>
      <c r="D61" s="208">
        <v>0</v>
      </c>
      <c r="E61" s="376" t="s">
        <v>103</v>
      </c>
      <c r="F61" s="52">
        <f>SUM(F63)</f>
        <v>0</v>
      </c>
      <c r="G61" s="217">
        <f>SUM(G63)</f>
        <v>0</v>
      </c>
      <c r="H61" s="27">
        <f>SUM(H63)</f>
        <v>0</v>
      </c>
      <c r="I61" s="363"/>
      <c r="J61" s="363"/>
      <c r="K61" s="363"/>
      <c r="L61" s="363"/>
    </row>
    <row r="62" spans="1:12" s="209" customFormat="1" ht="14.25" customHeight="1">
      <c r="A62" s="206"/>
      <c r="B62" s="201"/>
      <c r="C62" s="207"/>
      <c r="D62" s="208"/>
      <c r="E62" s="376" t="s">
        <v>90</v>
      </c>
      <c r="F62" s="52"/>
      <c r="G62" s="217"/>
      <c r="H62" s="27"/>
      <c r="I62" s="363"/>
      <c r="J62" s="363"/>
      <c r="K62" s="363"/>
      <c r="L62" s="363"/>
    </row>
    <row r="63" spans="1:12" ht="41.25" customHeight="1" thickBot="1">
      <c r="A63" s="206">
        <v>2151</v>
      </c>
      <c r="B63" s="201" t="s">
        <v>789</v>
      </c>
      <c r="C63" s="207">
        <v>5</v>
      </c>
      <c r="D63" s="208">
        <v>1</v>
      </c>
      <c r="E63" s="376" t="s">
        <v>104</v>
      </c>
      <c r="F63" s="53">
        <f>SUM(G63:H63)</f>
        <v>0</v>
      </c>
      <c r="G63" s="237"/>
      <c r="H63" s="27"/>
      <c r="I63" s="363"/>
      <c r="J63" s="363"/>
      <c r="K63" s="363"/>
      <c r="L63" s="363"/>
    </row>
    <row r="64" spans="1:12" ht="37.5" customHeight="1">
      <c r="A64" s="206">
        <v>2160</v>
      </c>
      <c r="B64" s="201" t="s">
        <v>789</v>
      </c>
      <c r="C64" s="207">
        <v>6</v>
      </c>
      <c r="D64" s="208">
        <v>0</v>
      </c>
      <c r="E64" s="366" t="s">
        <v>105</v>
      </c>
      <c r="F64" s="52">
        <f>SUM(F66)</f>
        <v>204825</v>
      </c>
      <c r="G64" s="217">
        <f>SUM(G66)</f>
        <v>163825</v>
      </c>
      <c r="H64" s="27">
        <f>SUM(H66)</f>
        <v>41000</v>
      </c>
      <c r="I64" s="363"/>
      <c r="J64" s="363"/>
      <c r="K64" s="363"/>
      <c r="L64" s="363"/>
    </row>
    <row r="65" spans="1:12" s="209" customFormat="1" ht="15" customHeight="1">
      <c r="A65" s="206"/>
      <c r="B65" s="201"/>
      <c r="C65" s="207"/>
      <c r="D65" s="208"/>
      <c r="E65" s="376" t="s">
        <v>90</v>
      </c>
      <c r="F65" s="52"/>
      <c r="G65" s="217"/>
      <c r="H65" s="27"/>
      <c r="I65" s="363"/>
      <c r="J65" s="363"/>
      <c r="K65" s="363"/>
      <c r="L65" s="363"/>
    </row>
    <row r="66" spans="1:12" ht="39" customHeight="1">
      <c r="A66" s="210">
        <v>2161</v>
      </c>
      <c r="B66" s="211" t="s">
        <v>789</v>
      </c>
      <c r="C66" s="212">
        <v>6</v>
      </c>
      <c r="D66" s="213">
        <v>1</v>
      </c>
      <c r="E66" s="377" t="s">
        <v>106</v>
      </c>
      <c r="F66" s="28">
        <f>F67+F68+F69+F70+F71+F72+F73+F74+F75+F76+F77+F78+F79+F80+F81+F82+F84+F87+F88</f>
        <v>204825</v>
      </c>
      <c r="G66" s="223">
        <f>G67+G68+G69+G70+G71+G72+G73+G74+G75+G76+G77+G78+G79+G80+G81+G82+G84+G87+G88</f>
        <v>163825</v>
      </c>
      <c r="H66" s="27">
        <f>H81+H82+H84+H87+H88</f>
        <v>41000</v>
      </c>
      <c r="I66" s="363"/>
      <c r="J66" s="363"/>
      <c r="K66" s="363"/>
      <c r="L66" s="363"/>
    </row>
    <row r="67" spans="1:12" ht="34.5" customHeight="1">
      <c r="A67" s="224"/>
      <c r="B67" s="211"/>
      <c r="C67" s="212"/>
      <c r="D67" s="207"/>
      <c r="E67" s="365" t="s">
        <v>486</v>
      </c>
      <c r="F67" s="28">
        <f aca="true" t="shared" si="1" ref="F67:F88">SUM(G67:H67)</f>
        <v>14000</v>
      </c>
      <c r="G67" s="223">
        <v>14000</v>
      </c>
      <c r="H67" s="27"/>
      <c r="I67" s="363"/>
      <c r="J67" s="363"/>
      <c r="K67" s="363"/>
      <c r="L67" s="363"/>
    </row>
    <row r="68" spans="1:12" ht="35.25" customHeight="1">
      <c r="A68" s="40"/>
      <c r="B68" s="207"/>
      <c r="C68" s="207"/>
      <c r="D68" s="207"/>
      <c r="E68" s="365" t="s">
        <v>487</v>
      </c>
      <c r="F68" s="28">
        <f t="shared" si="1"/>
        <v>1000</v>
      </c>
      <c r="G68" s="217">
        <v>1000</v>
      </c>
      <c r="H68" s="27"/>
      <c r="I68" s="363"/>
      <c r="J68" s="363"/>
      <c r="K68" s="363"/>
      <c r="L68" s="363"/>
    </row>
    <row r="69" spans="1:12" ht="30" customHeight="1">
      <c r="A69" s="40"/>
      <c r="B69" s="207"/>
      <c r="C69" s="207"/>
      <c r="D69" s="207"/>
      <c r="E69" s="365" t="s">
        <v>472</v>
      </c>
      <c r="F69" s="28">
        <f t="shared" si="1"/>
        <v>58600</v>
      </c>
      <c r="G69" s="217">
        <v>58600</v>
      </c>
      <c r="H69" s="27"/>
      <c r="I69" s="363"/>
      <c r="J69" s="363"/>
      <c r="K69" s="363"/>
      <c r="L69" s="363"/>
    </row>
    <row r="70" spans="1:12" ht="24.75" customHeight="1">
      <c r="A70" s="40"/>
      <c r="B70" s="207"/>
      <c r="C70" s="207"/>
      <c r="D70" s="207"/>
      <c r="E70" s="365" t="s">
        <v>473</v>
      </c>
      <c r="F70" s="28">
        <f t="shared" si="1"/>
        <v>8000</v>
      </c>
      <c r="G70" s="217">
        <v>8000</v>
      </c>
      <c r="H70" s="27"/>
      <c r="I70" s="363"/>
      <c r="J70" s="363"/>
      <c r="K70" s="363"/>
      <c r="L70" s="363"/>
    </row>
    <row r="71" spans="1:12" ht="42" customHeight="1">
      <c r="A71" s="40"/>
      <c r="B71" s="207"/>
      <c r="C71" s="207"/>
      <c r="D71" s="207"/>
      <c r="E71" s="365" t="s">
        <v>474</v>
      </c>
      <c r="F71" s="28">
        <f t="shared" si="1"/>
        <v>2000</v>
      </c>
      <c r="G71" s="217">
        <v>2000</v>
      </c>
      <c r="H71" s="27"/>
      <c r="I71" s="363"/>
      <c r="J71" s="363"/>
      <c r="K71" s="363"/>
      <c r="L71" s="363"/>
    </row>
    <row r="72" spans="1:12" ht="47.25" customHeight="1">
      <c r="A72" s="40"/>
      <c r="B72" s="207"/>
      <c r="C72" s="207"/>
      <c r="D72" s="207"/>
      <c r="E72" s="381" t="s">
        <v>493</v>
      </c>
      <c r="F72" s="28">
        <f t="shared" si="1"/>
        <v>2000</v>
      </c>
      <c r="G72" s="217">
        <v>2000</v>
      </c>
      <c r="H72" s="27"/>
      <c r="I72" s="426"/>
      <c r="J72" s="426"/>
      <c r="K72" s="426"/>
      <c r="L72" s="426"/>
    </row>
    <row r="73" spans="1:12" ht="33" customHeight="1">
      <c r="A73" s="40"/>
      <c r="B73" s="207"/>
      <c r="C73" s="207"/>
      <c r="D73" s="207"/>
      <c r="E73" s="365" t="s">
        <v>478</v>
      </c>
      <c r="F73" s="28">
        <f t="shared" si="1"/>
        <v>2000</v>
      </c>
      <c r="G73" s="217">
        <v>2000</v>
      </c>
      <c r="H73" s="27"/>
      <c r="I73" s="363"/>
      <c r="J73" s="363"/>
      <c r="K73" s="363"/>
      <c r="L73" s="363"/>
    </row>
    <row r="74" spans="1:12" ht="30.75" customHeight="1">
      <c r="A74" s="40"/>
      <c r="B74" s="207"/>
      <c r="C74" s="207"/>
      <c r="D74" s="207"/>
      <c r="E74" s="365" t="s">
        <v>494</v>
      </c>
      <c r="F74" s="28">
        <f t="shared" si="1"/>
        <v>6000</v>
      </c>
      <c r="G74" s="217">
        <v>6000</v>
      </c>
      <c r="H74" s="27"/>
      <c r="I74" s="363"/>
      <c r="J74" s="363"/>
      <c r="K74" s="363"/>
      <c r="L74" s="363"/>
    </row>
    <row r="75" spans="1:12" ht="65.25" customHeight="1">
      <c r="A75" s="40"/>
      <c r="B75" s="207"/>
      <c r="C75" s="207"/>
      <c r="D75" s="207"/>
      <c r="E75" s="382" t="s">
        <v>495</v>
      </c>
      <c r="F75" s="28">
        <f t="shared" si="1"/>
        <v>36725</v>
      </c>
      <c r="G75" s="217">
        <v>36725</v>
      </c>
      <c r="H75" s="27"/>
      <c r="I75" s="363"/>
      <c r="J75" s="363"/>
      <c r="K75" s="363"/>
      <c r="L75" s="363"/>
    </row>
    <row r="76" spans="1:12" ht="31.5" customHeight="1">
      <c r="A76" s="40"/>
      <c r="B76" s="207"/>
      <c r="C76" s="207"/>
      <c r="D76" s="207"/>
      <c r="E76" s="383" t="s">
        <v>496</v>
      </c>
      <c r="F76" s="28">
        <f t="shared" si="1"/>
        <v>0</v>
      </c>
      <c r="G76" s="217"/>
      <c r="H76" s="27"/>
      <c r="I76" s="363"/>
      <c r="J76" s="363"/>
      <c r="K76" s="363"/>
      <c r="L76" s="363"/>
    </row>
    <row r="77" spans="1:12" ht="30" customHeight="1">
      <c r="A77" s="40"/>
      <c r="B77" s="207"/>
      <c r="C77" s="207"/>
      <c r="D77" s="207"/>
      <c r="E77" s="384" t="s">
        <v>497</v>
      </c>
      <c r="F77" s="28">
        <f t="shared" si="1"/>
        <v>30000</v>
      </c>
      <c r="G77" s="217">
        <v>30000</v>
      </c>
      <c r="H77" s="27"/>
      <c r="I77" s="426"/>
      <c r="J77" s="426"/>
      <c r="K77" s="426"/>
      <c r="L77" s="426"/>
    </row>
    <row r="78" spans="1:12" ht="24.75" customHeight="1">
      <c r="A78" s="40"/>
      <c r="B78" s="207"/>
      <c r="C78" s="207"/>
      <c r="D78" s="207"/>
      <c r="E78" s="365" t="s">
        <v>498</v>
      </c>
      <c r="F78" s="225">
        <f t="shared" si="1"/>
        <v>0</v>
      </c>
      <c r="G78" s="217"/>
      <c r="H78" s="27"/>
      <c r="I78" s="363"/>
      <c r="J78" s="363"/>
      <c r="K78" s="363"/>
      <c r="L78" s="363"/>
    </row>
    <row r="79" spans="1:12" ht="45.75" customHeight="1">
      <c r="A79" s="226"/>
      <c r="B79" s="201"/>
      <c r="C79" s="207"/>
      <c r="D79" s="207"/>
      <c r="E79" s="365" t="s">
        <v>499</v>
      </c>
      <c r="F79" s="225">
        <f t="shared" si="1"/>
        <v>500</v>
      </c>
      <c r="G79" s="217">
        <v>500</v>
      </c>
      <c r="H79" s="27"/>
      <c r="I79" s="363"/>
      <c r="J79" s="363"/>
      <c r="K79" s="363"/>
      <c r="L79" s="363"/>
    </row>
    <row r="80" spans="1:12" ht="23.25" customHeight="1">
      <c r="A80" s="226"/>
      <c r="B80" s="201"/>
      <c r="C80" s="207"/>
      <c r="D80" s="207"/>
      <c r="E80" s="365" t="s">
        <v>481</v>
      </c>
      <c r="F80" s="225">
        <f t="shared" si="1"/>
        <v>3000</v>
      </c>
      <c r="G80" s="217">
        <v>3000</v>
      </c>
      <c r="H80" s="27"/>
      <c r="I80" s="363"/>
      <c r="J80" s="363"/>
      <c r="K80" s="363"/>
      <c r="L80" s="363"/>
    </row>
    <row r="81" spans="1:12" ht="0.75" customHeight="1" hidden="1">
      <c r="A81" s="226"/>
      <c r="B81" s="201"/>
      <c r="C81" s="207"/>
      <c r="D81" s="207"/>
      <c r="E81" s="369"/>
      <c r="F81" s="225">
        <f t="shared" si="1"/>
        <v>0</v>
      </c>
      <c r="G81" s="217"/>
      <c r="H81" s="27">
        <v>0</v>
      </c>
      <c r="I81" s="363"/>
      <c r="J81" s="363"/>
      <c r="K81" s="363"/>
      <c r="L81" s="363"/>
    </row>
    <row r="82" spans="1:12" ht="29.25" customHeight="1" hidden="1">
      <c r="A82" s="226"/>
      <c r="B82" s="201"/>
      <c r="C82" s="207"/>
      <c r="D82" s="207"/>
      <c r="E82" s="369"/>
      <c r="F82" s="225">
        <f t="shared" si="1"/>
        <v>0</v>
      </c>
      <c r="G82" s="217"/>
      <c r="H82" s="27">
        <v>0</v>
      </c>
      <c r="I82" s="363"/>
      <c r="J82" s="363"/>
      <c r="K82" s="363"/>
      <c r="L82" s="363"/>
    </row>
    <row r="83" spans="1:12" s="229" customFormat="1" ht="58.5" customHeight="1" hidden="1">
      <c r="A83" s="227"/>
      <c r="B83" s="228"/>
      <c r="C83" s="214"/>
      <c r="D83" s="214"/>
      <c r="E83" s="385"/>
      <c r="F83" s="230">
        <f t="shared" si="1"/>
        <v>0</v>
      </c>
      <c r="G83" s="217"/>
      <c r="H83" s="27">
        <v>0</v>
      </c>
      <c r="I83" s="426"/>
      <c r="J83" s="426"/>
      <c r="K83" s="426"/>
      <c r="L83" s="426"/>
    </row>
    <row r="84" spans="1:12" ht="43.5" customHeight="1" hidden="1">
      <c r="A84" s="226"/>
      <c r="B84" s="201"/>
      <c r="C84" s="207"/>
      <c r="D84" s="207"/>
      <c r="E84" s="386"/>
      <c r="F84" s="230">
        <f t="shared" si="1"/>
        <v>0</v>
      </c>
      <c r="G84" s="217"/>
      <c r="H84" s="27">
        <f>SUM(H85+H86)</f>
        <v>0</v>
      </c>
      <c r="I84" s="363"/>
      <c r="J84" s="363"/>
      <c r="K84" s="363"/>
      <c r="L84" s="363"/>
    </row>
    <row r="85" spans="1:12" ht="34.5" customHeight="1" hidden="1">
      <c r="A85" s="226"/>
      <c r="B85" s="201"/>
      <c r="C85" s="207"/>
      <c r="D85" s="207"/>
      <c r="E85" s="386"/>
      <c r="F85" s="230">
        <f t="shared" si="1"/>
        <v>0</v>
      </c>
      <c r="G85" s="217"/>
      <c r="H85" s="27">
        <v>0</v>
      </c>
      <c r="I85" s="363"/>
      <c r="J85" s="363"/>
      <c r="K85" s="363"/>
      <c r="L85" s="363"/>
    </row>
    <row r="86" spans="1:12" ht="43.5" customHeight="1" hidden="1">
      <c r="A86" s="226"/>
      <c r="B86" s="201"/>
      <c r="C86" s="207"/>
      <c r="D86" s="207"/>
      <c r="E86" s="386"/>
      <c r="F86" s="230">
        <f t="shared" si="1"/>
        <v>0</v>
      </c>
      <c r="G86" s="217"/>
      <c r="H86" s="27">
        <v>0</v>
      </c>
      <c r="I86" s="363"/>
      <c r="J86" s="363"/>
      <c r="K86" s="363"/>
      <c r="L86" s="363"/>
    </row>
    <row r="87" spans="1:12" ht="33" customHeight="1" thickBot="1">
      <c r="A87" s="226"/>
      <c r="B87" s="201"/>
      <c r="C87" s="207"/>
      <c r="D87" s="207"/>
      <c r="E87" s="369" t="s">
        <v>500</v>
      </c>
      <c r="F87" s="230">
        <f t="shared" si="1"/>
        <v>6000</v>
      </c>
      <c r="G87" s="237"/>
      <c r="H87" s="27">
        <v>6000</v>
      </c>
      <c r="I87" s="363"/>
      <c r="J87" s="363"/>
      <c r="K87" s="363"/>
      <c r="L87" s="363"/>
    </row>
    <row r="88" spans="1:12" ht="41.25" customHeight="1">
      <c r="A88" s="226"/>
      <c r="B88" s="201"/>
      <c r="C88" s="207"/>
      <c r="D88" s="207"/>
      <c r="E88" s="365" t="s">
        <v>501</v>
      </c>
      <c r="F88" s="232">
        <f t="shared" si="1"/>
        <v>35000</v>
      </c>
      <c r="G88" s="231"/>
      <c r="H88" s="27">
        <v>35000</v>
      </c>
      <c r="I88" s="363"/>
      <c r="J88" s="363"/>
      <c r="K88" s="363"/>
      <c r="L88" s="363"/>
    </row>
    <row r="89" spans="1:12" ht="27">
      <c r="A89" s="206">
        <v>2170</v>
      </c>
      <c r="B89" s="201" t="s">
        <v>789</v>
      </c>
      <c r="C89" s="207">
        <v>7</v>
      </c>
      <c r="D89" s="208">
        <v>0</v>
      </c>
      <c r="E89" s="376" t="s">
        <v>107</v>
      </c>
      <c r="F89" s="52">
        <f>SUM(F91)</f>
        <v>0</v>
      </c>
      <c r="G89" s="217">
        <f>SUM(G91)</f>
        <v>0</v>
      </c>
      <c r="H89" s="27">
        <f>SUM(H91)</f>
        <v>0</v>
      </c>
      <c r="I89" s="363"/>
      <c r="J89" s="363"/>
      <c r="K89" s="363"/>
      <c r="L89" s="363"/>
    </row>
    <row r="90" spans="1:12" s="209" customFormat="1" ht="14.25" customHeight="1">
      <c r="A90" s="206"/>
      <c r="B90" s="201"/>
      <c r="C90" s="207"/>
      <c r="D90" s="208"/>
      <c r="E90" s="376" t="s">
        <v>90</v>
      </c>
      <c r="F90" s="52"/>
      <c r="G90" s="217"/>
      <c r="H90" s="27"/>
      <c r="I90" s="363"/>
      <c r="J90" s="363"/>
      <c r="K90" s="363"/>
      <c r="L90" s="363"/>
    </row>
    <row r="91" spans="1:12" ht="27.75" thickBot="1">
      <c r="A91" s="206">
        <v>2171</v>
      </c>
      <c r="B91" s="201" t="s">
        <v>789</v>
      </c>
      <c r="C91" s="207">
        <v>7</v>
      </c>
      <c r="D91" s="208">
        <v>1</v>
      </c>
      <c r="E91" s="376" t="s">
        <v>107</v>
      </c>
      <c r="F91" s="53">
        <f>SUM(G91:H91)</f>
        <v>0</v>
      </c>
      <c r="G91" s="237"/>
      <c r="H91" s="27"/>
      <c r="I91" s="363"/>
      <c r="J91" s="363"/>
      <c r="K91" s="363"/>
      <c r="L91" s="363"/>
    </row>
    <row r="92" spans="1:12" ht="38.25" customHeight="1">
      <c r="A92" s="206">
        <v>2180</v>
      </c>
      <c r="B92" s="201" t="s">
        <v>789</v>
      </c>
      <c r="C92" s="207">
        <v>8</v>
      </c>
      <c r="D92" s="208">
        <v>0</v>
      </c>
      <c r="E92" s="376" t="s">
        <v>108</v>
      </c>
      <c r="F92" s="52">
        <f>SUM(F94)</f>
        <v>0</v>
      </c>
      <c r="G92" s="217">
        <f>SUM(G94)</f>
        <v>0</v>
      </c>
      <c r="H92" s="27">
        <f>SUM(H94)</f>
        <v>0</v>
      </c>
      <c r="I92" s="363"/>
      <c r="J92" s="363"/>
      <c r="K92" s="363"/>
      <c r="L92" s="363"/>
    </row>
    <row r="93" spans="1:12" s="209" customFormat="1" ht="18.75" customHeight="1">
      <c r="A93" s="206"/>
      <c r="B93" s="201"/>
      <c r="C93" s="207"/>
      <c r="D93" s="208"/>
      <c r="E93" s="376" t="s">
        <v>90</v>
      </c>
      <c r="F93" s="52"/>
      <c r="G93" s="217"/>
      <c r="H93" s="27"/>
      <c r="I93" s="363"/>
      <c r="J93" s="363"/>
      <c r="K93" s="363"/>
      <c r="L93" s="363"/>
    </row>
    <row r="94" spans="1:12" ht="60.75" customHeight="1">
      <c r="A94" s="206">
        <v>2181</v>
      </c>
      <c r="B94" s="201" t="s">
        <v>789</v>
      </c>
      <c r="C94" s="207">
        <v>8</v>
      </c>
      <c r="D94" s="208">
        <v>1</v>
      </c>
      <c r="E94" s="376" t="s">
        <v>108</v>
      </c>
      <c r="F94" s="52">
        <f>SUM(F96:F97)</f>
        <v>0</v>
      </c>
      <c r="G94" s="217">
        <f>SUM(G96:G97)</f>
        <v>0</v>
      </c>
      <c r="H94" s="27">
        <f>SUM(H96:H97)</f>
        <v>0</v>
      </c>
      <c r="I94" s="363"/>
      <c r="J94" s="363"/>
      <c r="K94" s="363"/>
      <c r="L94" s="363"/>
    </row>
    <row r="95" spans="1:12" ht="17.25">
      <c r="A95" s="206"/>
      <c r="B95" s="201"/>
      <c r="C95" s="207"/>
      <c r="D95" s="208"/>
      <c r="E95" s="380" t="s">
        <v>90</v>
      </c>
      <c r="F95" s="52"/>
      <c r="G95" s="217"/>
      <c r="H95" s="27"/>
      <c r="I95" s="363"/>
      <c r="J95" s="363"/>
      <c r="K95" s="363"/>
      <c r="L95" s="363"/>
    </row>
    <row r="96" spans="1:12" ht="27.75" thickBot="1">
      <c r="A96" s="206">
        <v>2182</v>
      </c>
      <c r="B96" s="201" t="s">
        <v>789</v>
      </c>
      <c r="C96" s="207">
        <v>8</v>
      </c>
      <c r="D96" s="208">
        <v>1</v>
      </c>
      <c r="E96" s="380" t="s">
        <v>109</v>
      </c>
      <c r="F96" s="53">
        <f>SUM(G96:H96)</f>
        <v>0</v>
      </c>
      <c r="G96" s="237"/>
      <c r="H96" s="27"/>
      <c r="I96" s="363"/>
      <c r="J96" s="363"/>
      <c r="K96" s="363"/>
      <c r="L96" s="363"/>
    </row>
    <row r="97" spans="1:12" ht="27.75" thickBot="1">
      <c r="A97" s="206">
        <v>2183</v>
      </c>
      <c r="B97" s="201" t="s">
        <v>789</v>
      </c>
      <c r="C97" s="207">
        <v>8</v>
      </c>
      <c r="D97" s="208">
        <v>1</v>
      </c>
      <c r="E97" s="380" t="s">
        <v>110</v>
      </c>
      <c r="F97" s="53">
        <f>SUM(G97:H97)</f>
        <v>0</v>
      </c>
      <c r="G97" s="237">
        <f>G98</f>
        <v>0</v>
      </c>
      <c r="H97" s="27">
        <f>H98</f>
        <v>0</v>
      </c>
      <c r="I97" s="363"/>
      <c r="J97" s="363"/>
      <c r="K97" s="363"/>
      <c r="L97" s="363"/>
    </row>
    <row r="98" spans="1:12" ht="41.25" thickBot="1">
      <c r="A98" s="206">
        <v>2184</v>
      </c>
      <c r="B98" s="201" t="s">
        <v>789</v>
      </c>
      <c r="C98" s="207">
        <v>8</v>
      </c>
      <c r="D98" s="208">
        <v>1</v>
      </c>
      <c r="E98" s="380" t="s">
        <v>111</v>
      </c>
      <c r="F98" s="53">
        <f>SUM(G98:H98)</f>
        <v>0</v>
      </c>
      <c r="G98" s="237"/>
      <c r="H98" s="27"/>
      <c r="I98" s="363"/>
      <c r="J98" s="363"/>
      <c r="K98" s="363"/>
      <c r="L98" s="363"/>
    </row>
    <row r="99" spans="1:12" ht="17.25">
      <c r="A99" s="206">
        <v>2185</v>
      </c>
      <c r="B99" s="201" t="s">
        <v>789</v>
      </c>
      <c r="C99" s="207">
        <v>8</v>
      </c>
      <c r="D99" s="208">
        <v>1</v>
      </c>
      <c r="E99" s="380"/>
      <c r="F99" s="52"/>
      <c r="G99" s="217"/>
      <c r="H99" s="27"/>
      <c r="I99" s="363"/>
      <c r="J99" s="363"/>
      <c r="K99" s="363"/>
      <c r="L99" s="363"/>
    </row>
    <row r="100" spans="1:12" s="205" customFormat="1" ht="40.5" customHeight="1">
      <c r="A100" s="206">
        <v>2200</v>
      </c>
      <c r="B100" s="201" t="s">
        <v>790</v>
      </c>
      <c r="C100" s="207">
        <v>0</v>
      </c>
      <c r="D100" s="208">
        <v>0</v>
      </c>
      <c r="E100" s="375" t="s">
        <v>112</v>
      </c>
      <c r="F100" s="221">
        <f>SUM(F102,F105,F108,F111,F114)</f>
        <v>0</v>
      </c>
      <c r="G100" s="452">
        <f>SUM(G102,G105,G108,G111,G114)</f>
        <v>0</v>
      </c>
      <c r="H100" s="463">
        <f>SUM(H102,H105,H108,H111,H114)</f>
        <v>0</v>
      </c>
      <c r="I100" s="454"/>
      <c r="J100" s="454"/>
      <c r="K100" s="454"/>
      <c r="L100" s="454"/>
    </row>
    <row r="101" spans="1:12" ht="11.25" customHeight="1">
      <c r="A101" s="200"/>
      <c r="B101" s="201"/>
      <c r="C101" s="202"/>
      <c r="D101" s="203"/>
      <c r="E101" s="376" t="s">
        <v>78</v>
      </c>
      <c r="F101" s="219"/>
      <c r="G101" s="231"/>
      <c r="H101" s="27"/>
      <c r="I101" s="363"/>
      <c r="J101" s="363"/>
      <c r="K101" s="363"/>
      <c r="L101" s="363"/>
    </row>
    <row r="102" spans="1:12" ht="21" customHeight="1">
      <c r="A102" s="206">
        <v>2210</v>
      </c>
      <c r="B102" s="201" t="s">
        <v>790</v>
      </c>
      <c r="C102" s="207">
        <v>1</v>
      </c>
      <c r="D102" s="208">
        <v>0</v>
      </c>
      <c r="E102" s="376" t="s">
        <v>113</v>
      </c>
      <c r="F102" s="52">
        <f>SUM(F104)</f>
        <v>0</v>
      </c>
      <c r="G102" s="217">
        <f>SUM(G104)</f>
        <v>0</v>
      </c>
      <c r="H102" s="27">
        <f>SUM(H104)</f>
        <v>0</v>
      </c>
      <c r="I102" s="363"/>
      <c r="J102" s="363"/>
      <c r="K102" s="363"/>
      <c r="L102" s="363"/>
    </row>
    <row r="103" spans="1:12" s="209" customFormat="1" ht="10.5" customHeight="1">
      <c r="A103" s="206"/>
      <c r="B103" s="201"/>
      <c r="C103" s="207"/>
      <c r="D103" s="208"/>
      <c r="E103" s="376" t="s">
        <v>90</v>
      </c>
      <c r="F103" s="52"/>
      <c r="G103" s="217"/>
      <c r="H103" s="27"/>
      <c r="I103" s="363"/>
      <c r="J103" s="363"/>
      <c r="K103" s="363"/>
      <c r="L103" s="363"/>
    </row>
    <row r="104" spans="1:12" ht="19.5" customHeight="1" thickBot="1">
      <c r="A104" s="206">
        <v>2211</v>
      </c>
      <c r="B104" s="201" t="s">
        <v>790</v>
      </c>
      <c r="C104" s="207">
        <v>1</v>
      </c>
      <c r="D104" s="208">
        <v>1</v>
      </c>
      <c r="E104" s="376" t="s">
        <v>114</v>
      </c>
      <c r="F104" s="53">
        <f>SUM(G104:H104)</f>
        <v>0</v>
      </c>
      <c r="G104" s="237"/>
      <c r="H104" s="27"/>
      <c r="I104" s="363"/>
      <c r="J104" s="455"/>
      <c r="K104" s="455"/>
      <c r="L104" s="455"/>
    </row>
    <row r="105" spans="1:12" ht="17.25" customHeight="1">
      <c r="A105" s="206">
        <v>2220</v>
      </c>
      <c r="B105" s="201" t="s">
        <v>790</v>
      </c>
      <c r="C105" s="207">
        <v>2</v>
      </c>
      <c r="D105" s="208">
        <v>0</v>
      </c>
      <c r="E105" s="376" t="s">
        <v>115</v>
      </c>
      <c r="F105" s="52">
        <f>SUM(F107)</f>
        <v>0</v>
      </c>
      <c r="G105" s="217">
        <f>SUM(G107)</f>
        <v>0</v>
      </c>
      <c r="H105" s="27">
        <f>SUM(H107)</f>
        <v>0</v>
      </c>
      <c r="I105" s="363"/>
      <c r="J105" s="363"/>
      <c r="K105" s="363"/>
      <c r="L105" s="363"/>
    </row>
    <row r="106" spans="1:12" s="209" customFormat="1" ht="10.5" customHeight="1">
      <c r="A106" s="206"/>
      <c r="B106" s="201"/>
      <c r="C106" s="207"/>
      <c r="D106" s="208"/>
      <c r="E106" s="376" t="s">
        <v>90</v>
      </c>
      <c r="F106" s="52"/>
      <c r="G106" s="217"/>
      <c r="H106" s="27"/>
      <c r="I106" s="363"/>
      <c r="J106" s="363"/>
      <c r="K106" s="363"/>
      <c r="L106" s="363"/>
    </row>
    <row r="107" spans="1:12" ht="15.75" customHeight="1" thickBot="1">
      <c r="A107" s="206">
        <v>2221</v>
      </c>
      <c r="B107" s="201" t="s">
        <v>790</v>
      </c>
      <c r="C107" s="207">
        <v>2</v>
      </c>
      <c r="D107" s="208">
        <v>1</v>
      </c>
      <c r="E107" s="376" t="s">
        <v>116</v>
      </c>
      <c r="F107" s="53">
        <f>SUM(G107:H107)</f>
        <v>0</v>
      </c>
      <c r="G107" s="237"/>
      <c r="H107" s="27"/>
      <c r="I107" s="363"/>
      <c r="J107" s="363"/>
      <c r="K107" s="363"/>
      <c r="L107" s="363"/>
    </row>
    <row r="108" spans="1:12" ht="17.25" customHeight="1">
      <c r="A108" s="206">
        <v>2230</v>
      </c>
      <c r="B108" s="201" t="s">
        <v>790</v>
      </c>
      <c r="C108" s="207">
        <v>3</v>
      </c>
      <c r="D108" s="208">
        <v>0</v>
      </c>
      <c r="E108" s="376" t="s">
        <v>117</v>
      </c>
      <c r="F108" s="52">
        <f>SUM(F110)</f>
        <v>0</v>
      </c>
      <c r="G108" s="217">
        <f>SUM(G110)</f>
        <v>0</v>
      </c>
      <c r="H108" s="27">
        <f>SUM(H110)</f>
        <v>0</v>
      </c>
      <c r="I108" s="363"/>
      <c r="J108" s="363"/>
      <c r="K108" s="363"/>
      <c r="L108" s="363"/>
    </row>
    <row r="109" spans="1:12" s="209" customFormat="1" ht="14.25" customHeight="1">
      <c r="A109" s="206"/>
      <c r="B109" s="201"/>
      <c r="C109" s="207"/>
      <c r="D109" s="208"/>
      <c r="E109" s="376" t="s">
        <v>90</v>
      </c>
      <c r="F109" s="52"/>
      <c r="G109" s="217"/>
      <c r="H109" s="27"/>
      <c r="I109" s="363"/>
      <c r="J109" s="363"/>
      <c r="K109" s="363"/>
      <c r="L109" s="363"/>
    </row>
    <row r="110" spans="1:12" ht="19.5" customHeight="1" thickBot="1">
      <c r="A110" s="206">
        <v>2231</v>
      </c>
      <c r="B110" s="201" t="s">
        <v>790</v>
      </c>
      <c r="C110" s="207">
        <v>3</v>
      </c>
      <c r="D110" s="208">
        <v>1</v>
      </c>
      <c r="E110" s="376" t="s">
        <v>118</v>
      </c>
      <c r="F110" s="53">
        <f>SUM(G110:H110)</f>
        <v>0</v>
      </c>
      <c r="G110" s="237"/>
      <c r="H110" s="27"/>
      <c r="I110" s="363"/>
      <c r="J110" s="363"/>
      <c r="K110" s="363"/>
      <c r="L110" s="363"/>
    </row>
    <row r="111" spans="1:12" ht="38.25" customHeight="1">
      <c r="A111" s="206">
        <v>2240</v>
      </c>
      <c r="B111" s="201" t="s">
        <v>790</v>
      </c>
      <c r="C111" s="207">
        <v>4</v>
      </c>
      <c r="D111" s="208">
        <v>0</v>
      </c>
      <c r="E111" s="376" t="s">
        <v>119</v>
      </c>
      <c r="F111" s="52">
        <f>SUM(F113)</f>
        <v>0</v>
      </c>
      <c r="G111" s="217">
        <f>SUM(G113)</f>
        <v>0</v>
      </c>
      <c r="H111" s="27">
        <f>SUM(H113)</f>
        <v>0</v>
      </c>
      <c r="I111" s="363"/>
      <c r="J111" s="363"/>
      <c r="K111" s="363"/>
      <c r="L111" s="363"/>
    </row>
    <row r="112" spans="1:12" s="209" customFormat="1" ht="15.75" customHeight="1">
      <c r="A112" s="206"/>
      <c r="B112" s="207"/>
      <c r="C112" s="207"/>
      <c r="D112" s="208"/>
      <c r="E112" s="376" t="s">
        <v>90</v>
      </c>
      <c r="F112" s="52"/>
      <c r="G112" s="217"/>
      <c r="H112" s="27"/>
      <c r="I112" s="363"/>
      <c r="J112" s="363"/>
      <c r="K112" s="363"/>
      <c r="L112" s="363"/>
    </row>
    <row r="113" spans="1:12" ht="34.5" customHeight="1" thickBot="1">
      <c r="A113" s="206">
        <v>2241</v>
      </c>
      <c r="B113" s="201" t="s">
        <v>790</v>
      </c>
      <c r="C113" s="207">
        <v>4</v>
      </c>
      <c r="D113" s="208">
        <v>1</v>
      </c>
      <c r="E113" s="376" t="s">
        <v>119</v>
      </c>
      <c r="F113" s="53">
        <f>SUM(G113:H113)</f>
        <v>0</v>
      </c>
      <c r="G113" s="237"/>
      <c r="H113" s="27"/>
      <c r="I113" s="363"/>
      <c r="J113" s="363"/>
      <c r="K113" s="363"/>
      <c r="L113" s="363"/>
    </row>
    <row r="114" spans="1:12" ht="27.75" customHeight="1">
      <c r="A114" s="206">
        <v>2250</v>
      </c>
      <c r="B114" s="201" t="s">
        <v>790</v>
      </c>
      <c r="C114" s="207">
        <v>5</v>
      </c>
      <c r="D114" s="208">
        <v>0</v>
      </c>
      <c r="E114" s="376" t="s">
        <v>120</v>
      </c>
      <c r="F114" s="52">
        <f>SUM(F116)</f>
        <v>0</v>
      </c>
      <c r="G114" s="217">
        <f>SUM(G116)</f>
        <v>0</v>
      </c>
      <c r="H114" s="27">
        <f>SUM(H116)</f>
        <v>0</v>
      </c>
      <c r="I114" s="363"/>
      <c r="J114" s="363"/>
      <c r="K114" s="363"/>
      <c r="L114" s="363"/>
    </row>
    <row r="115" spans="1:12" s="209" customFormat="1" ht="13.5" customHeight="1">
      <c r="A115" s="206"/>
      <c r="B115" s="201"/>
      <c r="C115" s="207"/>
      <c r="D115" s="208"/>
      <c r="E115" s="376" t="s">
        <v>90</v>
      </c>
      <c r="F115" s="52"/>
      <c r="G115" s="217"/>
      <c r="H115" s="27"/>
      <c r="I115" s="363"/>
      <c r="J115" s="363"/>
      <c r="K115" s="363"/>
      <c r="L115" s="363"/>
    </row>
    <row r="116" spans="1:12" ht="25.5" customHeight="1" thickBot="1">
      <c r="A116" s="206">
        <v>2251</v>
      </c>
      <c r="B116" s="207" t="s">
        <v>790</v>
      </c>
      <c r="C116" s="207">
        <v>5</v>
      </c>
      <c r="D116" s="208">
        <v>1</v>
      </c>
      <c r="E116" s="376" t="s">
        <v>120</v>
      </c>
      <c r="F116" s="53">
        <f>SUM(G116:H116)</f>
        <v>0</v>
      </c>
      <c r="G116" s="237"/>
      <c r="H116" s="27"/>
      <c r="I116" s="363"/>
      <c r="J116" s="363"/>
      <c r="K116" s="363"/>
      <c r="L116" s="363"/>
    </row>
    <row r="117" spans="1:12" s="205" customFormat="1" ht="99.75" customHeight="1">
      <c r="A117" s="206">
        <v>2300</v>
      </c>
      <c r="B117" s="233" t="s">
        <v>791</v>
      </c>
      <c r="C117" s="234">
        <v>0</v>
      </c>
      <c r="D117" s="235">
        <v>0</v>
      </c>
      <c r="E117" s="366" t="s">
        <v>121</v>
      </c>
      <c r="F117" s="221">
        <f>SUM(F119,F124,F127,F131,F134,F137,F140)</f>
        <v>0</v>
      </c>
      <c r="G117" s="452">
        <f>SUM(G119,G124,G127,G131,G134,G137,G140)</f>
        <v>0</v>
      </c>
      <c r="H117" s="463">
        <f>SUM(H119,H124,H127,H131,H134,H137,H140)</f>
        <v>0</v>
      </c>
      <c r="I117" s="454"/>
      <c r="J117" s="454"/>
      <c r="K117" s="454"/>
      <c r="L117" s="454"/>
    </row>
    <row r="118" spans="1:12" ht="13.5" customHeight="1">
      <c r="A118" s="200"/>
      <c r="B118" s="201"/>
      <c r="C118" s="202"/>
      <c r="D118" s="203"/>
      <c r="E118" s="376" t="s">
        <v>78</v>
      </c>
      <c r="F118" s="219"/>
      <c r="G118" s="231"/>
      <c r="H118" s="27"/>
      <c r="I118" s="363"/>
      <c r="J118" s="363"/>
      <c r="K118" s="363"/>
      <c r="L118" s="363"/>
    </row>
    <row r="119" spans="1:12" ht="26.25" customHeight="1">
      <c r="A119" s="206">
        <v>2310</v>
      </c>
      <c r="B119" s="233" t="s">
        <v>791</v>
      </c>
      <c r="C119" s="207">
        <v>1</v>
      </c>
      <c r="D119" s="208">
        <v>0</v>
      </c>
      <c r="E119" s="376" t="s">
        <v>122</v>
      </c>
      <c r="F119" s="52">
        <f>SUM(F121:F123)</f>
        <v>0</v>
      </c>
      <c r="G119" s="217">
        <f>SUM(G121:G123)</f>
        <v>0</v>
      </c>
      <c r="H119" s="27">
        <f>SUM(H121:H123)</f>
        <v>0</v>
      </c>
      <c r="I119" s="363"/>
      <c r="J119" s="363"/>
      <c r="K119" s="363"/>
      <c r="L119" s="363"/>
    </row>
    <row r="120" spans="1:12" s="209" customFormat="1" ht="12.75" customHeight="1">
      <c r="A120" s="206"/>
      <c r="B120" s="201"/>
      <c r="C120" s="207"/>
      <c r="D120" s="208"/>
      <c r="E120" s="376" t="s">
        <v>90</v>
      </c>
      <c r="F120" s="52"/>
      <c r="G120" s="217"/>
      <c r="H120" s="27"/>
      <c r="I120" s="363"/>
      <c r="J120" s="363"/>
      <c r="K120" s="363"/>
      <c r="L120" s="363"/>
    </row>
    <row r="121" spans="1:12" ht="21.75" customHeight="1" thickBot="1">
      <c r="A121" s="206">
        <v>2311</v>
      </c>
      <c r="B121" s="233" t="s">
        <v>791</v>
      </c>
      <c r="C121" s="207">
        <v>1</v>
      </c>
      <c r="D121" s="208">
        <v>1</v>
      </c>
      <c r="E121" s="376" t="s">
        <v>123</v>
      </c>
      <c r="F121" s="53">
        <f>SUM(G121:H121)</f>
        <v>0</v>
      </c>
      <c r="G121" s="237"/>
      <c r="H121" s="27"/>
      <c r="I121" s="363"/>
      <c r="J121" s="363"/>
      <c r="K121" s="363"/>
      <c r="L121" s="363"/>
    </row>
    <row r="122" spans="1:12" ht="18" thickBot="1">
      <c r="A122" s="206">
        <v>2312</v>
      </c>
      <c r="B122" s="233" t="s">
        <v>791</v>
      </c>
      <c r="C122" s="207">
        <v>1</v>
      </c>
      <c r="D122" s="208">
        <v>2</v>
      </c>
      <c r="E122" s="376" t="s">
        <v>124</v>
      </c>
      <c r="F122" s="53">
        <f>SUM(G122:H122)</f>
        <v>0</v>
      </c>
      <c r="G122" s="237"/>
      <c r="H122" s="27"/>
      <c r="I122" s="363"/>
      <c r="J122" s="363"/>
      <c r="K122" s="363"/>
      <c r="L122" s="363"/>
    </row>
    <row r="123" spans="1:12" ht="18" thickBot="1">
      <c r="A123" s="206">
        <v>2313</v>
      </c>
      <c r="B123" s="233" t="s">
        <v>791</v>
      </c>
      <c r="C123" s="207">
        <v>1</v>
      </c>
      <c r="D123" s="208">
        <v>3</v>
      </c>
      <c r="E123" s="376" t="s">
        <v>125</v>
      </c>
      <c r="F123" s="53">
        <f>SUM(G123:H123)</f>
        <v>0</v>
      </c>
      <c r="G123" s="237"/>
      <c r="H123" s="27"/>
      <c r="I123" s="363"/>
      <c r="J123" s="363"/>
      <c r="K123" s="363"/>
      <c r="L123" s="363"/>
    </row>
    <row r="124" spans="1:12" ht="19.5" customHeight="1">
      <c r="A124" s="206">
        <v>2320</v>
      </c>
      <c r="B124" s="233" t="s">
        <v>791</v>
      </c>
      <c r="C124" s="207">
        <v>2</v>
      </c>
      <c r="D124" s="208">
        <v>0</v>
      </c>
      <c r="E124" s="376" t="s">
        <v>126</v>
      </c>
      <c r="F124" s="52">
        <f>SUM(F126)</f>
        <v>0</v>
      </c>
      <c r="G124" s="217">
        <f>SUM(G126)</f>
        <v>0</v>
      </c>
      <c r="H124" s="27">
        <f>SUM(H126)</f>
        <v>0</v>
      </c>
      <c r="I124" s="363"/>
      <c r="J124" s="363"/>
      <c r="K124" s="363"/>
      <c r="L124" s="363"/>
    </row>
    <row r="125" spans="1:12" s="209" customFormat="1" ht="14.25" customHeight="1">
      <c r="A125" s="206"/>
      <c r="B125" s="201"/>
      <c r="C125" s="207"/>
      <c r="D125" s="208"/>
      <c r="E125" s="376" t="s">
        <v>90</v>
      </c>
      <c r="F125" s="52"/>
      <c r="G125" s="217"/>
      <c r="H125" s="27"/>
      <c r="I125" s="363"/>
      <c r="J125" s="363"/>
      <c r="K125" s="363"/>
      <c r="L125" s="363"/>
    </row>
    <row r="126" spans="1:12" ht="15.75" customHeight="1" thickBot="1">
      <c r="A126" s="206">
        <v>2321</v>
      </c>
      <c r="B126" s="233" t="s">
        <v>791</v>
      </c>
      <c r="C126" s="207">
        <v>2</v>
      </c>
      <c r="D126" s="208">
        <v>1</v>
      </c>
      <c r="E126" s="376" t="s">
        <v>127</v>
      </c>
      <c r="F126" s="53">
        <f>SUM(G126:H126)</f>
        <v>0</v>
      </c>
      <c r="G126" s="237"/>
      <c r="H126" s="27"/>
      <c r="I126" s="363"/>
      <c r="J126" s="363"/>
      <c r="K126" s="363"/>
      <c r="L126" s="363"/>
    </row>
    <row r="127" spans="1:12" ht="26.25" customHeight="1">
      <c r="A127" s="206">
        <v>2330</v>
      </c>
      <c r="B127" s="233" t="s">
        <v>791</v>
      </c>
      <c r="C127" s="207">
        <v>3</v>
      </c>
      <c r="D127" s="208">
        <v>0</v>
      </c>
      <c r="E127" s="376" t="s">
        <v>128</v>
      </c>
      <c r="F127" s="52">
        <f>SUM(F129:F130)</f>
        <v>0</v>
      </c>
      <c r="G127" s="217">
        <f>SUM(G129:G130)</f>
        <v>0</v>
      </c>
      <c r="H127" s="27">
        <f>SUM(H129:H130)</f>
        <v>0</v>
      </c>
      <c r="I127" s="363"/>
      <c r="J127" s="363"/>
      <c r="K127" s="363"/>
      <c r="L127" s="363"/>
    </row>
    <row r="128" spans="1:12" s="209" customFormat="1" ht="16.5" customHeight="1">
      <c r="A128" s="206"/>
      <c r="B128" s="201"/>
      <c r="C128" s="207"/>
      <c r="D128" s="208"/>
      <c r="E128" s="376" t="s">
        <v>90</v>
      </c>
      <c r="F128" s="52"/>
      <c r="G128" s="217"/>
      <c r="H128" s="27"/>
      <c r="I128" s="363"/>
      <c r="J128" s="363"/>
      <c r="K128" s="363"/>
      <c r="L128" s="363"/>
    </row>
    <row r="129" spans="1:12" ht="20.25" customHeight="1" thickBot="1">
      <c r="A129" s="206">
        <v>2331</v>
      </c>
      <c r="B129" s="233" t="s">
        <v>791</v>
      </c>
      <c r="C129" s="207">
        <v>3</v>
      </c>
      <c r="D129" s="208">
        <v>1</v>
      </c>
      <c r="E129" s="376" t="s">
        <v>129</v>
      </c>
      <c r="F129" s="53">
        <f>SUM(G129:H129)</f>
        <v>0</v>
      </c>
      <c r="G129" s="237"/>
      <c r="H129" s="27"/>
      <c r="I129" s="363"/>
      <c r="J129" s="363"/>
      <c r="K129" s="363"/>
      <c r="L129" s="363"/>
    </row>
    <row r="130" spans="1:12" ht="18" thickBot="1">
      <c r="A130" s="206">
        <v>2332</v>
      </c>
      <c r="B130" s="233" t="s">
        <v>791</v>
      </c>
      <c r="C130" s="207">
        <v>3</v>
      </c>
      <c r="D130" s="208">
        <v>2</v>
      </c>
      <c r="E130" s="376" t="s">
        <v>130</v>
      </c>
      <c r="F130" s="53">
        <f>SUM(G130:H130)</f>
        <v>0</v>
      </c>
      <c r="G130" s="237"/>
      <c r="H130" s="27"/>
      <c r="I130" s="363"/>
      <c r="J130" s="363"/>
      <c r="K130" s="363"/>
      <c r="L130" s="363"/>
    </row>
    <row r="131" spans="1:12" ht="17.25">
      <c r="A131" s="206">
        <v>2340</v>
      </c>
      <c r="B131" s="233" t="s">
        <v>791</v>
      </c>
      <c r="C131" s="207">
        <v>4</v>
      </c>
      <c r="D131" s="208">
        <v>0</v>
      </c>
      <c r="E131" s="376" t="s">
        <v>131</v>
      </c>
      <c r="F131" s="52">
        <f>SUM(F133)</f>
        <v>0</v>
      </c>
      <c r="G131" s="217">
        <f>SUM(G133)</f>
        <v>0</v>
      </c>
      <c r="H131" s="27">
        <f>SUM(H133)</f>
        <v>0</v>
      </c>
      <c r="I131" s="363"/>
      <c r="J131" s="363"/>
      <c r="K131" s="363"/>
      <c r="L131" s="363"/>
    </row>
    <row r="132" spans="1:12" s="209" customFormat="1" ht="14.25" customHeight="1">
      <c r="A132" s="206"/>
      <c r="B132" s="201"/>
      <c r="C132" s="207"/>
      <c r="D132" s="208"/>
      <c r="E132" s="376" t="s">
        <v>90</v>
      </c>
      <c r="F132" s="52"/>
      <c r="G132" s="217"/>
      <c r="H132" s="27"/>
      <c r="I132" s="363"/>
      <c r="J132" s="363"/>
      <c r="K132" s="363"/>
      <c r="L132" s="363"/>
    </row>
    <row r="133" spans="1:12" ht="18" thickBot="1">
      <c r="A133" s="206">
        <v>2341</v>
      </c>
      <c r="B133" s="233" t="s">
        <v>791</v>
      </c>
      <c r="C133" s="207">
        <v>4</v>
      </c>
      <c r="D133" s="208">
        <v>1</v>
      </c>
      <c r="E133" s="376" t="s">
        <v>131</v>
      </c>
      <c r="F133" s="53">
        <f>SUM(G133:H133)</f>
        <v>0</v>
      </c>
      <c r="G133" s="237"/>
      <c r="H133" s="27"/>
      <c r="I133" s="363"/>
      <c r="J133" s="363"/>
      <c r="K133" s="363"/>
      <c r="L133" s="363"/>
    </row>
    <row r="134" spans="1:12" ht="14.25" customHeight="1">
      <c r="A134" s="206">
        <v>2350</v>
      </c>
      <c r="B134" s="233" t="s">
        <v>791</v>
      </c>
      <c r="C134" s="207">
        <v>5</v>
      </c>
      <c r="D134" s="208">
        <v>0</v>
      </c>
      <c r="E134" s="376" t="s">
        <v>132</v>
      </c>
      <c r="F134" s="52">
        <f>SUM(F136)</f>
        <v>0</v>
      </c>
      <c r="G134" s="217">
        <f>SUM(G136)</f>
        <v>0</v>
      </c>
      <c r="H134" s="27">
        <f>SUM(H136)</f>
        <v>0</v>
      </c>
      <c r="I134" s="363"/>
      <c r="J134" s="363"/>
      <c r="K134" s="363"/>
      <c r="L134" s="363"/>
    </row>
    <row r="135" spans="1:12" s="209" customFormat="1" ht="14.25" customHeight="1">
      <c r="A135" s="206"/>
      <c r="B135" s="201"/>
      <c r="C135" s="207"/>
      <c r="D135" s="208"/>
      <c r="E135" s="376" t="s">
        <v>90</v>
      </c>
      <c r="F135" s="52"/>
      <c r="G135" s="217"/>
      <c r="H135" s="27"/>
      <c r="I135" s="363"/>
      <c r="J135" s="363"/>
      <c r="K135" s="363"/>
      <c r="L135" s="363"/>
    </row>
    <row r="136" spans="1:12" ht="18" customHeight="1" thickBot="1">
      <c r="A136" s="206">
        <v>2351</v>
      </c>
      <c r="B136" s="233" t="s">
        <v>791</v>
      </c>
      <c r="C136" s="207">
        <v>5</v>
      </c>
      <c r="D136" s="208">
        <v>1</v>
      </c>
      <c r="E136" s="376" t="s">
        <v>133</v>
      </c>
      <c r="F136" s="53">
        <f>SUM(G136:H136)</f>
        <v>0</v>
      </c>
      <c r="G136" s="237"/>
      <c r="H136" s="27"/>
      <c r="I136" s="363"/>
      <c r="J136" s="363"/>
      <c r="K136" s="363"/>
      <c r="L136" s="363"/>
    </row>
    <row r="137" spans="1:12" ht="39" customHeight="1">
      <c r="A137" s="206">
        <v>2360</v>
      </c>
      <c r="B137" s="233" t="s">
        <v>791</v>
      </c>
      <c r="C137" s="207">
        <v>6</v>
      </c>
      <c r="D137" s="208">
        <v>0</v>
      </c>
      <c r="E137" s="376" t="s">
        <v>134</v>
      </c>
      <c r="F137" s="52">
        <f>SUM(F139)</f>
        <v>0</v>
      </c>
      <c r="G137" s="217">
        <f>SUM(G139)</f>
        <v>0</v>
      </c>
      <c r="H137" s="27">
        <f>SUM(H139)</f>
        <v>0</v>
      </c>
      <c r="I137" s="363"/>
      <c r="J137" s="363"/>
      <c r="K137" s="363"/>
      <c r="L137" s="363"/>
    </row>
    <row r="138" spans="1:12" s="209" customFormat="1" ht="14.25" customHeight="1">
      <c r="A138" s="206"/>
      <c r="B138" s="201"/>
      <c r="C138" s="207"/>
      <c r="D138" s="208"/>
      <c r="E138" s="376" t="s">
        <v>90</v>
      </c>
      <c r="F138" s="52"/>
      <c r="G138" s="217"/>
      <c r="H138" s="27"/>
      <c r="I138" s="363"/>
      <c r="J138" s="363"/>
      <c r="K138" s="363"/>
      <c r="L138" s="363"/>
    </row>
    <row r="139" spans="1:12" ht="54.75" customHeight="1" thickBot="1">
      <c r="A139" s="206">
        <v>2361</v>
      </c>
      <c r="B139" s="233" t="s">
        <v>791</v>
      </c>
      <c r="C139" s="207">
        <v>6</v>
      </c>
      <c r="D139" s="208">
        <v>1</v>
      </c>
      <c r="E139" s="376" t="s">
        <v>134</v>
      </c>
      <c r="F139" s="53">
        <f>SUM(G139:H139)</f>
        <v>0</v>
      </c>
      <c r="G139" s="237"/>
      <c r="H139" s="27"/>
      <c r="I139" s="363"/>
      <c r="J139" s="363"/>
      <c r="K139" s="363"/>
      <c r="L139" s="363"/>
    </row>
    <row r="140" spans="1:12" ht="42" customHeight="1">
      <c r="A140" s="206">
        <v>2370</v>
      </c>
      <c r="B140" s="233" t="s">
        <v>791</v>
      </c>
      <c r="C140" s="207">
        <v>7</v>
      </c>
      <c r="D140" s="208">
        <v>0</v>
      </c>
      <c r="E140" s="376" t="s">
        <v>135</v>
      </c>
      <c r="F140" s="52">
        <f>SUM(F142)</f>
        <v>0</v>
      </c>
      <c r="G140" s="217">
        <f>SUM(G142)</f>
        <v>0</v>
      </c>
      <c r="H140" s="27">
        <f>SUM(H142)</f>
        <v>0</v>
      </c>
      <c r="I140" s="363"/>
      <c r="J140" s="363"/>
      <c r="K140" s="363"/>
      <c r="L140" s="363"/>
    </row>
    <row r="141" spans="1:12" s="209" customFormat="1" ht="12" customHeight="1">
      <c r="A141" s="206"/>
      <c r="B141" s="201"/>
      <c r="C141" s="207"/>
      <c r="D141" s="208"/>
      <c r="E141" s="376" t="s">
        <v>90</v>
      </c>
      <c r="F141" s="52"/>
      <c r="G141" s="217"/>
      <c r="H141" s="27"/>
      <c r="I141" s="363"/>
      <c r="J141" s="363"/>
      <c r="K141" s="363"/>
      <c r="L141" s="363"/>
    </row>
    <row r="142" spans="1:12" ht="38.25" customHeight="1" thickBot="1">
      <c r="A142" s="206">
        <v>2371</v>
      </c>
      <c r="B142" s="233" t="s">
        <v>791</v>
      </c>
      <c r="C142" s="207">
        <v>7</v>
      </c>
      <c r="D142" s="208">
        <v>1</v>
      </c>
      <c r="E142" s="376" t="s">
        <v>136</v>
      </c>
      <c r="F142" s="53">
        <f>SUM(G142:H142)</f>
        <v>0</v>
      </c>
      <c r="G142" s="237"/>
      <c r="H142" s="27"/>
      <c r="I142" s="363"/>
      <c r="J142" s="363"/>
      <c r="K142" s="363"/>
      <c r="L142" s="363"/>
    </row>
    <row r="143" spans="1:12" s="205" customFormat="1" ht="57" customHeight="1">
      <c r="A143" s="206">
        <v>2400</v>
      </c>
      <c r="B143" s="233" t="s">
        <v>601</v>
      </c>
      <c r="C143" s="234">
        <v>0</v>
      </c>
      <c r="D143" s="235">
        <v>0</v>
      </c>
      <c r="E143" s="366" t="s">
        <v>137</v>
      </c>
      <c r="F143" s="221">
        <f>SUM(F145,F149,F162,F170,F175,F190,F193,F199,F208)</f>
        <v>315399.2</v>
      </c>
      <c r="G143" s="452">
        <f>SUM(G145,G149,G162,G170,G175,G190,G193,G199,G208)</f>
        <v>83650</v>
      </c>
      <c r="H143" s="463">
        <f>SUM(H145,H149,H162,H170,H175,H190,H193,H199,H208)</f>
        <v>231749.19999999998</v>
      </c>
      <c r="I143" s="454"/>
      <c r="J143" s="454"/>
      <c r="K143" s="454"/>
      <c r="L143" s="454"/>
    </row>
    <row r="144" spans="1:12" ht="18" customHeight="1">
      <c r="A144" s="200"/>
      <c r="B144" s="201"/>
      <c r="C144" s="202"/>
      <c r="D144" s="203"/>
      <c r="E144" s="376" t="s">
        <v>78</v>
      </c>
      <c r="F144" s="219"/>
      <c r="G144" s="231"/>
      <c r="H144" s="27"/>
      <c r="I144" s="363"/>
      <c r="J144" s="363"/>
      <c r="K144" s="363"/>
      <c r="L144" s="363"/>
    </row>
    <row r="145" spans="1:12" ht="36.75" customHeight="1">
      <c r="A145" s="206">
        <v>2410</v>
      </c>
      <c r="B145" s="233" t="s">
        <v>601</v>
      </c>
      <c r="C145" s="207">
        <v>1</v>
      </c>
      <c r="D145" s="208">
        <v>0</v>
      </c>
      <c r="E145" s="376" t="s">
        <v>138</v>
      </c>
      <c r="F145" s="52">
        <f>SUM(F147:F148)</f>
        <v>0</v>
      </c>
      <c r="G145" s="217">
        <f>SUM(G147:G148)</f>
        <v>0</v>
      </c>
      <c r="H145" s="27">
        <f>SUM(H147:H148)</f>
        <v>0</v>
      </c>
      <c r="I145" s="363"/>
      <c r="J145" s="363"/>
      <c r="K145" s="363"/>
      <c r="L145" s="363"/>
    </row>
    <row r="146" spans="1:12" s="209" customFormat="1" ht="13.5" customHeight="1">
      <c r="A146" s="206"/>
      <c r="B146" s="201"/>
      <c r="C146" s="207"/>
      <c r="D146" s="208"/>
      <c r="E146" s="376" t="s">
        <v>90</v>
      </c>
      <c r="F146" s="52"/>
      <c r="G146" s="217"/>
      <c r="H146" s="27"/>
      <c r="I146" s="363"/>
      <c r="J146" s="363"/>
      <c r="K146" s="363"/>
      <c r="L146" s="363"/>
    </row>
    <row r="147" spans="1:12" ht="29.25" customHeight="1" thickBot="1">
      <c r="A147" s="206">
        <v>2411</v>
      </c>
      <c r="B147" s="233" t="s">
        <v>601</v>
      </c>
      <c r="C147" s="207">
        <v>1</v>
      </c>
      <c r="D147" s="208">
        <v>1</v>
      </c>
      <c r="E147" s="376" t="s">
        <v>139</v>
      </c>
      <c r="F147" s="53">
        <f>SUM(G147:H147)</f>
        <v>0</v>
      </c>
      <c r="G147" s="237"/>
      <c r="H147" s="27"/>
      <c r="I147" s="363"/>
      <c r="J147" s="363"/>
      <c r="K147" s="363"/>
      <c r="L147" s="363"/>
    </row>
    <row r="148" spans="1:12" ht="36.75" customHeight="1" thickBot="1">
      <c r="A148" s="206">
        <v>2412</v>
      </c>
      <c r="B148" s="233" t="s">
        <v>601</v>
      </c>
      <c r="C148" s="207">
        <v>1</v>
      </c>
      <c r="D148" s="208">
        <v>2</v>
      </c>
      <c r="E148" s="376" t="s">
        <v>140</v>
      </c>
      <c r="F148" s="53">
        <f>SUM(G148:H148)</f>
        <v>0</v>
      </c>
      <c r="G148" s="237"/>
      <c r="H148" s="27"/>
      <c r="I148" s="363"/>
      <c r="J148" s="363"/>
      <c r="K148" s="363"/>
      <c r="L148" s="363"/>
    </row>
    <row r="149" spans="1:12" ht="40.5" customHeight="1" thickBot="1">
      <c r="A149" s="206">
        <v>2420</v>
      </c>
      <c r="B149" s="233" t="s">
        <v>601</v>
      </c>
      <c r="C149" s="207">
        <v>2</v>
      </c>
      <c r="D149" s="208">
        <v>0</v>
      </c>
      <c r="E149" s="376" t="s">
        <v>141</v>
      </c>
      <c r="F149" s="53">
        <f>SUM(G149:H149)</f>
        <v>15000</v>
      </c>
      <c r="G149" s="217">
        <f>SUM(G151,G159,G160,G161)</f>
        <v>15000</v>
      </c>
      <c r="H149" s="27">
        <f>SUM(H151,H159,H160,H161)</f>
        <v>0</v>
      </c>
      <c r="I149" s="363"/>
      <c r="J149" s="363"/>
      <c r="K149" s="363"/>
      <c r="L149" s="363"/>
    </row>
    <row r="150" spans="1:12" s="209" customFormat="1" ht="13.5" customHeight="1">
      <c r="A150" s="206"/>
      <c r="B150" s="201"/>
      <c r="C150" s="207"/>
      <c r="D150" s="208"/>
      <c r="E150" s="376" t="s">
        <v>90</v>
      </c>
      <c r="F150" s="52"/>
      <c r="G150" s="217"/>
      <c r="H150" s="27"/>
      <c r="I150" s="363"/>
      <c r="J150" s="363"/>
      <c r="K150" s="363"/>
      <c r="L150" s="363"/>
    </row>
    <row r="151" spans="1:12" ht="16.5" customHeight="1" thickBot="1">
      <c r="A151" s="206">
        <v>2421</v>
      </c>
      <c r="B151" s="233" t="s">
        <v>601</v>
      </c>
      <c r="C151" s="207">
        <v>2</v>
      </c>
      <c r="D151" s="208">
        <v>1</v>
      </c>
      <c r="E151" s="366" t="s">
        <v>142</v>
      </c>
      <c r="F151" s="53">
        <f aca="true" t="shared" si="2" ref="F151:F162">SUM(G151:H151)</f>
        <v>15000</v>
      </c>
      <c r="G151" s="237">
        <f>SUM(G152,G156)</f>
        <v>15000</v>
      </c>
      <c r="H151" s="27">
        <f>SUM(H152,H157)</f>
        <v>0</v>
      </c>
      <c r="I151" s="363"/>
      <c r="J151" s="363"/>
      <c r="K151" s="363"/>
      <c r="L151" s="363"/>
    </row>
    <row r="152" spans="1:12" ht="39.75" customHeight="1" thickBot="1">
      <c r="A152" s="206"/>
      <c r="B152" s="233" t="s">
        <v>601</v>
      </c>
      <c r="C152" s="207" t="s">
        <v>770</v>
      </c>
      <c r="D152" s="208" t="s">
        <v>769</v>
      </c>
      <c r="E152" s="365" t="s">
        <v>502</v>
      </c>
      <c r="F152" s="236">
        <f>SUM(G152:H152)</f>
        <v>15000</v>
      </c>
      <c r="G152" s="237">
        <f>SUM(G153,G154,G155)</f>
        <v>15000</v>
      </c>
      <c r="H152" s="27">
        <f>SUM(H153,H154,H155,H157)</f>
        <v>0</v>
      </c>
      <c r="I152" s="363"/>
      <c r="J152" s="363"/>
      <c r="K152" s="363"/>
      <c r="L152" s="363"/>
    </row>
    <row r="153" spans="1:12" ht="39.75" customHeight="1" thickBot="1">
      <c r="A153" s="206"/>
      <c r="B153" s="233"/>
      <c r="C153" s="207"/>
      <c r="D153" s="208"/>
      <c r="E153" s="365" t="s">
        <v>472</v>
      </c>
      <c r="F153" s="53">
        <f t="shared" si="2"/>
        <v>3500</v>
      </c>
      <c r="G153" s="237">
        <v>3500</v>
      </c>
      <c r="H153" s="27"/>
      <c r="I153" s="363"/>
      <c r="J153" s="363"/>
      <c r="K153" s="363"/>
      <c r="L153" s="363"/>
    </row>
    <row r="154" spans="1:12" ht="53.25" customHeight="1" thickBot="1">
      <c r="A154" s="206"/>
      <c r="B154" s="233"/>
      <c r="C154" s="207"/>
      <c r="D154" s="207"/>
      <c r="E154" s="365" t="s">
        <v>475</v>
      </c>
      <c r="F154" s="236">
        <f t="shared" si="2"/>
        <v>1500</v>
      </c>
      <c r="G154" s="237">
        <v>1500</v>
      </c>
      <c r="H154" s="27"/>
      <c r="I154" s="363"/>
      <c r="J154" s="363"/>
      <c r="K154" s="363"/>
      <c r="L154" s="363"/>
    </row>
    <row r="155" spans="1:12" ht="38.25" customHeight="1" thickBot="1">
      <c r="A155" s="206"/>
      <c r="B155" s="233"/>
      <c r="C155" s="207"/>
      <c r="D155" s="208"/>
      <c r="E155" s="387" t="s">
        <v>503</v>
      </c>
      <c r="F155" s="53">
        <f t="shared" si="2"/>
        <v>10000</v>
      </c>
      <c r="G155" s="237">
        <v>10000</v>
      </c>
      <c r="H155" s="27"/>
      <c r="I155" s="363"/>
      <c r="J155" s="363"/>
      <c r="K155" s="363"/>
      <c r="L155" s="363"/>
    </row>
    <row r="156" spans="1:12" ht="27.75" customHeight="1" thickBot="1">
      <c r="A156" s="206"/>
      <c r="B156" s="233"/>
      <c r="C156" s="207"/>
      <c r="D156" s="208"/>
      <c r="E156" s="387" t="s">
        <v>598</v>
      </c>
      <c r="F156" s="53">
        <f t="shared" si="2"/>
        <v>0</v>
      </c>
      <c r="G156" s="217">
        <f>SUM(G157)</f>
        <v>0</v>
      </c>
      <c r="H156" s="27"/>
      <c r="I156" s="363"/>
      <c r="J156" s="363"/>
      <c r="K156" s="363"/>
      <c r="L156" s="363"/>
    </row>
    <row r="157" spans="1:12" ht="39.75" customHeight="1" thickBot="1">
      <c r="A157" s="206"/>
      <c r="B157" s="233"/>
      <c r="C157" s="207"/>
      <c r="D157" s="208"/>
      <c r="E157" s="365" t="s">
        <v>214</v>
      </c>
      <c r="F157" s="53">
        <f t="shared" si="2"/>
        <v>0</v>
      </c>
      <c r="G157" s="237">
        <v>0</v>
      </c>
      <c r="H157" s="27"/>
      <c r="I157" s="363"/>
      <c r="J157" s="363"/>
      <c r="K157" s="363"/>
      <c r="L157" s="363"/>
    </row>
    <row r="158" spans="1:12" ht="28.5" customHeight="1" thickBot="1">
      <c r="A158" s="206"/>
      <c r="B158" s="233"/>
      <c r="C158" s="207"/>
      <c r="D158" s="208"/>
      <c r="E158" s="380" t="s">
        <v>17</v>
      </c>
      <c r="F158" s="53">
        <f t="shared" si="2"/>
        <v>0</v>
      </c>
      <c r="G158" s="237"/>
      <c r="H158" s="27"/>
      <c r="I158" s="363"/>
      <c r="J158" s="363"/>
      <c r="K158" s="363"/>
      <c r="L158" s="363"/>
    </row>
    <row r="159" spans="1:12" ht="17.25" customHeight="1" thickBot="1">
      <c r="A159" s="206">
        <v>2422</v>
      </c>
      <c r="B159" s="233" t="s">
        <v>601</v>
      </c>
      <c r="C159" s="207">
        <v>2</v>
      </c>
      <c r="D159" s="208">
        <v>2</v>
      </c>
      <c r="E159" s="376" t="s">
        <v>145</v>
      </c>
      <c r="F159" s="53">
        <f t="shared" si="2"/>
        <v>0</v>
      </c>
      <c r="G159" s="237"/>
      <c r="H159" s="27"/>
      <c r="I159" s="363"/>
      <c r="J159" s="363"/>
      <c r="K159" s="363"/>
      <c r="L159" s="363"/>
    </row>
    <row r="160" spans="1:12" ht="21" customHeight="1" thickBot="1">
      <c r="A160" s="206">
        <v>2423</v>
      </c>
      <c r="B160" s="233" t="s">
        <v>601</v>
      </c>
      <c r="C160" s="207">
        <v>2</v>
      </c>
      <c r="D160" s="208">
        <v>3</v>
      </c>
      <c r="E160" s="376" t="s">
        <v>146</v>
      </c>
      <c r="F160" s="53">
        <f t="shared" si="2"/>
        <v>0</v>
      </c>
      <c r="G160" s="237"/>
      <c r="H160" s="27"/>
      <c r="I160" s="363"/>
      <c r="J160" s="363"/>
      <c r="K160" s="363"/>
      <c r="L160" s="363"/>
    </row>
    <row r="161" spans="1:12" ht="18" thickBot="1">
      <c r="A161" s="206">
        <v>2424</v>
      </c>
      <c r="B161" s="233" t="s">
        <v>601</v>
      </c>
      <c r="C161" s="207">
        <v>2</v>
      </c>
      <c r="D161" s="208">
        <v>4</v>
      </c>
      <c r="E161" s="376" t="s">
        <v>147</v>
      </c>
      <c r="F161" s="53">
        <v>0</v>
      </c>
      <c r="G161" s="223"/>
      <c r="H161" s="27">
        <v>0</v>
      </c>
      <c r="I161" s="363"/>
      <c r="J161" s="363"/>
      <c r="K161" s="363"/>
      <c r="L161" s="363"/>
    </row>
    <row r="162" spans="1:12" ht="14.25" customHeight="1" thickBot="1">
      <c r="A162" s="206">
        <v>2430</v>
      </c>
      <c r="B162" s="233" t="s">
        <v>601</v>
      </c>
      <c r="C162" s="207">
        <v>3</v>
      </c>
      <c r="D162" s="208">
        <v>0</v>
      </c>
      <c r="E162" s="376" t="s">
        <v>148</v>
      </c>
      <c r="F162" s="53">
        <f t="shared" si="2"/>
        <v>0</v>
      </c>
      <c r="G162" s="217">
        <f>SUM(G164:G165)</f>
        <v>0</v>
      </c>
      <c r="H162" s="27">
        <f>SUM(H164:H165)</f>
        <v>0</v>
      </c>
      <c r="I162" s="363"/>
      <c r="J162" s="363"/>
      <c r="K162" s="363"/>
      <c r="L162" s="363"/>
    </row>
    <row r="163" spans="1:12" s="209" customFormat="1" ht="13.5" customHeight="1">
      <c r="A163" s="206"/>
      <c r="B163" s="201"/>
      <c r="C163" s="207"/>
      <c r="D163" s="208"/>
      <c r="E163" s="376" t="s">
        <v>90</v>
      </c>
      <c r="F163" s="52"/>
      <c r="G163" s="217"/>
      <c r="H163" s="27"/>
      <c r="I163" s="363"/>
      <c r="J163" s="363"/>
      <c r="K163" s="363"/>
      <c r="L163" s="363"/>
    </row>
    <row r="164" spans="1:12" ht="21.75" customHeight="1" thickBot="1">
      <c r="A164" s="206">
        <v>2431</v>
      </c>
      <c r="B164" s="233" t="s">
        <v>601</v>
      </c>
      <c r="C164" s="207">
        <v>3</v>
      </c>
      <c r="D164" s="208">
        <v>1</v>
      </c>
      <c r="E164" s="376" t="s">
        <v>149</v>
      </c>
      <c r="F164" s="53">
        <f aca="true" t="shared" si="3" ref="F164:F169">SUM(G164:H164)</f>
        <v>0</v>
      </c>
      <c r="G164" s="217"/>
      <c r="H164" s="27"/>
      <c r="I164" s="363"/>
      <c r="J164" s="363"/>
      <c r="K164" s="363"/>
      <c r="L164" s="363"/>
    </row>
    <row r="165" spans="1:12" ht="15" customHeight="1" thickBot="1">
      <c r="A165" s="206">
        <v>2432</v>
      </c>
      <c r="B165" s="233" t="s">
        <v>601</v>
      </c>
      <c r="C165" s="207">
        <v>3</v>
      </c>
      <c r="D165" s="208">
        <v>2</v>
      </c>
      <c r="E165" s="376" t="s">
        <v>150</v>
      </c>
      <c r="F165" s="53">
        <f>SUM(G165:H165)</f>
        <v>0</v>
      </c>
      <c r="G165" s="217"/>
      <c r="H165" s="27"/>
      <c r="I165" s="363"/>
      <c r="J165" s="363"/>
      <c r="K165" s="363"/>
      <c r="L165" s="363"/>
    </row>
    <row r="166" spans="1:12" ht="15" customHeight="1" thickBot="1">
      <c r="A166" s="206">
        <v>2433</v>
      </c>
      <c r="B166" s="233" t="s">
        <v>601</v>
      </c>
      <c r="C166" s="207">
        <v>3</v>
      </c>
      <c r="D166" s="208">
        <v>3</v>
      </c>
      <c r="E166" s="376" t="s">
        <v>151</v>
      </c>
      <c r="F166" s="53">
        <f t="shared" si="3"/>
        <v>0</v>
      </c>
      <c r="G166" s="217"/>
      <c r="H166" s="27"/>
      <c r="I166" s="363"/>
      <c r="J166" s="363"/>
      <c r="K166" s="363"/>
      <c r="L166" s="363"/>
    </row>
    <row r="167" spans="1:12" ht="21" customHeight="1" thickBot="1">
      <c r="A167" s="206">
        <v>2434</v>
      </c>
      <c r="B167" s="233" t="s">
        <v>601</v>
      </c>
      <c r="C167" s="207">
        <v>3</v>
      </c>
      <c r="D167" s="208">
        <v>4</v>
      </c>
      <c r="E167" s="376" t="s">
        <v>152</v>
      </c>
      <c r="F167" s="53">
        <f t="shared" si="3"/>
        <v>0</v>
      </c>
      <c r="G167" s="217"/>
      <c r="H167" s="27"/>
      <c r="I167" s="363"/>
      <c r="J167" s="363"/>
      <c r="K167" s="363"/>
      <c r="L167" s="363"/>
    </row>
    <row r="168" spans="1:12" ht="15" customHeight="1" thickBot="1">
      <c r="A168" s="206">
        <v>2435</v>
      </c>
      <c r="B168" s="233" t="s">
        <v>601</v>
      </c>
      <c r="C168" s="207">
        <v>3</v>
      </c>
      <c r="D168" s="208">
        <v>5</v>
      </c>
      <c r="E168" s="376" t="s">
        <v>153</v>
      </c>
      <c r="F168" s="53">
        <f t="shared" si="3"/>
        <v>0</v>
      </c>
      <c r="G168" s="217"/>
      <c r="H168" s="27"/>
      <c r="I168" s="363"/>
      <c r="J168" s="363"/>
      <c r="K168" s="363"/>
      <c r="L168" s="363"/>
    </row>
    <row r="169" spans="1:12" ht="16.5" customHeight="1" thickBot="1">
      <c r="A169" s="206">
        <v>2436</v>
      </c>
      <c r="B169" s="233" t="s">
        <v>601</v>
      </c>
      <c r="C169" s="207">
        <v>3</v>
      </c>
      <c r="D169" s="208">
        <v>6</v>
      </c>
      <c r="E169" s="376" t="s">
        <v>154</v>
      </c>
      <c r="F169" s="53">
        <f t="shared" si="3"/>
        <v>0</v>
      </c>
      <c r="G169" s="217"/>
      <c r="H169" s="27"/>
      <c r="I169" s="363"/>
      <c r="J169" s="363"/>
      <c r="K169" s="363"/>
      <c r="L169" s="363"/>
    </row>
    <row r="170" spans="1:12" ht="39" customHeight="1">
      <c r="A170" s="206">
        <v>2440</v>
      </c>
      <c r="B170" s="233" t="s">
        <v>601</v>
      </c>
      <c r="C170" s="207">
        <v>4</v>
      </c>
      <c r="D170" s="208">
        <v>0</v>
      </c>
      <c r="E170" s="376" t="s">
        <v>155</v>
      </c>
      <c r="F170" s="52">
        <f>SUM(F172:F174)</f>
        <v>0</v>
      </c>
      <c r="G170" s="217">
        <f>SUM(G172:G174)</f>
        <v>0</v>
      </c>
      <c r="H170" s="27">
        <f>SUM(H172:H174)</f>
        <v>0</v>
      </c>
      <c r="I170" s="363"/>
      <c r="J170" s="363"/>
      <c r="K170" s="363"/>
      <c r="L170" s="363"/>
    </row>
    <row r="171" spans="1:12" s="209" customFormat="1" ht="14.25" customHeight="1">
      <c r="A171" s="206"/>
      <c r="B171" s="201"/>
      <c r="C171" s="207"/>
      <c r="D171" s="208"/>
      <c r="E171" s="376" t="s">
        <v>90</v>
      </c>
      <c r="F171" s="52"/>
      <c r="G171" s="217"/>
      <c r="H171" s="27"/>
      <c r="I171" s="363"/>
      <c r="J171" s="363"/>
      <c r="K171" s="363"/>
      <c r="L171" s="363"/>
    </row>
    <row r="172" spans="1:12" ht="34.5" customHeight="1" thickBot="1">
      <c r="A172" s="206">
        <v>2441</v>
      </c>
      <c r="B172" s="233" t="s">
        <v>601</v>
      </c>
      <c r="C172" s="207">
        <v>4</v>
      </c>
      <c r="D172" s="208">
        <v>1</v>
      </c>
      <c r="E172" s="376" t="s">
        <v>156</v>
      </c>
      <c r="F172" s="53">
        <f>SUM(G172:H172)</f>
        <v>0</v>
      </c>
      <c r="G172" s="217"/>
      <c r="H172" s="27"/>
      <c r="I172" s="363"/>
      <c r="J172" s="363"/>
      <c r="K172" s="363"/>
      <c r="L172" s="363"/>
    </row>
    <row r="173" spans="1:12" ht="20.25" customHeight="1" thickBot="1">
      <c r="A173" s="206">
        <v>2442</v>
      </c>
      <c r="B173" s="233" t="s">
        <v>601</v>
      </c>
      <c r="C173" s="207">
        <v>4</v>
      </c>
      <c r="D173" s="208">
        <v>2</v>
      </c>
      <c r="E173" s="376" t="s">
        <v>157</v>
      </c>
      <c r="F173" s="53">
        <f>SUM(G173:H173)</f>
        <v>0</v>
      </c>
      <c r="G173" s="217"/>
      <c r="H173" s="27"/>
      <c r="I173" s="363"/>
      <c r="J173" s="363"/>
      <c r="K173" s="363"/>
      <c r="L173" s="363"/>
    </row>
    <row r="174" spans="1:12" ht="15" customHeight="1" thickBot="1">
      <c r="A174" s="206">
        <v>2443</v>
      </c>
      <c r="B174" s="233" t="s">
        <v>601</v>
      </c>
      <c r="C174" s="207">
        <v>4</v>
      </c>
      <c r="D174" s="208">
        <v>3</v>
      </c>
      <c r="E174" s="376" t="s">
        <v>158</v>
      </c>
      <c r="F174" s="53">
        <f>SUM(G174:H174)</f>
        <v>0</v>
      </c>
      <c r="G174" s="217"/>
      <c r="H174" s="27"/>
      <c r="I174" s="363"/>
      <c r="J174" s="363"/>
      <c r="K174" s="363"/>
      <c r="L174" s="363"/>
    </row>
    <row r="175" spans="1:12" ht="16.5" customHeight="1">
      <c r="A175" s="206">
        <v>2450</v>
      </c>
      <c r="B175" s="233" t="s">
        <v>601</v>
      </c>
      <c r="C175" s="207">
        <v>5</v>
      </c>
      <c r="D175" s="208">
        <v>0</v>
      </c>
      <c r="E175" s="376" t="s">
        <v>159</v>
      </c>
      <c r="F175" s="52">
        <f>SUM(F177)</f>
        <v>320426.9</v>
      </c>
      <c r="G175" s="217">
        <f>SUM(G177+G186+G187+G188+G189)</f>
        <v>68650</v>
      </c>
      <c r="H175" s="27">
        <f>SUM(H177)</f>
        <v>251776.9</v>
      </c>
      <c r="I175" s="363"/>
      <c r="J175" s="363"/>
      <c r="K175" s="363"/>
      <c r="L175" s="363"/>
    </row>
    <row r="176" spans="1:12" s="209" customFormat="1" ht="15" customHeight="1">
      <c r="A176" s="206"/>
      <c r="B176" s="201"/>
      <c r="C176" s="207"/>
      <c r="D176" s="208"/>
      <c r="E176" s="376" t="s">
        <v>90</v>
      </c>
      <c r="F176" s="52"/>
      <c r="G176" s="217"/>
      <c r="H176" s="27"/>
      <c r="I176" s="363"/>
      <c r="J176" s="363"/>
      <c r="K176" s="363"/>
      <c r="L176" s="363"/>
    </row>
    <row r="177" spans="1:12" ht="27" customHeight="1" thickBot="1">
      <c r="A177" s="206">
        <v>2451</v>
      </c>
      <c r="B177" s="233" t="s">
        <v>601</v>
      </c>
      <c r="C177" s="207">
        <v>5</v>
      </c>
      <c r="D177" s="208">
        <v>1</v>
      </c>
      <c r="E177" s="366" t="s">
        <v>160</v>
      </c>
      <c r="F177" s="53">
        <f aca="true" t="shared" si="4" ref="F177:F189">SUM(G177:H177)</f>
        <v>320426.9</v>
      </c>
      <c r="G177" s="237">
        <f>G178+G179</f>
        <v>68650</v>
      </c>
      <c r="H177" s="27">
        <f>H180+H182</f>
        <v>251776.9</v>
      </c>
      <c r="I177" s="363"/>
      <c r="J177" s="363"/>
      <c r="K177" s="363"/>
      <c r="L177" s="363"/>
    </row>
    <row r="178" spans="1:12" ht="27" customHeight="1" thickBot="1">
      <c r="A178" s="206"/>
      <c r="B178" s="233"/>
      <c r="C178" s="207"/>
      <c r="D178" s="208"/>
      <c r="E178" s="365" t="s">
        <v>477</v>
      </c>
      <c r="F178" s="53">
        <f>G178</f>
        <v>10000</v>
      </c>
      <c r="G178" s="237">
        <v>10000</v>
      </c>
      <c r="H178" s="27"/>
      <c r="I178" s="363"/>
      <c r="J178" s="363"/>
      <c r="K178" s="363"/>
      <c r="L178" s="363"/>
    </row>
    <row r="179" spans="1:12" ht="60.75" customHeight="1" thickBot="1">
      <c r="A179" s="206"/>
      <c r="B179" s="233"/>
      <c r="C179" s="207"/>
      <c r="D179" s="208"/>
      <c r="E179" s="382" t="s">
        <v>495</v>
      </c>
      <c r="F179" s="53">
        <f t="shared" si="4"/>
        <v>58650</v>
      </c>
      <c r="G179" s="237">
        <v>58650</v>
      </c>
      <c r="H179" s="27"/>
      <c r="I179" s="363"/>
      <c r="J179" s="363"/>
      <c r="K179" s="363"/>
      <c r="L179" s="363"/>
    </row>
    <row r="180" spans="1:12" ht="32.25" customHeight="1" thickBot="1">
      <c r="A180" s="200"/>
      <c r="B180" s="201"/>
      <c r="C180" s="202"/>
      <c r="D180" s="203"/>
      <c r="E180" s="388" t="s">
        <v>492</v>
      </c>
      <c r="F180" s="220">
        <f>F181</f>
        <v>79000</v>
      </c>
      <c r="G180" s="460"/>
      <c r="H180" s="27">
        <f>H181</f>
        <v>79000</v>
      </c>
      <c r="I180" s="363"/>
      <c r="J180" s="363"/>
      <c r="K180" s="363"/>
      <c r="L180" s="363"/>
    </row>
    <row r="181" spans="1:12" ht="69.75" customHeight="1" thickBot="1">
      <c r="A181" s="200"/>
      <c r="B181" s="201"/>
      <c r="C181" s="202"/>
      <c r="D181" s="203"/>
      <c r="E181" s="375" t="s">
        <v>491</v>
      </c>
      <c r="F181" s="220">
        <f>SUM(G181:H181)</f>
        <v>79000</v>
      </c>
      <c r="G181" s="460"/>
      <c r="H181" s="27">
        <v>79000</v>
      </c>
      <c r="I181" s="363"/>
      <c r="J181" s="363"/>
      <c r="K181" s="363"/>
      <c r="L181" s="363"/>
    </row>
    <row r="182" spans="1:12" ht="61.5" customHeight="1" thickBot="1">
      <c r="A182" s="206"/>
      <c r="B182" s="233"/>
      <c r="C182" s="207"/>
      <c r="D182" s="208"/>
      <c r="E182" s="369" t="s">
        <v>350</v>
      </c>
      <c r="F182" s="53">
        <f t="shared" si="4"/>
        <v>172776.9</v>
      </c>
      <c r="G182" s="237"/>
      <c r="H182" s="27">
        <f>H183+H184+H185</f>
        <v>172776.9</v>
      </c>
      <c r="I182" s="363"/>
      <c r="J182" s="363"/>
      <c r="K182" s="363"/>
      <c r="L182" s="363"/>
    </row>
    <row r="183" spans="1:12" ht="48" customHeight="1" thickBot="1">
      <c r="A183" s="206"/>
      <c r="B183" s="233"/>
      <c r="C183" s="207"/>
      <c r="D183" s="208"/>
      <c r="E183" s="366" t="s">
        <v>826</v>
      </c>
      <c r="F183" s="53">
        <f t="shared" si="4"/>
        <v>52744</v>
      </c>
      <c r="G183" s="237"/>
      <c r="H183" s="27">
        <v>52744</v>
      </c>
      <c r="I183" s="363"/>
      <c r="J183" s="363"/>
      <c r="K183" s="363"/>
      <c r="L183" s="363"/>
    </row>
    <row r="184" spans="1:12" ht="45" customHeight="1" thickBot="1">
      <c r="A184" s="206"/>
      <c r="B184" s="233"/>
      <c r="C184" s="207"/>
      <c r="D184" s="208"/>
      <c r="E184" s="366" t="s">
        <v>797</v>
      </c>
      <c r="F184" s="53">
        <f>H184</f>
        <v>31068</v>
      </c>
      <c r="G184" s="237"/>
      <c r="H184" s="27">
        <v>31068</v>
      </c>
      <c r="I184" s="426"/>
      <c r="J184" s="426"/>
      <c r="K184" s="426"/>
      <c r="L184" s="426"/>
    </row>
    <row r="185" spans="1:12" ht="47.25" customHeight="1" thickBot="1">
      <c r="A185" s="206"/>
      <c r="B185" s="233"/>
      <c r="C185" s="207"/>
      <c r="D185" s="208"/>
      <c r="E185" s="366" t="s">
        <v>798</v>
      </c>
      <c r="F185" s="53">
        <f>H185</f>
        <v>88964.9</v>
      </c>
      <c r="G185" s="237"/>
      <c r="H185" s="27">
        <v>88964.9</v>
      </c>
      <c r="I185" s="426"/>
      <c r="J185" s="426"/>
      <c r="K185" s="426"/>
      <c r="L185" s="426"/>
    </row>
    <row r="186" spans="1:12" ht="18" customHeight="1" thickBot="1">
      <c r="A186" s="206">
        <v>2452</v>
      </c>
      <c r="B186" s="233" t="s">
        <v>601</v>
      </c>
      <c r="C186" s="207">
        <v>5</v>
      </c>
      <c r="D186" s="208">
        <v>2</v>
      </c>
      <c r="E186" s="376" t="s">
        <v>161</v>
      </c>
      <c r="F186" s="53">
        <f t="shared" si="4"/>
        <v>0</v>
      </c>
      <c r="G186" s="237"/>
      <c r="H186" s="27"/>
      <c r="I186" s="363"/>
      <c r="J186" s="363"/>
      <c r="K186" s="363"/>
      <c r="L186" s="363"/>
    </row>
    <row r="187" spans="1:12" ht="15" customHeight="1" thickBot="1">
      <c r="A187" s="206">
        <v>2453</v>
      </c>
      <c r="B187" s="233" t="s">
        <v>601</v>
      </c>
      <c r="C187" s="207">
        <v>5</v>
      </c>
      <c r="D187" s="208">
        <v>3</v>
      </c>
      <c r="E187" s="376" t="s">
        <v>162</v>
      </c>
      <c r="F187" s="53">
        <f t="shared" si="4"/>
        <v>0</v>
      </c>
      <c r="G187" s="237"/>
      <c r="H187" s="27"/>
      <c r="I187" s="363"/>
      <c r="J187" s="363"/>
      <c r="K187" s="363"/>
      <c r="L187" s="363"/>
    </row>
    <row r="188" spans="1:12" ht="15" customHeight="1" thickBot="1">
      <c r="A188" s="206">
        <v>2454</v>
      </c>
      <c r="B188" s="233" t="s">
        <v>601</v>
      </c>
      <c r="C188" s="207">
        <v>5</v>
      </c>
      <c r="D188" s="208">
        <v>4</v>
      </c>
      <c r="E188" s="376" t="s">
        <v>163</v>
      </c>
      <c r="F188" s="53">
        <f t="shared" si="4"/>
        <v>0</v>
      </c>
      <c r="G188" s="237"/>
      <c r="H188" s="27"/>
      <c r="I188" s="363"/>
      <c r="J188" s="363"/>
      <c r="K188" s="363"/>
      <c r="L188" s="363"/>
    </row>
    <row r="189" spans="1:12" ht="23.25" customHeight="1" thickBot="1">
      <c r="A189" s="206">
        <v>2455</v>
      </c>
      <c r="B189" s="233" t="s">
        <v>601</v>
      </c>
      <c r="C189" s="207">
        <v>5</v>
      </c>
      <c r="D189" s="208">
        <v>5</v>
      </c>
      <c r="E189" s="376" t="s">
        <v>164</v>
      </c>
      <c r="F189" s="53">
        <f t="shared" si="4"/>
        <v>0</v>
      </c>
      <c r="G189" s="237"/>
      <c r="H189" s="27"/>
      <c r="I189" s="363"/>
      <c r="J189" s="363"/>
      <c r="K189" s="363"/>
      <c r="L189" s="363"/>
    </row>
    <row r="190" spans="1:12" ht="18" customHeight="1">
      <c r="A190" s="206">
        <v>2460</v>
      </c>
      <c r="B190" s="233" t="s">
        <v>601</v>
      </c>
      <c r="C190" s="207">
        <v>6</v>
      </c>
      <c r="D190" s="208">
        <v>0</v>
      </c>
      <c r="E190" s="376" t="s">
        <v>165</v>
      </c>
      <c r="F190" s="52">
        <f>SUM(F192)</f>
        <v>0</v>
      </c>
      <c r="G190" s="217">
        <f>SUM(G192)</f>
        <v>0</v>
      </c>
      <c r="H190" s="27">
        <f>SUM(H192)</f>
        <v>0</v>
      </c>
      <c r="I190" s="363"/>
      <c r="J190" s="363"/>
      <c r="K190" s="363"/>
      <c r="L190" s="363"/>
    </row>
    <row r="191" spans="1:12" s="209" customFormat="1" ht="15" customHeight="1">
      <c r="A191" s="206"/>
      <c r="B191" s="201"/>
      <c r="C191" s="207"/>
      <c r="D191" s="208"/>
      <c r="E191" s="376" t="s">
        <v>90</v>
      </c>
      <c r="F191" s="52"/>
      <c r="G191" s="217"/>
      <c r="H191" s="27"/>
      <c r="I191" s="363"/>
      <c r="J191" s="363"/>
      <c r="K191" s="363"/>
      <c r="L191" s="363"/>
    </row>
    <row r="192" spans="1:12" ht="18.75" customHeight="1" thickBot="1">
      <c r="A192" s="206">
        <v>2461</v>
      </c>
      <c r="B192" s="233" t="s">
        <v>601</v>
      </c>
      <c r="C192" s="207">
        <v>6</v>
      </c>
      <c r="D192" s="208">
        <v>1</v>
      </c>
      <c r="E192" s="376" t="s">
        <v>166</v>
      </c>
      <c r="F192" s="53">
        <f>SUM(G192:H192)</f>
        <v>0</v>
      </c>
      <c r="G192" s="237"/>
      <c r="H192" s="27"/>
      <c r="I192" s="363"/>
      <c r="J192" s="363"/>
      <c r="K192" s="363"/>
      <c r="L192" s="363"/>
    </row>
    <row r="193" spans="1:12" ht="14.25" customHeight="1">
      <c r="A193" s="206">
        <v>2470</v>
      </c>
      <c r="B193" s="233" t="s">
        <v>601</v>
      </c>
      <c r="C193" s="207">
        <v>7</v>
      </c>
      <c r="D193" s="208">
        <v>0</v>
      </c>
      <c r="E193" s="376" t="s">
        <v>167</v>
      </c>
      <c r="F193" s="52">
        <f>SUM(F195:F198)</f>
        <v>0</v>
      </c>
      <c r="G193" s="217">
        <f>SUM(G195:G198)</f>
        <v>0</v>
      </c>
      <c r="H193" s="27">
        <f>SUM(H195:H198)</f>
        <v>0</v>
      </c>
      <c r="I193" s="363"/>
      <c r="J193" s="363"/>
      <c r="K193" s="363"/>
      <c r="L193" s="363"/>
    </row>
    <row r="194" spans="1:12" s="209" customFormat="1" ht="14.25" customHeight="1">
      <c r="A194" s="206"/>
      <c r="B194" s="201"/>
      <c r="C194" s="207"/>
      <c r="D194" s="208"/>
      <c r="E194" s="376" t="s">
        <v>90</v>
      </c>
      <c r="F194" s="52"/>
      <c r="G194" s="217"/>
      <c r="H194" s="27"/>
      <c r="I194" s="363"/>
      <c r="J194" s="363"/>
      <c r="K194" s="363"/>
      <c r="L194" s="363"/>
    </row>
    <row r="195" spans="1:12" ht="27" customHeight="1" thickBot="1">
      <c r="A195" s="206">
        <v>2471</v>
      </c>
      <c r="B195" s="233" t="s">
        <v>601</v>
      </c>
      <c r="C195" s="207">
        <v>7</v>
      </c>
      <c r="D195" s="208">
        <v>1</v>
      </c>
      <c r="E195" s="376" t="s">
        <v>168</v>
      </c>
      <c r="F195" s="53">
        <f>SUM(G195:H195)</f>
        <v>0</v>
      </c>
      <c r="G195" s="237"/>
      <c r="H195" s="27"/>
      <c r="I195" s="363"/>
      <c r="J195" s="363"/>
      <c r="K195" s="363"/>
      <c r="L195" s="363"/>
    </row>
    <row r="196" spans="1:12" ht="21.75" customHeight="1" thickBot="1">
      <c r="A196" s="206">
        <v>2472</v>
      </c>
      <c r="B196" s="233" t="s">
        <v>601</v>
      </c>
      <c r="C196" s="207">
        <v>7</v>
      </c>
      <c r="D196" s="208">
        <v>2</v>
      </c>
      <c r="E196" s="376" t="s">
        <v>169</v>
      </c>
      <c r="F196" s="53">
        <f>SUM(G196:H196)</f>
        <v>0</v>
      </c>
      <c r="G196" s="237"/>
      <c r="H196" s="27"/>
      <c r="I196" s="363"/>
      <c r="J196" s="363"/>
      <c r="K196" s="363"/>
      <c r="L196" s="363"/>
    </row>
    <row r="197" spans="1:12" ht="21" customHeight="1" thickBot="1">
      <c r="A197" s="206">
        <v>2473</v>
      </c>
      <c r="B197" s="233" t="s">
        <v>601</v>
      </c>
      <c r="C197" s="207">
        <v>7</v>
      </c>
      <c r="D197" s="208">
        <v>3</v>
      </c>
      <c r="E197" s="376" t="s">
        <v>170</v>
      </c>
      <c r="F197" s="53">
        <f>SUM(G197:H197)</f>
        <v>0</v>
      </c>
      <c r="G197" s="237"/>
      <c r="H197" s="27"/>
      <c r="I197" s="363"/>
      <c r="J197" s="363"/>
      <c r="K197" s="363"/>
      <c r="L197" s="363"/>
    </row>
    <row r="198" spans="1:12" ht="22.5" customHeight="1" thickBot="1">
      <c r="A198" s="206">
        <v>2474</v>
      </c>
      <c r="B198" s="233" t="s">
        <v>601</v>
      </c>
      <c r="C198" s="207">
        <v>7</v>
      </c>
      <c r="D198" s="208">
        <v>4</v>
      </c>
      <c r="E198" s="376" t="s">
        <v>171</v>
      </c>
      <c r="F198" s="53">
        <f>SUM(G198:H198)</f>
        <v>0</v>
      </c>
      <c r="G198" s="237"/>
      <c r="H198" s="27"/>
      <c r="I198" s="363"/>
      <c r="J198" s="363"/>
      <c r="K198" s="363"/>
      <c r="L198" s="363"/>
    </row>
    <row r="199" spans="1:12" ht="39.75" customHeight="1">
      <c r="A199" s="206">
        <v>2480</v>
      </c>
      <c r="B199" s="233" t="s">
        <v>601</v>
      </c>
      <c r="C199" s="207">
        <v>8</v>
      </c>
      <c r="D199" s="208">
        <v>0</v>
      </c>
      <c r="E199" s="376" t="s">
        <v>172</v>
      </c>
      <c r="F199" s="52">
        <f>SUM(F201:F207)</f>
        <v>0</v>
      </c>
      <c r="G199" s="217">
        <f>SUM(G201:G207)</f>
        <v>0</v>
      </c>
      <c r="H199" s="27">
        <f>SUM(H201:H207)</f>
        <v>0</v>
      </c>
      <c r="I199" s="363"/>
      <c r="J199" s="363"/>
      <c r="K199" s="363"/>
      <c r="L199" s="363"/>
    </row>
    <row r="200" spans="1:12" s="209" customFormat="1" ht="16.5" customHeight="1">
      <c r="A200" s="206"/>
      <c r="B200" s="201"/>
      <c r="C200" s="207"/>
      <c r="D200" s="208"/>
      <c r="E200" s="376" t="s">
        <v>90</v>
      </c>
      <c r="F200" s="52"/>
      <c r="G200" s="217"/>
      <c r="H200" s="27"/>
      <c r="I200" s="363"/>
      <c r="J200" s="363"/>
      <c r="K200" s="363"/>
      <c r="L200" s="363"/>
    </row>
    <row r="201" spans="1:12" ht="48.75" customHeight="1" thickBot="1">
      <c r="A201" s="206">
        <v>2481</v>
      </c>
      <c r="B201" s="233" t="s">
        <v>601</v>
      </c>
      <c r="C201" s="207">
        <v>8</v>
      </c>
      <c r="D201" s="208">
        <v>1</v>
      </c>
      <c r="E201" s="376" t="s">
        <v>173</v>
      </c>
      <c r="F201" s="53">
        <f aca="true" t="shared" si="5" ref="F201:F207">SUM(G201:H201)</f>
        <v>0</v>
      </c>
      <c r="G201" s="237"/>
      <c r="H201" s="27"/>
      <c r="I201" s="363"/>
      <c r="J201" s="363"/>
      <c r="K201" s="363"/>
      <c r="L201" s="363"/>
    </row>
    <row r="202" spans="1:12" ht="51.75" customHeight="1" thickBot="1">
      <c r="A202" s="206">
        <v>2482</v>
      </c>
      <c r="B202" s="233" t="s">
        <v>601</v>
      </c>
      <c r="C202" s="207">
        <v>8</v>
      </c>
      <c r="D202" s="208">
        <v>2</v>
      </c>
      <c r="E202" s="376" t="s">
        <v>174</v>
      </c>
      <c r="F202" s="53">
        <f t="shared" si="5"/>
        <v>0</v>
      </c>
      <c r="G202" s="237"/>
      <c r="H202" s="27"/>
      <c r="I202" s="363"/>
      <c r="J202" s="363"/>
      <c r="K202" s="363"/>
      <c r="L202" s="363"/>
    </row>
    <row r="203" spans="1:12" ht="40.5" customHeight="1" thickBot="1">
      <c r="A203" s="206">
        <v>2483</v>
      </c>
      <c r="B203" s="233" t="s">
        <v>601</v>
      </c>
      <c r="C203" s="207">
        <v>8</v>
      </c>
      <c r="D203" s="208">
        <v>3</v>
      </c>
      <c r="E203" s="376" t="s">
        <v>175</v>
      </c>
      <c r="F203" s="53">
        <f t="shared" si="5"/>
        <v>0</v>
      </c>
      <c r="G203" s="237"/>
      <c r="H203" s="27"/>
      <c r="I203" s="363"/>
      <c r="J203" s="363"/>
      <c r="K203" s="363"/>
      <c r="L203" s="363"/>
    </row>
    <row r="204" spans="1:12" ht="52.5" customHeight="1" thickBot="1">
      <c r="A204" s="206">
        <v>2484</v>
      </c>
      <c r="B204" s="233" t="s">
        <v>601</v>
      </c>
      <c r="C204" s="207">
        <v>8</v>
      </c>
      <c r="D204" s="208">
        <v>4</v>
      </c>
      <c r="E204" s="376" t="s">
        <v>176</v>
      </c>
      <c r="F204" s="53">
        <f t="shared" si="5"/>
        <v>0</v>
      </c>
      <c r="G204" s="237"/>
      <c r="H204" s="27"/>
      <c r="I204" s="363"/>
      <c r="J204" s="363"/>
      <c r="K204" s="363"/>
      <c r="L204" s="363"/>
    </row>
    <row r="205" spans="1:12" ht="33.75" customHeight="1" thickBot="1">
      <c r="A205" s="206">
        <v>2485</v>
      </c>
      <c r="B205" s="233" t="s">
        <v>601</v>
      </c>
      <c r="C205" s="207">
        <v>8</v>
      </c>
      <c r="D205" s="208">
        <v>5</v>
      </c>
      <c r="E205" s="376" t="s">
        <v>177</v>
      </c>
      <c r="F205" s="53">
        <f t="shared" si="5"/>
        <v>0</v>
      </c>
      <c r="G205" s="237"/>
      <c r="H205" s="27"/>
      <c r="I205" s="363"/>
      <c r="J205" s="363"/>
      <c r="K205" s="363"/>
      <c r="L205" s="363"/>
    </row>
    <row r="206" spans="1:12" ht="27" customHeight="1" thickBot="1">
      <c r="A206" s="206">
        <v>2486</v>
      </c>
      <c r="B206" s="233" t="s">
        <v>601</v>
      </c>
      <c r="C206" s="207">
        <v>8</v>
      </c>
      <c r="D206" s="208">
        <v>6</v>
      </c>
      <c r="E206" s="376" t="s">
        <v>178</v>
      </c>
      <c r="F206" s="53">
        <f t="shared" si="5"/>
        <v>0</v>
      </c>
      <c r="G206" s="237"/>
      <c r="H206" s="27"/>
      <c r="I206" s="363"/>
      <c r="J206" s="363"/>
      <c r="K206" s="363"/>
      <c r="L206" s="363"/>
    </row>
    <row r="207" spans="1:12" ht="38.25" customHeight="1" thickBot="1">
      <c r="A207" s="206">
        <v>2487</v>
      </c>
      <c r="B207" s="233" t="s">
        <v>601</v>
      </c>
      <c r="C207" s="207">
        <v>8</v>
      </c>
      <c r="D207" s="208">
        <v>7</v>
      </c>
      <c r="E207" s="376" t="s">
        <v>179</v>
      </c>
      <c r="F207" s="53">
        <f t="shared" si="5"/>
        <v>0</v>
      </c>
      <c r="G207" s="237"/>
      <c r="H207" s="27"/>
      <c r="I207" s="363"/>
      <c r="J207" s="363"/>
      <c r="K207" s="363"/>
      <c r="L207" s="363"/>
    </row>
    <row r="208" spans="1:12" ht="27.75" customHeight="1">
      <c r="A208" s="206">
        <v>2490</v>
      </c>
      <c r="B208" s="233" t="s">
        <v>601</v>
      </c>
      <c r="C208" s="207">
        <v>9</v>
      </c>
      <c r="D208" s="208">
        <v>0</v>
      </c>
      <c r="E208" s="376" t="s">
        <v>180</v>
      </c>
      <c r="F208" s="52">
        <f>SUM(F210)</f>
        <v>-20027.7</v>
      </c>
      <c r="G208" s="217">
        <f>SUM(G210)</f>
        <v>0</v>
      </c>
      <c r="H208" s="27">
        <f>SUM(H210)</f>
        <v>-20027.7</v>
      </c>
      <c r="I208" s="363"/>
      <c r="J208" s="363"/>
      <c r="K208" s="363"/>
      <c r="L208" s="363"/>
    </row>
    <row r="209" spans="1:12" s="209" customFormat="1" ht="16.5" customHeight="1">
      <c r="A209" s="206"/>
      <c r="B209" s="201"/>
      <c r="C209" s="207"/>
      <c r="D209" s="208"/>
      <c r="E209" s="376" t="s">
        <v>90</v>
      </c>
      <c r="F209" s="52"/>
      <c r="G209" s="217"/>
      <c r="H209" s="27"/>
      <c r="I209" s="363"/>
      <c r="J209" s="363"/>
      <c r="K209" s="363"/>
      <c r="L209" s="363"/>
    </row>
    <row r="210" spans="1:12" ht="27.75" customHeight="1" thickBot="1">
      <c r="A210" s="206">
        <v>2491</v>
      </c>
      <c r="B210" s="233" t="s">
        <v>601</v>
      </c>
      <c r="C210" s="207">
        <v>9</v>
      </c>
      <c r="D210" s="208">
        <v>1</v>
      </c>
      <c r="E210" s="376" t="s">
        <v>180</v>
      </c>
      <c r="F210" s="53">
        <f>SUM(G210:H210)</f>
        <v>-20027.7</v>
      </c>
      <c r="G210" s="237"/>
      <c r="H210" s="27">
        <v>-20027.7</v>
      </c>
      <c r="I210" s="363"/>
      <c r="J210" s="363"/>
      <c r="K210" s="363"/>
      <c r="L210" s="363"/>
    </row>
    <row r="211" spans="1:12" s="205" customFormat="1" ht="39.75" customHeight="1">
      <c r="A211" s="206">
        <v>2500</v>
      </c>
      <c r="B211" s="233" t="s">
        <v>602</v>
      </c>
      <c r="C211" s="234">
        <v>0</v>
      </c>
      <c r="D211" s="235">
        <v>0</v>
      </c>
      <c r="E211" s="366" t="s">
        <v>181</v>
      </c>
      <c r="F211" s="221">
        <f>SUM(F213,F220,F223,F226,F229,F232,)</f>
        <v>95452</v>
      </c>
      <c r="G211" s="452">
        <f>SUM(G213,G220,G223,G226,G229,G232,)</f>
        <v>93452</v>
      </c>
      <c r="H211" s="463">
        <f>SUM(H213,H220,H223,H226,H229,H232,)</f>
        <v>2000</v>
      </c>
      <c r="I211" s="454"/>
      <c r="J211" s="454"/>
      <c r="K211" s="454"/>
      <c r="L211" s="454"/>
    </row>
    <row r="212" spans="1:12" ht="11.25" customHeight="1">
      <c r="A212" s="200"/>
      <c r="B212" s="201"/>
      <c r="C212" s="202"/>
      <c r="D212" s="203"/>
      <c r="E212" s="376" t="s">
        <v>78</v>
      </c>
      <c r="F212" s="219"/>
      <c r="G212" s="231"/>
      <c r="H212" s="27"/>
      <c r="I212" s="363"/>
      <c r="J212" s="363"/>
      <c r="K212" s="363"/>
      <c r="L212" s="363"/>
    </row>
    <row r="213" spans="1:12" ht="17.25" customHeight="1">
      <c r="A213" s="206">
        <v>2510</v>
      </c>
      <c r="B213" s="233" t="s">
        <v>602</v>
      </c>
      <c r="C213" s="207">
        <v>1</v>
      </c>
      <c r="D213" s="208">
        <v>0</v>
      </c>
      <c r="E213" s="376" t="s">
        <v>182</v>
      </c>
      <c r="F213" s="52">
        <f>SUM(F215)</f>
        <v>85402</v>
      </c>
      <c r="G213" s="217">
        <f>SUM(G215)</f>
        <v>85402</v>
      </c>
      <c r="H213" s="27">
        <f>SUM(H215)</f>
        <v>0</v>
      </c>
      <c r="I213" s="363"/>
      <c r="J213" s="363"/>
      <c r="K213" s="363"/>
      <c r="L213" s="363"/>
    </row>
    <row r="214" spans="1:12" s="209" customFormat="1" ht="10.5" customHeight="1">
      <c r="A214" s="206"/>
      <c r="B214" s="201"/>
      <c r="C214" s="207"/>
      <c r="D214" s="208"/>
      <c r="E214" s="376" t="s">
        <v>90</v>
      </c>
      <c r="F214" s="52"/>
      <c r="G214" s="217"/>
      <c r="H214" s="27"/>
      <c r="I214" s="363"/>
      <c r="J214" s="363"/>
      <c r="K214" s="363"/>
      <c r="L214" s="363"/>
    </row>
    <row r="215" spans="1:12" ht="17.25" customHeight="1" thickBot="1">
      <c r="A215" s="206">
        <v>2511</v>
      </c>
      <c r="B215" s="233" t="s">
        <v>602</v>
      </c>
      <c r="C215" s="207">
        <v>1</v>
      </c>
      <c r="D215" s="208">
        <v>1</v>
      </c>
      <c r="E215" s="366" t="s">
        <v>182</v>
      </c>
      <c r="F215" s="53">
        <f>SUM(G215:H215)</f>
        <v>85402</v>
      </c>
      <c r="G215" s="223">
        <f>SUM(G216:G217:G218)</f>
        <v>85402</v>
      </c>
      <c r="H215" s="27">
        <f>H219</f>
        <v>0</v>
      </c>
      <c r="I215" s="363"/>
      <c r="J215" s="363"/>
      <c r="K215" s="363"/>
      <c r="L215" s="363"/>
    </row>
    <row r="216" spans="1:12" ht="32.25" customHeight="1" thickBot="1">
      <c r="A216" s="206"/>
      <c r="B216" s="233"/>
      <c r="C216" s="207"/>
      <c r="D216" s="207"/>
      <c r="E216" s="365" t="s">
        <v>472</v>
      </c>
      <c r="F216" s="53">
        <f>SUM(G216:H216)</f>
        <v>23000</v>
      </c>
      <c r="G216" s="223">
        <v>23000</v>
      </c>
      <c r="H216" s="27"/>
      <c r="I216" s="363"/>
      <c r="J216" s="363"/>
      <c r="K216" s="363"/>
      <c r="L216" s="363"/>
    </row>
    <row r="217" spans="1:12" ht="21.75" customHeight="1" thickBot="1">
      <c r="A217" s="206"/>
      <c r="B217" s="233"/>
      <c r="C217" s="207"/>
      <c r="D217" s="208"/>
      <c r="E217" s="365" t="s">
        <v>504</v>
      </c>
      <c r="F217" s="53">
        <f>SUM(G217:H217)</f>
        <v>0</v>
      </c>
      <c r="G217" s="223"/>
      <c r="H217" s="27"/>
      <c r="I217" s="363"/>
      <c r="J217" s="363"/>
      <c r="K217" s="363"/>
      <c r="L217" s="363"/>
    </row>
    <row r="218" spans="1:12" ht="63" customHeight="1" thickBot="1">
      <c r="A218" s="206"/>
      <c r="B218" s="233"/>
      <c r="C218" s="207"/>
      <c r="D218" s="208"/>
      <c r="E218" s="382" t="s">
        <v>495</v>
      </c>
      <c r="F218" s="53">
        <f>SUM(G218:H218)</f>
        <v>62402</v>
      </c>
      <c r="G218" s="217">
        <v>62402</v>
      </c>
      <c r="H218" s="27"/>
      <c r="I218" s="363"/>
      <c r="J218" s="363"/>
      <c r="K218" s="363"/>
      <c r="L218" s="363"/>
    </row>
    <row r="219" spans="1:12" ht="49.5" customHeight="1">
      <c r="A219" s="206"/>
      <c r="B219" s="233"/>
      <c r="C219" s="207"/>
      <c r="D219" s="208"/>
      <c r="E219" s="369" t="s">
        <v>422</v>
      </c>
      <c r="F219" s="28">
        <f>H219</f>
        <v>0</v>
      </c>
      <c r="G219" s="217"/>
      <c r="H219" s="27">
        <v>0</v>
      </c>
      <c r="I219" s="363"/>
      <c r="J219" s="363"/>
      <c r="K219" s="363"/>
      <c r="L219" s="363"/>
    </row>
    <row r="220" spans="1:12" ht="18.75" customHeight="1">
      <c r="A220" s="206">
        <v>2520</v>
      </c>
      <c r="B220" s="233" t="s">
        <v>602</v>
      </c>
      <c r="C220" s="207">
        <v>2</v>
      </c>
      <c r="D220" s="208">
        <v>0</v>
      </c>
      <c r="E220" s="376" t="s">
        <v>183</v>
      </c>
      <c r="F220" s="52">
        <f>SUM(F222)</f>
        <v>0</v>
      </c>
      <c r="G220" s="217">
        <f>SUM(G222)</f>
        <v>0</v>
      </c>
      <c r="H220" s="27">
        <f>SUM(H222)</f>
        <v>0</v>
      </c>
      <c r="I220" s="363"/>
      <c r="J220" s="363"/>
      <c r="K220" s="363"/>
      <c r="L220" s="363"/>
    </row>
    <row r="221" spans="1:12" s="209" customFormat="1" ht="10.5" customHeight="1">
      <c r="A221" s="206"/>
      <c r="B221" s="201"/>
      <c r="C221" s="207"/>
      <c r="D221" s="208"/>
      <c r="E221" s="376"/>
      <c r="F221" s="28"/>
      <c r="G221" s="223"/>
      <c r="H221" s="27"/>
      <c r="I221" s="363"/>
      <c r="J221" s="363"/>
      <c r="K221" s="363"/>
      <c r="L221" s="363"/>
    </row>
    <row r="222" spans="1:12" ht="16.5" customHeight="1" thickBot="1">
      <c r="A222" s="206">
        <v>2521</v>
      </c>
      <c r="B222" s="233" t="s">
        <v>602</v>
      </c>
      <c r="C222" s="207">
        <v>2</v>
      </c>
      <c r="D222" s="208">
        <v>1</v>
      </c>
      <c r="E222" s="376" t="s">
        <v>184</v>
      </c>
      <c r="F222" s="53">
        <f>SUM(G222:H222)</f>
        <v>0</v>
      </c>
      <c r="G222" s="223"/>
      <c r="H222" s="27"/>
      <c r="I222" s="363"/>
      <c r="J222" s="363"/>
      <c r="K222" s="363"/>
      <c r="L222" s="363"/>
    </row>
    <row r="223" spans="1:12" ht="24.75" customHeight="1">
      <c r="A223" s="206">
        <v>2530</v>
      </c>
      <c r="B223" s="233" t="s">
        <v>602</v>
      </c>
      <c r="C223" s="207">
        <v>3</v>
      </c>
      <c r="D223" s="208">
        <v>0</v>
      </c>
      <c r="E223" s="376" t="s">
        <v>185</v>
      </c>
      <c r="F223" s="52">
        <f>SUM(F225)</f>
        <v>0</v>
      </c>
      <c r="G223" s="217">
        <f>SUM(G225)</f>
        <v>0</v>
      </c>
      <c r="H223" s="27">
        <f>SUM(H225)</f>
        <v>0</v>
      </c>
      <c r="I223" s="363"/>
      <c r="J223" s="363"/>
      <c r="K223" s="363"/>
      <c r="L223" s="363"/>
    </row>
    <row r="224" spans="1:12" s="209" customFormat="1" ht="15.75" customHeight="1">
      <c r="A224" s="206"/>
      <c r="B224" s="201"/>
      <c r="C224" s="207"/>
      <c r="D224" s="208"/>
      <c r="E224" s="376" t="s">
        <v>90</v>
      </c>
      <c r="F224" s="52"/>
      <c r="G224" s="217"/>
      <c r="H224" s="27"/>
      <c r="I224" s="363"/>
      <c r="J224" s="363"/>
      <c r="K224" s="363"/>
      <c r="L224" s="363"/>
    </row>
    <row r="225" spans="1:12" ht="25.5" customHeight="1" thickBot="1">
      <c r="A225" s="206">
        <v>2531</v>
      </c>
      <c r="B225" s="233" t="s">
        <v>602</v>
      </c>
      <c r="C225" s="207">
        <v>3</v>
      </c>
      <c r="D225" s="208">
        <v>1</v>
      </c>
      <c r="E225" s="376" t="s">
        <v>185</v>
      </c>
      <c r="F225" s="53"/>
      <c r="G225" s="237"/>
      <c r="H225" s="27"/>
      <c r="I225" s="363"/>
      <c r="J225" s="363"/>
      <c r="K225" s="363"/>
      <c r="L225" s="363"/>
    </row>
    <row r="226" spans="1:12" ht="30" customHeight="1">
      <c r="A226" s="206">
        <v>2540</v>
      </c>
      <c r="B226" s="233" t="s">
        <v>602</v>
      </c>
      <c r="C226" s="207">
        <v>4</v>
      </c>
      <c r="D226" s="208">
        <v>0</v>
      </c>
      <c r="E226" s="376" t="s">
        <v>186</v>
      </c>
      <c r="F226" s="52">
        <f>SUM(F228)</f>
        <v>0</v>
      </c>
      <c r="G226" s="217">
        <f>SUM(G228)</f>
        <v>0</v>
      </c>
      <c r="H226" s="27">
        <f>SUM(H228)</f>
        <v>0</v>
      </c>
      <c r="I226" s="363"/>
      <c r="J226" s="363"/>
      <c r="K226" s="363"/>
      <c r="L226" s="363"/>
    </row>
    <row r="227" spans="1:12" s="209" customFormat="1" ht="16.5" customHeight="1">
      <c r="A227" s="206"/>
      <c r="B227" s="201"/>
      <c r="C227" s="207"/>
      <c r="D227" s="208"/>
      <c r="E227" s="376" t="s">
        <v>90</v>
      </c>
      <c r="F227" s="52"/>
      <c r="G227" s="217"/>
      <c r="H227" s="27"/>
      <c r="I227" s="363"/>
      <c r="J227" s="363"/>
      <c r="K227" s="363"/>
      <c r="L227" s="363"/>
    </row>
    <row r="228" spans="1:12" ht="24" customHeight="1" thickBot="1">
      <c r="A228" s="206">
        <v>2541</v>
      </c>
      <c r="B228" s="233" t="s">
        <v>602</v>
      </c>
      <c r="C228" s="207">
        <v>4</v>
      </c>
      <c r="D228" s="208">
        <v>1</v>
      </c>
      <c r="E228" s="376" t="s">
        <v>186</v>
      </c>
      <c r="F228" s="53">
        <f>SUM(G228:H228)</f>
        <v>0</v>
      </c>
      <c r="G228" s="223"/>
      <c r="H228" s="27"/>
      <c r="I228" s="363"/>
      <c r="J228" s="363"/>
      <c r="K228" s="363"/>
      <c r="L228" s="363"/>
    </row>
    <row r="229" spans="1:12" ht="48" customHeight="1">
      <c r="A229" s="206">
        <v>2550</v>
      </c>
      <c r="B229" s="233" t="s">
        <v>602</v>
      </c>
      <c r="C229" s="207">
        <v>5</v>
      </c>
      <c r="D229" s="208">
        <v>0</v>
      </c>
      <c r="E229" s="376" t="s">
        <v>187</v>
      </c>
      <c r="F229" s="52">
        <f>SUM(F231)</f>
        <v>0</v>
      </c>
      <c r="G229" s="217">
        <f>SUM(G231)</f>
        <v>0</v>
      </c>
      <c r="H229" s="27">
        <f>SUM(H231)</f>
        <v>0</v>
      </c>
      <c r="I229" s="363"/>
      <c r="J229" s="363"/>
      <c r="K229" s="363"/>
      <c r="L229" s="363"/>
    </row>
    <row r="230" spans="1:12" s="209" customFormat="1" ht="14.25" customHeight="1">
      <c r="A230" s="206"/>
      <c r="B230" s="201"/>
      <c r="C230" s="207"/>
      <c r="D230" s="208"/>
      <c r="E230" s="376" t="s">
        <v>90</v>
      </c>
      <c r="F230" s="52"/>
      <c r="G230" s="217"/>
      <c r="H230" s="27"/>
      <c r="I230" s="363"/>
      <c r="J230" s="363"/>
      <c r="K230" s="363"/>
      <c r="L230" s="363"/>
    </row>
    <row r="231" spans="1:12" ht="52.5" customHeight="1" thickBot="1">
      <c r="A231" s="206">
        <v>2551</v>
      </c>
      <c r="B231" s="233" t="s">
        <v>602</v>
      </c>
      <c r="C231" s="207">
        <v>5</v>
      </c>
      <c r="D231" s="208">
        <v>1</v>
      </c>
      <c r="E231" s="376" t="s">
        <v>187</v>
      </c>
      <c r="F231" s="53">
        <f>SUM(G231:H231)</f>
        <v>0</v>
      </c>
      <c r="G231" s="237"/>
      <c r="H231" s="27"/>
      <c r="I231" s="363"/>
      <c r="J231" s="363"/>
      <c r="K231" s="363"/>
      <c r="L231" s="363"/>
    </row>
    <row r="232" spans="1:12" ht="44.25" customHeight="1">
      <c r="A232" s="206">
        <v>2560</v>
      </c>
      <c r="B232" s="233" t="s">
        <v>602</v>
      </c>
      <c r="C232" s="207">
        <v>6</v>
      </c>
      <c r="D232" s="208">
        <v>0</v>
      </c>
      <c r="E232" s="395" t="s">
        <v>188</v>
      </c>
      <c r="F232" s="52">
        <f>SUM(F234)</f>
        <v>10050</v>
      </c>
      <c r="G232" s="217">
        <f>SUM(G234)</f>
        <v>8050</v>
      </c>
      <c r="H232" s="27">
        <f>SUM(H234)</f>
        <v>2000</v>
      </c>
      <c r="I232" s="363"/>
      <c r="J232" s="363"/>
      <c r="K232" s="363"/>
      <c r="L232" s="363"/>
    </row>
    <row r="233" spans="1:12" s="209" customFormat="1" ht="21" customHeight="1">
      <c r="A233" s="206"/>
      <c r="B233" s="201"/>
      <c r="C233" s="207"/>
      <c r="D233" s="208"/>
      <c r="E233" s="376" t="s">
        <v>90</v>
      </c>
      <c r="F233" s="52"/>
      <c r="G233" s="217"/>
      <c r="H233" s="27"/>
      <c r="I233" s="363"/>
      <c r="J233" s="363"/>
      <c r="K233" s="363"/>
      <c r="L233" s="363"/>
    </row>
    <row r="234" spans="1:12" ht="47.25" customHeight="1" thickBot="1">
      <c r="A234" s="206">
        <v>2561</v>
      </c>
      <c r="B234" s="233" t="s">
        <v>602</v>
      </c>
      <c r="C234" s="207">
        <v>6</v>
      </c>
      <c r="D234" s="208">
        <v>1</v>
      </c>
      <c r="E234" s="366" t="s">
        <v>188</v>
      </c>
      <c r="F234" s="53">
        <f>SUM(G234:H234)</f>
        <v>10050</v>
      </c>
      <c r="G234" s="223">
        <f>SUM(G235:G236)</f>
        <v>8050</v>
      </c>
      <c r="H234" s="27">
        <f>SUM(H235:H237)</f>
        <v>2000</v>
      </c>
      <c r="I234" s="363"/>
      <c r="J234" s="363"/>
      <c r="K234" s="363"/>
      <c r="L234" s="363"/>
    </row>
    <row r="235" spans="1:12" ht="63" customHeight="1" thickBot="1">
      <c r="A235" s="206"/>
      <c r="B235" s="233"/>
      <c r="C235" s="207"/>
      <c r="D235" s="208"/>
      <c r="E235" s="382" t="s">
        <v>495</v>
      </c>
      <c r="F235" s="53">
        <f>SUM(G235:H235)</f>
        <v>6050</v>
      </c>
      <c r="G235" s="217">
        <v>6050</v>
      </c>
      <c r="H235" s="27"/>
      <c r="I235" s="363"/>
      <c r="J235" s="363"/>
      <c r="K235" s="363"/>
      <c r="L235" s="363"/>
    </row>
    <row r="236" spans="1:12" ht="32.25" customHeight="1" thickBot="1">
      <c r="A236" s="206"/>
      <c r="B236" s="233"/>
      <c r="C236" s="207"/>
      <c r="D236" s="208"/>
      <c r="E236" s="395" t="s">
        <v>863</v>
      </c>
      <c r="F236" s="53">
        <f>SUM(G236:H236)</f>
        <v>2000</v>
      </c>
      <c r="G236" s="217">
        <v>2000</v>
      </c>
      <c r="H236" s="27"/>
      <c r="I236" s="363"/>
      <c r="J236" s="363"/>
      <c r="K236" s="363"/>
      <c r="L236" s="363"/>
    </row>
    <row r="237" spans="1:12" ht="27.75" customHeight="1" thickBot="1">
      <c r="A237" s="206"/>
      <c r="B237" s="233"/>
      <c r="C237" s="207"/>
      <c r="D237" s="208"/>
      <c r="E237" s="365" t="s">
        <v>505</v>
      </c>
      <c r="F237" s="53">
        <f>SUM(G237:H237)</f>
        <v>2000</v>
      </c>
      <c r="G237" s="217"/>
      <c r="H237" s="27">
        <v>2000</v>
      </c>
      <c r="I237" s="363"/>
      <c r="J237" s="363"/>
      <c r="K237" s="363"/>
      <c r="L237" s="363"/>
    </row>
    <row r="238" spans="1:12" s="205" customFormat="1" ht="57" customHeight="1">
      <c r="A238" s="206">
        <v>2600</v>
      </c>
      <c r="B238" s="233" t="s">
        <v>603</v>
      </c>
      <c r="C238" s="234">
        <v>0</v>
      </c>
      <c r="D238" s="235">
        <v>0</v>
      </c>
      <c r="E238" s="366" t="s">
        <v>189</v>
      </c>
      <c r="F238" s="221">
        <f>SUM(F240,F243,F246,F257,F266,F269,)</f>
        <v>363922.3</v>
      </c>
      <c r="G238" s="452">
        <f>SUM(G240,G243,G246,G257,G266,G269,)</f>
        <v>114630</v>
      </c>
      <c r="H238" s="463">
        <f>SUM(H240,H243,H246,H257,H266,H269,)</f>
        <v>249292.3</v>
      </c>
      <c r="I238" s="454"/>
      <c r="J238" s="454"/>
      <c r="K238" s="454"/>
      <c r="L238" s="454"/>
    </row>
    <row r="239" spans="1:12" ht="17.25" customHeight="1">
      <c r="A239" s="200"/>
      <c r="B239" s="201"/>
      <c r="C239" s="202"/>
      <c r="D239" s="203"/>
      <c r="E239" s="376" t="s">
        <v>78</v>
      </c>
      <c r="F239" s="219"/>
      <c r="G239" s="231"/>
      <c r="H239" s="27"/>
      <c r="I239" s="363"/>
      <c r="J239" s="363"/>
      <c r="K239" s="363"/>
      <c r="L239" s="363"/>
    </row>
    <row r="240" spans="1:12" ht="27.75" customHeight="1">
      <c r="A240" s="206">
        <v>2610</v>
      </c>
      <c r="B240" s="233" t="s">
        <v>603</v>
      </c>
      <c r="C240" s="207">
        <v>1</v>
      </c>
      <c r="D240" s="208">
        <v>0</v>
      </c>
      <c r="E240" s="376" t="s">
        <v>190</v>
      </c>
      <c r="F240" s="52">
        <f>SUM(F242)</f>
        <v>0</v>
      </c>
      <c r="G240" s="217">
        <f>SUM(G242)</f>
        <v>0</v>
      </c>
      <c r="H240" s="27">
        <f>SUM(H242)</f>
        <v>0</v>
      </c>
      <c r="I240" s="363"/>
      <c r="J240" s="363"/>
      <c r="K240" s="363"/>
      <c r="L240" s="363"/>
    </row>
    <row r="241" spans="1:12" s="209" customFormat="1" ht="14.25" customHeight="1">
      <c r="A241" s="206"/>
      <c r="B241" s="201"/>
      <c r="C241" s="207"/>
      <c r="D241" s="208"/>
      <c r="E241" s="376" t="s">
        <v>90</v>
      </c>
      <c r="F241" s="52"/>
      <c r="G241" s="217"/>
      <c r="H241" s="27"/>
      <c r="I241" s="363"/>
      <c r="J241" s="363"/>
      <c r="K241" s="363"/>
      <c r="L241" s="363"/>
    </row>
    <row r="242" spans="1:12" ht="21" customHeight="1" thickBot="1">
      <c r="A242" s="206">
        <v>2611</v>
      </c>
      <c r="B242" s="233" t="s">
        <v>603</v>
      </c>
      <c r="C242" s="207">
        <v>1</v>
      </c>
      <c r="D242" s="208">
        <v>1</v>
      </c>
      <c r="E242" s="376" t="s">
        <v>191</v>
      </c>
      <c r="F242" s="53">
        <f>SUM(G242:H242)</f>
        <v>0</v>
      </c>
      <c r="G242" s="223"/>
      <c r="H242" s="27"/>
      <c r="I242" s="363"/>
      <c r="J242" s="363"/>
      <c r="K242" s="363"/>
      <c r="L242" s="363"/>
    </row>
    <row r="243" spans="1:12" ht="17.25" customHeight="1">
      <c r="A243" s="206">
        <v>2620</v>
      </c>
      <c r="B243" s="233" t="s">
        <v>603</v>
      </c>
      <c r="C243" s="207">
        <v>2</v>
      </c>
      <c r="D243" s="208">
        <v>0</v>
      </c>
      <c r="E243" s="376" t="s">
        <v>192</v>
      </c>
      <c r="F243" s="52">
        <f>SUM(F245)</f>
        <v>0</v>
      </c>
      <c r="G243" s="217">
        <f>SUM(G245)</f>
        <v>0</v>
      </c>
      <c r="H243" s="27">
        <f>SUM(H245)</f>
        <v>0</v>
      </c>
      <c r="I243" s="363"/>
      <c r="J243" s="363"/>
      <c r="K243" s="363"/>
      <c r="L243" s="363"/>
    </row>
    <row r="244" spans="1:12" s="209" customFormat="1" ht="10.5" customHeight="1">
      <c r="A244" s="206"/>
      <c r="B244" s="201"/>
      <c r="C244" s="207"/>
      <c r="D244" s="208"/>
      <c r="E244" s="376" t="s">
        <v>90</v>
      </c>
      <c r="F244" s="52"/>
      <c r="G244" s="217"/>
      <c r="H244" s="27"/>
      <c r="I244" s="363"/>
      <c r="J244" s="363"/>
      <c r="K244" s="363"/>
      <c r="L244" s="363"/>
    </row>
    <row r="245" spans="1:12" ht="13.5" customHeight="1" thickBot="1">
      <c r="A245" s="206">
        <v>2621</v>
      </c>
      <c r="B245" s="233" t="s">
        <v>603</v>
      </c>
      <c r="C245" s="207">
        <v>2</v>
      </c>
      <c r="D245" s="208">
        <v>1</v>
      </c>
      <c r="E245" s="376" t="s">
        <v>192</v>
      </c>
      <c r="F245" s="53">
        <f>SUM(G245:H245)</f>
        <v>0</v>
      </c>
      <c r="G245" s="237"/>
      <c r="H245" s="27"/>
      <c r="I245" s="363"/>
      <c r="J245" s="363"/>
      <c r="K245" s="363"/>
      <c r="L245" s="363"/>
    </row>
    <row r="246" spans="1:12" ht="18.75" customHeight="1">
      <c r="A246" s="206">
        <v>2630</v>
      </c>
      <c r="B246" s="233" t="s">
        <v>603</v>
      </c>
      <c r="C246" s="207">
        <v>3</v>
      </c>
      <c r="D246" s="208">
        <v>0</v>
      </c>
      <c r="E246" s="376" t="s">
        <v>193</v>
      </c>
      <c r="F246" s="52">
        <f>SUM(F248)</f>
        <v>284722.3</v>
      </c>
      <c r="G246" s="217">
        <f>SUM(G248)</f>
        <v>35430</v>
      </c>
      <c r="H246" s="27">
        <f>SUM(H248)</f>
        <v>249292.3</v>
      </c>
      <c r="I246" s="363"/>
      <c r="J246" s="363"/>
      <c r="K246" s="363"/>
      <c r="L246" s="363"/>
    </row>
    <row r="247" spans="1:12" s="209" customFormat="1" ht="15.75" customHeight="1">
      <c r="A247" s="206"/>
      <c r="B247" s="201"/>
      <c r="C247" s="207"/>
      <c r="D247" s="208"/>
      <c r="E247" s="376" t="s">
        <v>90</v>
      </c>
      <c r="F247" s="52"/>
      <c r="G247" s="217"/>
      <c r="H247" s="27"/>
      <c r="I247" s="363"/>
      <c r="J247" s="363"/>
      <c r="K247" s="363"/>
      <c r="L247" s="363"/>
    </row>
    <row r="248" spans="1:12" ht="15" customHeight="1" thickBot="1">
      <c r="A248" s="206">
        <v>2631</v>
      </c>
      <c r="B248" s="233" t="s">
        <v>603</v>
      </c>
      <c r="C248" s="207">
        <v>3</v>
      </c>
      <c r="D248" s="208">
        <v>1</v>
      </c>
      <c r="E248" s="366" t="s">
        <v>194</v>
      </c>
      <c r="F248" s="53">
        <f>H248+G248</f>
        <v>284722.3</v>
      </c>
      <c r="G248" s="223">
        <f>G249+G250+G251</f>
        <v>35430</v>
      </c>
      <c r="H248" s="27">
        <f>H252</f>
        <v>249292.3</v>
      </c>
      <c r="I248" s="363"/>
      <c r="J248" s="363"/>
      <c r="K248" s="363"/>
      <c r="L248" s="363"/>
    </row>
    <row r="249" spans="1:12" ht="40.5" customHeight="1" thickBot="1">
      <c r="A249" s="206"/>
      <c r="B249" s="233"/>
      <c r="C249" s="207"/>
      <c r="D249" s="208"/>
      <c r="E249" s="381" t="s">
        <v>493</v>
      </c>
      <c r="F249" s="53">
        <f>G249</f>
        <v>1000</v>
      </c>
      <c r="G249" s="223">
        <v>1000</v>
      </c>
      <c r="H249" s="27"/>
      <c r="I249" s="363"/>
      <c r="J249" s="363"/>
      <c r="K249" s="363"/>
      <c r="L249" s="363"/>
    </row>
    <row r="250" spans="1:12" ht="23.25" customHeight="1" thickBot="1">
      <c r="A250" s="206"/>
      <c r="B250" s="233"/>
      <c r="C250" s="207"/>
      <c r="D250" s="208"/>
      <c r="E250" s="362" t="s">
        <v>479</v>
      </c>
      <c r="F250" s="53">
        <f>G250</f>
        <v>2000</v>
      </c>
      <c r="G250" s="223">
        <v>2000</v>
      </c>
      <c r="H250" s="27"/>
      <c r="I250" s="363"/>
      <c r="J250" s="363"/>
      <c r="K250" s="363"/>
      <c r="L250" s="363"/>
    </row>
    <row r="251" spans="1:12" ht="61.5" customHeight="1" thickBot="1">
      <c r="A251" s="206"/>
      <c r="B251" s="233"/>
      <c r="C251" s="207"/>
      <c r="D251" s="208"/>
      <c r="E251" s="382" t="s">
        <v>495</v>
      </c>
      <c r="F251" s="53">
        <f>SUM(G251:H251)</f>
        <v>32430</v>
      </c>
      <c r="G251" s="217">
        <v>32430</v>
      </c>
      <c r="H251" s="27"/>
      <c r="I251" s="363"/>
      <c r="J251" s="363"/>
      <c r="K251" s="363"/>
      <c r="L251" s="363"/>
    </row>
    <row r="252" spans="1:12" ht="23.25" customHeight="1" thickBot="1">
      <c r="A252" s="206"/>
      <c r="B252" s="233"/>
      <c r="C252" s="207"/>
      <c r="D252" s="208"/>
      <c r="E252" s="382" t="s">
        <v>20</v>
      </c>
      <c r="F252" s="53">
        <f>H252</f>
        <v>249292.3</v>
      </c>
      <c r="G252" s="217"/>
      <c r="H252" s="27">
        <f>H253+H254+H255</f>
        <v>249292.3</v>
      </c>
      <c r="I252" s="363"/>
      <c r="J252" s="363"/>
      <c r="K252" s="363"/>
      <c r="L252" s="363"/>
    </row>
    <row r="253" spans="1:12" ht="32.25" customHeight="1" thickBot="1">
      <c r="A253" s="206"/>
      <c r="B253" s="233"/>
      <c r="C253" s="207"/>
      <c r="D253" s="208"/>
      <c r="E253" s="366" t="s">
        <v>215</v>
      </c>
      <c r="F253" s="53">
        <f>H253</f>
        <v>30234.3</v>
      </c>
      <c r="G253" s="223"/>
      <c r="H253" s="27">
        <v>30234.3</v>
      </c>
      <c r="I253" s="363"/>
      <c r="J253" s="363"/>
      <c r="K253" s="363"/>
      <c r="L253" s="363"/>
    </row>
    <row r="254" spans="1:12" ht="34.5" customHeight="1" thickBot="1">
      <c r="A254" s="206"/>
      <c r="B254" s="233"/>
      <c r="C254" s="207"/>
      <c r="D254" s="208"/>
      <c r="E254" s="366" t="s">
        <v>216</v>
      </c>
      <c r="F254" s="53">
        <f>H254</f>
        <v>149355.4</v>
      </c>
      <c r="G254" s="223"/>
      <c r="H254" s="27">
        <v>149355.4</v>
      </c>
      <c r="I254" s="363"/>
      <c r="J254" s="363"/>
      <c r="K254" s="363"/>
      <c r="L254" s="363"/>
    </row>
    <row r="255" spans="1:12" ht="37.5" customHeight="1" thickBot="1">
      <c r="A255" s="206"/>
      <c r="B255" s="233"/>
      <c r="C255" s="207"/>
      <c r="D255" s="208"/>
      <c r="E255" s="366" t="s">
        <v>217</v>
      </c>
      <c r="F255" s="53">
        <f>H255</f>
        <v>69702.6</v>
      </c>
      <c r="G255" s="223"/>
      <c r="H255" s="27">
        <v>69702.6</v>
      </c>
      <c r="I255" s="363"/>
      <c r="J255" s="363"/>
      <c r="K255" s="363"/>
      <c r="L255" s="363"/>
    </row>
    <row r="256" spans="1:12" ht="29.25" customHeight="1" thickBot="1">
      <c r="A256" s="206"/>
      <c r="B256" s="233"/>
      <c r="C256" s="207"/>
      <c r="D256" s="208"/>
      <c r="E256" s="369" t="s">
        <v>506</v>
      </c>
      <c r="F256" s="53">
        <f>SUM(G256:H256)</f>
        <v>0</v>
      </c>
      <c r="G256" s="217">
        <v>0</v>
      </c>
      <c r="H256" s="27"/>
      <c r="I256" s="363"/>
      <c r="J256" s="363"/>
      <c r="K256" s="363"/>
      <c r="L256" s="363"/>
    </row>
    <row r="257" spans="1:12" ht="15.75" customHeight="1">
      <c r="A257" s="206">
        <v>2640</v>
      </c>
      <c r="B257" s="233" t="s">
        <v>603</v>
      </c>
      <c r="C257" s="207">
        <v>4</v>
      </c>
      <c r="D257" s="208">
        <v>0</v>
      </c>
      <c r="E257" s="395" t="s">
        <v>195</v>
      </c>
      <c r="F257" s="52">
        <f>SUM(F259)</f>
        <v>72680</v>
      </c>
      <c r="G257" s="217">
        <f>SUM(G259)</f>
        <v>72680</v>
      </c>
      <c r="H257" s="27">
        <f>SUM(H259)</f>
        <v>0</v>
      </c>
      <c r="I257" s="363"/>
      <c r="J257" s="363"/>
      <c r="K257" s="363"/>
      <c r="L257" s="363"/>
    </row>
    <row r="258" spans="1:12" s="209" customFormat="1" ht="14.25" customHeight="1">
      <c r="A258" s="206"/>
      <c r="B258" s="201"/>
      <c r="C258" s="207"/>
      <c r="D258" s="208"/>
      <c r="E258" s="395" t="s">
        <v>90</v>
      </c>
      <c r="F258" s="52"/>
      <c r="G258" s="217"/>
      <c r="H258" s="27"/>
      <c r="I258" s="363"/>
      <c r="J258" s="363"/>
      <c r="K258" s="363"/>
      <c r="L258" s="363"/>
    </row>
    <row r="259" spans="1:12" ht="13.5" customHeight="1" thickBot="1">
      <c r="A259" s="206">
        <v>2641</v>
      </c>
      <c r="B259" s="233" t="s">
        <v>603</v>
      </c>
      <c r="C259" s="207">
        <v>4</v>
      </c>
      <c r="D259" s="208">
        <v>1</v>
      </c>
      <c r="E259" s="366" t="s">
        <v>196</v>
      </c>
      <c r="F259" s="53">
        <f aca="true" t="shared" si="6" ref="F259:F265">SUM(G259:H259)</f>
        <v>72680</v>
      </c>
      <c r="G259" s="223">
        <f>G260+G261+G262</f>
        <v>72680</v>
      </c>
      <c r="H259" s="27">
        <f>H260+H262+H263+H264+H265</f>
        <v>0</v>
      </c>
      <c r="I259" s="363"/>
      <c r="J259" s="363"/>
      <c r="K259" s="363"/>
      <c r="L259" s="363"/>
    </row>
    <row r="260" spans="1:12" ht="26.25" customHeight="1" thickBot="1">
      <c r="A260" s="206"/>
      <c r="B260" s="233"/>
      <c r="C260" s="207"/>
      <c r="D260" s="208"/>
      <c r="E260" s="365" t="s">
        <v>463</v>
      </c>
      <c r="F260" s="53">
        <f t="shared" si="6"/>
        <v>35000</v>
      </c>
      <c r="G260" s="217">
        <v>35000</v>
      </c>
      <c r="H260" s="27"/>
      <c r="I260" s="363"/>
      <c r="J260" s="363"/>
      <c r="K260" s="363"/>
      <c r="L260" s="363"/>
    </row>
    <row r="261" spans="1:12" ht="28.5" customHeight="1" thickBot="1">
      <c r="A261" s="206"/>
      <c r="B261" s="233"/>
      <c r="C261" s="207"/>
      <c r="D261" s="208"/>
      <c r="E261" s="362" t="s">
        <v>494</v>
      </c>
      <c r="F261" s="53">
        <f>G261</f>
        <v>10000</v>
      </c>
      <c r="G261" s="217">
        <v>10000</v>
      </c>
      <c r="H261" s="27"/>
      <c r="I261" s="363"/>
      <c r="J261" s="363"/>
      <c r="K261" s="363"/>
      <c r="L261" s="363"/>
    </row>
    <row r="262" spans="1:12" ht="57.75" customHeight="1" thickBot="1">
      <c r="A262" s="206"/>
      <c r="B262" s="233"/>
      <c r="C262" s="207"/>
      <c r="D262" s="208"/>
      <c r="E262" s="383" t="s">
        <v>495</v>
      </c>
      <c r="F262" s="53">
        <f t="shared" si="6"/>
        <v>27680</v>
      </c>
      <c r="G262" s="217">
        <v>27680</v>
      </c>
      <c r="H262" s="27"/>
      <c r="I262" s="363"/>
      <c r="J262" s="363"/>
      <c r="K262" s="363"/>
      <c r="L262" s="363"/>
    </row>
    <row r="263" spans="1:12" ht="36" customHeight="1" hidden="1" thickBot="1">
      <c r="A263" s="206"/>
      <c r="B263" s="233"/>
      <c r="C263" s="207"/>
      <c r="D263" s="208"/>
      <c r="E263" s="383"/>
      <c r="F263" s="53">
        <f t="shared" si="6"/>
        <v>0</v>
      </c>
      <c r="G263" s="217"/>
      <c r="H263" s="27">
        <v>0</v>
      </c>
      <c r="I263" s="363"/>
      <c r="J263" s="363"/>
      <c r="K263" s="363"/>
      <c r="L263" s="363"/>
    </row>
    <row r="264" spans="1:12" ht="13.5" customHeight="1" thickBot="1">
      <c r="A264" s="206"/>
      <c r="B264" s="233"/>
      <c r="C264" s="207"/>
      <c r="D264" s="208"/>
      <c r="E264" s="376"/>
      <c r="F264" s="53">
        <f t="shared" si="6"/>
        <v>0</v>
      </c>
      <c r="G264" s="217"/>
      <c r="H264" s="27"/>
      <c r="I264" s="363"/>
      <c r="J264" s="363"/>
      <c r="K264" s="363"/>
      <c r="L264" s="363"/>
    </row>
    <row r="265" spans="1:12" ht="13.5" customHeight="1" thickBot="1">
      <c r="A265" s="206"/>
      <c r="B265" s="233"/>
      <c r="C265" s="207"/>
      <c r="D265" s="208"/>
      <c r="E265" s="376"/>
      <c r="F265" s="53">
        <f t="shared" si="6"/>
        <v>0</v>
      </c>
      <c r="G265" s="217"/>
      <c r="H265" s="27"/>
      <c r="I265" s="363"/>
      <c r="J265" s="363"/>
      <c r="K265" s="363"/>
      <c r="L265" s="363"/>
    </row>
    <row r="266" spans="1:12" ht="57" customHeight="1">
      <c r="A266" s="206">
        <v>2650</v>
      </c>
      <c r="B266" s="233" t="s">
        <v>603</v>
      </c>
      <c r="C266" s="207">
        <v>5</v>
      </c>
      <c r="D266" s="208">
        <v>0</v>
      </c>
      <c r="E266" s="376" t="s">
        <v>197</v>
      </c>
      <c r="F266" s="52">
        <f>SUM(F268)</f>
        <v>0</v>
      </c>
      <c r="G266" s="217">
        <f>SUM(G268)</f>
        <v>0</v>
      </c>
      <c r="H266" s="27">
        <f>SUM(H268)</f>
        <v>0</v>
      </c>
      <c r="I266" s="363"/>
      <c r="J266" s="363"/>
      <c r="K266" s="363"/>
      <c r="L266" s="363"/>
    </row>
    <row r="267" spans="1:12" s="209" customFormat="1" ht="14.25" customHeight="1">
      <c r="A267" s="206"/>
      <c r="B267" s="201"/>
      <c r="C267" s="207"/>
      <c r="D267" s="208"/>
      <c r="E267" s="376" t="s">
        <v>90</v>
      </c>
      <c r="F267" s="52"/>
      <c r="G267" s="217"/>
      <c r="H267" s="27"/>
      <c r="I267" s="363"/>
      <c r="J267" s="363"/>
      <c r="K267" s="363"/>
      <c r="L267" s="363"/>
    </row>
    <row r="268" spans="1:12" ht="47.25" customHeight="1" thickBot="1">
      <c r="A268" s="206">
        <v>2651</v>
      </c>
      <c r="B268" s="233" t="s">
        <v>603</v>
      </c>
      <c r="C268" s="207">
        <v>5</v>
      </c>
      <c r="D268" s="208">
        <v>1</v>
      </c>
      <c r="E268" s="376" t="s">
        <v>197</v>
      </c>
      <c r="F268" s="53">
        <f>SUM(G268:H268)</f>
        <v>0</v>
      </c>
      <c r="G268" s="237"/>
      <c r="H268" s="27"/>
      <c r="I268" s="363"/>
      <c r="J268" s="363"/>
      <c r="K268" s="363"/>
      <c r="L268" s="363"/>
    </row>
    <row r="269" spans="1:12" ht="58.5" customHeight="1">
      <c r="A269" s="206">
        <v>2660</v>
      </c>
      <c r="B269" s="233" t="s">
        <v>603</v>
      </c>
      <c r="C269" s="207">
        <v>6</v>
      </c>
      <c r="D269" s="208">
        <v>0</v>
      </c>
      <c r="E269" s="395" t="s">
        <v>198</v>
      </c>
      <c r="F269" s="52">
        <f>SUM(F271)</f>
        <v>6520</v>
      </c>
      <c r="G269" s="217">
        <f>SUM(G271)</f>
        <v>6520</v>
      </c>
      <c r="H269" s="27">
        <f>SUM(H271)</f>
        <v>0</v>
      </c>
      <c r="I269" s="363"/>
      <c r="J269" s="363"/>
      <c r="K269" s="363"/>
      <c r="L269" s="363"/>
    </row>
    <row r="270" spans="1:12" s="209" customFormat="1" ht="14.25" customHeight="1">
      <c r="A270" s="206"/>
      <c r="B270" s="201"/>
      <c r="C270" s="207"/>
      <c r="D270" s="208"/>
      <c r="E270" s="376" t="s">
        <v>90</v>
      </c>
      <c r="F270" s="52"/>
      <c r="G270" s="217"/>
      <c r="H270" s="27"/>
      <c r="I270" s="363"/>
      <c r="J270" s="363"/>
      <c r="K270" s="363"/>
      <c r="L270" s="363"/>
    </row>
    <row r="271" spans="1:12" ht="46.5" customHeight="1">
      <c r="A271" s="206">
        <v>2661</v>
      </c>
      <c r="B271" s="233" t="s">
        <v>603</v>
      </c>
      <c r="C271" s="207">
        <v>6</v>
      </c>
      <c r="D271" s="208">
        <v>1</v>
      </c>
      <c r="E271" s="371" t="s">
        <v>198</v>
      </c>
      <c r="F271" s="225">
        <f>SUM(G271:H271)</f>
        <v>6520</v>
      </c>
      <c r="G271" s="223">
        <f>G272+G273</f>
        <v>6520</v>
      </c>
      <c r="H271" s="27">
        <f>H273+H274</f>
        <v>0</v>
      </c>
      <c r="I271" s="363"/>
      <c r="J271" s="363"/>
      <c r="K271" s="363"/>
      <c r="L271" s="363"/>
    </row>
    <row r="272" spans="1:12" ht="37.5" customHeight="1" thickBot="1">
      <c r="A272" s="206"/>
      <c r="B272" s="233"/>
      <c r="C272" s="207"/>
      <c r="D272" s="207"/>
      <c r="E272" s="367" t="s">
        <v>494</v>
      </c>
      <c r="F272" s="27">
        <f>G272</f>
        <v>2000</v>
      </c>
      <c r="G272" s="222">
        <v>2000</v>
      </c>
      <c r="H272" s="27"/>
      <c r="I272" s="363"/>
      <c r="J272" s="363"/>
      <c r="K272" s="363"/>
      <c r="L272" s="363"/>
    </row>
    <row r="273" spans="1:12" ht="57" customHeight="1" thickBot="1">
      <c r="A273" s="206"/>
      <c r="B273" s="233"/>
      <c r="C273" s="207"/>
      <c r="D273" s="208"/>
      <c r="E273" s="389" t="s">
        <v>495</v>
      </c>
      <c r="F273" s="220">
        <f>SUM(G273:H273)</f>
        <v>4520</v>
      </c>
      <c r="G273" s="217">
        <v>4520</v>
      </c>
      <c r="H273" s="27"/>
      <c r="I273" s="363"/>
      <c r="J273" s="363"/>
      <c r="K273" s="363"/>
      <c r="L273" s="363"/>
    </row>
    <row r="274" spans="1:12" ht="43.5" customHeight="1" thickBot="1">
      <c r="A274" s="206"/>
      <c r="B274" s="233"/>
      <c r="C274" s="207"/>
      <c r="D274" s="208"/>
      <c r="E274" s="369" t="s">
        <v>507</v>
      </c>
      <c r="F274" s="53">
        <f>SUM(G274:H274)</f>
        <v>0</v>
      </c>
      <c r="G274" s="217"/>
      <c r="H274" s="27">
        <v>0</v>
      </c>
      <c r="I274" s="363"/>
      <c r="J274" s="363"/>
      <c r="K274" s="363"/>
      <c r="L274" s="363"/>
    </row>
    <row r="275" spans="1:12" ht="36.75" customHeight="1" thickBot="1">
      <c r="A275" s="206"/>
      <c r="B275" s="233"/>
      <c r="C275" s="207"/>
      <c r="D275" s="208"/>
      <c r="E275" s="390" t="s">
        <v>16</v>
      </c>
      <c r="F275" s="53">
        <f>SUM(G275:H275)</f>
        <v>0</v>
      </c>
      <c r="G275" s="217"/>
      <c r="H275" s="27">
        <v>0</v>
      </c>
      <c r="I275" s="363"/>
      <c r="J275" s="363"/>
      <c r="K275" s="363"/>
      <c r="L275" s="363"/>
    </row>
    <row r="276" spans="1:12" ht="34.5" customHeight="1" thickBot="1">
      <c r="A276" s="206"/>
      <c r="B276" s="233"/>
      <c r="C276" s="207"/>
      <c r="D276" s="208"/>
      <c r="E276" s="375"/>
      <c r="F276" s="53">
        <f>SUM(G276:H276)</f>
        <v>0</v>
      </c>
      <c r="G276" s="217"/>
      <c r="H276" s="27"/>
      <c r="I276" s="363"/>
      <c r="J276" s="363"/>
      <c r="K276" s="363"/>
      <c r="L276" s="363"/>
    </row>
    <row r="277" spans="1:12" s="205" customFormat="1" ht="36" customHeight="1">
      <c r="A277" s="206">
        <v>2700</v>
      </c>
      <c r="B277" s="233" t="s">
        <v>604</v>
      </c>
      <c r="C277" s="234">
        <v>0</v>
      </c>
      <c r="D277" s="235">
        <v>0</v>
      </c>
      <c r="E277" s="366" t="s">
        <v>199</v>
      </c>
      <c r="F277" s="221">
        <f>SUM(F279,F284,F290,F296,F299,F302)</f>
        <v>0</v>
      </c>
      <c r="G277" s="452">
        <f>SUM(G279,G284,G290,G296,G299,G302)</f>
        <v>0</v>
      </c>
      <c r="H277" s="463">
        <f>SUM(H279,H284,H290,H296,H299,H302)</f>
        <v>0</v>
      </c>
      <c r="I277" s="454"/>
      <c r="J277" s="454"/>
      <c r="K277" s="454"/>
      <c r="L277" s="454"/>
    </row>
    <row r="278" spans="1:12" ht="11.25" customHeight="1">
      <c r="A278" s="200"/>
      <c r="B278" s="201"/>
      <c r="C278" s="202"/>
      <c r="D278" s="203"/>
      <c r="E278" s="376" t="s">
        <v>78</v>
      </c>
      <c r="F278" s="219"/>
      <c r="G278" s="231"/>
      <c r="H278" s="27"/>
      <c r="I278" s="363"/>
      <c r="J278" s="363"/>
      <c r="K278" s="363"/>
      <c r="L278" s="363"/>
    </row>
    <row r="279" spans="1:12" ht="30" customHeight="1">
      <c r="A279" s="206">
        <v>2710</v>
      </c>
      <c r="B279" s="233" t="s">
        <v>604</v>
      </c>
      <c r="C279" s="207">
        <v>1</v>
      </c>
      <c r="D279" s="208">
        <v>0</v>
      </c>
      <c r="E279" s="376" t="s">
        <v>200</v>
      </c>
      <c r="F279" s="52">
        <f>SUM(F281:F283)</f>
        <v>0</v>
      </c>
      <c r="G279" s="217">
        <f>SUM(G281:G283)</f>
        <v>0</v>
      </c>
      <c r="H279" s="27">
        <f>SUM(H281:H283)</f>
        <v>0</v>
      </c>
      <c r="I279" s="363"/>
      <c r="J279" s="363"/>
      <c r="K279" s="363"/>
      <c r="L279" s="363"/>
    </row>
    <row r="280" spans="1:12" s="209" customFormat="1" ht="14.25" customHeight="1">
      <c r="A280" s="206"/>
      <c r="B280" s="201"/>
      <c r="C280" s="207"/>
      <c r="D280" s="208"/>
      <c r="E280" s="376" t="s">
        <v>90</v>
      </c>
      <c r="F280" s="52"/>
      <c r="G280" s="217"/>
      <c r="H280" s="27"/>
      <c r="I280" s="363"/>
      <c r="J280" s="363"/>
      <c r="K280" s="363"/>
      <c r="L280" s="363"/>
    </row>
    <row r="281" spans="1:12" ht="18" customHeight="1" thickBot="1">
      <c r="A281" s="206">
        <v>2711</v>
      </c>
      <c r="B281" s="233" t="s">
        <v>604</v>
      </c>
      <c r="C281" s="207">
        <v>1</v>
      </c>
      <c r="D281" s="208">
        <v>1</v>
      </c>
      <c r="E281" s="376" t="s">
        <v>201</v>
      </c>
      <c r="F281" s="53">
        <f>SUM(G281:H281)</f>
        <v>0</v>
      </c>
      <c r="G281" s="217"/>
      <c r="H281" s="27"/>
      <c r="I281" s="363"/>
      <c r="J281" s="363"/>
      <c r="K281" s="363"/>
      <c r="L281" s="363"/>
    </row>
    <row r="282" spans="1:12" ht="21.75" customHeight="1" thickBot="1">
      <c r="A282" s="206">
        <v>2712</v>
      </c>
      <c r="B282" s="233" t="s">
        <v>604</v>
      </c>
      <c r="C282" s="207">
        <v>1</v>
      </c>
      <c r="D282" s="208">
        <v>2</v>
      </c>
      <c r="E282" s="376" t="s">
        <v>202</v>
      </c>
      <c r="F282" s="53">
        <f>SUM(G282:H282)</f>
        <v>0</v>
      </c>
      <c r="G282" s="217"/>
      <c r="H282" s="27"/>
      <c r="I282" s="363"/>
      <c r="J282" s="363"/>
      <c r="K282" s="363"/>
      <c r="L282" s="363"/>
    </row>
    <row r="283" spans="1:12" ht="23.25" customHeight="1" thickBot="1">
      <c r="A283" s="206">
        <v>2713</v>
      </c>
      <c r="B283" s="233" t="s">
        <v>604</v>
      </c>
      <c r="C283" s="207">
        <v>1</v>
      </c>
      <c r="D283" s="208">
        <v>3</v>
      </c>
      <c r="E283" s="376" t="s">
        <v>203</v>
      </c>
      <c r="F283" s="53">
        <f>SUM(G283:H283)</f>
        <v>0</v>
      </c>
      <c r="G283" s="217"/>
      <c r="H283" s="27"/>
      <c r="I283" s="363"/>
      <c r="J283" s="363"/>
      <c r="K283" s="363"/>
      <c r="L283" s="363"/>
    </row>
    <row r="284" spans="1:12" ht="24" customHeight="1">
      <c r="A284" s="206">
        <v>2720</v>
      </c>
      <c r="B284" s="233" t="s">
        <v>604</v>
      </c>
      <c r="C284" s="207">
        <v>2</v>
      </c>
      <c r="D284" s="208">
        <v>0</v>
      </c>
      <c r="E284" s="376" t="s">
        <v>204</v>
      </c>
      <c r="F284" s="52">
        <f>SUM(F286:F289)</f>
        <v>0</v>
      </c>
      <c r="G284" s="217">
        <f>SUM(G286:G289)</f>
        <v>0</v>
      </c>
      <c r="H284" s="27">
        <f>SUM(H286:H289)</f>
        <v>0</v>
      </c>
      <c r="I284" s="363"/>
      <c r="J284" s="363"/>
      <c r="K284" s="363"/>
      <c r="L284" s="363"/>
    </row>
    <row r="285" spans="1:12" s="209" customFormat="1" ht="14.25" customHeight="1">
      <c r="A285" s="206"/>
      <c r="B285" s="201"/>
      <c r="C285" s="207"/>
      <c r="D285" s="208"/>
      <c r="E285" s="376" t="s">
        <v>90</v>
      </c>
      <c r="F285" s="52"/>
      <c r="G285" s="217"/>
      <c r="H285" s="27"/>
      <c r="I285" s="363"/>
      <c r="J285" s="363"/>
      <c r="K285" s="363"/>
      <c r="L285" s="363"/>
    </row>
    <row r="286" spans="1:12" ht="24.75" customHeight="1" thickBot="1">
      <c r="A286" s="206">
        <v>2721</v>
      </c>
      <c r="B286" s="233" t="s">
        <v>604</v>
      </c>
      <c r="C286" s="207">
        <v>2</v>
      </c>
      <c r="D286" s="208">
        <v>1</v>
      </c>
      <c r="E286" s="376" t="s">
        <v>205</v>
      </c>
      <c r="F286" s="53">
        <f>SUM(G286:H286)</f>
        <v>0</v>
      </c>
      <c r="G286" s="237"/>
      <c r="H286" s="27"/>
      <c r="I286" s="363"/>
      <c r="J286" s="363"/>
      <c r="K286" s="363"/>
      <c r="L286" s="363"/>
    </row>
    <row r="287" spans="1:12" ht="24.75" customHeight="1" thickBot="1">
      <c r="A287" s="206">
        <v>2722</v>
      </c>
      <c r="B287" s="233" t="s">
        <v>604</v>
      </c>
      <c r="C287" s="207">
        <v>2</v>
      </c>
      <c r="D287" s="208">
        <v>2</v>
      </c>
      <c r="E287" s="376" t="s">
        <v>206</v>
      </c>
      <c r="F287" s="53">
        <f>SUM(G287:H287)</f>
        <v>0</v>
      </c>
      <c r="G287" s="237"/>
      <c r="H287" s="27"/>
      <c r="I287" s="363"/>
      <c r="J287" s="363"/>
      <c r="K287" s="363"/>
      <c r="L287" s="363"/>
    </row>
    <row r="288" spans="1:12" ht="22.5" customHeight="1" thickBot="1">
      <c r="A288" s="206">
        <v>2723</v>
      </c>
      <c r="B288" s="233" t="s">
        <v>604</v>
      </c>
      <c r="C288" s="207">
        <v>2</v>
      </c>
      <c r="D288" s="208">
        <v>3</v>
      </c>
      <c r="E288" s="376" t="s">
        <v>207</v>
      </c>
      <c r="F288" s="53">
        <f>SUM(G288:H288)</f>
        <v>0</v>
      </c>
      <c r="G288" s="237"/>
      <c r="H288" s="27"/>
      <c r="I288" s="363"/>
      <c r="J288" s="363"/>
      <c r="K288" s="363"/>
      <c r="L288" s="363"/>
    </row>
    <row r="289" spans="1:12" ht="15.75" customHeight="1" thickBot="1">
      <c r="A289" s="206">
        <v>2724</v>
      </c>
      <c r="B289" s="233" t="s">
        <v>604</v>
      </c>
      <c r="C289" s="207">
        <v>2</v>
      </c>
      <c r="D289" s="208">
        <v>4</v>
      </c>
      <c r="E289" s="376" t="s">
        <v>208</v>
      </c>
      <c r="F289" s="53">
        <f>SUM(G289:H289)</f>
        <v>0</v>
      </c>
      <c r="G289" s="237"/>
      <c r="H289" s="27"/>
      <c r="I289" s="363"/>
      <c r="J289" s="363"/>
      <c r="K289" s="363"/>
      <c r="L289" s="363"/>
    </row>
    <row r="290" spans="1:12" ht="24.75" customHeight="1">
      <c r="A290" s="206">
        <v>2730</v>
      </c>
      <c r="B290" s="233" t="s">
        <v>604</v>
      </c>
      <c r="C290" s="207">
        <v>3</v>
      </c>
      <c r="D290" s="208">
        <v>0</v>
      </c>
      <c r="E290" s="376" t="s">
        <v>209</v>
      </c>
      <c r="F290" s="52">
        <f>SUM(F292:F295)</f>
        <v>0</v>
      </c>
      <c r="G290" s="217">
        <f>SUM(G292:G295)</f>
        <v>0</v>
      </c>
      <c r="H290" s="27">
        <f>SUM(H292:H295)</f>
        <v>0</v>
      </c>
      <c r="I290" s="363"/>
      <c r="J290" s="363"/>
      <c r="K290" s="363"/>
      <c r="L290" s="363"/>
    </row>
    <row r="291" spans="1:12" s="209" customFormat="1" ht="10.5" customHeight="1">
      <c r="A291" s="206"/>
      <c r="B291" s="201"/>
      <c r="C291" s="207"/>
      <c r="D291" s="208"/>
      <c r="E291" s="376" t="s">
        <v>90</v>
      </c>
      <c r="F291" s="52"/>
      <c r="G291" s="217"/>
      <c r="H291" s="27"/>
      <c r="I291" s="363"/>
      <c r="J291" s="363"/>
      <c r="K291" s="363"/>
      <c r="L291" s="363"/>
    </row>
    <row r="292" spans="1:12" ht="24.75" customHeight="1" thickBot="1">
      <c r="A292" s="206">
        <v>2731</v>
      </c>
      <c r="B292" s="233" t="s">
        <v>604</v>
      </c>
      <c r="C292" s="207">
        <v>3</v>
      </c>
      <c r="D292" s="208">
        <v>1</v>
      </c>
      <c r="E292" s="376" t="s">
        <v>210</v>
      </c>
      <c r="F292" s="53">
        <f>SUM(G292:H292)</f>
        <v>0</v>
      </c>
      <c r="G292" s="237"/>
      <c r="H292" s="27"/>
      <c r="I292" s="363"/>
      <c r="J292" s="363"/>
      <c r="K292" s="363"/>
      <c r="L292" s="363"/>
    </row>
    <row r="293" spans="1:12" ht="23.25" customHeight="1" thickBot="1">
      <c r="A293" s="206">
        <v>2732</v>
      </c>
      <c r="B293" s="233" t="s">
        <v>604</v>
      </c>
      <c r="C293" s="207">
        <v>3</v>
      </c>
      <c r="D293" s="208">
        <v>2</v>
      </c>
      <c r="E293" s="376" t="s">
        <v>211</v>
      </c>
      <c r="F293" s="53">
        <f>SUM(G293:H293)</f>
        <v>0</v>
      </c>
      <c r="G293" s="237"/>
      <c r="H293" s="27"/>
      <c r="I293" s="363"/>
      <c r="J293" s="363"/>
      <c r="K293" s="363"/>
      <c r="L293" s="363"/>
    </row>
    <row r="294" spans="1:12" ht="26.25" customHeight="1" thickBot="1">
      <c r="A294" s="206">
        <v>2733</v>
      </c>
      <c r="B294" s="233" t="s">
        <v>604</v>
      </c>
      <c r="C294" s="207">
        <v>3</v>
      </c>
      <c r="D294" s="208">
        <v>3</v>
      </c>
      <c r="E294" s="376" t="s">
        <v>218</v>
      </c>
      <c r="F294" s="53">
        <f>SUM(G294:H294)</f>
        <v>0</v>
      </c>
      <c r="G294" s="237"/>
      <c r="H294" s="27"/>
      <c r="I294" s="363"/>
      <c r="J294" s="363"/>
      <c r="K294" s="363"/>
      <c r="L294" s="363"/>
    </row>
    <row r="295" spans="1:12" ht="39" customHeight="1" thickBot="1">
      <c r="A295" s="206">
        <v>2734</v>
      </c>
      <c r="B295" s="233" t="s">
        <v>604</v>
      </c>
      <c r="C295" s="207">
        <v>3</v>
      </c>
      <c r="D295" s="208">
        <v>4</v>
      </c>
      <c r="E295" s="376" t="s">
        <v>219</v>
      </c>
      <c r="F295" s="53">
        <f>SUM(G295:H295)</f>
        <v>0</v>
      </c>
      <c r="G295" s="237"/>
      <c r="H295" s="27"/>
      <c r="I295" s="363"/>
      <c r="J295" s="363"/>
      <c r="K295" s="363"/>
      <c r="L295" s="363"/>
    </row>
    <row r="296" spans="1:12" ht="26.25" customHeight="1">
      <c r="A296" s="206">
        <v>2740</v>
      </c>
      <c r="B296" s="233" t="s">
        <v>604</v>
      </c>
      <c r="C296" s="207">
        <v>4</v>
      </c>
      <c r="D296" s="208">
        <v>0</v>
      </c>
      <c r="E296" s="376" t="s">
        <v>220</v>
      </c>
      <c r="F296" s="52">
        <f>SUM(F298)</f>
        <v>0</v>
      </c>
      <c r="G296" s="217">
        <f>SUM(G298)</f>
        <v>0</v>
      </c>
      <c r="H296" s="27">
        <f>SUM(H298)</f>
        <v>0</v>
      </c>
      <c r="I296" s="363"/>
      <c r="J296" s="363"/>
      <c r="K296" s="363"/>
      <c r="L296" s="363"/>
    </row>
    <row r="297" spans="1:12" s="209" customFormat="1" ht="17.25" customHeight="1">
      <c r="A297" s="206"/>
      <c r="B297" s="201"/>
      <c r="C297" s="207"/>
      <c r="D297" s="208"/>
      <c r="E297" s="376" t="s">
        <v>90</v>
      </c>
      <c r="F297" s="52"/>
      <c r="G297" s="217"/>
      <c r="H297" s="27"/>
      <c r="I297" s="363"/>
      <c r="J297" s="363"/>
      <c r="K297" s="363"/>
      <c r="L297" s="363"/>
    </row>
    <row r="298" spans="1:12" ht="27.75" customHeight="1" thickBot="1">
      <c r="A298" s="206">
        <v>2741</v>
      </c>
      <c r="B298" s="233" t="s">
        <v>604</v>
      </c>
      <c r="C298" s="207">
        <v>4</v>
      </c>
      <c r="D298" s="208">
        <v>1</v>
      </c>
      <c r="E298" s="376" t="s">
        <v>220</v>
      </c>
      <c r="F298" s="53">
        <f>SUM(G298:H298)</f>
        <v>0</v>
      </c>
      <c r="G298" s="237"/>
      <c r="H298" s="27"/>
      <c r="I298" s="363"/>
      <c r="J298" s="363"/>
      <c r="K298" s="363"/>
      <c r="L298" s="363"/>
    </row>
    <row r="299" spans="1:12" ht="39.75" customHeight="1">
      <c r="A299" s="206">
        <v>2750</v>
      </c>
      <c r="B299" s="233" t="s">
        <v>604</v>
      </c>
      <c r="C299" s="207">
        <v>5</v>
      </c>
      <c r="D299" s="208">
        <v>0</v>
      </c>
      <c r="E299" s="376" t="s">
        <v>221</v>
      </c>
      <c r="F299" s="52">
        <f>SUM(F301)</f>
        <v>0</v>
      </c>
      <c r="G299" s="217">
        <f>SUM(G301)</f>
        <v>0</v>
      </c>
      <c r="H299" s="27">
        <f>SUM(H301)</f>
        <v>0</v>
      </c>
      <c r="I299" s="363"/>
      <c r="J299" s="363"/>
      <c r="K299" s="363"/>
      <c r="L299" s="363"/>
    </row>
    <row r="300" spans="1:12" s="209" customFormat="1" ht="15.75" customHeight="1">
      <c r="A300" s="206"/>
      <c r="B300" s="201"/>
      <c r="C300" s="207"/>
      <c r="D300" s="208"/>
      <c r="E300" s="376" t="s">
        <v>90</v>
      </c>
      <c r="F300" s="52"/>
      <c r="G300" s="217"/>
      <c r="H300" s="27"/>
      <c r="I300" s="363"/>
      <c r="J300" s="363"/>
      <c r="K300" s="363"/>
      <c r="L300" s="363"/>
    </row>
    <row r="301" spans="1:12" ht="37.5" customHeight="1" thickBot="1">
      <c r="A301" s="206">
        <v>2751</v>
      </c>
      <c r="B301" s="233" t="s">
        <v>604</v>
      </c>
      <c r="C301" s="207">
        <v>5</v>
      </c>
      <c r="D301" s="208">
        <v>1</v>
      </c>
      <c r="E301" s="376" t="s">
        <v>221</v>
      </c>
      <c r="F301" s="53">
        <f>SUM(G301:H301)</f>
        <v>0</v>
      </c>
      <c r="G301" s="237"/>
      <c r="H301" s="27"/>
      <c r="I301" s="363"/>
      <c r="J301" s="363"/>
      <c r="K301" s="363"/>
      <c r="L301" s="363"/>
    </row>
    <row r="302" spans="1:12" ht="26.25" customHeight="1">
      <c r="A302" s="206">
        <v>2760</v>
      </c>
      <c r="B302" s="233" t="s">
        <v>604</v>
      </c>
      <c r="C302" s="207">
        <v>6</v>
      </c>
      <c r="D302" s="208">
        <v>0</v>
      </c>
      <c r="E302" s="376" t="s">
        <v>222</v>
      </c>
      <c r="F302" s="52">
        <f>SUM(F304:F305)</f>
        <v>0</v>
      </c>
      <c r="G302" s="217">
        <f>SUM(G304:G305)</f>
        <v>0</v>
      </c>
      <c r="H302" s="27">
        <f>SUM(H304:H305)</f>
        <v>0</v>
      </c>
      <c r="I302" s="363"/>
      <c r="J302" s="363"/>
      <c r="K302" s="363"/>
      <c r="L302" s="363"/>
    </row>
    <row r="303" spans="1:12" s="209" customFormat="1" ht="16.5" customHeight="1">
      <c r="A303" s="206"/>
      <c r="B303" s="201"/>
      <c r="C303" s="207"/>
      <c r="D303" s="208"/>
      <c r="E303" s="376" t="s">
        <v>90</v>
      </c>
      <c r="F303" s="52"/>
      <c r="G303" s="217"/>
      <c r="H303" s="27"/>
      <c r="I303" s="363"/>
      <c r="J303" s="363"/>
      <c r="K303" s="363"/>
      <c r="L303" s="363"/>
    </row>
    <row r="304" spans="1:12" ht="27.75" thickBot="1">
      <c r="A304" s="206">
        <v>2761</v>
      </c>
      <c r="B304" s="233" t="s">
        <v>604</v>
      </c>
      <c r="C304" s="207">
        <v>6</v>
      </c>
      <c r="D304" s="208">
        <v>1</v>
      </c>
      <c r="E304" s="376" t="s">
        <v>223</v>
      </c>
      <c r="F304" s="53">
        <f>SUM(G304:H304)</f>
        <v>0</v>
      </c>
      <c r="G304" s="237"/>
      <c r="H304" s="27"/>
      <c r="I304" s="363"/>
      <c r="J304" s="363"/>
      <c r="K304" s="363"/>
      <c r="L304" s="363"/>
    </row>
    <row r="305" spans="1:12" ht="23.25" customHeight="1" thickBot="1">
      <c r="A305" s="206">
        <v>2762</v>
      </c>
      <c r="B305" s="233" t="s">
        <v>604</v>
      </c>
      <c r="C305" s="207">
        <v>6</v>
      </c>
      <c r="D305" s="208">
        <v>2</v>
      </c>
      <c r="E305" s="376" t="s">
        <v>222</v>
      </c>
      <c r="F305" s="53">
        <f>SUM(G305:H305)</f>
        <v>0</v>
      </c>
      <c r="G305" s="237"/>
      <c r="H305" s="27"/>
      <c r="I305" s="363"/>
      <c r="J305" s="363"/>
      <c r="K305" s="363"/>
      <c r="L305" s="363"/>
    </row>
    <row r="306" spans="1:12" s="205" customFormat="1" ht="56.25" customHeight="1">
      <c r="A306" s="206">
        <v>2800</v>
      </c>
      <c r="B306" s="233" t="s">
        <v>605</v>
      </c>
      <c r="C306" s="234">
        <v>0</v>
      </c>
      <c r="D306" s="235">
        <v>0</v>
      </c>
      <c r="E306" s="366" t="s">
        <v>224</v>
      </c>
      <c r="F306" s="221">
        <f>SUM(F308,F311,F325,F331,F336,F339)</f>
        <v>50510</v>
      </c>
      <c r="G306" s="452">
        <f>SUM(G308,G311,G325,G331,G336,G339)</f>
        <v>50510</v>
      </c>
      <c r="H306" s="463">
        <f>SUM(H308,H311,H325,H331,H336,H339)</f>
        <v>0</v>
      </c>
      <c r="I306" s="454"/>
      <c r="J306" s="454"/>
      <c r="K306" s="454"/>
      <c r="L306" s="454"/>
    </row>
    <row r="307" spans="1:12" ht="17.25" customHeight="1">
      <c r="A307" s="200"/>
      <c r="B307" s="201"/>
      <c r="C307" s="202"/>
      <c r="D307" s="203"/>
      <c r="E307" s="376" t="s">
        <v>78</v>
      </c>
      <c r="F307" s="219"/>
      <c r="G307" s="231"/>
      <c r="H307" s="27"/>
      <c r="I307" s="363"/>
      <c r="J307" s="363"/>
      <c r="K307" s="363"/>
      <c r="L307" s="363"/>
    </row>
    <row r="308" spans="1:12" ht="24" customHeight="1">
      <c r="A308" s="206">
        <v>2810</v>
      </c>
      <c r="B308" s="233" t="s">
        <v>605</v>
      </c>
      <c r="C308" s="207">
        <v>1</v>
      </c>
      <c r="D308" s="208">
        <v>0</v>
      </c>
      <c r="E308" s="376" t="s">
        <v>225</v>
      </c>
      <c r="F308" s="221">
        <f>SUM(F310)</f>
        <v>0</v>
      </c>
      <c r="G308" s="452">
        <f>SUM(G310)</f>
        <v>0</v>
      </c>
      <c r="H308" s="463">
        <f>SUM(H310)</f>
        <v>0</v>
      </c>
      <c r="I308" s="454"/>
      <c r="J308" s="454"/>
      <c r="K308" s="454"/>
      <c r="L308" s="454"/>
    </row>
    <row r="309" spans="1:12" s="209" customFormat="1" ht="12.75" customHeight="1">
      <c r="A309" s="206"/>
      <c r="B309" s="201"/>
      <c r="C309" s="207"/>
      <c r="D309" s="208"/>
      <c r="E309" s="376" t="s">
        <v>90</v>
      </c>
      <c r="F309" s="52"/>
      <c r="G309" s="217"/>
      <c r="H309" s="27"/>
      <c r="I309" s="363"/>
      <c r="J309" s="363"/>
      <c r="K309" s="363"/>
      <c r="L309" s="363"/>
    </row>
    <row r="310" spans="1:12" ht="26.25" customHeight="1" thickBot="1">
      <c r="A310" s="206">
        <v>2811</v>
      </c>
      <c r="B310" s="233" t="s">
        <v>605</v>
      </c>
      <c r="C310" s="207">
        <v>1</v>
      </c>
      <c r="D310" s="208">
        <v>1</v>
      </c>
      <c r="E310" s="376" t="s">
        <v>225</v>
      </c>
      <c r="F310" s="53">
        <f>SUM(G310:H310)</f>
        <v>0</v>
      </c>
      <c r="G310" s="237"/>
      <c r="H310" s="27"/>
      <c r="I310" s="363"/>
      <c r="J310" s="363"/>
      <c r="K310" s="363"/>
      <c r="L310" s="363"/>
    </row>
    <row r="311" spans="1:12" ht="28.5" customHeight="1">
      <c r="A311" s="206">
        <v>2820</v>
      </c>
      <c r="B311" s="233" t="s">
        <v>605</v>
      </c>
      <c r="C311" s="207">
        <v>2</v>
      </c>
      <c r="D311" s="208">
        <v>0</v>
      </c>
      <c r="E311" s="366" t="s">
        <v>226</v>
      </c>
      <c r="F311" s="221">
        <f>F313+F316+F317+F319</f>
        <v>50510</v>
      </c>
      <c r="G311" s="452">
        <f>SUM(G313,G316,G317,G319,G322,G323,G324)</f>
        <v>50510</v>
      </c>
      <c r="H311" s="463">
        <f>SUM(H313,H316,H317,H319,H322,H323,H324)</f>
        <v>0</v>
      </c>
      <c r="I311" s="454"/>
      <c r="J311" s="454"/>
      <c r="K311" s="454"/>
      <c r="L311" s="454"/>
    </row>
    <row r="312" spans="1:12" s="209" customFormat="1" ht="10.5" customHeight="1">
      <c r="A312" s="206"/>
      <c r="B312" s="201"/>
      <c r="C312" s="207"/>
      <c r="D312" s="208"/>
      <c r="E312" s="376" t="s">
        <v>90</v>
      </c>
      <c r="F312" s="52"/>
      <c r="G312" s="217"/>
      <c r="H312" s="27"/>
      <c r="I312" s="363"/>
      <c r="J312" s="363"/>
      <c r="K312" s="363"/>
      <c r="L312" s="363"/>
    </row>
    <row r="313" spans="1:12" ht="22.5" customHeight="1" thickBot="1">
      <c r="A313" s="206">
        <v>2821</v>
      </c>
      <c r="B313" s="233" t="s">
        <v>605</v>
      </c>
      <c r="C313" s="207">
        <v>2</v>
      </c>
      <c r="D313" s="208">
        <v>1</v>
      </c>
      <c r="E313" s="366" t="s">
        <v>227</v>
      </c>
      <c r="F313" s="53">
        <f>F314+F315</f>
        <v>43510</v>
      </c>
      <c r="G313" s="237">
        <f>SUM(G314:G315)</f>
        <v>43510</v>
      </c>
      <c r="H313" s="27">
        <f>SUM(H314:H315)</f>
        <v>0</v>
      </c>
      <c r="I313" s="363"/>
      <c r="J313" s="363"/>
      <c r="K313" s="363"/>
      <c r="L313" s="363"/>
    </row>
    <row r="314" spans="1:12" ht="55.5" customHeight="1" thickBot="1">
      <c r="A314" s="206"/>
      <c r="B314" s="233"/>
      <c r="C314" s="207"/>
      <c r="D314" s="208"/>
      <c r="E314" s="382" t="s">
        <v>495</v>
      </c>
      <c r="F314" s="53">
        <f>SUM(G314:H314)</f>
        <v>43510</v>
      </c>
      <c r="G314" s="217">
        <v>43510</v>
      </c>
      <c r="H314" s="27"/>
      <c r="I314" s="456"/>
      <c r="J314" s="456"/>
      <c r="K314" s="456"/>
      <c r="L314" s="456"/>
    </row>
    <row r="315" spans="1:12" ht="18" thickBot="1">
      <c r="A315" s="206"/>
      <c r="B315" s="233"/>
      <c r="C315" s="207"/>
      <c r="D315" s="208"/>
      <c r="E315" s="376"/>
      <c r="F315" s="53">
        <f>SUM(G315:H315)</f>
        <v>0</v>
      </c>
      <c r="G315" s="217"/>
      <c r="H315" s="27"/>
      <c r="I315" s="363"/>
      <c r="J315" s="363"/>
      <c r="K315" s="363"/>
      <c r="L315" s="363"/>
    </row>
    <row r="316" spans="1:12" ht="18" thickBot="1">
      <c r="A316" s="206">
        <v>2822</v>
      </c>
      <c r="B316" s="233" t="s">
        <v>605</v>
      </c>
      <c r="C316" s="207">
        <v>2</v>
      </c>
      <c r="D316" s="208">
        <v>2</v>
      </c>
      <c r="E316" s="376" t="s">
        <v>228</v>
      </c>
      <c r="F316" s="53">
        <f>SUM(G316:H316)</f>
        <v>0</v>
      </c>
      <c r="G316" s="217"/>
      <c r="H316" s="27"/>
      <c r="I316" s="363"/>
      <c r="J316" s="363"/>
      <c r="K316" s="363"/>
      <c r="L316" s="363"/>
    </row>
    <row r="317" spans="1:12" ht="24" customHeight="1" thickBot="1">
      <c r="A317" s="206">
        <v>2823</v>
      </c>
      <c r="B317" s="233" t="s">
        <v>605</v>
      </c>
      <c r="C317" s="207">
        <v>2</v>
      </c>
      <c r="D317" s="208">
        <v>3</v>
      </c>
      <c r="E317" s="376" t="s">
        <v>229</v>
      </c>
      <c r="F317" s="53">
        <f>SUM(G317:H317)</f>
        <v>0</v>
      </c>
      <c r="G317" s="237">
        <f>SUM(G318)</f>
        <v>0</v>
      </c>
      <c r="H317" s="27">
        <f>SUM(H318)</f>
        <v>0</v>
      </c>
      <c r="I317" s="363"/>
      <c r="J317" s="363"/>
      <c r="K317" s="363"/>
      <c r="L317" s="363"/>
    </row>
    <row r="318" spans="1:12" ht="24" customHeight="1" thickBot="1">
      <c r="A318" s="206"/>
      <c r="B318" s="233"/>
      <c r="C318" s="207"/>
      <c r="D318" s="208"/>
      <c r="E318" s="376" t="s">
        <v>599</v>
      </c>
      <c r="F318" s="53">
        <f>SUM(G318:H318)</f>
        <v>0</v>
      </c>
      <c r="G318" s="453"/>
      <c r="H318" s="463">
        <v>0</v>
      </c>
      <c r="I318" s="454"/>
      <c r="J318" s="454"/>
      <c r="K318" s="454"/>
      <c r="L318" s="454"/>
    </row>
    <row r="319" spans="1:12" ht="29.25" thickBot="1">
      <c r="A319" s="206">
        <v>2824</v>
      </c>
      <c r="B319" s="233" t="s">
        <v>605</v>
      </c>
      <c r="C319" s="207">
        <v>2</v>
      </c>
      <c r="D319" s="208">
        <v>4</v>
      </c>
      <c r="E319" s="366" t="s">
        <v>230</v>
      </c>
      <c r="F319" s="238">
        <f aca="true" t="shared" si="7" ref="F319:F324">SUM(G319:H319)</f>
        <v>7000</v>
      </c>
      <c r="G319" s="452">
        <f>SUM(G320:G321)</f>
        <v>7000</v>
      </c>
      <c r="H319" s="463">
        <f>SUM(H320:H321)</f>
        <v>0</v>
      </c>
      <c r="I319" s="454"/>
      <c r="J319" s="454"/>
      <c r="K319" s="454"/>
      <c r="L319" s="454"/>
    </row>
    <row r="320" spans="1:12" ht="29.25" thickBot="1">
      <c r="A320" s="206"/>
      <c r="B320" s="233"/>
      <c r="C320" s="207"/>
      <c r="D320" s="208"/>
      <c r="E320" s="365" t="s">
        <v>508</v>
      </c>
      <c r="F320" s="53">
        <f t="shared" si="7"/>
        <v>4000</v>
      </c>
      <c r="G320" s="217">
        <v>4000</v>
      </c>
      <c r="H320" s="27"/>
      <c r="I320" s="363"/>
      <c r="J320" s="363"/>
      <c r="K320" s="363"/>
      <c r="L320" s="363"/>
    </row>
    <row r="321" spans="1:12" ht="29.25" thickBot="1">
      <c r="A321" s="206"/>
      <c r="B321" s="233"/>
      <c r="C321" s="207"/>
      <c r="D321" s="208"/>
      <c r="E321" s="365" t="s">
        <v>494</v>
      </c>
      <c r="F321" s="53">
        <f t="shared" si="7"/>
        <v>3000</v>
      </c>
      <c r="G321" s="217">
        <v>3000</v>
      </c>
      <c r="H321" s="27"/>
      <c r="I321" s="363"/>
      <c r="J321" s="363"/>
      <c r="K321" s="363"/>
      <c r="L321" s="363"/>
    </row>
    <row r="322" spans="1:12" ht="18" thickBot="1">
      <c r="A322" s="206">
        <v>2825</v>
      </c>
      <c r="B322" s="233" t="s">
        <v>605</v>
      </c>
      <c r="C322" s="207">
        <v>2</v>
      </c>
      <c r="D322" s="208">
        <v>5</v>
      </c>
      <c r="E322" s="376" t="s">
        <v>231</v>
      </c>
      <c r="F322" s="238">
        <f t="shared" si="7"/>
        <v>0</v>
      </c>
      <c r="G322" s="452"/>
      <c r="H322" s="463"/>
      <c r="I322" s="454"/>
      <c r="J322" s="454"/>
      <c r="K322" s="454"/>
      <c r="L322" s="454"/>
    </row>
    <row r="323" spans="1:12" ht="18" thickBot="1">
      <c r="A323" s="206">
        <v>2826</v>
      </c>
      <c r="B323" s="233" t="s">
        <v>605</v>
      </c>
      <c r="C323" s="207">
        <v>2</v>
      </c>
      <c r="D323" s="208">
        <v>6</v>
      </c>
      <c r="E323" s="376" t="s">
        <v>232</v>
      </c>
      <c r="F323" s="53">
        <f t="shared" si="7"/>
        <v>0</v>
      </c>
      <c r="G323" s="217"/>
      <c r="H323" s="27"/>
      <c r="I323" s="363"/>
      <c r="J323" s="363"/>
      <c r="K323" s="363"/>
      <c r="L323" s="363"/>
    </row>
    <row r="324" spans="1:12" ht="41.25" thickBot="1">
      <c r="A324" s="206">
        <v>2827</v>
      </c>
      <c r="B324" s="233" t="s">
        <v>605</v>
      </c>
      <c r="C324" s="207">
        <v>2</v>
      </c>
      <c r="D324" s="208">
        <v>7</v>
      </c>
      <c r="E324" s="376" t="s">
        <v>233</v>
      </c>
      <c r="F324" s="53">
        <f t="shared" si="7"/>
        <v>0</v>
      </c>
      <c r="G324" s="217"/>
      <c r="H324" s="27"/>
      <c r="I324" s="363"/>
      <c r="J324" s="363"/>
      <c r="K324" s="363"/>
      <c r="L324" s="363"/>
    </row>
    <row r="325" spans="1:12" ht="36.75" customHeight="1">
      <c r="A325" s="206">
        <v>2830</v>
      </c>
      <c r="B325" s="233" t="s">
        <v>605</v>
      </c>
      <c r="C325" s="207">
        <v>3</v>
      </c>
      <c r="D325" s="208">
        <v>0</v>
      </c>
      <c r="E325" s="376" t="s">
        <v>234</v>
      </c>
      <c r="F325" s="52">
        <f>SUM(F327:F328)</f>
        <v>0</v>
      </c>
      <c r="G325" s="217">
        <f>SUM(G327:G328)</f>
        <v>0</v>
      </c>
      <c r="H325" s="27">
        <f>SUM(H327:H328)</f>
        <v>0</v>
      </c>
      <c r="I325" s="363"/>
      <c r="J325" s="363"/>
      <c r="K325" s="363"/>
      <c r="L325" s="363"/>
    </row>
    <row r="326" spans="1:12" s="209" customFormat="1" ht="15" customHeight="1">
      <c r="A326" s="206"/>
      <c r="B326" s="201"/>
      <c r="C326" s="207"/>
      <c r="D326" s="208"/>
      <c r="E326" s="376" t="s">
        <v>90</v>
      </c>
      <c r="F326" s="52"/>
      <c r="G326" s="217"/>
      <c r="H326" s="27"/>
      <c r="I326" s="363"/>
      <c r="J326" s="363"/>
      <c r="K326" s="363"/>
      <c r="L326" s="363"/>
    </row>
    <row r="327" spans="1:12" ht="19.5" customHeight="1" thickBot="1">
      <c r="A327" s="206">
        <v>2831</v>
      </c>
      <c r="B327" s="233" t="s">
        <v>605</v>
      </c>
      <c r="C327" s="207">
        <v>3</v>
      </c>
      <c r="D327" s="208">
        <v>1</v>
      </c>
      <c r="E327" s="376" t="s">
        <v>235</v>
      </c>
      <c r="F327" s="53">
        <f>SUM(G327:H327)</f>
        <v>0</v>
      </c>
      <c r="G327" s="217"/>
      <c r="H327" s="27"/>
      <c r="I327" s="363"/>
      <c r="J327" s="363"/>
      <c r="K327" s="363"/>
      <c r="L327" s="363"/>
    </row>
    <row r="328" spans="1:12" ht="27.75" thickBot="1">
      <c r="A328" s="206">
        <v>2832</v>
      </c>
      <c r="B328" s="233" t="s">
        <v>605</v>
      </c>
      <c r="C328" s="207">
        <v>3</v>
      </c>
      <c r="D328" s="208">
        <v>2</v>
      </c>
      <c r="E328" s="376" t="s">
        <v>236</v>
      </c>
      <c r="F328" s="53">
        <f>SUM(G328:H328)</f>
        <v>0</v>
      </c>
      <c r="G328" s="217">
        <f>G329</f>
        <v>0</v>
      </c>
      <c r="H328" s="27">
        <f>H329</f>
        <v>0</v>
      </c>
      <c r="I328" s="363"/>
      <c r="J328" s="363"/>
      <c r="K328" s="363"/>
      <c r="L328" s="363"/>
    </row>
    <row r="329" spans="1:12" ht="18" thickBot="1">
      <c r="A329" s="206"/>
      <c r="B329" s="233"/>
      <c r="C329" s="207"/>
      <c r="D329" s="208"/>
      <c r="E329" s="376"/>
      <c r="F329" s="53">
        <f>SUM(G329:H329)</f>
        <v>0</v>
      </c>
      <c r="G329" s="217"/>
      <c r="H329" s="27">
        <v>0</v>
      </c>
      <c r="I329" s="363"/>
      <c r="J329" s="363"/>
      <c r="K329" s="363"/>
      <c r="L329" s="363"/>
    </row>
    <row r="330" spans="1:12" ht="18.75" customHeight="1" thickBot="1">
      <c r="A330" s="206">
        <v>2833</v>
      </c>
      <c r="B330" s="233" t="s">
        <v>605</v>
      </c>
      <c r="C330" s="207">
        <v>3</v>
      </c>
      <c r="D330" s="208">
        <v>3</v>
      </c>
      <c r="E330" s="376" t="s">
        <v>237</v>
      </c>
      <c r="F330" s="53">
        <f>SUM(G330:H330)</f>
        <v>0</v>
      </c>
      <c r="G330" s="217"/>
      <c r="H330" s="27"/>
      <c r="I330" s="363"/>
      <c r="J330" s="363"/>
      <c r="K330" s="363"/>
      <c r="L330" s="363"/>
    </row>
    <row r="331" spans="1:12" ht="25.5" customHeight="1">
      <c r="A331" s="206">
        <v>2840</v>
      </c>
      <c r="B331" s="233" t="s">
        <v>605</v>
      </c>
      <c r="C331" s="207">
        <v>4</v>
      </c>
      <c r="D331" s="208">
        <v>0</v>
      </c>
      <c r="E331" s="376" t="s">
        <v>238</v>
      </c>
      <c r="F331" s="52">
        <f>SUM(F333:F335)</f>
        <v>0</v>
      </c>
      <c r="G331" s="217">
        <f>SUM(G333:G335)</f>
        <v>0</v>
      </c>
      <c r="H331" s="27">
        <f>SUM(H333:H335)</f>
        <v>0</v>
      </c>
      <c r="I331" s="363"/>
      <c r="J331" s="363"/>
      <c r="K331" s="363"/>
      <c r="L331" s="363"/>
    </row>
    <row r="332" spans="1:12" s="209" customFormat="1" ht="15.75" customHeight="1">
      <c r="A332" s="206"/>
      <c r="B332" s="201"/>
      <c r="C332" s="207"/>
      <c r="D332" s="208"/>
      <c r="E332" s="376" t="s">
        <v>90</v>
      </c>
      <c r="F332" s="52"/>
      <c r="G332" s="217"/>
      <c r="H332" s="27"/>
      <c r="I332" s="363"/>
      <c r="J332" s="363"/>
      <c r="K332" s="363"/>
      <c r="L332" s="363"/>
    </row>
    <row r="333" spans="1:12" ht="19.5" customHeight="1" thickBot="1">
      <c r="A333" s="206">
        <v>2841</v>
      </c>
      <c r="B333" s="233" t="s">
        <v>605</v>
      </c>
      <c r="C333" s="207">
        <v>4</v>
      </c>
      <c r="D333" s="208">
        <v>1</v>
      </c>
      <c r="E333" s="376" t="s">
        <v>239</v>
      </c>
      <c r="F333" s="53">
        <f>SUM(G333:H333)</f>
        <v>0</v>
      </c>
      <c r="G333" s="217"/>
      <c r="H333" s="27"/>
      <c r="I333" s="363"/>
      <c r="J333" s="363"/>
      <c r="K333" s="363"/>
      <c r="L333" s="363"/>
    </row>
    <row r="334" spans="1:12" ht="36" customHeight="1" thickBot="1">
      <c r="A334" s="206">
        <v>2842</v>
      </c>
      <c r="B334" s="233" t="s">
        <v>605</v>
      </c>
      <c r="C334" s="207">
        <v>4</v>
      </c>
      <c r="D334" s="208">
        <v>2</v>
      </c>
      <c r="E334" s="376" t="s">
        <v>240</v>
      </c>
      <c r="F334" s="53">
        <f>SUM(G334:H334)</f>
        <v>0</v>
      </c>
      <c r="G334" s="217"/>
      <c r="H334" s="27"/>
      <c r="I334" s="363"/>
      <c r="J334" s="363"/>
      <c r="K334" s="363"/>
      <c r="L334" s="363"/>
    </row>
    <row r="335" spans="1:12" ht="27" customHeight="1" thickBot="1">
      <c r="A335" s="206">
        <v>2843</v>
      </c>
      <c r="B335" s="233" t="s">
        <v>605</v>
      </c>
      <c r="C335" s="207">
        <v>4</v>
      </c>
      <c r="D335" s="208">
        <v>3</v>
      </c>
      <c r="E335" s="376" t="s">
        <v>238</v>
      </c>
      <c r="F335" s="53">
        <f>SUM(G335:H335)</f>
        <v>0</v>
      </c>
      <c r="G335" s="217"/>
      <c r="H335" s="27"/>
      <c r="I335" s="363"/>
      <c r="J335" s="363"/>
      <c r="K335" s="363"/>
      <c r="L335" s="363"/>
    </row>
    <row r="336" spans="1:12" ht="36.75" customHeight="1">
      <c r="A336" s="206">
        <v>2850</v>
      </c>
      <c r="B336" s="233" t="s">
        <v>605</v>
      </c>
      <c r="C336" s="207">
        <v>5</v>
      </c>
      <c r="D336" s="208">
        <v>0</v>
      </c>
      <c r="E336" s="391" t="s">
        <v>241</v>
      </c>
      <c r="F336" s="52">
        <f>SUM(F338)</f>
        <v>0</v>
      </c>
      <c r="G336" s="217">
        <f>SUM(G338)</f>
        <v>0</v>
      </c>
      <c r="H336" s="27">
        <f>SUM(H338)</f>
        <v>0</v>
      </c>
      <c r="I336" s="363"/>
      <c r="J336" s="363"/>
      <c r="K336" s="363"/>
      <c r="L336" s="363"/>
    </row>
    <row r="337" spans="1:12" s="209" customFormat="1" ht="10.5" customHeight="1">
      <c r="A337" s="206"/>
      <c r="B337" s="201"/>
      <c r="C337" s="207"/>
      <c r="D337" s="208"/>
      <c r="E337" s="376" t="s">
        <v>90</v>
      </c>
      <c r="F337" s="52"/>
      <c r="G337" s="217"/>
      <c r="H337" s="27"/>
      <c r="I337" s="363"/>
      <c r="J337" s="363"/>
      <c r="K337" s="363"/>
      <c r="L337" s="363"/>
    </row>
    <row r="338" spans="1:12" ht="24" customHeight="1" thickBot="1">
      <c r="A338" s="206">
        <v>2851</v>
      </c>
      <c r="B338" s="233" t="s">
        <v>605</v>
      </c>
      <c r="C338" s="207">
        <v>5</v>
      </c>
      <c r="D338" s="208">
        <v>1</v>
      </c>
      <c r="E338" s="391" t="s">
        <v>241</v>
      </c>
      <c r="F338" s="53">
        <f>SUM(G338:H338)</f>
        <v>0</v>
      </c>
      <c r="G338" s="237"/>
      <c r="H338" s="27"/>
      <c r="I338" s="363"/>
      <c r="J338" s="363"/>
      <c r="K338" s="363"/>
      <c r="L338" s="363"/>
    </row>
    <row r="339" spans="1:12" ht="27" customHeight="1" thickBot="1">
      <c r="A339" s="206">
        <v>2860</v>
      </c>
      <c r="B339" s="233" t="s">
        <v>605</v>
      </c>
      <c r="C339" s="207">
        <v>6</v>
      </c>
      <c r="D339" s="208">
        <v>0</v>
      </c>
      <c r="E339" s="391" t="s">
        <v>242</v>
      </c>
      <c r="F339" s="158">
        <f>SUM(F341)</f>
        <v>0</v>
      </c>
      <c r="G339" s="432">
        <f>SUM(G341)</f>
        <v>0</v>
      </c>
      <c r="H339" s="27">
        <f>SUM(H341)</f>
        <v>0</v>
      </c>
      <c r="I339" s="363"/>
      <c r="J339" s="363"/>
      <c r="K339" s="363"/>
      <c r="L339" s="363"/>
    </row>
    <row r="340" spans="1:12" s="209" customFormat="1" ht="10.5" customHeight="1">
      <c r="A340" s="206"/>
      <c r="B340" s="201"/>
      <c r="C340" s="207"/>
      <c r="D340" s="208"/>
      <c r="E340" s="376" t="s">
        <v>90</v>
      </c>
      <c r="F340" s="219"/>
      <c r="G340" s="231"/>
      <c r="H340" s="27"/>
      <c r="I340" s="363"/>
      <c r="J340" s="363"/>
      <c r="K340" s="363"/>
      <c r="L340" s="363"/>
    </row>
    <row r="341" spans="1:12" ht="24" customHeight="1" thickBot="1">
      <c r="A341" s="206">
        <v>2861</v>
      </c>
      <c r="B341" s="233" t="s">
        <v>605</v>
      </c>
      <c r="C341" s="207">
        <v>6</v>
      </c>
      <c r="D341" s="208">
        <v>1</v>
      </c>
      <c r="E341" s="391" t="s">
        <v>242</v>
      </c>
      <c r="F341" s="53">
        <f>F342</f>
        <v>0</v>
      </c>
      <c r="G341" s="237">
        <f>G342</f>
        <v>0</v>
      </c>
      <c r="H341" s="27">
        <f>H342</f>
        <v>0</v>
      </c>
      <c r="I341" s="363"/>
      <c r="J341" s="363"/>
      <c r="K341" s="363"/>
      <c r="L341" s="363"/>
    </row>
    <row r="342" spans="1:12" ht="24" customHeight="1" thickBot="1">
      <c r="A342" s="206"/>
      <c r="B342" s="233"/>
      <c r="C342" s="207"/>
      <c r="D342" s="208"/>
      <c r="E342" s="391">
        <v>4269</v>
      </c>
      <c r="F342" s="53">
        <f>SUM(G342:H342)</f>
        <v>0</v>
      </c>
      <c r="G342" s="223"/>
      <c r="H342" s="27"/>
      <c r="I342" s="363"/>
      <c r="J342" s="363"/>
      <c r="K342" s="363"/>
      <c r="L342" s="363"/>
    </row>
    <row r="343" spans="1:12" s="205" customFormat="1" ht="55.5" customHeight="1" thickBot="1">
      <c r="A343" s="239">
        <v>2900</v>
      </c>
      <c r="B343" s="240" t="s">
        <v>606</v>
      </c>
      <c r="C343" s="234">
        <v>0</v>
      </c>
      <c r="D343" s="235">
        <v>0</v>
      </c>
      <c r="E343" s="366" t="s">
        <v>243</v>
      </c>
      <c r="F343" s="53">
        <f>SUM(G343:H343)</f>
        <v>1207734.4</v>
      </c>
      <c r="G343" s="452">
        <f>SUM(G345,G372,G376,G380,G384,G397,G400,G403)</f>
        <v>536793</v>
      </c>
      <c r="H343" s="463">
        <f>SUM(H345,H372,H376,H380,H384,H397,H400,H403)</f>
        <v>670941.4</v>
      </c>
      <c r="I343" s="454"/>
      <c r="J343" s="454"/>
      <c r="K343" s="454"/>
      <c r="L343" s="454"/>
    </row>
    <row r="344" spans="1:12" ht="11.25" customHeight="1">
      <c r="A344" s="200"/>
      <c r="B344" s="201"/>
      <c r="C344" s="202"/>
      <c r="D344" s="203"/>
      <c r="E344" s="376" t="s">
        <v>78</v>
      </c>
      <c r="F344" s="219"/>
      <c r="G344" s="231"/>
      <c r="H344" s="27"/>
      <c r="I344" s="363"/>
      <c r="J344" s="363"/>
      <c r="K344" s="363"/>
      <c r="L344" s="363"/>
    </row>
    <row r="345" spans="1:12" ht="24.75" customHeight="1" thickBot="1">
      <c r="A345" s="206">
        <v>2910</v>
      </c>
      <c r="B345" s="233" t="s">
        <v>606</v>
      </c>
      <c r="C345" s="207">
        <v>1</v>
      </c>
      <c r="D345" s="208">
        <v>0</v>
      </c>
      <c r="E345" s="376" t="s">
        <v>244</v>
      </c>
      <c r="F345" s="53">
        <f>SUM(G345:H345)</f>
        <v>1028193.4000000001</v>
      </c>
      <c r="G345" s="217">
        <f>G347+G371</f>
        <v>357252.00000000006</v>
      </c>
      <c r="H345" s="27">
        <f>H347</f>
        <v>670941.4</v>
      </c>
      <c r="I345" s="363"/>
      <c r="J345" s="363"/>
      <c r="K345" s="363"/>
      <c r="L345" s="363"/>
    </row>
    <row r="346" spans="1:12" s="209" customFormat="1" ht="10.5" customHeight="1">
      <c r="A346" s="206"/>
      <c r="B346" s="201"/>
      <c r="C346" s="207"/>
      <c r="D346" s="208"/>
      <c r="E346" s="376" t="s">
        <v>90</v>
      </c>
      <c r="F346" s="52"/>
      <c r="G346" s="217"/>
      <c r="H346" s="27"/>
      <c r="I346" s="363"/>
      <c r="J346" s="363"/>
      <c r="K346" s="363"/>
      <c r="L346" s="363"/>
    </row>
    <row r="347" spans="1:12" ht="25.5" customHeight="1" thickBot="1">
      <c r="A347" s="206">
        <v>2911</v>
      </c>
      <c r="B347" s="233" t="s">
        <v>606</v>
      </c>
      <c r="C347" s="207">
        <v>1</v>
      </c>
      <c r="D347" s="208">
        <v>1</v>
      </c>
      <c r="E347" s="366" t="s">
        <v>245</v>
      </c>
      <c r="F347" s="53">
        <f>F348+F364</f>
        <v>950284</v>
      </c>
      <c r="G347" s="237">
        <f>G348</f>
        <v>357252.00000000006</v>
      </c>
      <c r="H347" s="27">
        <f>H364+H368</f>
        <v>670941.4</v>
      </c>
      <c r="I347" s="363"/>
      <c r="J347" s="363"/>
      <c r="K347" s="363"/>
      <c r="L347" s="363"/>
    </row>
    <row r="348" spans="1:12" ht="56.25" customHeight="1" thickBot="1">
      <c r="A348" s="206"/>
      <c r="B348" s="233"/>
      <c r="C348" s="207"/>
      <c r="D348" s="208"/>
      <c r="E348" s="382" t="s">
        <v>495</v>
      </c>
      <c r="F348" s="53">
        <f>SUM(G348:H348)</f>
        <v>357252.00000000006</v>
      </c>
      <c r="G348" s="237">
        <f>G350+G351+G352+G353+G354+G355+G356+G357+G358+G359+G360+G361+G362+G363</f>
        <v>357252.00000000006</v>
      </c>
      <c r="H348" s="27">
        <v>0</v>
      </c>
      <c r="I348" s="363"/>
      <c r="J348" s="363"/>
      <c r="K348" s="363"/>
      <c r="L348" s="363"/>
    </row>
    <row r="349" spans="1:12" ht="19.5" customHeight="1" thickBot="1">
      <c r="A349" s="206"/>
      <c r="B349" s="233"/>
      <c r="C349" s="207"/>
      <c r="D349" s="208"/>
      <c r="E349" s="376" t="s">
        <v>14</v>
      </c>
      <c r="F349" s="53"/>
      <c r="G349" s="237"/>
      <c r="H349" s="27"/>
      <c r="I349" s="363"/>
      <c r="J349" s="363"/>
      <c r="K349" s="363"/>
      <c r="L349" s="363"/>
    </row>
    <row r="350" spans="1:12" ht="30" customHeight="1" thickBot="1">
      <c r="A350" s="206"/>
      <c r="B350" s="233"/>
      <c r="C350" s="207"/>
      <c r="D350" s="208"/>
      <c r="E350" s="366" t="s">
        <v>509</v>
      </c>
      <c r="F350" s="53">
        <f aca="true" t="shared" si="8" ref="F350:F363">SUM(G350:H350)</f>
        <v>21823.8</v>
      </c>
      <c r="G350" s="223">
        <v>21823.8</v>
      </c>
      <c r="H350" s="27"/>
      <c r="I350" s="363"/>
      <c r="J350" s="363"/>
      <c r="K350" s="363"/>
      <c r="L350" s="363"/>
    </row>
    <row r="351" spans="1:12" ht="30" customHeight="1" thickBot="1">
      <c r="A351" s="206"/>
      <c r="B351" s="233"/>
      <c r="C351" s="207"/>
      <c r="D351" s="208"/>
      <c r="E351" s="366" t="s">
        <v>510</v>
      </c>
      <c r="F351" s="53">
        <f t="shared" si="8"/>
        <v>15453.4</v>
      </c>
      <c r="G351" s="223">
        <v>15453.4</v>
      </c>
      <c r="H351" s="27"/>
      <c r="I351" s="363"/>
      <c r="J351" s="363"/>
      <c r="K351" s="363"/>
      <c r="L351" s="363"/>
    </row>
    <row r="352" spans="1:12" ht="30" customHeight="1" thickBot="1">
      <c r="A352" s="206"/>
      <c r="B352" s="233"/>
      <c r="C352" s="207"/>
      <c r="D352" s="208"/>
      <c r="E352" s="366" t="s">
        <v>511</v>
      </c>
      <c r="F352" s="53">
        <f t="shared" si="8"/>
        <v>29856.6</v>
      </c>
      <c r="G352" s="223">
        <v>29856.6</v>
      </c>
      <c r="H352" s="27"/>
      <c r="I352" s="363"/>
      <c r="J352" s="363"/>
      <c r="K352" s="363"/>
      <c r="L352" s="363"/>
    </row>
    <row r="353" spans="1:12" ht="30" customHeight="1" thickBot="1">
      <c r="A353" s="206"/>
      <c r="B353" s="233"/>
      <c r="C353" s="207"/>
      <c r="D353" s="208"/>
      <c r="E353" s="366" t="s">
        <v>512</v>
      </c>
      <c r="F353" s="53">
        <f t="shared" si="8"/>
        <v>22783.2</v>
      </c>
      <c r="G353" s="223">
        <v>22783.2</v>
      </c>
      <c r="H353" s="27"/>
      <c r="I353" s="363"/>
      <c r="J353" s="363"/>
      <c r="K353" s="363"/>
      <c r="L353" s="363"/>
    </row>
    <row r="354" spans="1:12" ht="30" customHeight="1" thickBot="1">
      <c r="A354" s="206"/>
      <c r="B354" s="233"/>
      <c r="C354" s="207"/>
      <c r="D354" s="208"/>
      <c r="E354" s="366" t="s">
        <v>513</v>
      </c>
      <c r="F354" s="53">
        <f t="shared" si="8"/>
        <v>36665.5</v>
      </c>
      <c r="G354" s="223">
        <v>36665.5</v>
      </c>
      <c r="H354" s="27"/>
      <c r="I354" s="363"/>
      <c r="J354" s="363"/>
      <c r="K354" s="363"/>
      <c r="L354" s="363"/>
    </row>
    <row r="355" spans="1:12" ht="30" customHeight="1" thickBot="1">
      <c r="A355" s="206"/>
      <c r="B355" s="233"/>
      <c r="C355" s="207"/>
      <c r="D355" s="208"/>
      <c r="E355" s="366" t="s">
        <v>514</v>
      </c>
      <c r="F355" s="53">
        <f t="shared" si="8"/>
        <v>36653.4</v>
      </c>
      <c r="G355" s="223">
        <v>36653.4</v>
      </c>
      <c r="H355" s="27"/>
      <c r="I355" s="363"/>
      <c r="J355" s="363"/>
      <c r="K355" s="363"/>
      <c r="L355" s="363"/>
    </row>
    <row r="356" spans="1:12" ht="30" customHeight="1" thickBot="1">
      <c r="A356" s="206"/>
      <c r="B356" s="233"/>
      <c r="C356" s="207"/>
      <c r="D356" s="208"/>
      <c r="E356" s="366" t="s">
        <v>515</v>
      </c>
      <c r="F356" s="53">
        <f t="shared" si="8"/>
        <v>15854.9</v>
      </c>
      <c r="G356" s="223">
        <v>15854.9</v>
      </c>
      <c r="H356" s="27"/>
      <c r="I356" s="363"/>
      <c r="J356" s="363"/>
      <c r="K356" s="363"/>
      <c r="L356" s="363"/>
    </row>
    <row r="357" spans="1:12" ht="30" customHeight="1" thickBot="1">
      <c r="A357" s="206"/>
      <c r="B357" s="233"/>
      <c r="C357" s="207"/>
      <c r="D357" s="208"/>
      <c r="E357" s="366" t="s">
        <v>516</v>
      </c>
      <c r="F357" s="53">
        <f t="shared" si="8"/>
        <v>60354.2</v>
      </c>
      <c r="G357" s="223">
        <v>60354.2</v>
      </c>
      <c r="H357" s="27"/>
      <c r="I357" s="363"/>
      <c r="J357" s="363"/>
      <c r="K357" s="363"/>
      <c r="L357" s="363"/>
    </row>
    <row r="358" spans="1:12" ht="30" customHeight="1" thickBot="1">
      <c r="A358" s="206"/>
      <c r="B358" s="233"/>
      <c r="C358" s="207"/>
      <c r="D358" s="208"/>
      <c r="E358" s="366" t="s">
        <v>517</v>
      </c>
      <c r="F358" s="53">
        <f t="shared" si="8"/>
        <v>21914.2</v>
      </c>
      <c r="G358" s="223">
        <v>21914.2</v>
      </c>
      <c r="H358" s="27"/>
      <c r="I358" s="363"/>
      <c r="J358" s="363"/>
      <c r="K358" s="363"/>
      <c r="L358" s="363"/>
    </row>
    <row r="359" spans="1:12" ht="30" customHeight="1" thickBot="1">
      <c r="A359" s="206"/>
      <c r="B359" s="233"/>
      <c r="C359" s="207"/>
      <c r="D359" s="208"/>
      <c r="E359" s="366" t="s">
        <v>518</v>
      </c>
      <c r="F359" s="53">
        <f t="shared" si="8"/>
        <v>21481.2</v>
      </c>
      <c r="G359" s="223">
        <v>21481.2</v>
      </c>
      <c r="H359" s="27"/>
      <c r="I359" s="363"/>
      <c r="J359" s="363"/>
      <c r="K359" s="363"/>
      <c r="L359" s="363"/>
    </row>
    <row r="360" spans="1:12" ht="30" customHeight="1" thickBot="1">
      <c r="A360" s="206"/>
      <c r="B360" s="233"/>
      <c r="C360" s="207"/>
      <c r="D360" s="208"/>
      <c r="E360" s="366" t="s">
        <v>519</v>
      </c>
      <c r="F360" s="53">
        <f t="shared" si="8"/>
        <v>21041.2</v>
      </c>
      <c r="G360" s="223">
        <v>21041.2</v>
      </c>
      <c r="H360" s="27"/>
      <c r="I360" s="363"/>
      <c r="J360" s="363"/>
      <c r="K360" s="363"/>
      <c r="L360" s="363"/>
    </row>
    <row r="361" spans="1:12" ht="30" customHeight="1" thickBot="1">
      <c r="A361" s="206"/>
      <c r="B361" s="233"/>
      <c r="C361" s="207"/>
      <c r="D361" s="208"/>
      <c r="E361" s="366" t="s">
        <v>520</v>
      </c>
      <c r="F361" s="53">
        <f t="shared" si="8"/>
        <v>20647.2</v>
      </c>
      <c r="G361" s="223">
        <v>20647.2</v>
      </c>
      <c r="H361" s="27"/>
      <c r="I361" s="363"/>
      <c r="J361" s="363"/>
      <c r="K361" s="363"/>
      <c r="L361" s="363"/>
    </row>
    <row r="362" spans="1:12" ht="30" customHeight="1" thickBot="1">
      <c r="A362" s="206"/>
      <c r="B362" s="233"/>
      <c r="C362" s="207"/>
      <c r="D362" s="208"/>
      <c r="E362" s="366" t="s">
        <v>521</v>
      </c>
      <c r="F362" s="53">
        <f t="shared" si="8"/>
        <v>15733.8</v>
      </c>
      <c r="G362" s="223">
        <v>15733.8</v>
      </c>
      <c r="H362" s="27"/>
      <c r="I362" s="363"/>
      <c r="J362" s="363"/>
      <c r="K362" s="363"/>
      <c r="L362" s="363"/>
    </row>
    <row r="363" spans="1:13" ht="30" customHeight="1" thickBot="1">
      <c r="A363" s="206"/>
      <c r="B363" s="233"/>
      <c r="C363" s="207"/>
      <c r="D363" s="208"/>
      <c r="E363" s="366" t="s">
        <v>522</v>
      </c>
      <c r="F363" s="53">
        <f t="shared" si="8"/>
        <v>16989.4</v>
      </c>
      <c r="G363" s="223">
        <v>16989.4</v>
      </c>
      <c r="H363" s="27"/>
      <c r="I363" s="363"/>
      <c r="J363" s="363"/>
      <c r="K363" s="363"/>
      <c r="L363" s="363"/>
      <c r="M363" s="184">
        <v>0</v>
      </c>
    </row>
    <row r="364" spans="1:12" ht="30" customHeight="1" thickBot="1">
      <c r="A364" s="206"/>
      <c r="B364" s="233"/>
      <c r="C364" s="207"/>
      <c r="D364" s="208"/>
      <c r="E364" s="371" t="s">
        <v>490</v>
      </c>
      <c r="F364" s="225">
        <f>H364</f>
        <v>593032</v>
      </c>
      <c r="G364" s="223"/>
      <c r="H364" s="27">
        <f>H365+H366+H367</f>
        <v>593032</v>
      </c>
      <c r="I364" s="363"/>
      <c r="J364" s="363"/>
      <c r="K364" s="363"/>
      <c r="L364" s="363"/>
    </row>
    <row r="365" spans="1:12" ht="45.75" customHeight="1">
      <c r="A365" s="206"/>
      <c r="B365" s="233"/>
      <c r="C365" s="207"/>
      <c r="D365" s="208"/>
      <c r="E365" s="365" t="s">
        <v>488</v>
      </c>
      <c r="F365" s="222">
        <f>SUM(G365:H365)</f>
        <v>235981.3</v>
      </c>
      <c r="G365" s="461"/>
      <c r="H365" s="27">
        <v>235981.3</v>
      </c>
      <c r="I365" s="363"/>
      <c r="J365" s="363"/>
      <c r="K365" s="363"/>
      <c r="L365" s="363"/>
    </row>
    <row r="366" spans="1:12" ht="45.75" customHeight="1">
      <c r="A366" s="206"/>
      <c r="B366" s="233"/>
      <c r="C366" s="207"/>
      <c r="D366" s="208"/>
      <c r="E366" s="365" t="s">
        <v>489</v>
      </c>
      <c r="F366" s="225">
        <f>SUM(G366:H366)</f>
        <v>217914.7</v>
      </c>
      <c r="G366" s="217"/>
      <c r="H366" s="27">
        <v>217914.7</v>
      </c>
      <c r="I366" s="363"/>
      <c r="J366" s="363"/>
      <c r="K366" s="363"/>
      <c r="L366" s="363"/>
    </row>
    <row r="367" spans="1:12" ht="45.75" customHeight="1">
      <c r="A367" s="206"/>
      <c r="B367" s="233"/>
      <c r="C367" s="207"/>
      <c r="D367" s="208"/>
      <c r="E367" s="365" t="s">
        <v>15</v>
      </c>
      <c r="F367" s="225">
        <f>SUM(G367:H367)</f>
        <v>139136</v>
      </c>
      <c r="G367" s="223"/>
      <c r="H367" s="27">
        <v>139136</v>
      </c>
      <c r="I367" s="363"/>
      <c r="J367" s="363"/>
      <c r="K367" s="363"/>
      <c r="L367" s="363"/>
    </row>
    <row r="368" spans="1:12" ht="45.75" customHeight="1">
      <c r="A368" s="206"/>
      <c r="B368" s="233"/>
      <c r="C368" s="207"/>
      <c r="D368" s="208"/>
      <c r="E368" s="365" t="s">
        <v>536</v>
      </c>
      <c r="F368" s="225">
        <f>F369</f>
        <v>77909.4</v>
      </c>
      <c r="G368" s="223"/>
      <c r="H368" s="27">
        <f>H369</f>
        <v>77909.4</v>
      </c>
      <c r="I368" s="363"/>
      <c r="J368" s="363"/>
      <c r="K368" s="363"/>
      <c r="L368" s="363"/>
    </row>
    <row r="369" spans="1:12" ht="40.5" customHeight="1">
      <c r="A369" s="206"/>
      <c r="B369" s="233"/>
      <c r="C369" s="207"/>
      <c r="D369" s="208"/>
      <c r="E369" s="365" t="s">
        <v>535</v>
      </c>
      <c r="F369" s="225">
        <f>H369</f>
        <v>77909.4</v>
      </c>
      <c r="G369" s="217"/>
      <c r="H369" s="27">
        <v>77909.4</v>
      </c>
      <c r="I369" s="363"/>
      <c r="J369" s="363"/>
      <c r="K369" s="363"/>
      <c r="L369" s="363"/>
    </row>
    <row r="370" spans="1:12" ht="53.25" customHeight="1" hidden="1" thickBot="1">
      <c r="A370" s="206"/>
      <c r="B370" s="233"/>
      <c r="C370" s="207"/>
      <c r="D370" s="208"/>
      <c r="E370" s="366"/>
      <c r="F370" s="53"/>
      <c r="G370" s="223"/>
      <c r="H370" s="27"/>
      <c r="I370" s="363"/>
      <c r="J370" s="363"/>
      <c r="K370" s="363"/>
      <c r="L370" s="363"/>
    </row>
    <row r="371" spans="1:12" ht="26.25" customHeight="1" thickBot="1">
      <c r="A371" s="206">
        <v>2912</v>
      </c>
      <c r="B371" s="233" t="s">
        <v>606</v>
      </c>
      <c r="C371" s="207">
        <v>1</v>
      </c>
      <c r="D371" s="208">
        <v>2</v>
      </c>
      <c r="E371" s="376" t="s">
        <v>246</v>
      </c>
      <c r="F371" s="53"/>
      <c r="G371" s="223"/>
      <c r="H371" s="27"/>
      <c r="I371" s="363"/>
      <c r="J371" s="363"/>
      <c r="K371" s="363"/>
      <c r="L371" s="363"/>
    </row>
    <row r="372" spans="1:12" ht="23.25" customHeight="1">
      <c r="A372" s="206">
        <v>2920</v>
      </c>
      <c r="B372" s="233" t="s">
        <v>606</v>
      </c>
      <c r="C372" s="207">
        <v>2</v>
      </c>
      <c r="D372" s="208">
        <v>0</v>
      </c>
      <c r="E372" s="376" t="s">
        <v>247</v>
      </c>
      <c r="F372" s="52">
        <f>F374+F375</f>
        <v>0</v>
      </c>
      <c r="G372" s="217">
        <f>G374+G375</f>
        <v>0</v>
      </c>
      <c r="H372" s="27">
        <f>H374+H375</f>
        <v>0</v>
      </c>
      <c r="I372" s="363"/>
      <c r="J372" s="363"/>
      <c r="K372" s="363"/>
      <c r="L372" s="363"/>
    </row>
    <row r="373" spans="1:12" s="209" customFormat="1" ht="10.5" customHeight="1">
      <c r="A373" s="206"/>
      <c r="B373" s="201"/>
      <c r="C373" s="207"/>
      <c r="D373" s="208"/>
      <c r="E373" s="376" t="s">
        <v>90</v>
      </c>
      <c r="F373" s="52"/>
      <c r="G373" s="217"/>
      <c r="H373" s="27"/>
      <c r="I373" s="363"/>
      <c r="J373" s="363"/>
      <c r="K373" s="363"/>
      <c r="L373" s="363"/>
    </row>
    <row r="374" spans="1:12" ht="17.25" customHeight="1" thickBot="1">
      <c r="A374" s="206">
        <v>2921</v>
      </c>
      <c r="B374" s="233" t="s">
        <v>606</v>
      </c>
      <c r="C374" s="207">
        <v>2</v>
      </c>
      <c r="D374" s="208">
        <v>1</v>
      </c>
      <c r="E374" s="376" t="s">
        <v>248</v>
      </c>
      <c r="F374" s="53">
        <f>SUM(G374:H374)</f>
        <v>0</v>
      </c>
      <c r="G374" s="237"/>
      <c r="H374" s="27"/>
      <c r="I374" s="363"/>
      <c r="J374" s="363"/>
      <c r="K374" s="363"/>
      <c r="L374" s="363"/>
    </row>
    <row r="375" spans="1:12" ht="30.75" customHeight="1" thickBot="1">
      <c r="A375" s="206">
        <v>2922</v>
      </c>
      <c r="B375" s="233" t="s">
        <v>606</v>
      </c>
      <c r="C375" s="207">
        <v>2</v>
      </c>
      <c r="D375" s="208">
        <v>2</v>
      </c>
      <c r="E375" s="376" t="s">
        <v>249</v>
      </c>
      <c r="F375" s="53">
        <f>SUM(G375:H375)</f>
        <v>0</v>
      </c>
      <c r="G375" s="223"/>
      <c r="H375" s="27"/>
      <c r="I375" s="363"/>
      <c r="J375" s="363"/>
      <c r="K375" s="363"/>
      <c r="L375" s="363"/>
    </row>
    <row r="376" spans="1:12" ht="36.75" customHeight="1">
      <c r="A376" s="206">
        <v>2930</v>
      </c>
      <c r="B376" s="233" t="s">
        <v>606</v>
      </c>
      <c r="C376" s="207">
        <v>3</v>
      </c>
      <c r="D376" s="208">
        <v>0</v>
      </c>
      <c r="E376" s="376" t="s">
        <v>250</v>
      </c>
      <c r="F376" s="52">
        <f>SUM(F378:F379)</f>
        <v>0</v>
      </c>
      <c r="G376" s="217">
        <f>SUM(G378:G379)</f>
        <v>0</v>
      </c>
      <c r="H376" s="27">
        <f>SUM(H378:H379)</f>
        <v>0</v>
      </c>
      <c r="I376" s="363"/>
      <c r="J376" s="363"/>
      <c r="K376" s="363"/>
      <c r="L376" s="363"/>
    </row>
    <row r="377" spans="1:12" s="209" customFormat="1" ht="10.5" customHeight="1">
      <c r="A377" s="206"/>
      <c r="B377" s="201"/>
      <c r="C377" s="207"/>
      <c r="D377" s="208"/>
      <c r="E377" s="376" t="s">
        <v>90</v>
      </c>
      <c r="F377" s="52"/>
      <c r="G377" s="217"/>
      <c r="H377" s="27"/>
      <c r="I377" s="363"/>
      <c r="J377" s="363"/>
      <c r="K377" s="363"/>
      <c r="L377" s="363"/>
    </row>
    <row r="378" spans="1:12" ht="25.5" customHeight="1" thickBot="1">
      <c r="A378" s="206">
        <v>2931</v>
      </c>
      <c r="B378" s="233" t="s">
        <v>606</v>
      </c>
      <c r="C378" s="207">
        <v>3</v>
      </c>
      <c r="D378" s="208">
        <v>1</v>
      </c>
      <c r="E378" s="376" t="s">
        <v>251</v>
      </c>
      <c r="F378" s="53">
        <f>SUM(G378:H378)</f>
        <v>0</v>
      </c>
      <c r="G378" s="237"/>
      <c r="H378" s="27"/>
      <c r="I378" s="363"/>
      <c r="J378" s="363"/>
      <c r="K378" s="363"/>
      <c r="L378" s="363"/>
    </row>
    <row r="379" spans="1:12" ht="18.75" customHeight="1" thickBot="1">
      <c r="A379" s="206">
        <v>2932</v>
      </c>
      <c r="B379" s="233" t="s">
        <v>606</v>
      </c>
      <c r="C379" s="207">
        <v>3</v>
      </c>
      <c r="D379" s="208">
        <v>2</v>
      </c>
      <c r="E379" s="376" t="s">
        <v>252</v>
      </c>
      <c r="F379" s="53">
        <f>SUM(G379:H379)</f>
        <v>0</v>
      </c>
      <c r="G379" s="223"/>
      <c r="H379" s="27"/>
      <c r="I379" s="363"/>
      <c r="J379" s="363"/>
      <c r="K379" s="363"/>
      <c r="L379" s="363"/>
    </row>
    <row r="380" spans="1:12" ht="16.5" customHeight="1">
      <c r="A380" s="206">
        <v>2940</v>
      </c>
      <c r="B380" s="233" t="s">
        <v>606</v>
      </c>
      <c r="C380" s="207">
        <v>4</v>
      </c>
      <c r="D380" s="208">
        <v>0</v>
      </c>
      <c r="E380" s="376" t="s">
        <v>253</v>
      </c>
      <c r="F380" s="52">
        <f>F382</f>
        <v>0</v>
      </c>
      <c r="G380" s="217">
        <f>G382</f>
        <v>0</v>
      </c>
      <c r="H380" s="27">
        <f>H382</f>
        <v>0</v>
      </c>
      <c r="I380" s="363"/>
      <c r="J380" s="363"/>
      <c r="K380" s="363"/>
      <c r="L380" s="363"/>
    </row>
    <row r="381" spans="1:12" s="209" customFormat="1" ht="12.75" customHeight="1">
      <c r="A381" s="206"/>
      <c r="B381" s="201"/>
      <c r="C381" s="207"/>
      <c r="D381" s="208"/>
      <c r="E381" s="376" t="s">
        <v>90</v>
      </c>
      <c r="F381" s="52"/>
      <c r="G381" s="217"/>
      <c r="H381" s="27"/>
      <c r="I381" s="363"/>
      <c r="J381" s="363"/>
      <c r="K381" s="363"/>
      <c r="L381" s="363"/>
    </row>
    <row r="382" spans="1:12" ht="24" customHeight="1" thickBot="1">
      <c r="A382" s="206">
        <v>2941</v>
      </c>
      <c r="B382" s="233" t="s">
        <v>606</v>
      </c>
      <c r="C382" s="207">
        <v>4</v>
      </c>
      <c r="D382" s="208">
        <v>1</v>
      </c>
      <c r="E382" s="376" t="s">
        <v>254</v>
      </c>
      <c r="F382" s="53">
        <f>SUM(G382:H382)</f>
        <v>0</v>
      </c>
      <c r="G382" s="237"/>
      <c r="H382" s="27"/>
      <c r="I382" s="363"/>
      <c r="J382" s="363"/>
      <c r="K382" s="363"/>
      <c r="L382" s="363"/>
    </row>
    <row r="383" spans="1:12" ht="24" customHeight="1" thickBot="1">
      <c r="A383" s="206">
        <v>2942</v>
      </c>
      <c r="B383" s="233" t="s">
        <v>606</v>
      </c>
      <c r="C383" s="207">
        <v>4</v>
      </c>
      <c r="D383" s="208">
        <v>2</v>
      </c>
      <c r="E383" s="376" t="s">
        <v>255</v>
      </c>
      <c r="F383" s="53">
        <f>SUM(G383:H383)</f>
        <v>0</v>
      </c>
      <c r="G383" s="237"/>
      <c r="H383" s="27"/>
      <c r="I383" s="363"/>
      <c r="J383" s="363"/>
      <c r="K383" s="363"/>
      <c r="L383" s="363"/>
    </row>
    <row r="384" spans="1:12" ht="31.5" customHeight="1">
      <c r="A384" s="206">
        <v>2950</v>
      </c>
      <c r="B384" s="233" t="s">
        <v>606</v>
      </c>
      <c r="C384" s="207">
        <v>5</v>
      </c>
      <c r="D384" s="208">
        <v>0</v>
      </c>
      <c r="E384" s="366" t="s">
        <v>256</v>
      </c>
      <c r="F384" s="52">
        <f>SUM(F386,F396)</f>
        <v>179541</v>
      </c>
      <c r="G384" s="217">
        <f>G386</f>
        <v>179541</v>
      </c>
      <c r="H384" s="27">
        <f>H386</f>
        <v>0</v>
      </c>
      <c r="I384" s="363"/>
      <c r="J384" s="363"/>
      <c r="K384" s="363"/>
      <c r="L384" s="363"/>
    </row>
    <row r="385" spans="1:12" s="209" customFormat="1" ht="16.5" customHeight="1">
      <c r="A385" s="206"/>
      <c r="B385" s="201"/>
      <c r="C385" s="207"/>
      <c r="D385" s="208"/>
      <c r="E385" s="376" t="s">
        <v>90</v>
      </c>
      <c r="F385" s="52"/>
      <c r="G385" s="217"/>
      <c r="H385" s="27"/>
      <c r="I385" s="363"/>
      <c r="J385" s="363"/>
      <c r="K385" s="363"/>
      <c r="L385" s="363"/>
    </row>
    <row r="386" spans="1:12" ht="29.25" thickBot="1">
      <c r="A386" s="206">
        <v>2951</v>
      </c>
      <c r="B386" s="233" t="s">
        <v>606</v>
      </c>
      <c r="C386" s="207">
        <v>5</v>
      </c>
      <c r="D386" s="208">
        <v>1</v>
      </c>
      <c r="E386" s="366" t="s">
        <v>257</v>
      </c>
      <c r="F386" s="53">
        <f>SUM(G386:H386)</f>
        <v>179541</v>
      </c>
      <c r="G386" s="237">
        <f>G387</f>
        <v>179541</v>
      </c>
      <c r="H386" s="27">
        <f>H387</f>
        <v>0</v>
      </c>
      <c r="I386" s="363"/>
      <c r="J386" s="363"/>
      <c r="K386" s="363"/>
      <c r="L386" s="363"/>
    </row>
    <row r="387" spans="1:12" ht="60" customHeight="1" thickBot="1">
      <c r="A387" s="206"/>
      <c r="B387" s="233"/>
      <c r="C387" s="207"/>
      <c r="D387" s="208"/>
      <c r="E387" s="382" t="s">
        <v>495</v>
      </c>
      <c r="F387" s="53">
        <f aca="true" t="shared" si="9" ref="F387:F395">SUM(G387:H387)</f>
        <v>179541</v>
      </c>
      <c r="G387" s="237">
        <f>SUM(G389,G390,G391,G392,G393,G394)</f>
        <v>179541</v>
      </c>
      <c r="H387" s="27">
        <f>SUM(H389,H390,H394)</f>
        <v>0</v>
      </c>
      <c r="I387" s="363"/>
      <c r="J387" s="363"/>
      <c r="K387" s="363"/>
      <c r="L387" s="363"/>
    </row>
    <row r="388" spans="1:12" ht="18" thickBot="1">
      <c r="A388" s="206"/>
      <c r="B388" s="233"/>
      <c r="C388" s="207"/>
      <c r="D388" s="208"/>
      <c r="E388" s="376" t="s">
        <v>14</v>
      </c>
      <c r="F388" s="53"/>
      <c r="G388" s="237"/>
      <c r="H388" s="27"/>
      <c r="I388" s="363"/>
      <c r="J388" s="363"/>
      <c r="K388" s="363"/>
      <c r="L388" s="363"/>
    </row>
    <row r="389" spans="1:12" ht="36.75" customHeight="1" thickBot="1">
      <c r="A389" s="206"/>
      <c r="B389" s="233"/>
      <c r="C389" s="207"/>
      <c r="D389" s="208"/>
      <c r="E389" s="366" t="s">
        <v>523</v>
      </c>
      <c r="F389" s="53">
        <f t="shared" si="9"/>
        <v>9402.7</v>
      </c>
      <c r="G389" s="237">
        <v>9402.7</v>
      </c>
      <c r="H389" s="27"/>
      <c r="I389" s="363"/>
      <c r="J389" s="363"/>
      <c r="K389" s="363"/>
      <c r="L389" s="363"/>
    </row>
    <row r="390" spans="1:12" ht="33" customHeight="1" thickBot="1">
      <c r="A390" s="206"/>
      <c r="B390" s="233"/>
      <c r="C390" s="207"/>
      <c r="D390" s="208"/>
      <c r="E390" s="366" t="s">
        <v>524</v>
      </c>
      <c r="F390" s="53">
        <f t="shared" si="9"/>
        <v>40620</v>
      </c>
      <c r="G390" s="237">
        <v>40620</v>
      </c>
      <c r="H390" s="27"/>
      <c r="I390" s="363"/>
      <c r="J390" s="363"/>
      <c r="K390" s="363"/>
      <c r="L390" s="363"/>
    </row>
    <row r="391" spans="1:12" ht="33" customHeight="1" thickBot="1">
      <c r="A391" s="206"/>
      <c r="B391" s="233"/>
      <c r="C391" s="207"/>
      <c r="D391" s="208"/>
      <c r="E391" s="366" t="s">
        <v>595</v>
      </c>
      <c r="F391" s="53">
        <f t="shared" si="9"/>
        <v>12069.3</v>
      </c>
      <c r="G391" s="237">
        <v>12069.3</v>
      </c>
      <c r="H391" s="27"/>
      <c r="I391" s="363"/>
      <c r="J391" s="363"/>
      <c r="K391" s="363"/>
      <c r="L391" s="363"/>
    </row>
    <row r="392" spans="1:12" ht="33" customHeight="1" thickBot="1">
      <c r="A392" s="206"/>
      <c r="B392" s="233"/>
      <c r="C392" s="207"/>
      <c r="D392" s="208"/>
      <c r="E392" s="366" t="s">
        <v>596</v>
      </c>
      <c r="F392" s="53">
        <f t="shared" si="9"/>
        <v>14708.5</v>
      </c>
      <c r="G392" s="237">
        <v>14708.5</v>
      </c>
      <c r="H392" s="27"/>
      <c r="I392" s="363"/>
      <c r="J392" s="363"/>
      <c r="K392" s="363"/>
      <c r="L392" s="363"/>
    </row>
    <row r="393" spans="1:12" ht="33" customHeight="1" thickBot="1">
      <c r="A393" s="206"/>
      <c r="B393" s="233"/>
      <c r="C393" s="207"/>
      <c r="D393" s="208"/>
      <c r="E393" s="366" t="s">
        <v>597</v>
      </c>
      <c r="F393" s="53">
        <f t="shared" si="9"/>
        <v>51398.5</v>
      </c>
      <c r="G393" s="237">
        <v>51398.5</v>
      </c>
      <c r="H393" s="27"/>
      <c r="I393" s="363"/>
      <c r="J393" s="363"/>
      <c r="K393" s="363"/>
      <c r="L393" s="363"/>
    </row>
    <row r="394" spans="1:12" ht="36" customHeight="1" thickBot="1">
      <c r="A394" s="206"/>
      <c r="B394" s="233"/>
      <c r="C394" s="207"/>
      <c r="D394" s="208"/>
      <c r="E394" s="366" t="s">
        <v>525</v>
      </c>
      <c r="F394" s="53">
        <f t="shared" si="9"/>
        <v>51342</v>
      </c>
      <c r="G394" s="237">
        <v>51342</v>
      </c>
      <c r="H394" s="27"/>
      <c r="I394" s="363"/>
      <c r="J394" s="363"/>
      <c r="K394" s="363"/>
      <c r="L394" s="363"/>
    </row>
    <row r="395" spans="1:12" ht="18" thickBot="1">
      <c r="A395" s="206"/>
      <c r="B395" s="233"/>
      <c r="C395" s="207"/>
      <c r="D395" s="208"/>
      <c r="E395" s="376"/>
      <c r="F395" s="53">
        <f t="shared" si="9"/>
        <v>0</v>
      </c>
      <c r="G395" s="237"/>
      <c r="H395" s="27"/>
      <c r="I395" s="363"/>
      <c r="J395" s="363"/>
      <c r="K395" s="363"/>
      <c r="L395" s="363"/>
    </row>
    <row r="396" spans="1:12" ht="16.5" customHeight="1" thickBot="1">
      <c r="A396" s="206">
        <v>2952</v>
      </c>
      <c r="B396" s="233" t="s">
        <v>606</v>
      </c>
      <c r="C396" s="207">
        <v>5</v>
      </c>
      <c r="D396" s="208">
        <v>2</v>
      </c>
      <c r="E396" s="376" t="s">
        <v>258</v>
      </c>
      <c r="F396" s="53">
        <f>SUM(G396:H396)</f>
        <v>0</v>
      </c>
      <c r="G396" s="237"/>
      <c r="H396" s="27"/>
      <c r="I396" s="363"/>
      <c r="J396" s="363"/>
      <c r="K396" s="363"/>
      <c r="L396" s="363"/>
    </row>
    <row r="397" spans="1:12" ht="26.25" customHeight="1">
      <c r="A397" s="206">
        <v>2960</v>
      </c>
      <c r="B397" s="233" t="s">
        <v>606</v>
      </c>
      <c r="C397" s="207">
        <v>6</v>
      </c>
      <c r="D397" s="208">
        <v>0</v>
      </c>
      <c r="E397" s="376" t="s">
        <v>259</v>
      </c>
      <c r="F397" s="52">
        <f>SUM(F399)</f>
        <v>0</v>
      </c>
      <c r="G397" s="217">
        <f>SUM(G399)</f>
        <v>0</v>
      </c>
      <c r="H397" s="27">
        <f>SUM(H399)</f>
        <v>0</v>
      </c>
      <c r="I397" s="363"/>
      <c r="J397" s="363"/>
      <c r="K397" s="363"/>
      <c r="L397" s="363"/>
    </row>
    <row r="398" spans="1:12" s="209" customFormat="1" ht="14.25" customHeight="1">
      <c r="A398" s="206"/>
      <c r="B398" s="201"/>
      <c r="C398" s="207"/>
      <c r="D398" s="208"/>
      <c r="E398" s="376" t="s">
        <v>90</v>
      </c>
      <c r="F398" s="52"/>
      <c r="G398" s="217"/>
      <c r="H398" s="27"/>
      <c r="I398" s="363"/>
      <c r="J398" s="363"/>
      <c r="K398" s="363"/>
      <c r="L398" s="363"/>
    </row>
    <row r="399" spans="1:12" ht="24" customHeight="1" thickBot="1">
      <c r="A399" s="40">
        <v>2961</v>
      </c>
      <c r="B399" s="207" t="s">
        <v>606</v>
      </c>
      <c r="C399" s="207">
        <v>6</v>
      </c>
      <c r="D399" s="207">
        <v>1</v>
      </c>
      <c r="E399" s="379" t="s">
        <v>259</v>
      </c>
      <c r="F399" s="53">
        <f>SUM(G399:H399)</f>
        <v>0</v>
      </c>
      <c r="G399" s="237"/>
      <c r="H399" s="27"/>
      <c r="I399" s="363"/>
      <c r="J399" s="363"/>
      <c r="K399" s="363"/>
      <c r="L399" s="363"/>
    </row>
    <row r="400" spans="1:12" ht="26.25" customHeight="1">
      <c r="A400" s="40">
        <v>2970</v>
      </c>
      <c r="B400" s="207" t="s">
        <v>606</v>
      </c>
      <c r="C400" s="207">
        <v>7</v>
      </c>
      <c r="D400" s="207">
        <v>0</v>
      </c>
      <c r="E400" s="379" t="s">
        <v>260</v>
      </c>
      <c r="F400" s="52">
        <f>SUM(F402)</f>
        <v>0</v>
      </c>
      <c r="G400" s="217">
        <f>SUM(G402)</f>
        <v>0</v>
      </c>
      <c r="H400" s="27">
        <f>SUM(H402)</f>
        <v>0</v>
      </c>
      <c r="I400" s="363"/>
      <c r="J400" s="363"/>
      <c r="K400" s="363"/>
      <c r="L400" s="363"/>
    </row>
    <row r="401" spans="1:12" s="209" customFormat="1" ht="10.5" customHeight="1">
      <c r="A401" s="40"/>
      <c r="B401" s="207"/>
      <c r="C401" s="207"/>
      <c r="D401" s="207"/>
      <c r="E401" s="379" t="s">
        <v>90</v>
      </c>
      <c r="F401" s="52"/>
      <c r="G401" s="217"/>
      <c r="H401" s="27"/>
      <c r="I401" s="363"/>
      <c r="J401" s="363"/>
      <c r="K401" s="363"/>
      <c r="L401" s="363"/>
    </row>
    <row r="402" spans="1:12" ht="32.25" customHeight="1" thickBot="1">
      <c r="A402" s="40">
        <v>2971</v>
      </c>
      <c r="B402" s="207" t="s">
        <v>606</v>
      </c>
      <c r="C402" s="207">
        <v>7</v>
      </c>
      <c r="D402" s="207">
        <v>1</v>
      </c>
      <c r="E402" s="379" t="s">
        <v>260</v>
      </c>
      <c r="F402" s="53">
        <f>SUM(G402:H402)</f>
        <v>0</v>
      </c>
      <c r="G402" s="237"/>
      <c r="H402" s="27"/>
      <c r="I402" s="363"/>
      <c r="J402" s="363"/>
      <c r="K402" s="363"/>
      <c r="L402" s="363"/>
    </row>
    <row r="403" spans="1:12" ht="27.75" customHeight="1">
      <c r="A403" s="40">
        <v>2980</v>
      </c>
      <c r="B403" s="207" t="s">
        <v>606</v>
      </c>
      <c r="C403" s="207">
        <v>8</v>
      </c>
      <c r="D403" s="207">
        <v>0</v>
      </c>
      <c r="E403" s="379" t="s">
        <v>261</v>
      </c>
      <c r="F403" s="52">
        <f>SUM(F405)</f>
        <v>0</v>
      </c>
      <c r="G403" s="217">
        <f>SUM(G405)</f>
        <v>0</v>
      </c>
      <c r="H403" s="27">
        <f>SUM(H405)</f>
        <v>0</v>
      </c>
      <c r="I403" s="363"/>
      <c r="J403" s="363"/>
      <c r="K403" s="363"/>
      <c r="L403" s="363"/>
    </row>
    <row r="404" spans="1:12" s="209" customFormat="1" ht="10.5" customHeight="1">
      <c r="A404" s="40"/>
      <c r="B404" s="207"/>
      <c r="C404" s="207"/>
      <c r="D404" s="207"/>
      <c r="E404" s="379" t="s">
        <v>90</v>
      </c>
      <c r="F404" s="52"/>
      <c r="G404" s="217"/>
      <c r="H404" s="27"/>
      <c r="I404" s="363"/>
      <c r="J404" s="363"/>
      <c r="K404" s="363"/>
      <c r="L404" s="363"/>
    </row>
    <row r="405" spans="1:12" ht="23.25" customHeight="1" thickBot="1">
      <c r="A405" s="40">
        <v>2981</v>
      </c>
      <c r="B405" s="207" t="s">
        <v>606</v>
      </c>
      <c r="C405" s="207">
        <v>8</v>
      </c>
      <c r="D405" s="207">
        <v>1</v>
      </c>
      <c r="E405" s="379" t="s">
        <v>261</v>
      </c>
      <c r="F405" s="53">
        <f>F406</f>
        <v>0</v>
      </c>
      <c r="G405" s="237">
        <f>G406</f>
        <v>0</v>
      </c>
      <c r="H405" s="27">
        <f>H406</f>
        <v>0</v>
      </c>
      <c r="I405" s="363"/>
      <c r="J405" s="363"/>
      <c r="K405" s="363"/>
      <c r="L405" s="363"/>
    </row>
    <row r="406" spans="1:12" ht="23.25" customHeight="1" thickBot="1">
      <c r="A406" s="40"/>
      <c r="B406" s="207"/>
      <c r="C406" s="207"/>
      <c r="D406" s="207"/>
      <c r="E406" s="379">
        <v>4637</v>
      </c>
      <c r="F406" s="53">
        <f>SUM(G406:H406)</f>
        <v>0</v>
      </c>
      <c r="G406" s="223">
        <v>0</v>
      </c>
      <c r="H406" s="27"/>
      <c r="I406" s="363"/>
      <c r="J406" s="363"/>
      <c r="K406" s="363"/>
      <c r="L406" s="363"/>
    </row>
    <row r="407" spans="1:12" s="205" customFormat="1" ht="66" customHeight="1">
      <c r="A407" s="241">
        <v>3000</v>
      </c>
      <c r="B407" s="234" t="s">
        <v>607</v>
      </c>
      <c r="C407" s="234">
        <v>0</v>
      </c>
      <c r="D407" s="234">
        <v>0</v>
      </c>
      <c r="E407" s="368" t="s">
        <v>262</v>
      </c>
      <c r="F407" s="221">
        <f>SUM(F409,F413,F416,F421,F424,F427,F430,F435,F439)</f>
        <v>25000</v>
      </c>
      <c r="G407" s="452">
        <f>SUM(G409,G413,G416,G421,G424,G427,G430,G435,G439)</f>
        <v>25000</v>
      </c>
      <c r="H407" s="463">
        <v>0</v>
      </c>
      <c r="I407" s="454"/>
      <c r="J407" s="454"/>
      <c r="K407" s="454"/>
      <c r="L407" s="454"/>
    </row>
    <row r="408" spans="1:12" ht="15.75" customHeight="1">
      <c r="A408" s="40"/>
      <c r="B408" s="207"/>
      <c r="C408" s="207"/>
      <c r="D408" s="207"/>
      <c r="E408" s="379" t="s">
        <v>78</v>
      </c>
      <c r="F408" s="52"/>
      <c r="G408" s="217"/>
      <c r="H408" s="27"/>
      <c r="I408" s="363"/>
      <c r="J408" s="363"/>
      <c r="K408" s="363"/>
      <c r="L408" s="363"/>
    </row>
    <row r="409" spans="1:12" ht="24" customHeight="1">
      <c r="A409" s="40">
        <v>3010</v>
      </c>
      <c r="B409" s="207" t="s">
        <v>607</v>
      </c>
      <c r="C409" s="207">
        <v>1</v>
      </c>
      <c r="D409" s="207">
        <v>0</v>
      </c>
      <c r="E409" s="379" t="s">
        <v>263</v>
      </c>
      <c r="F409" s="52">
        <f>SUM(F411:F412)</f>
        <v>0</v>
      </c>
      <c r="G409" s="217">
        <f>SUM(G411:G412)</f>
        <v>0</v>
      </c>
      <c r="H409" s="27">
        <f>SUM(H411:H412)</f>
        <v>0</v>
      </c>
      <c r="I409" s="363"/>
      <c r="J409" s="363"/>
      <c r="K409" s="363"/>
      <c r="L409" s="363"/>
    </row>
    <row r="410" spans="1:12" s="209" customFormat="1" ht="16.5" customHeight="1">
      <c r="A410" s="40"/>
      <c r="B410" s="207"/>
      <c r="C410" s="207"/>
      <c r="D410" s="207"/>
      <c r="E410" s="379" t="s">
        <v>90</v>
      </c>
      <c r="F410" s="52"/>
      <c r="G410" s="217"/>
      <c r="H410" s="27"/>
      <c r="I410" s="363"/>
      <c r="J410" s="363"/>
      <c r="K410" s="363"/>
      <c r="L410" s="363"/>
    </row>
    <row r="411" spans="1:12" ht="18.75" customHeight="1" thickBot="1">
      <c r="A411" s="40">
        <v>3011</v>
      </c>
      <c r="B411" s="207" t="s">
        <v>607</v>
      </c>
      <c r="C411" s="207">
        <v>1</v>
      </c>
      <c r="D411" s="207">
        <v>1</v>
      </c>
      <c r="E411" s="379" t="s">
        <v>264</v>
      </c>
      <c r="F411" s="53">
        <f>SUM(G411:H411)</f>
        <v>0</v>
      </c>
      <c r="G411" s="237"/>
      <c r="H411" s="27"/>
      <c r="I411" s="363"/>
      <c r="J411" s="363"/>
      <c r="K411" s="363"/>
      <c r="L411" s="363"/>
    </row>
    <row r="412" spans="1:12" ht="17.25" customHeight="1" thickBot="1">
      <c r="A412" s="40">
        <v>3012</v>
      </c>
      <c r="B412" s="207" t="s">
        <v>607</v>
      </c>
      <c r="C412" s="207">
        <v>1</v>
      </c>
      <c r="D412" s="207">
        <v>2</v>
      </c>
      <c r="E412" s="379" t="s">
        <v>265</v>
      </c>
      <c r="F412" s="53">
        <f>SUM(G412:H412)</f>
        <v>0</v>
      </c>
      <c r="G412" s="237"/>
      <c r="H412" s="27"/>
      <c r="I412" s="363"/>
      <c r="J412" s="363"/>
      <c r="K412" s="363"/>
      <c r="L412" s="363"/>
    </row>
    <row r="413" spans="1:12" ht="15" customHeight="1">
      <c r="A413" s="40">
        <v>3020</v>
      </c>
      <c r="B413" s="207" t="s">
        <v>607</v>
      </c>
      <c r="C413" s="207">
        <v>2</v>
      </c>
      <c r="D413" s="207">
        <v>0</v>
      </c>
      <c r="E413" s="379" t="s">
        <v>266</v>
      </c>
      <c r="F413" s="52">
        <f>SUM(F415)</f>
        <v>0</v>
      </c>
      <c r="G413" s="217">
        <f>SUM(G415)</f>
        <v>0</v>
      </c>
      <c r="H413" s="27">
        <f>SUM(H415)</f>
        <v>0</v>
      </c>
      <c r="I413" s="363"/>
      <c r="J413" s="363"/>
      <c r="K413" s="363"/>
      <c r="L413" s="363"/>
    </row>
    <row r="414" spans="1:12" s="209" customFormat="1" ht="10.5" customHeight="1">
      <c r="A414" s="40"/>
      <c r="B414" s="207"/>
      <c r="C414" s="207"/>
      <c r="D414" s="207"/>
      <c r="E414" s="379" t="s">
        <v>90</v>
      </c>
      <c r="F414" s="52"/>
      <c r="G414" s="217"/>
      <c r="H414" s="27"/>
      <c r="I414" s="363"/>
      <c r="J414" s="363"/>
      <c r="K414" s="363"/>
      <c r="L414" s="363"/>
    </row>
    <row r="415" spans="1:12" ht="15.75" customHeight="1" thickBot="1">
      <c r="A415" s="40">
        <v>3021</v>
      </c>
      <c r="B415" s="207" t="s">
        <v>607</v>
      </c>
      <c r="C415" s="207">
        <v>2</v>
      </c>
      <c r="D415" s="207">
        <v>1</v>
      </c>
      <c r="E415" s="379" t="s">
        <v>266</v>
      </c>
      <c r="F415" s="53">
        <f>SUM(G415:H415)</f>
        <v>0</v>
      </c>
      <c r="G415" s="237"/>
      <c r="H415" s="27"/>
      <c r="I415" s="363"/>
      <c r="J415" s="363"/>
      <c r="K415" s="363"/>
      <c r="L415" s="363"/>
    </row>
    <row r="416" spans="1:12" ht="26.25" customHeight="1">
      <c r="A416" s="40">
        <v>3030</v>
      </c>
      <c r="B416" s="207" t="s">
        <v>607</v>
      </c>
      <c r="C416" s="207">
        <v>3</v>
      </c>
      <c r="D416" s="207">
        <v>0</v>
      </c>
      <c r="E416" s="368" t="s">
        <v>267</v>
      </c>
      <c r="F416" s="52">
        <f>SUM(F418)</f>
        <v>5000</v>
      </c>
      <c r="G416" s="217">
        <f>SUM(G418)</f>
        <v>5000</v>
      </c>
      <c r="H416" s="27">
        <f>SUM(H418)</f>
        <v>0</v>
      </c>
      <c r="I416" s="363"/>
      <c r="J416" s="363"/>
      <c r="K416" s="363"/>
      <c r="L416" s="363"/>
    </row>
    <row r="417" spans="1:12" s="209" customFormat="1" ht="17.25">
      <c r="A417" s="40"/>
      <c r="B417" s="207"/>
      <c r="C417" s="207"/>
      <c r="D417" s="207"/>
      <c r="E417" s="379" t="s">
        <v>90</v>
      </c>
      <c r="F417" s="52"/>
      <c r="G417" s="217"/>
      <c r="H417" s="27"/>
      <c r="I417" s="363"/>
      <c r="J417" s="363"/>
      <c r="K417" s="363"/>
      <c r="L417" s="363"/>
    </row>
    <row r="418" spans="1:12" s="209" customFormat="1" ht="18" thickBot="1">
      <c r="A418" s="40">
        <v>3031</v>
      </c>
      <c r="B418" s="207" t="s">
        <v>607</v>
      </c>
      <c r="C418" s="207">
        <v>3</v>
      </c>
      <c r="D418" s="207" t="s">
        <v>769</v>
      </c>
      <c r="E418" s="368" t="s">
        <v>267</v>
      </c>
      <c r="F418" s="53">
        <f>SUM(G418:H418)</f>
        <v>5000</v>
      </c>
      <c r="G418" s="223">
        <f>G419+G420</f>
        <v>5000</v>
      </c>
      <c r="H418" s="27">
        <f>H419+H420</f>
        <v>0</v>
      </c>
      <c r="I418" s="363"/>
      <c r="J418" s="363"/>
      <c r="K418" s="363"/>
      <c r="L418" s="363"/>
    </row>
    <row r="419" spans="1:12" s="209" customFormat="1" ht="29.25" thickBot="1">
      <c r="A419" s="40"/>
      <c r="B419" s="207"/>
      <c r="C419" s="207"/>
      <c r="D419" s="207"/>
      <c r="E419" s="369" t="s">
        <v>526</v>
      </c>
      <c r="F419" s="53">
        <f>SUM(G419:H419)</f>
        <v>5000</v>
      </c>
      <c r="G419" s="217">
        <v>5000</v>
      </c>
      <c r="H419" s="27"/>
      <c r="I419" s="363"/>
      <c r="J419" s="363"/>
      <c r="K419" s="363"/>
      <c r="L419" s="363"/>
    </row>
    <row r="420" spans="1:12" s="209" customFormat="1" ht="18" thickBot="1">
      <c r="A420" s="40"/>
      <c r="B420" s="207"/>
      <c r="C420" s="207"/>
      <c r="D420" s="207"/>
      <c r="E420" s="379"/>
      <c r="F420" s="53">
        <f>SUM(G420:H420)</f>
        <v>0</v>
      </c>
      <c r="G420" s="217"/>
      <c r="H420" s="27"/>
      <c r="I420" s="363"/>
      <c r="J420" s="363"/>
      <c r="K420" s="363"/>
      <c r="L420" s="363"/>
    </row>
    <row r="421" spans="1:12" ht="18" customHeight="1">
      <c r="A421" s="40">
        <v>3040</v>
      </c>
      <c r="B421" s="207" t="s">
        <v>607</v>
      </c>
      <c r="C421" s="207">
        <v>4</v>
      </c>
      <c r="D421" s="207">
        <v>0</v>
      </c>
      <c r="E421" s="379" t="s">
        <v>268</v>
      </c>
      <c r="F421" s="52">
        <f>SUM(F423)</f>
        <v>0</v>
      </c>
      <c r="G421" s="217">
        <f>SUM(G423)</f>
        <v>0</v>
      </c>
      <c r="H421" s="27">
        <f>SUM(H423)</f>
        <v>0</v>
      </c>
      <c r="I421" s="363"/>
      <c r="J421" s="363"/>
      <c r="K421" s="363"/>
      <c r="L421" s="363"/>
    </row>
    <row r="422" spans="1:12" s="209" customFormat="1" ht="10.5" customHeight="1">
      <c r="A422" s="40"/>
      <c r="B422" s="207"/>
      <c r="C422" s="207"/>
      <c r="D422" s="207"/>
      <c r="E422" s="379" t="s">
        <v>90</v>
      </c>
      <c r="F422" s="52"/>
      <c r="G422" s="217"/>
      <c r="H422" s="27"/>
      <c r="I422" s="363"/>
      <c r="J422" s="363"/>
      <c r="K422" s="363"/>
      <c r="L422" s="363"/>
    </row>
    <row r="423" spans="1:12" ht="16.5" customHeight="1" thickBot="1">
      <c r="A423" s="40">
        <v>3041</v>
      </c>
      <c r="B423" s="207" t="s">
        <v>607</v>
      </c>
      <c r="C423" s="207">
        <v>4</v>
      </c>
      <c r="D423" s="207">
        <v>1</v>
      </c>
      <c r="E423" s="379" t="s">
        <v>268</v>
      </c>
      <c r="F423" s="53">
        <f>SUM(G423:H423)</f>
        <v>0</v>
      </c>
      <c r="G423" s="223"/>
      <c r="H423" s="27"/>
      <c r="I423" s="363"/>
      <c r="J423" s="363"/>
      <c r="K423" s="363"/>
      <c r="L423" s="363"/>
    </row>
    <row r="424" spans="1:12" ht="12" customHeight="1">
      <c r="A424" s="40">
        <v>3050</v>
      </c>
      <c r="B424" s="207" t="s">
        <v>607</v>
      </c>
      <c r="C424" s="207">
        <v>5</v>
      </c>
      <c r="D424" s="207">
        <v>0</v>
      </c>
      <c r="E424" s="379" t="s">
        <v>269</v>
      </c>
      <c r="F424" s="52">
        <f>SUM(F426)</f>
        <v>0</v>
      </c>
      <c r="G424" s="217">
        <f>SUM(G426)</f>
        <v>0</v>
      </c>
      <c r="H424" s="27">
        <f>SUM(H426)</f>
        <v>0</v>
      </c>
      <c r="I424" s="363"/>
      <c r="J424" s="363"/>
      <c r="K424" s="363"/>
      <c r="L424" s="363"/>
    </row>
    <row r="425" spans="1:12" s="209" customFormat="1" ht="10.5" customHeight="1">
      <c r="A425" s="40"/>
      <c r="B425" s="207"/>
      <c r="C425" s="207"/>
      <c r="D425" s="207"/>
      <c r="E425" s="379" t="s">
        <v>90</v>
      </c>
      <c r="F425" s="52"/>
      <c r="G425" s="217"/>
      <c r="H425" s="27"/>
      <c r="I425" s="363"/>
      <c r="J425" s="363"/>
      <c r="K425" s="363"/>
      <c r="L425" s="363"/>
    </row>
    <row r="426" spans="1:12" ht="15.75" customHeight="1" thickBot="1">
      <c r="A426" s="40">
        <v>3051</v>
      </c>
      <c r="B426" s="207" t="s">
        <v>607</v>
      </c>
      <c r="C426" s="207">
        <v>5</v>
      </c>
      <c r="D426" s="207">
        <v>1</v>
      </c>
      <c r="E426" s="379" t="s">
        <v>269</v>
      </c>
      <c r="F426" s="53">
        <f>SUM(G426:H426)</f>
        <v>0</v>
      </c>
      <c r="G426" s="237"/>
      <c r="H426" s="27"/>
      <c r="I426" s="363"/>
      <c r="J426" s="363"/>
      <c r="K426" s="363"/>
      <c r="L426" s="363"/>
    </row>
    <row r="427" spans="1:12" ht="16.5" customHeight="1">
      <c r="A427" s="40">
        <v>3060</v>
      </c>
      <c r="B427" s="207" t="s">
        <v>607</v>
      </c>
      <c r="C427" s="207">
        <v>6</v>
      </c>
      <c r="D427" s="207">
        <v>0</v>
      </c>
      <c r="E427" s="379" t="s">
        <v>270</v>
      </c>
      <c r="F427" s="52">
        <f>SUM(F429)</f>
        <v>0</v>
      </c>
      <c r="G427" s="217">
        <f>SUM(G429)</f>
        <v>0</v>
      </c>
      <c r="H427" s="27">
        <f>SUM(H429)</f>
        <v>0</v>
      </c>
      <c r="I427" s="363"/>
      <c r="J427" s="363"/>
      <c r="K427" s="363"/>
      <c r="L427" s="363"/>
    </row>
    <row r="428" spans="1:12" s="209" customFormat="1" ht="10.5" customHeight="1">
      <c r="A428" s="40"/>
      <c r="B428" s="207"/>
      <c r="C428" s="207"/>
      <c r="D428" s="207"/>
      <c r="E428" s="379" t="s">
        <v>90</v>
      </c>
      <c r="F428" s="52"/>
      <c r="G428" s="217"/>
      <c r="H428" s="27"/>
      <c r="I428" s="363"/>
      <c r="J428" s="363"/>
      <c r="K428" s="363"/>
      <c r="L428" s="363"/>
    </row>
    <row r="429" spans="1:12" ht="15.75" customHeight="1" thickBot="1">
      <c r="A429" s="40">
        <v>3061</v>
      </c>
      <c r="B429" s="207" t="s">
        <v>607</v>
      </c>
      <c r="C429" s="207">
        <v>6</v>
      </c>
      <c r="D429" s="207">
        <v>1</v>
      </c>
      <c r="E429" s="379" t="s">
        <v>270</v>
      </c>
      <c r="F429" s="53">
        <f>SUM(G429:H429)</f>
        <v>0</v>
      </c>
      <c r="G429" s="237"/>
      <c r="H429" s="27"/>
      <c r="I429" s="363"/>
      <c r="J429" s="363"/>
      <c r="K429" s="363"/>
      <c r="L429" s="363"/>
    </row>
    <row r="430" spans="1:12" ht="47.25" customHeight="1">
      <c r="A430" s="40">
        <v>3070</v>
      </c>
      <c r="B430" s="207" t="s">
        <v>607</v>
      </c>
      <c r="C430" s="207">
        <v>7</v>
      </c>
      <c r="D430" s="207">
        <v>0</v>
      </c>
      <c r="E430" s="396" t="s">
        <v>271</v>
      </c>
      <c r="F430" s="52">
        <f>SUM(F432)</f>
        <v>20000</v>
      </c>
      <c r="G430" s="217">
        <f>SUM(G432)</f>
        <v>20000</v>
      </c>
      <c r="H430" s="27">
        <f>SUM(H432)</f>
        <v>0</v>
      </c>
      <c r="I430" s="363"/>
      <c r="J430" s="363"/>
      <c r="K430" s="363"/>
      <c r="L430" s="363"/>
    </row>
    <row r="431" spans="1:12" s="209" customFormat="1" ht="10.5" customHeight="1">
      <c r="A431" s="40"/>
      <c r="B431" s="207"/>
      <c r="C431" s="207"/>
      <c r="D431" s="207"/>
      <c r="E431" s="379" t="s">
        <v>90</v>
      </c>
      <c r="F431" s="52"/>
      <c r="G431" s="217"/>
      <c r="H431" s="27"/>
      <c r="I431" s="363"/>
      <c r="J431" s="363"/>
      <c r="K431" s="363"/>
      <c r="L431" s="363"/>
    </row>
    <row r="432" spans="1:12" ht="39" customHeight="1" thickBot="1">
      <c r="A432" s="40">
        <v>3071</v>
      </c>
      <c r="B432" s="207" t="s">
        <v>607</v>
      </c>
      <c r="C432" s="207">
        <v>7</v>
      </c>
      <c r="D432" s="207">
        <v>1</v>
      </c>
      <c r="E432" s="368" t="s">
        <v>271</v>
      </c>
      <c r="F432" s="53">
        <f>SUM(G432:H432)</f>
        <v>20000</v>
      </c>
      <c r="G432" s="223">
        <f>G433+G434</f>
        <v>20000</v>
      </c>
      <c r="H432" s="27">
        <v>0</v>
      </c>
      <c r="I432" s="363"/>
      <c r="J432" s="363"/>
      <c r="K432" s="363"/>
      <c r="L432" s="363"/>
    </row>
    <row r="433" spans="1:12" ht="37.5" customHeight="1" thickBot="1">
      <c r="A433" s="40"/>
      <c r="B433" s="207"/>
      <c r="C433" s="207"/>
      <c r="D433" s="207"/>
      <c r="E433" s="369" t="s">
        <v>527</v>
      </c>
      <c r="F433" s="53">
        <f>SUM(G433:H433)</f>
        <v>5000</v>
      </c>
      <c r="G433" s="217">
        <v>5000</v>
      </c>
      <c r="H433" s="27">
        <v>0</v>
      </c>
      <c r="I433" s="363"/>
      <c r="J433" s="363"/>
      <c r="K433" s="363"/>
      <c r="L433" s="363"/>
    </row>
    <row r="434" spans="1:12" ht="35.25" customHeight="1" thickBot="1">
      <c r="A434" s="40"/>
      <c r="B434" s="207"/>
      <c r="C434" s="207"/>
      <c r="D434" s="207"/>
      <c r="E434" s="379" t="s">
        <v>528</v>
      </c>
      <c r="F434" s="53">
        <f>SUM(G434:H434)</f>
        <v>15000</v>
      </c>
      <c r="G434" s="217">
        <v>15000</v>
      </c>
      <c r="H434" s="27"/>
      <c r="I434" s="363"/>
      <c r="J434" s="363"/>
      <c r="K434" s="363"/>
      <c r="L434" s="363"/>
    </row>
    <row r="435" spans="1:12" ht="40.5" customHeight="1">
      <c r="A435" s="40">
        <v>3080</v>
      </c>
      <c r="B435" s="207" t="s">
        <v>607</v>
      </c>
      <c r="C435" s="207">
        <v>8</v>
      </c>
      <c r="D435" s="207">
        <v>0</v>
      </c>
      <c r="E435" s="379" t="s">
        <v>272</v>
      </c>
      <c r="F435" s="52">
        <f>SUM(F437)</f>
        <v>0</v>
      </c>
      <c r="G435" s="217">
        <f>SUM(G437)</f>
        <v>0</v>
      </c>
      <c r="H435" s="27">
        <f>SUM(H437)</f>
        <v>0</v>
      </c>
      <c r="I435" s="363"/>
      <c r="J435" s="363"/>
      <c r="K435" s="363"/>
      <c r="L435" s="363"/>
    </row>
    <row r="436" spans="1:12" s="209" customFormat="1" ht="18.75" customHeight="1">
      <c r="A436" s="40"/>
      <c r="B436" s="207"/>
      <c r="C436" s="207"/>
      <c r="D436" s="207"/>
      <c r="E436" s="379" t="s">
        <v>90</v>
      </c>
      <c r="F436" s="52"/>
      <c r="G436" s="217"/>
      <c r="H436" s="27"/>
      <c r="I436" s="363"/>
      <c r="J436" s="363"/>
      <c r="K436" s="363"/>
      <c r="L436" s="363"/>
    </row>
    <row r="437" spans="1:12" ht="40.5" customHeight="1" thickBot="1">
      <c r="A437" s="40">
        <v>3081</v>
      </c>
      <c r="B437" s="207" t="s">
        <v>607</v>
      </c>
      <c r="C437" s="207">
        <v>8</v>
      </c>
      <c r="D437" s="207">
        <v>1</v>
      </c>
      <c r="E437" s="379" t="s">
        <v>272</v>
      </c>
      <c r="F437" s="53">
        <f>SUM(G437:H437)</f>
        <v>0</v>
      </c>
      <c r="G437" s="237"/>
      <c r="H437" s="27"/>
      <c r="I437" s="363"/>
      <c r="J437" s="363"/>
      <c r="K437" s="363"/>
      <c r="L437" s="363"/>
    </row>
    <row r="438" spans="1:12" s="209" customFormat="1" ht="10.5" customHeight="1">
      <c r="A438" s="40"/>
      <c r="B438" s="207"/>
      <c r="C438" s="207"/>
      <c r="D438" s="207"/>
      <c r="E438" s="379" t="s">
        <v>90</v>
      </c>
      <c r="F438" s="52"/>
      <c r="G438" s="217"/>
      <c r="H438" s="27"/>
      <c r="I438" s="363"/>
      <c r="J438" s="363"/>
      <c r="K438" s="363"/>
      <c r="L438" s="363"/>
    </row>
    <row r="439" spans="1:12" ht="25.5" customHeight="1">
      <c r="A439" s="40">
        <v>3090</v>
      </c>
      <c r="B439" s="207" t="s">
        <v>607</v>
      </c>
      <c r="C439" s="207">
        <v>9</v>
      </c>
      <c r="D439" s="207">
        <v>0</v>
      </c>
      <c r="E439" s="379" t="s">
        <v>273</v>
      </c>
      <c r="F439" s="52">
        <f>SUM(F441:F442)</f>
        <v>0</v>
      </c>
      <c r="G439" s="217">
        <f>SUM(G441:G442)</f>
        <v>0</v>
      </c>
      <c r="H439" s="27">
        <f>SUM(H441:H442)</f>
        <v>0</v>
      </c>
      <c r="I439" s="363"/>
      <c r="J439" s="363"/>
      <c r="K439" s="363"/>
      <c r="L439" s="363"/>
    </row>
    <row r="440" spans="1:12" s="209" customFormat="1" ht="10.5" customHeight="1">
      <c r="A440" s="40"/>
      <c r="B440" s="207"/>
      <c r="C440" s="207"/>
      <c r="D440" s="207"/>
      <c r="E440" s="379" t="s">
        <v>90</v>
      </c>
      <c r="F440" s="52"/>
      <c r="G440" s="217"/>
      <c r="H440" s="27"/>
      <c r="I440" s="363"/>
      <c r="J440" s="363"/>
      <c r="K440" s="363"/>
      <c r="L440" s="363"/>
    </row>
    <row r="441" spans="1:12" ht="25.5" customHeight="1" thickBot="1">
      <c r="A441" s="40">
        <v>3091</v>
      </c>
      <c r="B441" s="207" t="s">
        <v>607</v>
      </c>
      <c r="C441" s="207">
        <v>9</v>
      </c>
      <c r="D441" s="207">
        <v>1</v>
      </c>
      <c r="E441" s="379" t="s">
        <v>273</v>
      </c>
      <c r="F441" s="53">
        <f>SUM(G441:H441)</f>
        <v>0</v>
      </c>
      <c r="G441" s="217"/>
      <c r="H441" s="27"/>
      <c r="I441" s="363"/>
      <c r="J441" s="363"/>
      <c r="K441" s="363"/>
      <c r="L441" s="363"/>
    </row>
    <row r="442" spans="1:12" ht="53.25" customHeight="1" thickBot="1">
      <c r="A442" s="40">
        <v>3092</v>
      </c>
      <c r="B442" s="207" t="s">
        <v>607</v>
      </c>
      <c r="C442" s="207">
        <v>9</v>
      </c>
      <c r="D442" s="207">
        <v>2</v>
      </c>
      <c r="E442" s="379" t="s">
        <v>274</v>
      </c>
      <c r="F442" s="53">
        <f>SUM(G442:H442)</f>
        <v>0</v>
      </c>
      <c r="G442" s="217"/>
      <c r="H442" s="27"/>
      <c r="I442" s="363"/>
      <c r="J442" s="363"/>
      <c r="K442" s="363"/>
      <c r="L442" s="363"/>
    </row>
    <row r="443" spans="1:12" s="205" customFormat="1" ht="42.75" customHeight="1">
      <c r="A443" s="242">
        <v>3100</v>
      </c>
      <c r="B443" s="234" t="s">
        <v>608</v>
      </c>
      <c r="C443" s="234">
        <v>0</v>
      </c>
      <c r="D443" s="235">
        <v>0</v>
      </c>
      <c r="E443" s="392" t="s">
        <v>275</v>
      </c>
      <c r="F443" s="221">
        <f>SUM(F445)</f>
        <v>131301</v>
      </c>
      <c r="G443" s="452">
        <f>SUM(G445)</f>
        <v>382301</v>
      </c>
      <c r="H443" s="463">
        <f>SUM(H445)</f>
        <v>0</v>
      </c>
      <c r="I443" s="454"/>
      <c r="J443" s="454"/>
      <c r="K443" s="454"/>
      <c r="L443" s="454"/>
    </row>
    <row r="444" spans="1:12" ht="11.25" customHeight="1">
      <c r="A444" s="210"/>
      <c r="B444" s="201"/>
      <c r="C444" s="202"/>
      <c r="D444" s="203"/>
      <c r="E444" s="376" t="s">
        <v>78</v>
      </c>
      <c r="F444" s="219"/>
      <c r="G444" s="231"/>
      <c r="H444" s="27"/>
      <c r="I444" s="363"/>
      <c r="J444" s="363"/>
      <c r="K444" s="363"/>
      <c r="L444" s="363"/>
    </row>
    <row r="445" spans="1:12" ht="37.5" customHeight="1">
      <c r="A445" s="210">
        <v>3110</v>
      </c>
      <c r="B445" s="207" t="s">
        <v>608</v>
      </c>
      <c r="C445" s="207">
        <v>1</v>
      </c>
      <c r="D445" s="208">
        <v>0</v>
      </c>
      <c r="E445" s="391" t="s">
        <v>276</v>
      </c>
      <c r="F445" s="52">
        <f>SUM(F447)</f>
        <v>131301</v>
      </c>
      <c r="G445" s="217">
        <f>SUM(G447)</f>
        <v>382301</v>
      </c>
      <c r="H445" s="27">
        <f>SUM(H447)</f>
        <v>0</v>
      </c>
      <c r="I445" s="363"/>
      <c r="J445" s="363"/>
      <c r="K445" s="363"/>
      <c r="L445" s="363"/>
    </row>
    <row r="446" spans="1:12" s="209" customFormat="1" ht="13.5" customHeight="1" thickBot="1">
      <c r="A446" s="210"/>
      <c r="B446" s="201"/>
      <c r="C446" s="207"/>
      <c r="D446" s="208"/>
      <c r="E446" s="376" t="s">
        <v>90</v>
      </c>
      <c r="F446" s="28"/>
      <c r="G446" s="223"/>
      <c r="H446" s="27"/>
      <c r="I446" s="363"/>
      <c r="J446" s="363"/>
      <c r="K446" s="363"/>
      <c r="L446" s="363"/>
    </row>
    <row r="447" spans="1:12" ht="27.75" thickBot="1">
      <c r="A447" s="210">
        <v>3112</v>
      </c>
      <c r="B447" s="212" t="s">
        <v>608</v>
      </c>
      <c r="C447" s="212">
        <v>1</v>
      </c>
      <c r="D447" s="213">
        <v>2</v>
      </c>
      <c r="E447" s="393" t="s">
        <v>277</v>
      </c>
      <c r="F447" s="158">
        <f>SUM(G447:H447)-Ekamutner!D115</f>
        <v>131301</v>
      </c>
      <c r="G447" s="432">
        <v>382301</v>
      </c>
      <c r="H447" s="27">
        <f>H448</f>
        <v>0</v>
      </c>
      <c r="I447" s="427"/>
      <c r="J447" s="427"/>
      <c r="K447" s="427"/>
      <c r="L447" s="427"/>
    </row>
    <row r="448" spans="1:12" ht="17.25">
      <c r="A448" s="40"/>
      <c r="B448" s="207"/>
      <c r="C448" s="207"/>
      <c r="D448" s="207"/>
      <c r="E448" s="394"/>
      <c r="F448" s="219"/>
      <c r="G448" s="231"/>
      <c r="H448" s="27"/>
      <c r="I448" s="363"/>
      <c r="J448" s="363"/>
      <c r="K448" s="363"/>
      <c r="L448" s="363"/>
    </row>
    <row r="449" spans="1:12" ht="18" thickBot="1">
      <c r="A449" s="40"/>
      <c r="B449" s="207"/>
      <c r="C449" s="207"/>
      <c r="D449" s="207"/>
      <c r="E449" s="394"/>
      <c r="F449" s="53"/>
      <c r="G449" s="237"/>
      <c r="H449" s="27"/>
      <c r="I449" s="363"/>
      <c r="J449" s="363"/>
      <c r="K449" s="363"/>
      <c r="L449" s="363"/>
    </row>
    <row r="450" spans="2:4" ht="17.25">
      <c r="B450" s="244"/>
      <c r="C450" s="245"/>
      <c r="D450" s="246"/>
    </row>
    <row r="451" spans="1:12" s="14" customFormat="1" ht="68.25" customHeight="1">
      <c r="A451" s="489" t="s">
        <v>531</v>
      </c>
      <c r="B451" s="489"/>
      <c r="C451" s="489"/>
      <c r="D451" s="489"/>
      <c r="E451" s="489"/>
      <c r="F451" s="489"/>
      <c r="G451" s="489"/>
      <c r="H451" s="489"/>
      <c r="I451" s="489"/>
      <c r="J451" s="489"/>
      <c r="K451" s="489"/>
      <c r="L451" s="489"/>
    </row>
    <row r="452" spans="1:12" s="14" customFormat="1" ht="16.5">
      <c r="A452" s="247" t="s">
        <v>532</v>
      </c>
      <c r="B452" s="56"/>
      <c r="C452" s="56"/>
      <c r="D452" s="56"/>
      <c r="E452" s="56"/>
      <c r="F452" s="248"/>
      <c r="G452" s="248"/>
      <c r="H452" s="248"/>
      <c r="I452" s="249"/>
      <c r="J452" s="249"/>
      <c r="K452" s="249"/>
      <c r="L452" s="249"/>
    </row>
  </sheetData>
  <sheetProtection/>
  <protectedRanges>
    <protectedRange sqref="G449:L449 G441:L442 F440:L440 G446:L446 H447 G448:H448 F444:L444" name="Range24"/>
    <protectedRange sqref="G425:L426 G418:L420 G423:L423 F422:L422 F417:L417" name="Range22"/>
    <protectedRange sqref="G378:L379 F385:L385 F398:L398 G399:L399 F381:L381 G382:L383 G386:L396" name="Range20"/>
    <protectedRange sqref="F340:L340 G333:H335 I332:L335 G338:H338 F337:H337 F332:H332 G342:L342 I337:L338" name="Range18"/>
    <protectedRange sqref="G304:H305 F309:L309 F303:H303 F307:L307 I303:L305" name="Range16"/>
    <protectedRange sqref="G286:H289 F285:H285 G280:L283 I285:L289 F278:L278" name="Range14"/>
    <protectedRange sqref="G231:H231 F233:L233 G245:H245 F241:L241 F244:H244 F239:L239 F230:H230 G247:L247 I230:L231 G242:L242 G215:L215 I244:L245 G234:L237" name="Range12"/>
    <protectedRange sqref="G210:H210 F209:H209 F212:L212 I209:L210 G202:L207" name="Range10"/>
    <protectedRange sqref="G172:H174 I171:L174 F171:H171 F176:L176 I177:L178 H183:L183 G177:G178 G179:L180 G181:H181 H186:L189 G182:G189" name="Range8"/>
    <protectedRange sqref="G133:H133 G136:H136 G139:H139 I135:L136 G142:H142 I146:L147 I138:L139 F144:L144 G147:H147 F146:H146 F141:H141 F138:H138 F135:H135 F132:H132 I132:L133 I141:L142" name="Range6"/>
    <protectedRange sqref="G98:H98 G109:L110 G104:H104 G107:H107 I106:L107 I98:L99 G113 F112:H112 F106:H106 F103:H103 F99:H99 F101:L101 I112:L113 G97:L97 I103:L104" name="Range4"/>
    <protectedRange sqref="G43:H44 F46:H46 F42:H42 A38:D38 I42:L44 H47 I46:L47 F11:L11 G47:G57 H48:L57 G15:L22 F13:L13 J14:L14 G23:J23 G14:H14 G24:L40 D15:D37 M38:IV38" name="Range2"/>
    <protectedRange sqref="G60:H60 I90:L91 G63:H63 I62:L63 F93:L93 G91:H91 G96:H96 F95:H95 F90:H90 F62:H62 F59:H59 I95:L96 G97:L97 I59:L60 G369 G366:H368 G365 G80:L81 G79:J79 F65:L66 G67:L78 G87:L88 G82:G86" name="Range3"/>
    <protectedRange sqref="G116:H116 I128:L130 G121:H123 I125:L126 G126:H126 G113:L113 G129:H130 F128:H128 F125:H125 F120:H120 F115:H115 F118:L118 F132:L132 I115:L116 I120:L123" name="Range5"/>
    <protectedRange sqref="G166:L169 G148:L148 G163:L164 G253:H255 G157 H156 G150:L155 G158:L161" name="Range7"/>
    <protectedRange sqref="I200:L201 G192:H192 I191:L192 G195:H198 G201:H201 F200:H200 F194:H194 F191:H191 I194:L198" name="Range9"/>
    <protectedRange sqref="F214:L214 G228:L228 F227:L227 G225:L225 G222:L222 G218:L219 F224:L224 F221:L221" name="Range11"/>
    <protectedRange sqref="G268:H268 F247:L247 F267:H267 I267:L268 F270:L270 G275:L276 G271:L273 G274 F258:L258 G259:L265 I248:L256 G248:H252 G256:H256" name="Range13"/>
    <protectedRange sqref="I300:L301 G292:H295 I291:L295 G298:H298 G301:H301 F300:H300 F297:H297 F291:H291 I297:L298" name="Range15"/>
    <protectedRange sqref="F326:H326 G314:H314 I326:L327 G327:G330 H327 H328:L330 G319:L324 G315:L316 G312:L312" name="Range17"/>
    <protectedRange sqref="F377:L377 H370 F373:L373 F346:L346 G374:L375 G371:L371 F344:L344 G348:L349 H350:H364 I366:L370" name="Range19"/>
    <protectedRange sqref="G402:H402 I414:L415 I410:L412 G411:H412 F408:L408 G415:H415 F414:H414 F410:H410 F401:H401 F404:L404 I401:L402 G406:L406 F417:L417" name="Range21"/>
    <protectedRange sqref="G429:H429 I436:L438 G437:H437 F438:H438 F436:H436 G432:L434 F428:H428 I428:L429 F431:L431" name="Range23"/>
    <protectedRange sqref="H2:I2" name="Range25_1"/>
    <protectedRange sqref="I448" name="Range24_1_1_1_1"/>
    <protectedRange sqref="J448" name="Range24_3_1_1_1"/>
    <protectedRange sqref="K448:L448" name="Range24_4_1_1_1"/>
    <protectedRange sqref="I452" name="Range24_1_1_2"/>
    <protectedRange sqref="J452" name="Range24_3_1_2"/>
    <protectedRange sqref="K452:L452" name="Range24_4_1_2"/>
    <protectedRange sqref="G350:G364 G370" name="Range19_1"/>
    <protectedRange sqref="I350:K364" name="Range19_2"/>
    <protectedRange sqref="L350:L364" name="Range19_2_1"/>
    <protectedRange sqref="G447" name="Range24_1"/>
  </protectedRanges>
  <mergeCells count="12">
    <mergeCell ref="F5:H5"/>
    <mergeCell ref="I6:L6"/>
    <mergeCell ref="I5:L5"/>
    <mergeCell ref="E5:E6"/>
    <mergeCell ref="A2:H2"/>
    <mergeCell ref="K1:M1"/>
    <mergeCell ref="G1:H1"/>
    <mergeCell ref="A451:L451"/>
    <mergeCell ref="A5:A7"/>
    <mergeCell ref="B5:B7"/>
    <mergeCell ref="C5:C7"/>
    <mergeCell ref="D5:D7"/>
  </mergeCells>
  <printOptions/>
  <pageMargins left="0.15748031496062992" right="0.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F273 F275 F262:F263 F256 F73:F82 F87:F88 F251 F15:F16 F18:F22 F68:F70 F24:F38 F2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Sirius</cp:lastModifiedBy>
  <cp:lastPrinted>2022-12-08T11:42:04Z</cp:lastPrinted>
  <dcterms:created xsi:type="dcterms:W3CDTF">1996-10-14T23:33:28Z</dcterms:created>
  <dcterms:modified xsi:type="dcterms:W3CDTF">2022-12-28T08:45:34Z</dcterms:modified>
  <cp:category/>
  <cp:version/>
  <cp:contentType/>
  <cp:contentStatus/>
</cp:coreProperties>
</file>