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Հաշվետվ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<sst xmlns="http://schemas.openxmlformats.org/spreadsheetml/2006/main" count="121" uniqueCount="111">
  <si>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</si>
  <si>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</si>
  <si>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</si>
  <si>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</si>
  <si>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</si>
  <si>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</si>
  <si>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</si>
  <si>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</si>
  <si>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</si>
  <si>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</si>
  <si>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</si>
  <si>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</si>
  <si>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</si>
  <si>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</si>
  <si>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</si>
  <si>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</si>
  <si>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</si>
  <si>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</si>
  <si>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</si>
  <si>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</si>
  <si>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</si>
  <si>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</si>
  <si>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</si>
  <si>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</si>
  <si>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</si>
  <si>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</si>
  <si>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</si>
  <si>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</si>
  <si>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</si>
  <si>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</si>
  <si>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</si>
  <si>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</si>
  <si>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</si>
  <si>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</si>
  <si>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</si>
  <si>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</si>
  <si>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</si>
  <si>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</si>
  <si>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</si>
  <si>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</si>
  <si>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</si>
  <si>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</si>
  <si>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</si>
  <si>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</si>
  <si>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</si>
  <si>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</si>
  <si>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</si>
  <si>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</si>
  <si>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</si>
  <si>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</si>
  <si>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</si>
  <si>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</si>
  <si>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</si>
  <si>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</si>
  <si>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</si>
  <si>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</si>
  <si>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</si>
  <si>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</si>
  <si>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</si>
  <si>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</si>
  <si>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</si>
  <si>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</si>
  <si>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</si>
  <si>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</si>
  <si>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</si>
  <si>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</si>
  <si>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</si>
  <si>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</si>
  <si>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</si>
  <si>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</si>
  <si>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</si>
  <si>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</si>
  <si>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</si>
  <si>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</si>
  <si>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</si>
  <si>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</si>
  <si>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Փաստացի կատարվել է</t>
  </si>
  <si>
    <t>ԸՆԴԱՄԵՆԸ ՄՈՒՏՔԵՐ</t>
  </si>
  <si>
    <t>Եկամտատեսակների,մուտքերի անվանումը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</si>
  <si>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</si>
  <si>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</si>
  <si>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</si>
  <si>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</si>
  <si>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</si>
  <si>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</si>
  <si>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</si>
  <si>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ԸՆԴԱՄԵՆԸ ԵԿԱՄՈՒՏՆԵՐ                                            այդ   թվում  </t>
  </si>
  <si>
    <t>2020թ առաջին եռամսյակ</t>
  </si>
  <si>
    <t xml:space="preserve">        2021թ                      առաջին եռամսյակ</t>
  </si>
  <si>
    <t>Կատարման %  2020թ փաստացիի նկատմամբ</t>
  </si>
  <si>
    <t>Կատարման %2021թ ճշտված պլանի նկատմամբ</t>
  </si>
  <si>
    <t>2021թվականի շեղումը առաջին եռամսյակի  ճշտված պլանի նկատմամբ         /+,-/</t>
  </si>
  <si>
    <t>2020թվականւ փաստացին 2020թվականի փաստացիի նկատմամբ շեղումը         /+,- /</t>
  </si>
  <si>
    <t>2020թ առաջին եռամսյակ Փաստացի կատարվել է</t>
  </si>
  <si>
    <t>2021թ Փաստացի կատարվել է</t>
  </si>
  <si>
    <t>2021 Հաշվարկային</t>
  </si>
  <si>
    <t>Կատարման % 2021թ</t>
  </si>
  <si>
    <t>Կատարման % 2021թ 2020թ</t>
  </si>
  <si>
    <t xml:space="preserve"> Ընթացիկ դրամաշնորհներ  պետական ,hամայնքային  ոչ առևտրային կազմակերպություններին </t>
  </si>
  <si>
    <t>Հաշվարկային</t>
  </si>
  <si>
    <t>Համայնքի բյուջե մուտքագրվող անշարժ գույքւ հարկ</t>
  </si>
  <si>
    <t>Ընթացիկ ոչ պաշտոնական դրամաշնորհներ</t>
  </si>
  <si>
    <t>Կապիտալ ոչ պաշտոնական դրամաշնորհներ</t>
  </si>
  <si>
    <t>Այլ ընթացիկ դրամաշնորհներ</t>
  </si>
  <si>
    <t>Բացարձակ թվերով                 4-5</t>
  </si>
  <si>
    <t>Բացարձակ թվերով       4-3</t>
  </si>
  <si>
    <t>Ախուրյյան համայնքի ղեկավար                                             Ա.Իգիթյան</t>
  </si>
  <si>
    <t>15 Ապրիլ 2021թ</t>
  </si>
  <si>
    <t>ավագանու  15  ապրիլի  2021թվականի</t>
  </si>
  <si>
    <t>թիվ  26 -Ն  որոշման</t>
  </si>
  <si>
    <t xml:space="preserve">ԱԽՈՒՐՅԱՆ ՀԱՄԱՅՆՔԻ 2021ԹՎԱԿԱՆԻ ԲՅՈՒՋԵԻ ԱՌԱՋԻՆ ԵՌԱՄՍՅԱԿԻ ԿԱՏԱՐՄԱՆ     ՀԱՇՎԵՏՎՈՒԹՅՈՒՆ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</si>
</sst>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sz val="7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Armenian"/>
      <family val="2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i/>
      <sz val="9"/>
      <color theme="1"/>
      <name val="Sylfaen"/>
      <family val="1"/>
    </font>
    <font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8" borderId="10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3" fillId="0" borderId="1" xfId="33" applyFont="1" applyFill="1" applyBorder="1" applyAlignment="1">
      <alignment/>
    </xf>
    <xf numFmtId="0" fontId="63" fillId="0" borderId="13" xfId="33" applyFont="1" applyFill="1" applyBorder="1" applyAlignment="1">
      <alignment/>
    </xf>
    <xf numFmtId="0" fontId="63" fillId="0" borderId="14" xfId="33" applyFont="1" applyFill="1" applyBorder="1" applyAlignment="1">
      <alignment/>
    </xf>
    <xf numFmtId="0" fontId="63" fillId="0" borderId="15" xfId="33" applyFont="1" applyFill="1" applyBorder="1" applyAlignment="1">
      <alignment/>
    </xf>
    <xf numFmtId="184" fontId="10" fillId="0" borderId="16" xfId="43" applyNumberFormat="1" applyFont="1" applyFill="1" applyBorder="1" applyAlignment="1">
      <alignment horizontal="center" vertical="center"/>
    </xf>
    <xf numFmtId="184" fontId="10" fillId="0" borderId="17" xfId="43" applyNumberFormat="1" applyFont="1" applyFill="1" applyBorder="1" applyAlignment="1">
      <alignment horizontal="center" vertical="center"/>
    </xf>
    <xf numFmtId="184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84" fontId="10" fillId="0" borderId="19" xfId="43" applyNumberFormat="1" applyFont="1" applyFill="1" applyBorder="1" applyAlignment="1">
      <alignment horizontal="center" vertical="center"/>
    </xf>
    <xf numFmtId="184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84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8" fillId="0" borderId="21" xfId="38" applyFont="1" applyFill="1" applyBorder="1" applyAlignment="1">
      <alignment horizontal="left" vertical="center" wrapText="1"/>
    </xf>
    <xf numFmtId="0" fontId="8" fillId="0" borderId="22" xfId="35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0" fontId="63" fillId="0" borderId="20" xfId="33" applyFont="1" applyFill="1" applyBorder="1" applyAlignment="1">
      <alignment/>
    </xf>
    <xf numFmtId="184" fontId="9" fillId="0" borderId="20" xfId="43" applyNumberFormat="1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184" fontId="10" fillId="0" borderId="24" xfId="35" applyNumberFormat="1" applyFont="1" applyFill="1" applyBorder="1" applyAlignment="1">
      <alignment horizontal="center" vertical="center"/>
    </xf>
    <xf numFmtId="184" fontId="10" fillId="0" borderId="25" xfId="35" applyNumberFormat="1" applyFont="1" applyFill="1" applyBorder="1" applyAlignment="1">
      <alignment horizontal="center" vertical="center"/>
    </xf>
    <xf numFmtId="184" fontId="63" fillId="0" borderId="20" xfId="33" applyNumberFormat="1" applyFont="1" applyFill="1" applyBorder="1" applyAlignment="1">
      <alignment horizontal="center" vertical="center"/>
    </xf>
    <xf numFmtId="184" fontId="10" fillId="0" borderId="26" xfId="43" applyNumberFormat="1" applyFont="1" applyFill="1" applyBorder="1" applyAlignment="1">
      <alignment horizontal="center" vertical="center"/>
    </xf>
    <xf numFmtId="184" fontId="9" fillId="0" borderId="23" xfId="43" applyNumberFormat="1" applyFont="1" applyFill="1" applyBorder="1" applyAlignment="1">
      <alignment horizontal="center" vertical="center"/>
    </xf>
    <xf numFmtId="184" fontId="8" fillId="0" borderId="22" xfId="43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8" fillId="0" borderId="28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0" fontId="10" fillId="0" borderId="28" xfId="39" applyFont="1" applyFill="1" applyBorder="1" applyAlignment="1">
      <alignment vertical="center" wrapText="1"/>
    </xf>
    <xf numFmtId="184" fontId="10" fillId="0" borderId="30" xfId="35" applyNumberFormat="1" applyFont="1" applyFill="1" applyBorder="1" applyAlignment="1">
      <alignment horizontal="center" vertical="center"/>
    </xf>
    <xf numFmtId="0" fontId="63" fillId="0" borderId="31" xfId="33" applyFont="1" applyFill="1" applyBorder="1" applyAlignment="1">
      <alignment horizontal="right"/>
    </xf>
    <xf numFmtId="0" fontId="63" fillId="0" borderId="32" xfId="33" applyFont="1" applyFill="1" applyBorder="1" applyAlignment="1">
      <alignment horizontal="right"/>
    </xf>
    <xf numFmtId="4" fontId="10" fillId="0" borderId="33" xfId="36" applyNumberFormat="1" applyFont="1" applyFill="1" applyBorder="1" applyAlignment="1">
      <alignment horizontal="center" vertical="center"/>
    </xf>
    <xf numFmtId="0" fontId="63" fillId="0" borderId="34" xfId="33" applyFont="1" applyFill="1" applyBorder="1" applyAlignment="1">
      <alignment/>
    </xf>
    <xf numFmtId="0" fontId="64" fillId="0" borderId="35" xfId="0" applyFont="1" applyBorder="1" applyAlignment="1">
      <alignment/>
    </xf>
    <xf numFmtId="0" fontId="8" fillId="0" borderId="36" xfId="35" applyFont="1" applyFill="1" applyBorder="1" applyAlignment="1">
      <alignment horizontal="center" vertical="center"/>
    </xf>
    <xf numFmtId="0" fontId="9" fillId="0" borderId="37" xfId="35" applyFont="1" applyFill="1" applyBorder="1" applyAlignment="1">
      <alignment horizontal="center" vertical="center"/>
    </xf>
    <xf numFmtId="0" fontId="9" fillId="0" borderId="38" xfId="35" applyFont="1" applyFill="1" applyBorder="1" applyAlignment="1">
      <alignment horizontal="center" vertical="center"/>
    </xf>
    <xf numFmtId="184" fontId="9" fillId="0" borderId="39" xfId="43" applyNumberFormat="1" applyFont="1" applyFill="1" applyBorder="1" applyAlignment="1">
      <alignment horizontal="center" vertical="center"/>
    </xf>
    <xf numFmtId="184" fontId="9" fillId="0" borderId="40" xfId="43" applyNumberFormat="1" applyFont="1" applyFill="1" applyBorder="1" applyAlignment="1">
      <alignment horizontal="center" vertical="center"/>
    </xf>
    <xf numFmtId="0" fontId="9" fillId="0" borderId="23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1" xfId="42" applyFont="1" applyFill="1" applyBorder="1" applyAlignment="1">
      <alignment horizontal="center"/>
    </xf>
    <xf numFmtId="184" fontId="8" fillId="0" borderId="36" xfId="43" applyNumberFormat="1" applyFont="1" applyFill="1" applyBorder="1" applyAlignment="1">
      <alignment horizontal="center" vertical="center"/>
    </xf>
    <xf numFmtId="184" fontId="9" fillId="0" borderId="37" xfId="43" applyNumberFormat="1" applyFont="1" applyFill="1" applyBorder="1" applyAlignment="1">
      <alignment horizontal="center" vertical="center"/>
    </xf>
    <xf numFmtId="184" fontId="9" fillId="0" borderId="38" xfId="43" applyNumberFormat="1" applyFont="1" applyFill="1" applyBorder="1" applyAlignment="1">
      <alignment horizontal="center" vertical="center"/>
    </xf>
    <xf numFmtId="0" fontId="15" fillId="0" borderId="42" xfId="38" applyFont="1" applyFill="1" applyBorder="1" applyAlignment="1">
      <alignment horizontal="left" vertical="center" wrapText="1"/>
    </xf>
    <xf numFmtId="0" fontId="9" fillId="0" borderId="42" xfId="38" applyFont="1" applyFill="1" applyBorder="1" applyAlignment="1">
      <alignment horizontal="left" vertical="center" wrapText="1"/>
    </xf>
    <xf numFmtId="4" fontId="8" fillId="0" borderId="41" xfId="36" applyNumberFormat="1" applyFont="1" applyFill="1" applyBorder="1" applyAlignment="1">
      <alignment horizontal="center" vertical="center" wrapText="1"/>
    </xf>
    <xf numFmtId="4" fontId="8" fillId="0" borderId="27" xfId="41" applyNumberFormat="1" applyFont="1" applyFill="1" applyBorder="1" applyAlignment="1">
      <alignment horizontal="center" vertical="center" wrapText="1"/>
    </xf>
    <xf numFmtId="0" fontId="65" fillId="0" borderId="43" xfId="33" applyFont="1" applyFill="1" applyBorder="1" applyAlignment="1">
      <alignment horizontal="right"/>
    </xf>
    <xf numFmtId="0" fontId="65" fillId="0" borderId="15" xfId="33" applyFont="1" applyFill="1" applyBorder="1" applyAlignment="1">
      <alignment/>
    </xf>
    <xf numFmtId="0" fontId="65" fillId="0" borderId="1" xfId="33" applyFont="1" applyFill="1" applyBorder="1" applyAlignment="1">
      <alignment/>
    </xf>
    <xf numFmtId="0" fontId="66" fillId="33" borderId="22" xfId="0" applyFont="1" applyFill="1" applyBorder="1" applyAlignment="1">
      <alignment horizontal="left" vertical="center" wrapText="1"/>
    </xf>
    <xf numFmtId="4" fontId="8" fillId="0" borderId="33" xfId="41" applyNumberFormat="1" applyFont="1" applyFill="1" applyBorder="1" applyAlignment="1">
      <alignment horizontal="center" vertical="center" wrapText="1"/>
    </xf>
    <xf numFmtId="184" fontId="9" fillId="0" borderId="41" xfId="42" applyNumberFormat="1" applyFont="1" applyFill="1" applyBorder="1" applyAlignment="1">
      <alignment horizontal="center" vertical="center"/>
    </xf>
    <xf numFmtId="185" fontId="10" fillId="0" borderId="41" xfId="42" applyNumberFormat="1" applyFont="1" applyFill="1" applyBorder="1" applyAlignment="1">
      <alignment horizontal="center" vertical="center"/>
    </xf>
    <xf numFmtId="0" fontId="10" fillId="0" borderId="44" xfId="42" applyFont="1" applyFill="1" applyBorder="1" applyAlignment="1">
      <alignment horizontal="center"/>
    </xf>
    <xf numFmtId="0" fontId="63" fillId="33" borderId="33" xfId="0" applyFont="1" applyFill="1" applyBorder="1" applyAlignment="1">
      <alignment horizontal="left" vertical="center" wrapText="1"/>
    </xf>
    <xf numFmtId="0" fontId="0" fillId="0" borderId="27" xfId="33" applyFill="1" applyBorder="1" applyAlignment="1">
      <alignment horizontal="center" vertical="center"/>
    </xf>
    <xf numFmtId="0" fontId="0" fillId="0" borderId="41" xfId="33" applyFill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184" fontId="16" fillId="0" borderId="36" xfId="43" applyNumberFormat="1" applyFont="1" applyFill="1" applyBorder="1" applyAlignment="1">
      <alignment horizontal="right" vertical="center"/>
    </xf>
    <xf numFmtId="184" fontId="8" fillId="0" borderId="22" xfId="43" applyNumberFormat="1" applyFont="1" applyFill="1" applyBorder="1" applyAlignment="1">
      <alignment horizontal="right" vertical="center"/>
    </xf>
    <xf numFmtId="184" fontId="8" fillId="0" borderId="45" xfId="43" applyNumberFormat="1" applyFont="1" applyFill="1" applyBorder="1" applyAlignment="1">
      <alignment horizontal="right" vertical="center"/>
    </xf>
    <xf numFmtId="185" fontId="10" fillId="0" borderId="36" xfId="42" applyNumberFormat="1" applyFont="1" applyFill="1" applyBorder="1" applyAlignment="1">
      <alignment horizontal="center" vertical="center"/>
    </xf>
    <xf numFmtId="4" fontId="8" fillId="0" borderId="36" xfId="41" applyNumberFormat="1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right"/>
    </xf>
    <xf numFmtId="0" fontId="63" fillId="0" borderId="46" xfId="33" applyFont="1" applyFill="1" applyBorder="1" applyAlignment="1">
      <alignment horizontal="right"/>
    </xf>
    <xf numFmtId="184" fontId="9" fillId="0" borderId="17" xfId="35" applyNumberFormat="1" applyFont="1" applyFill="1" applyBorder="1" applyAlignment="1">
      <alignment horizontal="center" vertical="center"/>
    </xf>
    <xf numFmtId="184" fontId="9" fillId="0" borderId="47" xfId="35" applyNumberFormat="1" applyFont="1" applyFill="1" applyBorder="1" applyAlignment="1">
      <alignment horizontal="center" vertical="center"/>
    </xf>
    <xf numFmtId="185" fontId="9" fillId="0" borderId="41" xfId="42" applyNumberFormat="1" applyFont="1" applyFill="1" applyBorder="1" applyAlignment="1">
      <alignment horizontal="center" vertical="center"/>
    </xf>
    <xf numFmtId="184" fontId="9" fillId="0" borderId="16" xfId="43" applyNumberFormat="1" applyFont="1" applyFill="1" applyBorder="1" applyAlignment="1">
      <alignment horizontal="center" vertical="center"/>
    </xf>
    <xf numFmtId="185" fontId="9" fillId="0" borderId="20" xfId="35" applyNumberFormat="1" applyFont="1" applyFill="1" applyBorder="1" applyAlignment="1">
      <alignment horizontal="center" vertical="center"/>
    </xf>
    <xf numFmtId="185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84" fontId="9" fillId="0" borderId="20" xfId="35" applyNumberFormat="1" applyFont="1" applyFill="1" applyBorder="1" applyAlignment="1">
      <alignment horizontal="center" vertical="center"/>
    </xf>
    <xf numFmtId="184" fontId="9" fillId="0" borderId="16" xfId="35" applyNumberFormat="1" applyFont="1" applyFill="1" applyBorder="1" applyAlignment="1">
      <alignment horizontal="center" vertical="center"/>
    </xf>
    <xf numFmtId="185" fontId="63" fillId="0" borderId="38" xfId="33" applyNumberFormat="1" applyFont="1" applyFill="1" applyBorder="1" applyAlignment="1">
      <alignment horizontal="center" vertical="center"/>
    </xf>
    <xf numFmtId="185" fontId="63" fillId="0" borderId="48" xfId="33" applyNumberFormat="1" applyFont="1" applyFill="1" applyBorder="1" applyAlignment="1">
      <alignment horizontal="center" vertical="center"/>
    </xf>
    <xf numFmtId="0" fontId="63" fillId="0" borderId="37" xfId="33" applyFont="1" applyFill="1" applyBorder="1" applyAlignment="1">
      <alignment horizontal="center"/>
    </xf>
    <xf numFmtId="185" fontId="63" fillId="0" borderId="49" xfId="33" applyNumberFormat="1" applyFont="1" applyFill="1" applyBorder="1" applyAlignment="1">
      <alignment horizontal="center" vertical="center"/>
    </xf>
    <xf numFmtId="185" fontId="63" fillId="0" borderId="36" xfId="33" applyNumberFormat="1" applyFont="1" applyFill="1" applyBorder="1" applyAlignment="1">
      <alignment horizontal="center" vertical="center"/>
    </xf>
    <xf numFmtId="0" fontId="63" fillId="0" borderId="36" xfId="33" applyFont="1" applyFill="1" applyBorder="1" applyAlignment="1">
      <alignment horizontal="center" vertical="center" wrapText="1"/>
    </xf>
    <xf numFmtId="0" fontId="63" fillId="0" borderId="1" xfId="33" applyFont="1" applyFill="1" applyBorder="1" applyAlignment="1">
      <alignment horizontal="center" vertical="center"/>
    </xf>
    <xf numFmtId="0" fontId="63" fillId="0" borderId="14" xfId="33" applyFont="1" applyFill="1" applyBorder="1" applyAlignment="1">
      <alignment horizontal="center" vertical="center"/>
    </xf>
    <xf numFmtId="0" fontId="63" fillId="0" borderId="38" xfId="33" applyFont="1" applyFill="1" applyBorder="1" applyAlignment="1">
      <alignment horizontal="center" vertical="center"/>
    </xf>
    <xf numFmtId="0" fontId="63" fillId="0" borderId="34" xfId="33" applyFont="1" applyFill="1" applyBorder="1" applyAlignment="1">
      <alignment horizontal="center" vertical="center"/>
    </xf>
    <xf numFmtId="184" fontId="63" fillId="0" borderId="38" xfId="33" applyNumberFormat="1" applyFont="1" applyFill="1" applyBorder="1" applyAlignment="1">
      <alignment horizontal="center" vertical="center"/>
    </xf>
    <xf numFmtId="184" fontId="63" fillId="0" borderId="34" xfId="33" applyNumberFormat="1" applyFont="1" applyFill="1" applyBorder="1" applyAlignment="1">
      <alignment horizontal="center" vertical="center"/>
    </xf>
    <xf numFmtId="0" fontId="63" fillId="0" borderId="48" xfId="33" applyFont="1" applyFill="1" applyBorder="1" applyAlignment="1">
      <alignment horizontal="center" vertical="center"/>
    </xf>
    <xf numFmtId="0" fontId="63" fillId="0" borderId="15" xfId="33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43" xfId="0" applyBorder="1" applyAlignment="1">
      <alignment horizontal="right"/>
    </xf>
    <xf numFmtId="0" fontId="63" fillId="0" borderId="1" xfId="33" applyFont="1" applyFill="1" applyBorder="1" applyAlignment="1">
      <alignment horizontal="right"/>
    </xf>
    <xf numFmtId="0" fontId="63" fillId="0" borderId="1" xfId="33" applyFont="1" applyFill="1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13" xfId="0" applyBorder="1" applyAlignment="1">
      <alignment horizontal="right"/>
    </xf>
    <xf numFmtId="185" fontId="17" fillId="0" borderId="41" xfId="42" applyNumberFormat="1" applyFont="1" applyFill="1" applyBorder="1" applyAlignment="1">
      <alignment horizontal="center" vertical="center"/>
    </xf>
    <xf numFmtId="184" fontId="68" fillId="0" borderId="38" xfId="33" applyNumberFormat="1" applyFont="1" applyFill="1" applyBorder="1" applyAlignment="1">
      <alignment horizontal="center" vertical="center"/>
    </xf>
    <xf numFmtId="185" fontId="18" fillId="0" borderId="41" xfId="42" applyNumberFormat="1" applyFont="1" applyFill="1" applyBorder="1" applyAlignment="1">
      <alignment horizontal="center" vertical="center"/>
    </xf>
    <xf numFmtId="184" fontId="63" fillId="0" borderId="53" xfId="33" applyNumberFormat="1" applyFont="1" applyFill="1" applyBorder="1" applyAlignment="1">
      <alignment horizontal="center" vertical="center"/>
    </xf>
    <xf numFmtId="184" fontId="63" fillId="0" borderId="37" xfId="33" applyNumberFormat="1" applyFont="1" applyFill="1" applyBorder="1" applyAlignment="1">
      <alignment horizontal="center" vertical="center"/>
    </xf>
    <xf numFmtId="184" fontId="68" fillId="0" borderId="26" xfId="33" applyNumberFormat="1" applyFont="1" applyFill="1" applyBorder="1" applyAlignment="1">
      <alignment horizontal="center" vertical="center"/>
    </xf>
    <xf numFmtId="184" fontId="69" fillId="0" borderId="54" xfId="33" applyNumberFormat="1" applyFont="1" applyFill="1" applyBorder="1" applyAlignment="1">
      <alignment horizontal="center" vertical="center"/>
    </xf>
    <xf numFmtId="184" fontId="68" fillId="0" borderId="34" xfId="3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12" fillId="0" borderId="29" xfId="42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8" fillId="0" borderId="55" xfId="38" applyFont="1" applyFill="1" applyBorder="1" applyAlignment="1">
      <alignment horizontal="left" vertical="center" wrapText="1"/>
    </xf>
    <xf numFmtId="0" fontId="70" fillId="33" borderId="34" xfId="0" applyFont="1" applyFill="1" applyBorder="1" applyAlignment="1">
      <alignment horizontal="left" vertical="center" wrapText="1"/>
    </xf>
    <xf numFmtId="0" fontId="8" fillId="0" borderId="44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8" fillId="0" borderId="56" xfId="35" applyFont="1" applyFill="1" applyBorder="1" applyAlignment="1">
      <alignment vertical="center"/>
    </xf>
    <xf numFmtId="184" fontId="63" fillId="0" borderId="47" xfId="33" applyNumberFormat="1" applyFont="1" applyFill="1" applyBorder="1" applyAlignment="1">
      <alignment horizontal="center" vertical="center"/>
    </xf>
    <xf numFmtId="4" fontId="10" fillId="0" borderId="28" xfId="41" applyNumberFormat="1" applyFont="1" applyFill="1" applyBorder="1" applyAlignment="1">
      <alignment vertical="center" wrapText="1"/>
    </xf>
    <xf numFmtId="184" fontId="63" fillId="0" borderId="57" xfId="33" applyNumberFormat="1" applyFont="1" applyFill="1" applyBorder="1" applyAlignment="1">
      <alignment horizontal="center" vertical="center"/>
    </xf>
    <xf numFmtId="184" fontId="9" fillId="0" borderId="24" xfId="35" applyNumberFormat="1" applyFont="1" applyFill="1" applyBorder="1" applyAlignment="1">
      <alignment horizontal="center" vertical="center"/>
    </xf>
    <xf numFmtId="184" fontId="63" fillId="0" borderId="49" xfId="33" applyNumberFormat="1" applyFont="1" applyFill="1" applyBorder="1" applyAlignment="1">
      <alignment horizontal="center" vertical="center"/>
    </xf>
    <xf numFmtId="184" fontId="63" fillId="0" borderId="58" xfId="33" applyNumberFormat="1" applyFont="1" applyFill="1" applyBorder="1" applyAlignment="1">
      <alignment horizontal="center" vertical="center"/>
    </xf>
    <xf numFmtId="184" fontId="9" fillId="0" borderId="22" xfId="43" applyNumberFormat="1" applyFont="1" applyFill="1" applyBorder="1" applyAlignment="1">
      <alignment horizontal="center" vertical="center"/>
    </xf>
    <xf numFmtId="185" fontId="9" fillId="0" borderId="36" xfId="42" applyNumberFormat="1" applyFont="1" applyFill="1" applyBorder="1" applyAlignment="1">
      <alignment horizontal="center" vertical="center"/>
    </xf>
    <xf numFmtId="184" fontId="63" fillId="0" borderId="36" xfId="33" applyNumberFormat="1" applyFont="1" applyFill="1" applyBorder="1" applyAlignment="1">
      <alignment horizontal="center" vertical="center"/>
    </xf>
    <xf numFmtId="0" fontId="68" fillId="0" borderId="34" xfId="33" applyFont="1" applyFill="1" applyBorder="1" applyAlignment="1">
      <alignment horizontal="center" vertical="center" wrapText="1"/>
    </xf>
    <xf numFmtId="0" fontId="0" fillId="0" borderId="27" xfId="33" applyFont="1" applyFill="1" applyBorder="1" applyAlignment="1">
      <alignment horizontal="center" vertical="center"/>
    </xf>
    <xf numFmtId="0" fontId="9" fillId="0" borderId="59" xfId="38" applyFont="1" applyFill="1" applyBorder="1" applyAlignment="1">
      <alignment horizontal="left" vertical="center" wrapText="1"/>
    </xf>
    <xf numFmtId="4" fontId="8" fillId="0" borderId="22" xfId="41" applyNumberFormat="1" applyFont="1" applyFill="1" applyBorder="1" applyAlignment="1">
      <alignment horizontal="center" vertical="center" wrapText="1"/>
    </xf>
    <xf numFmtId="4" fontId="8" fillId="0" borderId="22" xfId="36" applyNumberFormat="1" applyFont="1" applyFill="1" applyBorder="1" applyAlignment="1">
      <alignment horizontal="center" vertical="center" wrapText="1"/>
    </xf>
    <xf numFmtId="0" fontId="12" fillId="0" borderId="60" xfId="35" applyFont="1" applyFill="1" applyBorder="1" applyAlignment="1">
      <alignment vertical="center"/>
    </xf>
    <xf numFmtId="0" fontId="12" fillId="0" borderId="28" xfId="35" applyFont="1" applyFill="1" applyBorder="1" applyAlignment="1">
      <alignment vertical="center"/>
    </xf>
    <xf numFmtId="0" fontId="63" fillId="0" borderId="22" xfId="33" applyFont="1" applyFill="1" applyBorder="1" applyAlignment="1">
      <alignment horizontal="center" vertical="center" wrapText="1"/>
    </xf>
    <xf numFmtId="0" fontId="8" fillId="0" borderId="22" xfId="42" applyFont="1" applyFill="1" applyBorder="1" applyAlignment="1">
      <alignment horizontal="center"/>
    </xf>
    <xf numFmtId="0" fontId="8" fillId="0" borderId="28" xfId="42" applyFont="1" applyFill="1" applyBorder="1" applyAlignment="1">
      <alignment horizontal="center"/>
    </xf>
    <xf numFmtId="0" fontId="8" fillId="0" borderId="36" xfId="42" applyFont="1" applyFill="1" applyBorder="1" applyAlignment="1">
      <alignment horizontal="center"/>
    </xf>
    <xf numFmtId="1" fontId="71" fillId="0" borderId="38" xfId="33" applyNumberFormat="1" applyFont="1" applyFill="1" applyBorder="1" applyAlignment="1">
      <alignment horizontal="center" vertical="center"/>
    </xf>
    <xf numFmtId="0" fontId="71" fillId="0" borderId="61" xfId="33" applyFont="1" applyFill="1" applyBorder="1" applyAlignment="1">
      <alignment horizontal="center" vertical="center"/>
    </xf>
    <xf numFmtId="3" fontId="71" fillId="0" borderId="34" xfId="33" applyNumberFormat="1" applyFont="1" applyFill="1" applyBorder="1" applyAlignment="1">
      <alignment horizontal="center" vertical="center"/>
    </xf>
    <xf numFmtId="0" fontId="63" fillId="0" borderId="46" xfId="33" applyFont="1" applyFill="1" applyBorder="1" applyAlignment="1">
      <alignment horizontal="center"/>
    </xf>
    <xf numFmtId="0" fontId="63" fillId="0" borderId="52" xfId="33" applyFont="1" applyFill="1" applyBorder="1" applyAlignment="1">
      <alignment horizontal="center"/>
    </xf>
    <xf numFmtId="0" fontId="63" fillId="0" borderId="13" xfId="33" applyFont="1" applyFill="1" applyBorder="1" applyAlignment="1">
      <alignment horizontal="center"/>
    </xf>
    <xf numFmtId="184" fontId="63" fillId="0" borderId="0" xfId="33" applyNumberFormat="1" applyFont="1" applyFill="1" applyBorder="1" applyAlignment="1">
      <alignment horizontal="center" vertical="center"/>
    </xf>
    <xf numFmtId="184" fontId="63" fillId="0" borderId="56" xfId="33" applyNumberFormat="1" applyFont="1" applyFill="1" applyBorder="1" applyAlignment="1">
      <alignment horizontal="center" vertical="center"/>
    </xf>
    <xf numFmtId="4" fontId="10" fillId="0" borderId="62" xfId="36" applyNumberFormat="1" applyFont="1" applyFill="1" applyBorder="1" applyAlignment="1">
      <alignment horizontal="center" vertical="center" wrapText="1"/>
    </xf>
    <xf numFmtId="4" fontId="10" fillId="0" borderId="63" xfId="36" applyNumberFormat="1" applyFont="1" applyFill="1" applyBorder="1" applyAlignment="1">
      <alignment horizontal="center" vertical="center" wrapText="1"/>
    </xf>
    <xf numFmtId="0" fontId="68" fillId="0" borderId="64" xfId="33" applyFont="1" applyFill="1" applyBorder="1" applyAlignment="1">
      <alignment vertical="center" wrapText="1"/>
    </xf>
    <xf numFmtId="0" fontId="68" fillId="0" borderId="53" xfId="33" applyFont="1" applyFill="1" applyBorder="1" applyAlignment="1">
      <alignment vertical="center" wrapText="1"/>
    </xf>
    <xf numFmtId="0" fontId="64" fillId="0" borderId="51" xfId="0" applyFont="1" applyBorder="1" applyAlignment="1">
      <alignment horizontal="center" vertical="center" wrapText="1"/>
    </xf>
    <xf numFmtId="4" fontId="20" fillId="0" borderId="65" xfId="41" applyNumberFormat="1" applyFont="1" applyFill="1" applyBorder="1" applyAlignment="1">
      <alignment horizontal="center" vertical="center" wrapText="1"/>
    </xf>
    <xf numFmtId="4" fontId="20" fillId="0" borderId="66" xfId="41" applyNumberFormat="1" applyFont="1" applyFill="1" applyBorder="1" applyAlignment="1">
      <alignment horizontal="center" vertical="center" wrapText="1"/>
    </xf>
    <xf numFmtId="4" fontId="20" fillId="0" borderId="34" xfId="41" applyNumberFormat="1" applyFont="1" applyFill="1" applyBorder="1" applyAlignment="1">
      <alignment horizontal="center" vertical="center" wrapText="1"/>
    </xf>
    <xf numFmtId="0" fontId="66" fillId="0" borderId="67" xfId="33" applyFont="1" applyFill="1" applyBorder="1" applyAlignment="1">
      <alignment horizontal="center" vertical="center" wrapText="1"/>
    </xf>
    <xf numFmtId="0" fontId="66" fillId="0" borderId="68" xfId="33" applyFont="1" applyFill="1" applyBorder="1" applyAlignment="1">
      <alignment horizontal="center" vertical="center" wrapText="1"/>
    </xf>
    <xf numFmtId="0" fontId="66" fillId="0" borderId="58" xfId="33" applyFont="1" applyFill="1" applyBorder="1" applyAlignment="1">
      <alignment horizontal="center" vertical="center" wrapText="1"/>
    </xf>
    <xf numFmtId="0" fontId="66" fillId="0" borderId="69" xfId="33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 customHeight="1"/>
  <cols>
    <col min="1" max="1" width="5.421875" style="1" customWidth="1"/>
    <col min="2" max="2" width="53.8515625" style="1" customWidth="1"/>
    <col min="3" max="4" width="12.7109375" style="1" customWidth="1"/>
    <col min="5" max="5" width="13.57421875" style="1" customWidth="1"/>
    <col min="6" max="6" width="10.7109375" style="54" customWidth="1"/>
    <col min="7" max="7" width="10.7109375" style="1" customWidth="1"/>
    <col min="8" max="8" width="12.28125" style="86" customWidth="1"/>
    <col min="9" max="9" width="11.7109375" style="86" customWidth="1"/>
    <col min="10" max="16384" width="9.140625" style="1" customWidth="1"/>
  </cols>
  <sheetData>
    <row r="1" spans="2:9" ht="15" customHeight="1">
      <c r="B1" s="111"/>
      <c r="C1" s="94"/>
      <c r="D1" s="94"/>
      <c r="E1" s="94"/>
      <c r="F1" s="95"/>
      <c r="G1" s="96"/>
      <c r="H1" s="97"/>
      <c r="I1" s="97"/>
    </row>
    <row r="2" spans="2:9" ht="15" customHeight="1">
      <c r="B2" s="112"/>
      <c r="C2" s="99"/>
      <c r="D2" s="99"/>
      <c r="E2" s="99"/>
      <c r="F2" s="100"/>
      <c r="G2" s="96"/>
      <c r="H2" s="97"/>
      <c r="I2" s="69" t="s">
        <v>20</v>
      </c>
    </row>
    <row r="3" spans="2:9" ht="2.25" customHeight="1">
      <c r="B3" s="113"/>
      <c r="C3" s="101"/>
      <c r="D3" s="101"/>
      <c r="E3" s="101"/>
      <c r="F3" s="102"/>
      <c r="G3" s="96"/>
      <c r="H3" s="97"/>
      <c r="I3" s="98"/>
    </row>
    <row r="4" spans="2:9" ht="15">
      <c r="B4" s="113"/>
      <c r="C4" s="101"/>
      <c r="D4" s="101"/>
      <c r="E4" s="101"/>
      <c r="F4" s="102"/>
      <c r="G4" s="96"/>
      <c r="H4" s="97"/>
      <c r="I4" s="70" t="s">
        <v>18</v>
      </c>
    </row>
    <row r="5" spans="2:9" ht="15">
      <c r="B5" s="113"/>
      <c r="C5" s="101"/>
      <c r="D5" s="101"/>
      <c r="E5" s="101"/>
      <c r="F5" s="102"/>
      <c r="G5" s="96"/>
      <c r="H5" s="97"/>
      <c r="I5" s="70" t="s">
        <v>19</v>
      </c>
    </row>
    <row r="6" spans="2:9" ht="12.75" customHeight="1">
      <c r="B6" s="113"/>
      <c r="C6" s="101"/>
      <c r="D6" s="101"/>
      <c r="E6" s="101"/>
      <c r="F6" s="102"/>
      <c r="G6" s="96"/>
      <c r="H6" s="97"/>
      <c r="I6" s="70" t="s">
        <v>108</v>
      </c>
    </row>
    <row r="7" spans="1:9" ht="12.75" customHeight="1">
      <c r="A7" s="32"/>
      <c r="B7" s="33"/>
      <c r="C7" s="33"/>
      <c r="D7" s="33"/>
      <c r="E7" s="33"/>
      <c r="F7" s="52"/>
      <c r="G7" s="96"/>
      <c r="H7" s="97"/>
      <c r="I7" s="70" t="s">
        <v>109</v>
      </c>
    </row>
    <row r="8" spans="1:10" ht="49.5" customHeight="1">
      <c r="A8" s="153" t="s">
        <v>110</v>
      </c>
      <c r="B8" s="153"/>
      <c r="C8" s="153"/>
      <c r="D8" s="153"/>
      <c r="E8" s="153"/>
      <c r="F8" s="153"/>
      <c r="G8" s="153"/>
      <c r="H8" s="153"/>
      <c r="I8" s="153"/>
      <c r="J8" s="36"/>
    </row>
    <row r="9" spans="1:9" ht="8.25" customHeight="1" thickBot="1">
      <c r="A9" s="32"/>
      <c r="B9" s="33"/>
      <c r="C9" s="33"/>
      <c r="D9" s="33"/>
      <c r="E9" s="33"/>
      <c r="F9" s="52"/>
      <c r="G9" s="3"/>
      <c r="H9" s="87"/>
      <c r="I9" s="87"/>
    </row>
    <row r="10" spans="1:10" ht="63.75" customHeight="1" thickBot="1">
      <c r="A10" s="35"/>
      <c r="B10" s="149" t="s">
        <v>78</v>
      </c>
      <c r="C10" s="130" t="s">
        <v>87</v>
      </c>
      <c r="D10" s="151" t="s">
        <v>88</v>
      </c>
      <c r="E10" s="152"/>
      <c r="F10" s="154" t="s">
        <v>90</v>
      </c>
      <c r="G10" s="156" t="s">
        <v>89</v>
      </c>
      <c r="H10" s="157" t="s">
        <v>91</v>
      </c>
      <c r="I10" s="159" t="s">
        <v>92</v>
      </c>
      <c r="J10" s="2"/>
    </row>
    <row r="11" spans="1:10" ht="69" customHeight="1" thickBot="1">
      <c r="A11" s="34" t="s">
        <v>0</v>
      </c>
      <c r="B11" s="150"/>
      <c r="C11" s="56" t="s">
        <v>76</v>
      </c>
      <c r="D11" s="56" t="s">
        <v>76</v>
      </c>
      <c r="E11" s="50" t="s">
        <v>99</v>
      </c>
      <c r="F11" s="155"/>
      <c r="G11" s="156"/>
      <c r="H11" s="158"/>
      <c r="I11" s="160"/>
      <c r="J11" s="2"/>
    </row>
    <row r="12" spans="1:10" ht="15" customHeight="1" thickBot="1">
      <c r="A12" s="27">
        <v>1</v>
      </c>
      <c r="B12" s="29">
        <v>2</v>
      </c>
      <c r="C12" s="27">
        <v>3</v>
      </c>
      <c r="D12" s="27">
        <v>4</v>
      </c>
      <c r="E12" s="44">
        <v>3</v>
      </c>
      <c r="F12" s="59">
        <v>5</v>
      </c>
      <c r="G12" s="82">
        <v>6</v>
      </c>
      <c r="H12" s="88"/>
      <c r="I12" s="89"/>
      <c r="J12" s="2"/>
    </row>
    <row r="13" spans="1:10" ht="32.25" customHeight="1" thickBot="1">
      <c r="A13" s="27"/>
      <c r="B13" s="114" t="s">
        <v>77</v>
      </c>
      <c r="C13" s="57">
        <f>SUM(C14,C35)</f>
        <v>77463.59999999999</v>
      </c>
      <c r="D13" s="57">
        <f>SUM(D14,D35)</f>
        <v>82987.80000000002</v>
      </c>
      <c r="E13" s="57">
        <f>SUM(E14,E35)</f>
        <v>342191</v>
      </c>
      <c r="F13" s="58">
        <f>D13/E13*100</f>
        <v>24.25189440984714</v>
      </c>
      <c r="G13" s="80">
        <f>D13/C13*100</f>
        <v>107.13134943379863</v>
      </c>
      <c r="H13" s="90">
        <f>D13-E13</f>
        <v>-259203.19999999998</v>
      </c>
      <c r="I13" s="91">
        <f>D13-C13</f>
        <v>5524.200000000026</v>
      </c>
      <c r="J13" s="2"/>
    </row>
    <row r="14" spans="1:10" ht="39.75" customHeight="1" thickBot="1">
      <c r="A14" s="16"/>
      <c r="B14" s="28" t="s">
        <v>86</v>
      </c>
      <c r="C14" s="45">
        <f>C15+C22+C26+C30+C31</f>
        <v>125310.9</v>
      </c>
      <c r="D14" s="45">
        <f aca="true" t="shared" si="0" ref="D14:I14">D15+D22+D26+D30+D31</f>
        <v>152331.7</v>
      </c>
      <c r="E14" s="45">
        <f t="shared" si="0"/>
        <v>204694.4</v>
      </c>
      <c r="F14" s="45">
        <f t="shared" si="0"/>
        <v>597.114046047083</v>
      </c>
      <c r="G14" s="80">
        <f>D14/C14*100</f>
        <v>121.5630084852954</v>
      </c>
      <c r="H14" s="45">
        <f t="shared" si="0"/>
        <v>-53523.8</v>
      </c>
      <c r="I14" s="45">
        <f t="shared" si="0"/>
        <v>22787.599999999988</v>
      </c>
      <c r="J14" s="2"/>
    </row>
    <row r="15" spans="1:10" ht="34.5" customHeight="1" thickBot="1">
      <c r="A15" s="37"/>
      <c r="B15" s="115" t="s">
        <v>69</v>
      </c>
      <c r="C15" s="45">
        <f>SUM(C16,C17,C18,C19,C20,C21,C25,C27,C28,C29,C32)</f>
        <v>31666.899999999998</v>
      </c>
      <c r="D15" s="45">
        <f aca="true" t="shared" si="1" ref="D15:I15">SUM(D16,D17,D18,D19,D20,D21,D25,D27,D28,D29,D32)</f>
        <v>35837.3</v>
      </c>
      <c r="E15" s="45">
        <f t="shared" si="1"/>
        <v>91016.9</v>
      </c>
      <c r="F15" s="45">
        <f t="shared" si="1"/>
        <v>416.01043136877377</v>
      </c>
      <c r="G15" s="80">
        <f>D15/C15*100</f>
        <v>113.16958717146296</v>
      </c>
      <c r="H15" s="45">
        <f t="shared" si="1"/>
        <v>-56340.7</v>
      </c>
      <c r="I15" s="45">
        <f t="shared" si="1"/>
        <v>3009.299999999999</v>
      </c>
      <c r="J15" s="2"/>
    </row>
    <row r="16" spans="1:10" ht="39.75" customHeight="1" thickBot="1">
      <c r="A16" s="38">
        <v>1</v>
      </c>
      <c r="B16" s="42" t="s">
        <v>11</v>
      </c>
      <c r="C16" s="46">
        <v>853.7</v>
      </c>
      <c r="D16" s="25">
        <v>727.2</v>
      </c>
      <c r="E16" s="40">
        <v>1133.3</v>
      </c>
      <c r="F16" s="58">
        <f aca="true" t="shared" si="2" ref="F16:F35">D16/E16*100</f>
        <v>64.16659313509221</v>
      </c>
      <c r="G16" s="80">
        <f aca="true" t="shared" si="3" ref="G16:G93">D16/C16*100</f>
        <v>85.18214829565422</v>
      </c>
      <c r="H16" s="90">
        <f aca="true" t="shared" si="4" ref="H16:H32">D16-E16</f>
        <v>-406.0999999999999</v>
      </c>
      <c r="I16" s="91">
        <f aca="true" t="shared" si="5" ref="I16:I94">D16-C16</f>
        <v>-126.5</v>
      </c>
      <c r="J16" s="2"/>
    </row>
    <row r="17" spans="1:10" ht="36" customHeight="1" thickBot="1">
      <c r="A17" s="39">
        <v>2</v>
      </c>
      <c r="B17" s="43" t="s">
        <v>1</v>
      </c>
      <c r="C17" s="47">
        <v>10186.6</v>
      </c>
      <c r="D17" s="19">
        <v>4867.5</v>
      </c>
      <c r="E17" s="41">
        <v>22817.6</v>
      </c>
      <c r="F17" s="58">
        <f t="shared" si="2"/>
        <v>21.332217235817964</v>
      </c>
      <c r="G17" s="80">
        <f t="shared" si="3"/>
        <v>47.78336245656058</v>
      </c>
      <c r="H17" s="90">
        <f t="shared" si="4"/>
        <v>-17950.1</v>
      </c>
      <c r="I17" s="91">
        <f t="shared" si="5"/>
        <v>-5319.1</v>
      </c>
      <c r="J17" s="2"/>
    </row>
    <row r="18" spans="1:10" ht="27" customHeight="1" thickBot="1">
      <c r="A18" s="38">
        <v>3</v>
      </c>
      <c r="B18" s="43" t="s">
        <v>100</v>
      </c>
      <c r="C18" s="47">
        <v>0</v>
      </c>
      <c r="D18" s="19">
        <v>1161.1</v>
      </c>
      <c r="E18" s="41">
        <v>0</v>
      </c>
      <c r="F18" s="58"/>
      <c r="G18" s="80"/>
      <c r="H18" s="90"/>
      <c r="I18" s="91"/>
      <c r="J18" s="2"/>
    </row>
    <row r="19" spans="1:10" ht="24" customHeight="1" thickBot="1">
      <c r="A19" s="39">
        <v>4</v>
      </c>
      <c r="B19" s="43" t="s">
        <v>10</v>
      </c>
      <c r="C19" s="47">
        <v>11170.1</v>
      </c>
      <c r="D19" s="19">
        <v>12970.6</v>
      </c>
      <c r="E19" s="41">
        <v>35949.3</v>
      </c>
      <c r="F19" s="58">
        <f t="shared" si="2"/>
        <v>36.08025747371993</v>
      </c>
      <c r="G19" s="80">
        <f t="shared" si="3"/>
        <v>116.11892462914388</v>
      </c>
      <c r="H19" s="90">
        <f t="shared" si="4"/>
        <v>-22978.700000000004</v>
      </c>
      <c r="I19" s="91">
        <f t="shared" si="5"/>
        <v>1800.5</v>
      </c>
      <c r="J19" s="2"/>
    </row>
    <row r="20" spans="1:10" ht="22.5" customHeight="1" thickBot="1">
      <c r="A20" s="38">
        <v>5</v>
      </c>
      <c r="B20" s="43" t="s">
        <v>12</v>
      </c>
      <c r="C20" s="47">
        <v>1080.5</v>
      </c>
      <c r="D20" s="19">
        <v>597.5</v>
      </c>
      <c r="E20" s="41">
        <v>607.5</v>
      </c>
      <c r="F20" s="103">
        <f t="shared" si="2"/>
        <v>98.35390946502058</v>
      </c>
      <c r="G20" s="80">
        <f t="shared" si="3"/>
        <v>55.29847292919945</v>
      </c>
      <c r="H20" s="104">
        <f t="shared" si="4"/>
        <v>-10</v>
      </c>
      <c r="I20" s="91">
        <f t="shared" si="5"/>
        <v>-483</v>
      </c>
      <c r="J20" s="2"/>
    </row>
    <row r="21" spans="1:10" ht="26.25" customHeight="1" thickBot="1">
      <c r="A21" s="39">
        <v>6</v>
      </c>
      <c r="B21" s="43" t="s">
        <v>9</v>
      </c>
      <c r="C21" s="47">
        <v>1075.6</v>
      </c>
      <c r="D21" s="19">
        <v>798</v>
      </c>
      <c r="E21" s="41">
        <v>700</v>
      </c>
      <c r="F21" s="103">
        <f t="shared" si="2"/>
        <v>113.99999999999999</v>
      </c>
      <c r="G21" s="80">
        <f t="shared" si="3"/>
        <v>74.19114912606918</v>
      </c>
      <c r="H21" s="104">
        <f t="shared" si="4"/>
        <v>98</v>
      </c>
      <c r="I21" s="91">
        <f t="shared" si="5"/>
        <v>-277.5999999999999</v>
      </c>
      <c r="J21" s="2"/>
    </row>
    <row r="22" spans="1:10" ht="39" customHeight="1" thickBot="1">
      <c r="A22" s="38">
        <v>7</v>
      </c>
      <c r="B22" s="43" t="s">
        <v>81</v>
      </c>
      <c r="C22" s="47">
        <f>SUM(C23,C24)</f>
        <v>92549.1</v>
      </c>
      <c r="D22" s="19">
        <f>SUM(D23,D24)</f>
        <v>112327.4</v>
      </c>
      <c r="E22" s="41">
        <f>SUM(E23,E24)</f>
        <v>112327.5</v>
      </c>
      <c r="F22" s="58">
        <f t="shared" si="2"/>
        <v>99.9999109746055</v>
      </c>
      <c r="G22" s="80">
        <f t="shared" si="3"/>
        <v>121.37060219926504</v>
      </c>
      <c r="H22" s="90">
        <f t="shared" si="4"/>
        <v>-0.10000000000582077</v>
      </c>
      <c r="I22" s="91">
        <f t="shared" si="5"/>
        <v>19778.29999999999</v>
      </c>
      <c r="J22" s="2"/>
    </row>
    <row r="23" spans="1:10" ht="34.5" customHeight="1" thickBot="1">
      <c r="A23" s="39">
        <v>8</v>
      </c>
      <c r="B23" s="48" t="s">
        <v>79</v>
      </c>
      <c r="C23" s="47">
        <v>91067.1</v>
      </c>
      <c r="D23" s="19">
        <v>112327.4</v>
      </c>
      <c r="E23" s="41">
        <v>112327.5</v>
      </c>
      <c r="F23" s="58">
        <f t="shared" si="2"/>
        <v>99.9999109746055</v>
      </c>
      <c r="G23" s="80">
        <f t="shared" si="3"/>
        <v>123.34575274715016</v>
      </c>
      <c r="H23" s="90">
        <f t="shared" si="4"/>
        <v>-0.10000000000582077</v>
      </c>
      <c r="I23" s="91">
        <f t="shared" si="5"/>
        <v>21260.29999999999</v>
      </c>
      <c r="J23" s="2"/>
    </row>
    <row r="24" spans="1:10" ht="44.25" customHeight="1" thickBot="1">
      <c r="A24" s="38">
        <v>9</v>
      </c>
      <c r="B24" s="48" t="s">
        <v>80</v>
      </c>
      <c r="C24" s="47">
        <v>1482</v>
      </c>
      <c r="D24" s="19"/>
      <c r="E24" s="41"/>
      <c r="F24" s="58">
        <v>0</v>
      </c>
      <c r="G24" s="80">
        <f t="shared" si="3"/>
        <v>0</v>
      </c>
      <c r="H24" s="90">
        <f t="shared" si="4"/>
        <v>0</v>
      </c>
      <c r="I24" s="91">
        <f t="shared" si="5"/>
        <v>-1482</v>
      </c>
      <c r="J24" s="2"/>
    </row>
    <row r="25" spans="1:10" ht="21.75" customHeight="1" thickBot="1">
      <c r="A25" s="39">
        <v>10</v>
      </c>
      <c r="B25" s="43" t="s">
        <v>13</v>
      </c>
      <c r="C25" s="47">
        <v>2949.7</v>
      </c>
      <c r="D25" s="19">
        <v>2553.6</v>
      </c>
      <c r="E25" s="41">
        <v>20769.7</v>
      </c>
      <c r="F25" s="103">
        <f t="shared" si="2"/>
        <v>12.29483333895049</v>
      </c>
      <c r="G25" s="80">
        <f t="shared" si="3"/>
        <v>86.57151574736413</v>
      </c>
      <c r="H25" s="104">
        <f t="shared" si="4"/>
        <v>-18216.100000000002</v>
      </c>
      <c r="I25" s="91">
        <f t="shared" si="5"/>
        <v>-396.0999999999999</v>
      </c>
      <c r="J25" s="2"/>
    </row>
    <row r="26" spans="1:10" ht="68.25" customHeight="1" thickBot="1">
      <c r="A26" s="38">
        <v>11</v>
      </c>
      <c r="B26" s="43" t="s">
        <v>2</v>
      </c>
      <c r="C26" s="47">
        <v>1094.9</v>
      </c>
      <c r="D26" s="19">
        <v>1094.9</v>
      </c>
      <c r="E26" s="41">
        <v>1350</v>
      </c>
      <c r="F26" s="58">
        <f t="shared" si="2"/>
        <v>81.10370370370372</v>
      </c>
      <c r="G26" s="80">
        <f t="shared" si="3"/>
        <v>100</v>
      </c>
      <c r="H26" s="90">
        <f t="shared" si="4"/>
        <v>-255.0999999999999</v>
      </c>
      <c r="I26" s="91">
        <f t="shared" si="5"/>
        <v>0</v>
      </c>
      <c r="J26" s="2"/>
    </row>
    <row r="27" spans="1:10" ht="77.25" customHeight="1" thickBot="1">
      <c r="A27" s="39">
        <v>12</v>
      </c>
      <c r="B27" s="49" t="s">
        <v>68</v>
      </c>
      <c r="C27" s="47">
        <v>0</v>
      </c>
      <c r="D27" s="19">
        <v>12</v>
      </c>
      <c r="E27" s="41">
        <v>0</v>
      </c>
      <c r="F27" s="58"/>
      <c r="G27" s="80"/>
      <c r="H27" s="90">
        <f t="shared" si="4"/>
        <v>12</v>
      </c>
      <c r="I27" s="91">
        <f t="shared" si="5"/>
        <v>12</v>
      </c>
      <c r="J27" s="2"/>
    </row>
    <row r="28" spans="1:10" ht="20.25" customHeight="1" thickBot="1">
      <c r="A28" s="38">
        <v>13</v>
      </c>
      <c r="B28" s="43" t="s">
        <v>14</v>
      </c>
      <c r="C28" s="47">
        <v>4011.1</v>
      </c>
      <c r="D28" s="19">
        <v>6308</v>
      </c>
      <c r="E28" s="41">
        <v>9039.5</v>
      </c>
      <c r="F28" s="58">
        <f t="shared" si="2"/>
        <v>69.78262072017257</v>
      </c>
      <c r="G28" s="80">
        <f t="shared" si="3"/>
        <v>157.2635935279599</v>
      </c>
      <c r="H28" s="90">
        <f t="shared" si="4"/>
        <v>-2731.5</v>
      </c>
      <c r="I28" s="91">
        <f t="shared" si="5"/>
        <v>2296.9</v>
      </c>
      <c r="J28" s="2"/>
    </row>
    <row r="29" spans="1:10" ht="63.75" customHeight="1" thickBot="1">
      <c r="A29" s="39">
        <v>14</v>
      </c>
      <c r="B29" s="49" t="s">
        <v>67</v>
      </c>
      <c r="C29" s="47">
        <v>0</v>
      </c>
      <c r="D29" s="19">
        <v>200</v>
      </c>
      <c r="E29" s="41"/>
      <c r="F29" s="58"/>
      <c r="G29" s="80">
        <v>0</v>
      </c>
      <c r="H29" s="90">
        <f t="shared" si="4"/>
        <v>200</v>
      </c>
      <c r="I29" s="91">
        <f t="shared" si="5"/>
        <v>200</v>
      </c>
      <c r="J29" s="2"/>
    </row>
    <row r="30" spans="1:10" ht="24.75" customHeight="1" thickBot="1">
      <c r="A30" s="38">
        <v>15</v>
      </c>
      <c r="B30" s="132" t="s">
        <v>101</v>
      </c>
      <c r="C30" s="47"/>
      <c r="D30" s="19">
        <v>572.1</v>
      </c>
      <c r="E30" s="41"/>
      <c r="F30" s="58"/>
      <c r="G30" s="80"/>
      <c r="H30" s="90">
        <f t="shared" si="4"/>
        <v>572.1</v>
      </c>
      <c r="I30" s="91"/>
      <c r="J30" s="2"/>
    </row>
    <row r="31" spans="1:10" ht="24" customHeight="1" thickBot="1">
      <c r="A31" s="39">
        <v>16</v>
      </c>
      <c r="B31" s="132" t="s">
        <v>102</v>
      </c>
      <c r="C31" s="47"/>
      <c r="D31" s="19">
        <v>2500</v>
      </c>
      <c r="E31" s="41"/>
      <c r="F31" s="58"/>
      <c r="G31" s="80"/>
      <c r="H31" s="90">
        <f t="shared" si="4"/>
        <v>2500</v>
      </c>
      <c r="I31" s="91"/>
      <c r="J31" s="2"/>
    </row>
    <row r="32" spans="1:10" ht="49.5" customHeight="1" thickBot="1">
      <c r="A32" s="38">
        <v>17</v>
      </c>
      <c r="B32" s="43" t="s">
        <v>15</v>
      </c>
      <c r="C32" s="47">
        <v>339.6</v>
      </c>
      <c r="D32" s="19">
        <v>5641.8</v>
      </c>
      <c r="E32" s="41"/>
      <c r="F32" s="58"/>
      <c r="G32" s="80">
        <f t="shared" si="3"/>
        <v>1661.3074204946997</v>
      </c>
      <c r="H32" s="90">
        <f t="shared" si="4"/>
        <v>5641.8</v>
      </c>
      <c r="I32" s="91">
        <f t="shared" si="5"/>
        <v>5302.2</v>
      </c>
      <c r="J32" s="2"/>
    </row>
    <row r="33" spans="1:10" ht="39" customHeight="1" thickBot="1">
      <c r="A33" s="39">
        <v>18</v>
      </c>
      <c r="B33" s="43" t="s">
        <v>16</v>
      </c>
      <c r="C33" s="47">
        <v>60000</v>
      </c>
      <c r="D33" s="19">
        <v>0</v>
      </c>
      <c r="E33" s="41">
        <v>73100</v>
      </c>
      <c r="F33" s="58">
        <f t="shared" si="2"/>
        <v>0</v>
      </c>
      <c r="G33" s="80">
        <f t="shared" si="3"/>
        <v>0</v>
      </c>
      <c r="H33" s="90"/>
      <c r="I33" s="91">
        <f t="shared" si="5"/>
        <v>-60000</v>
      </c>
      <c r="J33" s="2"/>
    </row>
    <row r="34" spans="1:10" ht="21.75" customHeight="1" thickBot="1">
      <c r="A34" s="38">
        <v>19</v>
      </c>
      <c r="B34" s="55" t="s">
        <v>84</v>
      </c>
      <c r="C34" s="26">
        <v>-0.3</v>
      </c>
      <c r="D34" s="26">
        <v>-1202.9</v>
      </c>
      <c r="E34" s="26">
        <v>0</v>
      </c>
      <c r="F34" s="58">
        <v>0</v>
      </c>
      <c r="G34" s="80">
        <f t="shared" si="3"/>
        <v>400966.6666666667</v>
      </c>
      <c r="H34" s="90"/>
      <c r="I34" s="91">
        <f t="shared" si="5"/>
        <v>-1202.6000000000001</v>
      </c>
      <c r="J34" s="2"/>
    </row>
    <row r="35" spans="1:10" ht="20.25" customHeight="1" thickBot="1">
      <c r="A35" s="39">
        <v>20</v>
      </c>
      <c r="B35" s="60" t="s">
        <v>82</v>
      </c>
      <c r="C35" s="131">
        <v>-47847.3</v>
      </c>
      <c r="D35" s="62">
        <v>-69343.9</v>
      </c>
      <c r="E35" s="61">
        <v>137496.6</v>
      </c>
      <c r="F35" s="58">
        <f t="shared" si="2"/>
        <v>-50.433174347583865</v>
      </c>
      <c r="G35" s="83">
        <f t="shared" si="3"/>
        <v>144.92750897124807</v>
      </c>
      <c r="H35" s="90"/>
      <c r="I35" s="91">
        <f t="shared" si="5"/>
        <v>-21496.59999999999</v>
      </c>
      <c r="J35" s="2"/>
    </row>
    <row r="36" spans="1:10" ht="20.25" customHeight="1" thickBot="1">
      <c r="A36" s="37"/>
      <c r="B36" s="63" t="s">
        <v>17</v>
      </c>
      <c r="C36" s="64"/>
      <c r="D36" s="65"/>
      <c r="E36" s="66"/>
      <c r="F36" s="67"/>
      <c r="G36" s="84"/>
      <c r="H36" s="92"/>
      <c r="I36" s="91">
        <f t="shared" si="5"/>
        <v>0</v>
      </c>
      <c r="J36" s="2"/>
    </row>
    <row r="37" spans="1:10" ht="50.25" customHeight="1" thickBot="1">
      <c r="A37" s="135" t="s">
        <v>85</v>
      </c>
      <c r="B37" s="136"/>
      <c r="C37" s="136"/>
      <c r="D37" s="136"/>
      <c r="E37" s="136"/>
      <c r="F37" s="147"/>
      <c r="G37" s="147"/>
      <c r="H37" s="147"/>
      <c r="I37" s="147"/>
      <c r="J37" s="148"/>
    </row>
    <row r="38" spans="1:10" ht="144.75" customHeight="1" thickBot="1">
      <c r="A38" s="16"/>
      <c r="B38" s="30" t="s">
        <v>3</v>
      </c>
      <c r="C38" s="51" t="s">
        <v>93</v>
      </c>
      <c r="D38" s="51" t="s">
        <v>94</v>
      </c>
      <c r="E38" s="50" t="s">
        <v>95</v>
      </c>
      <c r="F38" s="68" t="s">
        <v>96</v>
      </c>
      <c r="G38" s="68" t="s">
        <v>97</v>
      </c>
      <c r="H38" s="85" t="s">
        <v>104</v>
      </c>
      <c r="I38" s="137" t="s">
        <v>105</v>
      </c>
      <c r="J38" s="2"/>
    </row>
    <row r="39" spans="1:10" ht="15" customHeight="1" thickBot="1">
      <c r="A39" s="138">
        <v>1</v>
      </c>
      <c r="B39" s="139">
        <v>2</v>
      </c>
      <c r="C39" s="138">
        <v>3</v>
      </c>
      <c r="D39" s="138">
        <v>4</v>
      </c>
      <c r="E39" s="138">
        <v>5</v>
      </c>
      <c r="F39" s="140">
        <v>6</v>
      </c>
      <c r="G39" s="141">
        <v>7</v>
      </c>
      <c r="H39" s="142">
        <v>8</v>
      </c>
      <c r="I39" s="143">
        <v>9</v>
      </c>
      <c r="J39" s="2"/>
    </row>
    <row r="40" spans="1:10" ht="19.5" customHeight="1" thickBot="1">
      <c r="A40" s="17"/>
      <c r="B40" s="116" t="s">
        <v>75</v>
      </c>
      <c r="C40" s="71">
        <f>SUM(C41:C48)</f>
        <v>77463.6</v>
      </c>
      <c r="D40" s="71">
        <f>SUM(D41:D48)</f>
        <v>82987.80000000002</v>
      </c>
      <c r="E40" s="72">
        <f>SUM(E41:E48)</f>
        <v>342191</v>
      </c>
      <c r="F40" s="105">
        <f aca="true" t="shared" si="6" ref="F40:F106">D40/E40*100</f>
        <v>24.25189440984714</v>
      </c>
      <c r="G40" s="80">
        <f t="shared" si="3"/>
        <v>107.1313494337986</v>
      </c>
      <c r="H40" s="109">
        <f aca="true" t="shared" si="7" ref="H40:H113">D40-E40</f>
        <v>-259203.19999999998</v>
      </c>
      <c r="I40" s="106">
        <f t="shared" si="5"/>
        <v>5524.200000000012</v>
      </c>
      <c r="J40" s="2"/>
    </row>
    <row r="41" spans="1:10" ht="19.5" customHeight="1" thickBot="1">
      <c r="A41" s="14">
        <v>1</v>
      </c>
      <c r="B41" s="15" t="s">
        <v>21</v>
      </c>
      <c r="C41" s="25">
        <v>37779.9</v>
      </c>
      <c r="D41" s="74">
        <v>36569.4</v>
      </c>
      <c r="E41" s="25">
        <v>118429.1</v>
      </c>
      <c r="F41" s="105">
        <f t="shared" si="6"/>
        <v>30.878728285531174</v>
      </c>
      <c r="G41" s="80">
        <f t="shared" si="3"/>
        <v>96.79591528828821</v>
      </c>
      <c r="H41" s="108">
        <f t="shared" si="7"/>
        <v>-81859.70000000001</v>
      </c>
      <c r="I41" s="106">
        <v>135167.6</v>
      </c>
      <c r="J41" s="2"/>
    </row>
    <row r="42" spans="1:10" ht="19.5" customHeight="1" thickBot="1">
      <c r="A42" s="14">
        <v>2</v>
      </c>
      <c r="B42" s="15" t="s">
        <v>22</v>
      </c>
      <c r="C42" s="75">
        <v>299.7</v>
      </c>
      <c r="D42" s="76">
        <v>1264.8</v>
      </c>
      <c r="E42" s="75">
        <v>123887.3</v>
      </c>
      <c r="F42" s="73">
        <f t="shared" si="6"/>
        <v>1.020927891720943</v>
      </c>
      <c r="G42" s="80">
        <f t="shared" si="3"/>
        <v>422.02202202202204</v>
      </c>
      <c r="H42" s="107">
        <f t="shared" si="7"/>
        <v>-122622.5</v>
      </c>
      <c r="I42" s="91">
        <f t="shared" si="5"/>
        <v>965.0999999999999</v>
      </c>
      <c r="J42" s="2"/>
    </row>
    <row r="43" spans="1:10" ht="19.5" customHeight="1" thickBot="1">
      <c r="A43" s="14">
        <v>3</v>
      </c>
      <c r="B43" s="15" t="s">
        <v>23</v>
      </c>
      <c r="C43" s="19">
        <v>3602.4</v>
      </c>
      <c r="D43" s="74">
        <v>5312.3</v>
      </c>
      <c r="E43" s="19">
        <v>9060.6</v>
      </c>
      <c r="F43" s="73">
        <f t="shared" si="6"/>
        <v>58.63077500386288</v>
      </c>
      <c r="G43" s="80">
        <f t="shared" si="3"/>
        <v>147.4655785032201</v>
      </c>
      <c r="H43" s="90">
        <f t="shared" si="7"/>
        <v>-3748.3</v>
      </c>
      <c r="I43" s="91">
        <f t="shared" si="5"/>
        <v>1709.9</v>
      </c>
      <c r="J43" s="2"/>
    </row>
    <row r="44" spans="1:10" ht="19.5" customHeight="1" thickBot="1">
      <c r="A44" s="14">
        <v>4</v>
      </c>
      <c r="B44" s="15" t="s">
        <v>24</v>
      </c>
      <c r="C44" s="19">
        <v>3992.8</v>
      </c>
      <c r="D44" s="74">
        <v>5485.5</v>
      </c>
      <c r="E44" s="19">
        <v>25643.2</v>
      </c>
      <c r="F44" s="73">
        <f t="shared" si="6"/>
        <v>21.39163598926811</v>
      </c>
      <c r="G44" s="80">
        <f t="shared" si="3"/>
        <v>137.3847926267281</v>
      </c>
      <c r="H44" s="90">
        <f t="shared" si="7"/>
        <v>-20157.7</v>
      </c>
      <c r="I44" s="91">
        <f t="shared" si="5"/>
        <v>1492.6999999999998</v>
      </c>
      <c r="J44" s="2"/>
    </row>
    <row r="45" spans="1:10" ht="19.5" customHeight="1" thickBot="1">
      <c r="A45" s="14">
        <v>5</v>
      </c>
      <c r="B45" s="15" t="s">
        <v>25</v>
      </c>
      <c r="C45" s="19">
        <v>3286</v>
      </c>
      <c r="D45" s="74">
        <v>3005.9</v>
      </c>
      <c r="E45" s="77">
        <v>5178.6</v>
      </c>
      <c r="F45" s="73">
        <f t="shared" si="6"/>
        <v>58.04464527092264</v>
      </c>
      <c r="G45" s="80">
        <f t="shared" si="3"/>
        <v>91.47595861229459</v>
      </c>
      <c r="H45" s="104">
        <f t="shared" si="7"/>
        <v>-2172.7000000000003</v>
      </c>
      <c r="I45" s="91">
        <f t="shared" si="5"/>
        <v>-280.0999999999999</v>
      </c>
      <c r="J45" s="2"/>
    </row>
    <row r="46" spans="1:10" ht="19.5" customHeight="1" thickBot="1">
      <c r="A46" s="14">
        <v>6</v>
      </c>
      <c r="B46" s="15" t="s">
        <v>26</v>
      </c>
      <c r="C46" s="19">
        <v>28349</v>
      </c>
      <c r="D46" s="74">
        <v>31204.9</v>
      </c>
      <c r="E46" s="19">
        <v>55086.7</v>
      </c>
      <c r="F46" s="73">
        <f t="shared" si="6"/>
        <v>56.64688572740789</v>
      </c>
      <c r="G46" s="80">
        <f t="shared" si="3"/>
        <v>110.07407668700837</v>
      </c>
      <c r="H46" s="104">
        <f t="shared" si="7"/>
        <v>-23881.799999999996</v>
      </c>
      <c r="I46" s="91">
        <f t="shared" si="5"/>
        <v>2855.9000000000015</v>
      </c>
      <c r="J46" s="2"/>
    </row>
    <row r="47" spans="1:10" ht="19.5" customHeight="1" thickBot="1">
      <c r="A47" s="14">
        <v>7</v>
      </c>
      <c r="B47" s="15" t="s">
        <v>27</v>
      </c>
      <c r="C47" s="19">
        <v>70</v>
      </c>
      <c r="D47" s="74">
        <v>100</v>
      </c>
      <c r="E47" s="19">
        <v>600</v>
      </c>
      <c r="F47" s="73">
        <f t="shared" si="6"/>
        <v>16.666666666666664</v>
      </c>
      <c r="G47" s="80">
        <f t="shared" si="3"/>
        <v>142.85714285714286</v>
      </c>
      <c r="H47" s="90">
        <f t="shared" si="7"/>
        <v>-500</v>
      </c>
      <c r="I47" s="91">
        <f t="shared" si="5"/>
        <v>30</v>
      </c>
      <c r="J47" s="2"/>
    </row>
    <row r="48" spans="1:10" ht="27" customHeight="1" thickBot="1">
      <c r="A48" s="14">
        <v>8</v>
      </c>
      <c r="B48" s="15" t="s">
        <v>28</v>
      </c>
      <c r="C48" s="19">
        <v>83.8</v>
      </c>
      <c r="D48" s="74">
        <v>45</v>
      </c>
      <c r="E48" s="19">
        <v>4305.5</v>
      </c>
      <c r="F48" s="73">
        <f t="shared" si="6"/>
        <v>1.0451747764487282</v>
      </c>
      <c r="G48" s="80">
        <f t="shared" si="3"/>
        <v>53.699284009546545</v>
      </c>
      <c r="H48" s="90">
        <f t="shared" si="7"/>
        <v>-4260.5</v>
      </c>
      <c r="I48" s="91">
        <f t="shared" si="5"/>
        <v>-38.8</v>
      </c>
      <c r="J48" s="2"/>
    </row>
    <row r="49" spans="1:10" ht="15" customHeight="1" thickBot="1">
      <c r="A49" s="14"/>
      <c r="B49" s="15" t="s">
        <v>5</v>
      </c>
      <c r="C49" s="78"/>
      <c r="D49" s="79"/>
      <c r="E49" s="124"/>
      <c r="F49" s="73"/>
      <c r="G49" s="83"/>
      <c r="H49" s="125">
        <f t="shared" si="7"/>
        <v>0</v>
      </c>
      <c r="I49" s="126">
        <f t="shared" si="5"/>
        <v>0</v>
      </c>
      <c r="J49" s="2"/>
    </row>
    <row r="50" spans="1:10" ht="15" customHeight="1" thickBot="1">
      <c r="A50" s="14">
        <v>9</v>
      </c>
      <c r="B50" s="15" t="s">
        <v>6</v>
      </c>
      <c r="C50" s="19">
        <v>83.8</v>
      </c>
      <c r="D50" s="74">
        <v>45</v>
      </c>
      <c r="E50" s="127">
        <v>4305.5</v>
      </c>
      <c r="F50" s="128">
        <f t="shared" si="6"/>
        <v>1.0451747764487282</v>
      </c>
      <c r="G50" s="84">
        <f t="shared" si="3"/>
        <v>53.699284009546545</v>
      </c>
      <c r="H50" s="129">
        <f t="shared" si="7"/>
        <v>-4260.5</v>
      </c>
      <c r="I50" s="123">
        <f t="shared" si="5"/>
        <v>-38.8</v>
      </c>
      <c r="J50" s="2"/>
    </row>
    <row r="51" spans="1:10" ht="15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20"/>
    </row>
    <row r="52" spans="1:10" ht="1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20"/>
    </row>
    <row r="53" spans="1:10" ht="1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20"/>
    </row>
    <row r="54" spans="1:10" ht="1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1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20"/>
    </row>
    <row r="56" spans="1:10" ht="15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20"/>
    </row>
    <row r="57" spans="1:10" ht="15" customHeight="1">
      <c r="A57" s="118"/>
      <c r="B57" s="119"/>
      <c r="C57" s="119"/>
      <c r="D57" s="119"/>
      <c r="E57" s="119"/>
      <c r="F57" s="119"/>
      <c r="G57" s="119"/>
      <c r="H57" s="119"/>
      <c r="I57" s="119"/>
      <c r="J57" s="120"/>
    </row>
    <row r="58" spans="1:10" ht="1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20"/>
    </row>
    <row r="59" spans="1:10" ht="1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20"/>
    </row>
    <row r="60" spans="1:10" ht="1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20"/>
    </row>
    <row r="61" spans="1:10" ht="15" customHeight="1" thickBot="1">
      <c r="A61" s="118"/>
      <c r="B61" s="119"/>
      <c r="C61" s="119"/>
      <c r="D61" s="119"/>
      <c r="E61" s="119"/>
      <c r="F61" s="119"/>
      <c r="G61" s="119"/>
      <c r="H61" s="119"/>
      <c r="I61" s="119"/>
      <c r="J61" s="120"/>
    </row>
    <row r="62" spans="1:10" ht="84" customHeight="1" thickBot="1">
      <c r="A62" s="16"/>
      <c r="B62" s="122" t="s">
        <v>7</v>
      </c>
      <c r="C62" s="51" t="s">
        <v>93</v>
      </c>
      <c r="D62" s="133" t="s">
        <v>94</v>
      </c>
      <c r="E62" s="134" t="s">
        <v>95</v>
      </c>
      <c r="F62" s="68" t="s">
        <v>96</v>
      </c>
      <c r="G62" s="68" t="s">
        <v>97</v>
      </c>
      <c r="H62" s="85" t="s">
        <v>104</v>
      </c>
      <c r="I62" s="137" t="s">
        <v>105</v>
      </c>
      <c r="J62" s="2"/>
    </row>
    <row r="63" spans="1:10" ht="18.75" customHeight="1" thickBot="1">
      <c r="A63" s="138">
        <v>1</v>
      </c>
      <c r="B63" s="139">
        <v>2</v>
      </c>
      <c r="C63" s="138">
        <v>3</v>
      </c>
      <c r="D63" s="138">
        <v>4</v>
      </c>
      <c r="E63" s="138">
        <v>5</v>
      </c>
      <c r="F63" s="140">
        <v>6</v>
      </c>
      <c r="G63" s="141">
        <v>7</v>
      </c>
      <c r="H63" s="142">
        <v>8</v>
      </c>
      <c r="I63" s="143">
        <v>9</v>
      </c>
      <c r="J63" s="2"/>
    </row>
    <row r="64" spans="1:10" ht="19.5" customHeight="1" thickBot="1">
      <c r="A64" s="17"/>
      <c r="B64" s="116" t="s">
        <v>30</v>
      </c>
      <c r="C64" s="121">
        <f>SUM(C66,C98,C107)</f>
        <v>77463.59999999999</v>
      </c>
      <c r="D64" s="121">
        <f aca="true" t="shared" si="8" ref="D64:I64">SUM(D66,D98,D107)</f>
        <v>82987.8</v>
      </c>
      <c r="E64" s="121">
        <f t="shared" si="8"/>
        <v>342191</v>
      </c>
      <c r="F64" s="105">
        <f>D64/E64*100</f>
        <v>24.251894409847132</v>
      </c>
      <c r="G64" s="80">
        <f>D64/C64*100</f>
        <v>107.1313494337986</v>
      </c>
      <c r="H64" s="121">
        <f t="shared" si="8"/>
        <v>-259203.19999999998</v>
      </c>
      <c r="I64" s="121">
        <f t="shared" si="8"/>
        <v>5524.199999999999</v>
      </c>
      <c r="J64" s="2"/>
    </row>
    <row r="65" spans="1:10" ht="20.25" customHeight="1" thickBot="1">
      <c r="A65" s="14"/>
      <c r="B65" s="15" t="s">
        <v>8</v>
      </c>
      <c r="C65" s="17"/>
      <c r="D65" s="8"/>
      <c r="E65" s="17"/>
      <c r="F65" s="58"/>
      <c r="G65" s="80"/>
      <c r="H65" s="90">
        <f t="shared" si="7"/>
        <v>0</v>
      </c>
      <c r="I65" s="91">
        <f t="shared" si="5"/>
        <v>0</v>
      </c>
      <c r="J65" s="2"/>
    </row>
    <row r="66" spans="1:10" ht="19.5" customHeight="1" thickBot="1">
      <c r="A66" s="14"/>
      <c r="B66" s="15" t="s">
        <v>29</v>
      </c>
      <c r="C66" s="23">
        <f>SUM(C68,C69,C70,C71,C72,C73,C74,C75,C76,C77,C78,C79,C80,C81,C82,C83,C84,C85,C86,C87,C88,C89,C90,C91,C92,C93,C94,C95,C96)</f>
        <v>74230.79999999999</v>
      </c>
      <c r="D66" s="23">
        <f aca="true" t="shared" si="9" ref="D66:I66">SUM(D68,D69,D70,D71,D72,D73,D74,D75,D76,D77,D78,D79,D80,D81,D82,D83,D84,D85,D86,D87,D88,D89,D90,D91,D92,D93,D94,D95,D96)</f>
        <v>83538</v>
      </c>
      <c r="E66" s="23">
        <f t="shared" si="9"/>
        <v>135634.8</v>
      </c>
      <c r="F66" s="105">
        <f>D66/E66*100</f>
        <v>61.590388307425535</v>
      </c>
      <c r="G66" s="80">
        <f>D66/C66*100</f>
        <v>112.53819169401382</v>
      </c>
      <c r="H66" s="23">
        <f t="shared" si="9"/>
        <v>-52096.8</v>
      </c>
      <c r="I66" s="23">
        <f t="shared" si="9"/>
        <v>9307.199999999999</v>
      </c>
      <c r="J66" s="2"/>
    </row>
    <row r="67" spans="1:10" ht="19.5" customHeight="1" thickBot="1">
      <c r="A67" s="14"/>
      <c r="B67" s="15" t="s">
        <v>8</v>
      </c>
      <c r="C67" s="14"/>
      <c r="D67" s="9"/>
      <c r="E67" s="14"/>
      <c r="F67" s="58"/>
      <c r="G67" s="80"/>
      <c r="H67" s="90">
        <f t="shared" si="7"/>
        <v>0</v>
      </c>
      <c r="I67" s="91">
        <f t="shared" si="5"/>
        <v>0</v>
      </c>
      <c r="J67" s="2"/>
    </row>
    <row r="68" spans="1:10" ht="39.75" customHeight="1" thickBot="1">
      <c r="A68" s="14">
        <v>1</v>
      </c>
      <c r="B68" s="15" t="s">
        <v>31</v>
      </c>
      <c r="C68" s="11">
        <v>21825.1</v>
      </c>
      <c r="D68" s="6">
        <v>26078.6</v>
      </c>
      <c r="E68" s="11">
        <v>27750</v>
      </c>
      <c r="F68" s="103">
        <f t="shared" si="6"/>
        <v>93.97693693693692</v>
      </c>
      <c r="G68" s="80">
        <f t="shared" si="3"/>
        <v>119.48902868715379</v>
      </c>
      <c r="H68" s="104">
        <f t="shared" si="7"/>
        <v>-1671.4000000000015</v>
      </c>
      <c r="I68" s="110">
        <f t="shared" si="5"/>
        <v>4253.5</v>
      </c>
      <c r="J68" s="2"/>
    </row>
    <row r="69" spans="1:10" ht="39.75" customHeight="1" thickBot="1">
      <c r="A69" s="14">
        <v>2</v>
      </c>
      <c r="B69" s="15" t="s">
        <v>66</v>
      </c>
      <c r="C69" s="11">
        <v>0</v>
      </c>
      <c r="D69" s="6">
        <v>190</v>
      </c>
      <c r="E69" s="11">
        <v>1000</v>
      </c>
      <c r="F69" s="58">
        <f t="shared" si="6"/>
        <v>19</v>
      </c>
      <c r="G69" s="80"/>
      <c r="H69" s="90">
        <f t="shared" si="7"/>
        <v>-810</v>
      </c>
      <c r="I69" s="91">
        <f t="shared" si="5"/>
        <v>190</v>
      </c>
      <c r="J69" s="2"/>
    </row>
    <row r="70" spans="1:10" ht="19.5" customHeight="1" thickBot="1">
      <c r="A70" s="14">
        <v>3</v>
      </c>
      <c r="B70" s="15" t="s">
        <v>32</v>
      </c>
      <c r="C70" s="11">
        <v>5756.6</v>
      </c>
      <c r="D70" s="5">
        <v>5121.9</v>
      </c>
      <c r="E70" s="11">
        <v>5236.6</v>
      </c>
      <c r="F70" s="103">
        <f t="shared" si="6"/>
        <v>97.80964748119007</v>
      </c>
      <c r="G70" s="80">
        <f t="shared" si="3"/>
        <v>88.97439460792828</v>
      </c>
      <c r="H70" s="104">
        <f t="shared" si="7"/>
        <v>-114.70000000000073</v>
      </c>
      <c r="I70" s="91">
        <f t="shared" si="5"/>
        <v>-634.7000000000007</v>
      </c>
      <c r="J70" s="2"/>
    </row>
    <row r="71" spans="1:10" ht="19.5" customHeight="1" thickBot="1">
      <c r="A71" s="14">
        <v>4</v>
      </c>
      <c r="B71" s="15" t="s">
        <v>33</v>
      </c>
      <c r="C71" s="11">
        <v>12</v>
      </c>
      <c r="D71" s="5">
        <v>28.3</v>
      </c>
      <c r="E71" s="11">
        <v>109</v>
      </c>
      <c r="F71" s="103">
        <f t="shared" si="6"/>
        <v>25.963302752293576</v>
      </c>
      <c r="G71" s="80">
        <f t="shared" si="3"/>
        <v>235.83333333333334</v>
      </c>
      <c r="H71" s="90">
        <f t="shared" si="7"/>
        <v>-80.7</v>
      </c>
      <c r="I71" s="91">
        <f t="shared" si="5"/>
        <v>16.3</v>
      </c>
      <c r="J71" s="2"/>
    </row>
    <row r="72" spans="1:10" ht="19.5" customHeight="1" thickBot="1">
      <c r="A72" s="14">
        <v>5</v>
      </c>
      <c r="B72" s="15" t="s">
        <v>34</v>
      </c>
      <c r="C72" s="11">
        <v>319.7</v>
      </c>
      <c r="D72" s="5">
        <v>134.1</v>
      </c>
      <c r="E72" s="11">
        <v>265.2</v>
      </c>
      <c r="F72" s="58">
        <v>2</v>
      </c>
      <c r="G72" s="80">
        <f t="shared" si="3"/>
        <v>41.94557397560212</v>
      </c>
      <c r="H72" s="90">
        <f t="shared" si="7"/>
        <v>-131.1</v>
      </c>
      <c r="I72" s="91">
        <f t="shared" si="5"/>
        <v>-185.6</v>
      </c>
      <c r="J72" s="2"/>
    </row>
    <row r="73" spans="1:10" ht="19.5" customHeight="1" thickBot="1">
      <c r="A73" s="14">
        <v>6</v>
      </c>
      <c r="B73" s="15" t="s">
        <v>70</v>
      </c>
      <c r="C73" s="11">
        <v>0</v>
      </c>
      <c r="D73" s="5">
        <v>0</v>
      </c>
      <c r="E73" s="11">
        <v>0</v>
      </c>
      <c r="F73" s="58">
        <v>0</v>
      </c>
      <c r="G73" s="80">
        <v>0</v>
      </c>
      <c r="H73" s="90">
        <f t="shared" si="7"/>
        <v>0</v>
      </c>
      <c r="I73" s="91">
        <f t="shared" si="5"/>
        <v>0</v>
      </c>
      <c r="J73" s="2"/>
    </row>
    <row r="74" spans="1:10" ht="19.5" customHeight="1" thickBot="1">
      <c r="A74" s="14">
        <v>7</v>
      </c>
      <c r="B74" s="15" t="s">
        <v>35</v>
      </c>
      <c r="C74" s="11">
        <v>28</v>
      </c>
      <c r="D74" s="5">
        <v>0</v>
      </c>
      <c r="E74" s="11">
        <v>0</v>
      </c>
      <c r="F74" s="58">
        <v>0</v>
      </c>
      <c r="G74" s="80"/>
      <c r="H74" s="90">
        <f t="shared" si="7"/>
        <v>0</v>
      </c>
      <c r="I74" s="91">
        <f t="shared" si="5"/>
        <v>-28</v>
      </c>
      <c r="J74" s="2"/>
    </row>
    <row r="75" spans="1:10" ht="19.5" customHeight="1" thickBot="1">
      <c r="A75" s="14">
        <v>8</v>
      </c>
      <c r="B75" s="15" t="s">
        <v>40</v>
      </c>
      <c r="C75" s="11">
        <v>48</v>
      </c>
      <c r="D75" s="5">
        <v>90</v>
      </c>
      <c r="E75" s="11">
        <v>210</v>
      </c>
      <c r="F75" s="58">
        <f t="shared" si="6"/>
        <v>42.857142857142854</v>
      </c>
      <c r="G75" s="80">
        <f t="shared" si="3"/>
        <v>187.5</v>
      </c>
      <c r="H75" s="90">
        <f t="shared" si="7"/>
        <v>-120</v>
      </c>
      <c r="I75" s="91">
        <f t="shared" si="5"/>
        <v>42</v>
      </c>
      <c r="J75" s="2"/>
    </row>
    <row r="76" spans="1:10" ht="19.5" customHeight="1" thickBot="1">
      <c r="A76" s="14">
        <v>9</v>
      </c>
      <c r="B76" s="15" t="s">
        <v>41</v>
      </c>
      <c r="C76" s="11">
        <v>96</v>
      </c>
      <c r="D76" s="5">
        <v>96</v>
      </c>
      <c r="E76" s="11">
        <v>150</v>
      </c>
      <c r="F76" s="58">
        <f t="shared" si="6"/>
        <v>64</v>
      </c>
      <c r="G76" s="80">
        <f t="shared" si="3"/>
        <v>100</v>
      </c>
      <c r="H76" s="90">
        <f t="shared" si="7"/>
        <v>-54</v>
      </c>
      <c r="I76" s="91">
        <f t="shared" si="5"/>
        <v>0</v>
      </c>
      <c r="J76" s="2"/>
    </row>
    <row r="77" spans="1:10" ht="19.5" customHeight="1" thickBot="1">
      <c r="A77" s="14">
        <v>10</v>
      </c>
      <c r="B77" s="15" t="s">
        <v>42</v>
      </c>
      <c r="C77" s="11">
        <v>12</v>
      </c>
      <c r="D77" s="5">
        <v>15</v>
      </c>
      <c r="E77" s="11">
        <v>200</v>
      </c>
      <c r="F77" s="58">
        <f t="shared" si="6"/>
        <v>7.5</v>
      </c>
      <c r="G77" s="80">
        <f t="shared" si="3"/>
        <v>125</v>
      </c>
      <c r="H77" s="90">
        <f t="shared" si="7"/>
        <v>-185</v>
      </c>
      <c r="I77" s="91">
        <f t="shared" si="5"/>
        <v>3</v>
      </c>
      <c r="J77" s="2"/>
    </row>
    <row r="78" spans="1:10" ht="19.5" customHeight="1" thickBot="1">
      <c r="A78" s="14">
        <v>11</v>
      </c>
      <c r="B78" s="15" t="s">
        <v>43</v>
      </c>
      <c r="C78" s="11">
        <v>60</v>
      </c>
      <c r="D78" s="5">
        <v>30.8</v>
      </c>
      <c r="E78" s="11">
        <v>70</v>
      </c>
      <c r="F78" s="58">
        <f t="shared" si="6"/>
        <v>44</v>
      </c>
      <c r="G78" s="80">
        <f t="shared" si="3"/>
        <v>51.33333333333333</v>
      </c>
      <c r="H78" s="90">
        <f t="shared" si="7"/>
        <v>-39.2</v>
      </c>
      <c r="I78" s="91">
        <f t="shared" si="5"/>
        <v>-29.2</v>
      </c>
      <c r="J78" s="2"/>
    </row>
    <row r="79" spans="1:10" ht="19.5" customHeight="1" thickBot="1">
      <c r="A79" s="14">
        <v>12</v>
      </c>
      <c r="B79" s="15" t="s">
        <v>44</v>
      </c>
      <c r="C79" s="11">
        <v>1699</v>
      </c>
      <c r="D79" s="5">
        <v>1198.8</v>
      </c>
      <c r="E79" s="11">
        <v>1792.4</v>
      </c>
      <c r="F79" s="58">
        <f t="shared" si="6"/>
        <v>66.88239232314214</v>
      </c>
      <c r="G79" s="80">
        <f t="shared" si="3"/>
        <v>70.55915244261331</v>
      </c>
      <c r="H79" s="90">
        <f t="shared" si="7"/>
        <v>-593.6000000000001</v>
      </c>
      <c r="I79" s="91">
        <f t="shared" si="5"/>
        <v>-500.20000000000005</v>
      </c>
      <c r="J79" s="2"/>
    </row>
    <row r="80" spans="1:10" ht="19.5" customHeight="1" thickBot="1">
      <c r="A80" s="14">
        <v>13</v>
      </c>
      <c r="B80" s="15" t="s">
        <v>45</v>
      </c>
      <c r="C80" s="11">
        <v>430</v>
      </c>
      <c r="D80" s="5">
        <v>376.4</v>
      </c>
      <c r="E80" s="11">
        <v>450</v>
      </c>
      <c r="F80" s="58">
        <f t="shared" si="6"/>
        <v>83.64444444444445</v>
      </c>
      <c r="G80" s="80">
        <f t="shared" si="3"/>
        <v>87.53488372093022</v>
      </c>
      <c r="H80" s="90">
        <f t="shared" si="7"/>
        <v>-73.60000000000002</v>
      </c>
      <c r="I80" s="91">
        <f t="shared" si="5"/>
        <v>-53.60000000000002</v>
      </c>
      <c r="J80" s="2"/>
    </row>
    <row r="81" spans="1:10" ht="22.5" customHeight="1" thickBot="1">
      <c r="A81" s="14">
        <v>14</v>
      </c>
      <c r="B81" s="15" t="s">
        <v>46</v>
      </c>
      <c r="C81" s="11">
        <v>1705.6</v>
      </c>
      <c r="D81" s="5">
        <v>0</v>
      </c>
      <c r="E81" s="11">
        <v>0</v>
      </c>
      <c r="F81" s="58">
        <v>0</v>
      </c>
      <c r="G81" s="80">
        <f t="shared" si="3"/>
        <v>0</v>
      </c>
      <c r="H81" s="90">
        <f t="shared" si="7"/>
        <v>0</v>
      </c>
      <c r="I81" s="91">
        <f t="shared" si="5"/>
        <v>-1705.6</v>
      </c>
      <c r="J81" s="2"/>
    </row>
    <row r="82" spans="1:10" ht="19.5" customHeight="1" thickBot="1">
      <c r="A82" s="14">
        <v>15</v>
      </c>
      <c r="B82" s="15" t="s">
        <v>47</v>
      </c>
      <c r="C82" s="11">
        <v>357.2</v>
      </c>
      <c r="D82" s="5">
        <v>333.4</v>
      </c>
      <c r="E82" s="11">
        <v>628.5</v>
      </c>
      <c r="F82" s="58">
        <f t="shared" si="6"/>
        <v>53.04693715194908</v>
      </c>
      <c r="G82" s="80">
        <f t="shared" si="3"/>
        <v>93.33706606942889</v>
      </c>
      <c r="H82" s="90">
        <f t="shared" si="7"/>
        <v>-295.1</v>
      </c>
      <c r="I82" s="91">
        <f t="shared" si="5"/>
        <v>-23.80000000000001</v>
      </c>
      <c r="J82" s="2"/>
    </row>
    <row r="83" spans="1:10" ht="19.5" customHeight="1" thickBot="1">
      <c r="A83" s="14">
        <v>16</v>
      </c>
      <c r="B83" s="15" t="s">
        <v>48</v>
      </c>
      <c r="C83" s="11">
        <v>239.4</v>
      </c>
      <c r="D83" s="5">
        <v>346.3</v>
      </c>
      <c r="E83" s="11">
        <v>482.9</v>
      </c>
      <c r="F83" s="58">
        <f t="shared" si="6"/>
        <v>71.71256989024644</v>
      </c>
      <c r="G83" s="80">
        <f t="shared" si="3"/>
        <v>144.6532999164578</v>
      </c>
      <c r="H83" s="90">
        <f t="shared" si="7"/>
        <v>-136.59999999999997</v>
      </c>
      <c r="I83" s="91">
        <f t="shared" si="5"/>
        <v>106.9</v>
      </c>
      <c r="J83" s="2"/>
    </row>
    <row r="84" spans="1:10" ht="19.5" customHeight="1" thickBot="1">
      <c r="A84" s="14">
        <v>17</v>
      </c>
      <c r="B84" s="15" t="s">
        <v>49</v>
      </c>
      <c r="C84" s="11">
        <v>1050.6</v>
      </c>
      <c r="D84" s="5">
        <v>869.4</v>
      </c>
      <c r="E84" s="11">
        <v>1357.6</v>
      </c>
      <c r="F84" s="58">
        <f t="shared" si="6"/>
        <v>64.03948143783147</v>
      </c>
      <c r="G84" s="80">
        <f t="shared" si="3"/>
        <v>82.75271273557966</v>
      </c>
      <c r="H84" s="90">
        <f t="shared" si="7"/>
        <v>-488.19999999999993</v>
      </c>
      <c r="I84" s="91">
        <f t="shared" si="5"/>
        <v>-181.19999999999993</v>
      </c>
      <c r="J84" s="2"/>
    </row>
    <row r="85" spans="1:10" ht="19.5" customHeight="1" thickBot="1">
      <c r="A85" s="14">
        <v>18</v>
      </c>
      <c r="B85" s="15" t="s">
        <v>50</v>
      </c>
      <c r="C85" s="11">
        <v>102.8</v>
      </c>
      <c r="D85" s="5">
        <v>223.2</v>
      </c>
      <c r="E85" s="11">
        <v>500</v>
      </c>
      <c r="F85" s="58">
        <f t="shared" si="6"/>
        <v>44.63999999999999</v>
      </c>
      <c r="G85" s="80">
        <f t="shared" si="3"/>
        <v>217.12062256809338</v>
      </c>
      <c r="H85" s="90">
        <f t="shared" si="7"/>
        <v>-276.8</v>
      </c>
      <c r="I85" s="91">
        <f t="shared" si="5"/>
        <v>120.39999999999999</v>
      </c>
      <c r="J85" s="2"/>
    </row>
    <row r="86" spans="1:10" ht="19.5" customHeight="1" thickBot="1">
      <c r="A86" s="14">
        <v>19</v>
      </c>
      <c r="B86" s="15" t="s">
        <v>51</v>
      </c>
      <c r="C86" s="11">
        <v>688</v>
      </c>
      <c r="D86" s="5">
        <v>899.9</v>
      </c>
      <c r="E86" s="11">
        <v>851.3</v>
      </c>
      <c r="F86" s="58">
        <f t="shared" si="6"/>
        <v>105.7089157758722</v>
      </c>
      <c r="G86" s="80">
        <f t="shared" si="3"/>
        <v>130.79941860465115</v>
      </c>
      <c r="H86" s="90">
        <f t="shared" si="7"/>
        <v>48.60000000000002</v>
      </c>
      <c r="I86" s="91">
        <f t="shared" si="5"/>
        <v>211.89999999999998</v>
      </c>
      <c r="J86" s="2"/>
    </row>
    <row r="87" spans="1:10" ht="39.75" customHeight="1" thickBot="1">
      <c r="A87" s="14">
        <v>20</v>
      </c>
      <c r="B87" s="15" t="s">
        <v>52</v>
      </c>
      <c r="C87" s="11">
        <v>38185.4</v>
      </c>
      <c r="D87" s="5">
        <v>0</v>
      </c>
      <c r="E87" s="11">
        <v>0</v>
      </c>
      <c r="F87" s="58">
        <v>0</v>
      </c>
      <c r="G87" s="80">
        <f t="shared" si="3"/>
        <v>0</v>
      </c>
      <c r="H87" s="90">
        <f t="shared" si="7"/>
        <v>0</v>
      </c>
      <c r="I87" s="91">
        <f t="shared" si="5"/>
        <v>-38185.4</v>
      </c>
      <c r="J87" s="2"/>
    </row>
    <row r="88" spans="1:10" ht="39.75" customHeight="1" thickBot="1">
      <c r="A88" s="14">
        <v>21</v>
      </c>
      <c r="B88" s="15" t="s">
        <v>98</v>
      </c>
      <c r="C88" s="11">
        <v>0</v>
      </c>
      <c r="D88" s="5">
        <v>46454</v>
      </c>
      <c r="E88" s="11">
        <v>82569.8</v>
      </c>
      <c r="F88" s="58">
        <f t="shared" si="6"/>
        <v>56.26027918197695</v>
      </c>
      <c r="G88" s="80">
        <v>0</v>
      </c>
      <c r="H88" s="90">
        <f t="shared" si="7"/>
        <v>-36115.8</v>
      </c>
      <c r="I88" s="91">
        <f t="shared" si="5"/>
        <v>46454</v>
      </c>
      <c r="J88" s="2"/>
    </row>
    <row r="89" spans="1:10" ht="39.75" customHeight="1" thickBot="1">
      <c r="A89" s="14">
        <v>22</v>
      </c>
      <c r="B89" s="15" t="s">
        <v>103</v>
      </c>
      <c r="C89" s="11">
        <v>0</v>
      </c>
      <c r="D89" s="5">
        <v>100</v>
      </c>
      <c r="E89" s="11">
        <v>100</v>
      </c>
      <c r="F89" s="58">
        <f t="shared" si="6"/>
        <v>100</v>
      </c>
      <c r="G89" s="80">
        <v>0</v>
      </c>
      <c r="H89" s="90">
        <f t="shared" si="7"/>
        <v>0</v>
      </c>
      <c r="I89" s="91">
        <f t="shared" si="5"/>
        <v>100</v>
      </c>
      <c r="J89" s="2"/>
    </row>
    <row r="90" spans="1:10" ht="19.5" customHeight="1" thickBot="1">
      <c r="A90" s="14">
        <v>23</v>
      </c>
      <c r="B90" s="15" t="s">
        <v>53</v>
      </c>
      <c r="C90" s="11">
        <v>644.3</v>
      </c>
      <c r="D90" s="5">
        <v>429.5</v>
      </c>
      <c r="E90" s="11">
        <v>5750</v>
      </c>
      <c r="F90" s="58">
        <f t="shared" si="6"/>
        <v>7.469565217391303</v>
      </c>
      <c r="G90" s="80">
        <f t="shared" si="3"/>
        <v>66.66149309327953</v>
      </c>
      <c r="H90" s="90">
        <f t="shared" si="7"/>
        <v>-5320.5</v>
      </c>
      <c r="I90" s="91">
        <f t="shared" si="5"/>
        <v>-214.79999999999995</v>
      </c>
      <c r="J90" s="2"/>
    </row>
    <row r="91" spans="1:10" ht="19.5" customHeight="1" thickBot="1">
      <c r="A91" s="14">
        <v>24</v>
      </c>
      <c r="B91" s="15" t="s">
        <v>54</v>
      </c>
      <c r="C91" s="11">
        <v>70</v>
      </c>
      <c r="D91" s="5">
        <v>100</v>
      </c>
      <c r="E91" s="11">
        <v>600</v>
      </c>
      <c r="F91" s="58">
        <f t="shared" si="6"/>
        <v>16.666666666666664</v>
      </c>
      <c r="G91" s="80">
        <f t="shared" si="3"/>
        <v>142.85714285714286</v>
      </c>
      <c r="H91" s="90">
        <f t="shared" si="7"/>
        <v>-500</v>
      </c>
      <c r="I91" s="91">
        <f t="shared" si="5"/>
        <v>30</v>
      </c>
      <c r="J91" s="2"/>
    </row>
    <row r="92" spans="1:10" ht="17.25" customHeight="1" thickBot="1">
      <c r="A92" s="14">
        <v>25</v>
      </c>
      <c r="B92" s="15" t="s">
        <v>55</v>
      </c>
      <c r="C92" s="11">
        <v>375</v>
      </c>
      <c r="D92" s="5">
        <v>180</v>
      </c>
      <c r="E92" s="11">
        <v>700</v>
      </c>
      <c r="F92" s="58">
        <f t="shared" si="6"/>
        <v>25.71428571428571</v>
      </c>
      <c r="G92" s="80">
        <f t="shared" si="3"/>
        <v>48</v>
      </c>
      <c r="H92" s="90">
        <f t="shared" si="7"/>
        <v>-520</v>
      </c>
      <c r="I92" s="91">
        <f t="shared" si="5"/>
        <v>-195</v>
      </c>
      <c r="J92" s="2"/>
    </row>
    <row r="93" spans="1:10" ht="39.75" customHeight="1" thickBot="1">
      <c r="A93" s="14">
        <v>26</v>
      </c>
      <c r="B93" s="15" t="s">
        <v>56</v>
      </c>
      <c r="C93" s="11">
        <v>175.9</v>
      </c>
      <c r="D93" s="5">
        <v>174.4</v>
      </c>
      <c r="E93" s="11">
        <v>176</v>
      </c>
      <c r="F93" s="58">
        <f t="shared" si="6"/>
        <v>99.0909090909091</v>
      </c>
      <c r="G93" s="80">
        <f t="shared" si="3"/>
        <v>99.1472427515634</v>
      </c>
      <c r="H93" s="90">
        <f t="shared" si="7"/>
        <v>-1.5999999999999943</v>
      </c>
      <c r="I93" s="91">
        <f t="shared" si="5"/>
        <v>-1.5</v>
      </c>
      <c r="J93" s="2"/>
    </row>
    <row r="94" spans="1:10" ht="15" customHeight="1" thickBot="1">
      <c r="A94" s="14">
        <v>27</v>
      </c>
      <c r="B94" s="15" t="s">
        <v>57</v>
      </c>
      <c r="C94" s="11">
        <v>20</v>
      </c>
      <c r="D94" s="5">
        <v>0</v>
      </c>
      <c r="E94" s="11">
        <v>0</v>
      </c>
      <c r="F94" s="58">
        <v>0</v>
      </c>
      <c r="G94" s="80">
        <f aca="true" t="shared" si="10" ref="G94:G113">D94/C94*100</f>
        <v>0</v>
      </c>
      <c r="H94" s="90">
        <f t="shared" si="7"/>
        <v>0</v>
      </c>
      <c r="I94" s="91">
        <f t="shared" si="5"/>
        <v>-20</v>
      </c>
      <c r="J94" s="2"/>
    </row>
    <row r="95" spans="1:10" ht="15" customHeight="1" thickBot="1">
      <c r="A95" s="14">
        <v>28</v>
      </c>
      <c r="B95" s="15" t="s">
        <v>58</v>
      </c>
      <c r="C95" s="11">
        <v>246.4</v>
      </c>
      <c r="D95" s="5">
        <v>23</v>
      </c>
      <c r="E95" s="11">
        <v>380</v>
      </c>
      <c r="F95" s="58">
        <f t="shared" si="6"/>
        <v>6.052631578947368</v>
      </c>
      <c r="G95" s="80">
        <f t="shared" si="10"/>
        <v>9.334415584415584</v>
      </c>
      <c r="H95" s="90">
        <f t="shared" si="7"/>
        <v>-357</v>
      </c>
      <c r="I95" s="91">
        <f aca="true" t="shared" si="11" ref="I95:I113">D95-C95</f>
        <v>-223.4</v>
      </c>
      <c r="J95" s="2"/>
    </row>
    <row r="96" spans="1:10" ht="15" customHeight="1" thickBot="1">
      <c r="A96" s="14">
        <v>29</v>
      </c>
      <c r="B96" s="15" t="s">
        <v>59</v>
      </c>
      <c r="C96" s="11">
        <v>83.8</v>
      </c>
      <c r="D96" s="5">
        <v>45</v>
      </c>
      <c r="E96" s="11">
        <v>4305.5</v>
      </c>
      <c r="F96" s="58">
        <f t="shared" si="6"/>
        <v>1.0451747764487282</v>
      </c>
      <c r="G96" s="80">
        <f t="shared" si="10"/>
        <v>53.699284009546545</v>
      </c>
      <c r="H96" s="90">
        <f t="shared" si="7"/>
        <v>-4260.5</v>
      </c>
      <c r="I96" s="91">
        <f t="shared" si="11"/>
        <v>-38.8</v>
      </c>
      <c r="J96" s="2"/>
    </row>
    <row r="97" spans="1:10" ht="48" customHeight="1" thickBot="1">
      <c r="A97" s="18"/>
      <c r="B97" s="15" t="s">
        <v>39</v>
      </c>
      <c r="C97" s="11">
        <v>0</v>
      </c>
      <c r="D97" s="5">
        <v>0</v>
      </c>
      <c r="E97" s="11">
        <v>73100</v>
      </c>
      <c r="F97" s="58">
        <f t="shared" si="6"/>
        <v>0</v>
      </c>
      <c r="G97" s="80">
        <v>0</v>
      </c>
      <c r="H97" s="90">
        <f t="shared" si="7"/>
        <v>-73100</v>
      </c>
      <c r="I97" s="91">
        <f t="shared" si="11"/>
        <v>0</v>
      </c>
      <c r="J97" s="2"/>
    </row>
    <row r="98" spans="1:10" ht="25.5" customHeight="1" thickBot="1">
      <c r="A98" s="14"/>
      <c r="B98" s="15" t="s">
        <v>36</v>
      </c>
      <c r="C98" s="11">
        <f>SUM(C100)</f>
        <v>3233.1</v>
      </c>
      <c r="D98" s="11">
        <f>SUM(D100)</f>
        <v>652.7</v>
      </c>
      <c r="E98" s="11">
        <f>SUM(E100)</f>
        <v>206556.19999999998</v>
      </c>
      <c r="F98" s="58">
        <f t="shared" si="6"/>
        <v>0.315991483189563</v>
      </c>
      <c r="G98" s="80">
        <f t="shared" si="10"/>
        <v>20.188054808078938</v>
      </c>
      <c r="H98" s="90">
        <f t="shared" si="7"/>
        <v>-205903.49999999997</v>
      </c>
      <c r="I98" s="91">
        <f t="shared" si="11"/>
        <v>-2580.3999999999996</v>
      </c>
      <c r="J98" s="2"/>
    </row>
    <row r="99" spans="1:10" ht="12.75" customHeight="1" thickBot="1">
      <c r="A99" s="14"/>
      <c r="B99" s="15" t="s">
        <v>8</v>
      </c>
      <c r="C99" s="13"/>
      <c r="D99" s="7"/>
      <c r="E99" s="13"/>
      <c r="F99" s="58"/>
      <c r="G99" s="80"/>
      <c r="H99" s="90">
        <f t="shared" si="7"/>
        <v>0</v>
      </c>
      <c r="I99" s="91">
        <f t="shared" si="11"/>
        <v>0</v>
      </c>
      <c r="J99" s="2"/>
    </row>
    <row r="100" spans="1:10" ht="18" customHeight="1" thickBot="1">
      <c r="A100" s="14"/>
      <c r="B100" s="15" t="s">
        <v>71</v>
      </c>
      <c r="C100" s="13">
        <f>SUM(C101,C102,C103,C104,C105,C106)</f>
        <v>3233.1</v>
      </c>
      <c r="D100" s="13">
        <f>SUM(D101,D102,D103,D104,D105,D106)</f>
        <v>652.7</v>
      </c>
      <c r="E100" s="13">
        <f>SUM(E101,E102,E103,E104,E105,E106)</f>
        <v>206556.19999999998</v>
      </c>
      <c r="F100" s="58">
        <f t="shared" si="6"/>
        <v>0.315991483189563</v>
      </c>
      <c r="G100" s="80">
        <f t="shared" si="10"/>
        <v>20.188054808078938</v>
      </c>
      <c r="H100" s="90">
        <f t="shared" si="7"/>
        <v>-205903.49999999997</v>
      </c>
      <c r="I100" s="91">
        <f t="shared" si="11"/>
        <v>-2580.3999999999996</v>
      </c>
      <c r="J100" s="2"/>
    </row>
    <row r="101" spans="1:10" ht="18" customHeight="1" thickBot="1">
      <c r="A101" s="14">
        <v>1</v>
      </c>
      <c r="B101" s="15" t="s">
        <v>60</v>
      </c>
      <c r="C101" s="11">
        <v>0</v>
      </c>
      <c r="D101" s="5">
        <v>0</v>
      </c>
      <c r="E101" s="11">
        <v>60000</v>
      </c>
      <c r="F101" s="103">
        <f t="shared" si="6"/>
        <v>0</v>
      </c>
      <c r="G101" s="80">
        <v>0</v>
      </c>
      <c r="H101" s="104">
        <f t="shared" si="7"/>
        <v>-60000</v>
      </c>
      <c r="I101" s="91">
        <f t="shared" si="11"/>
        <v>0</v>
      </c>
      <c r="J101" s="2"/>
    </row>
    <row r="102" spans="1:10" ht="18" customHeight="1" thickBot="1">
      <c r="A102" s="14">
        <v>2</v>
      </c>
      <c r="B102" s="15" t="s">
        <v>61</v>
      </c>
      <c r="C102" s="11">
        <v>1589.7</v>
      </c>
      <c r="D102" s="5">
        <v>0</v>
      </c>
      <c r="E102" s="11">
        <v>117787.3</v>
      </c>
      <c r="F102" s="58">
        <f t="shared" si="6"/>
        <v>0</v>
      </c>
      <c r="G102" s="80">
        <f t="shared" si="10"/>
        <v>0</v>
      </c>
      <c r="H102" s="90">
        <f t="shared" si="7"/>
        <v>-117787.3</v>
      </c>
      <c r="I102" s="91">
        <f t="shared" si="11"/>
        <v>-1589.7</v>
      </c>
      <c r="J102" s="2"/>
    </row>
    <row r="103" spans="1:10" ht="18" customHeight="1" thickBot="1">
      <c r="A103" s="14">
        <v>3</v>
      </c>
      <c r="B103" s="15" t="s">
        <v>62</v>
      </c>
      <c r="C103" s="11">
        <v>767.8</v>
      </c>
      <c r="D103" s="5">
        <v>472.7</v>
      </c>
      <c r="E103" s="11">
        <v>1000</v>
      </c>
      <c r="F103" s="58">
        <f t="shared" si="6"/>
        <v>47.27</v>
      </c>
      <c r="G103" s="80">
        <f t="shared" si="10"/>
        <v>61.56551185204481</v>
      </c>
      <c r="H103" s="90">
        <f t="shared" si="7"/>
        <v>-527.3</v>
      </c>
      <c r="I103" s="91">
        <f t="shared" si="11"/>
        <v>-295.09999999999997</v>
      </c>
      <c r="J103" s="2"/>
    </row>
    <row r="104" spans="1:10" ht="18" customHeight="1" thickBot="1">
      <c r="A104" s="14">
        <v>4</v>
      </c>
      <c r="B104" s="15" t="s">
        <v>63</v>
      </c>
      <c r="C104" s="11">
        <v>875.6</v>
      </c>
      <c r="D104" s="5">
        <v>180</v>
      </c>
      <c r="E104" s="11">
        <v>16750</v>
      </c>
      <c r="F104" s="58">
        <f t="shared" si="6"/>
        <v>1.0746268656716418</v>
      </c>
      <c r="G104" s="80">
        <f t="shared" si="10"/>
        <v>20.55733211512106</v>
      </c>
      <c r="H104" s="90">
        <f t="shared" si="7"/>
        <v>-16570</v>
      </c>
      <c r="I104" s="91">
        <f t="shared" si="11"/>
        <v>-695.6</v>
      </c>
      <c r="J104" s="2"/>
    </row>
    <row r="105" spans="1:10" ht="18" customHeight="1" thickBot="1">
      <c r="A105" s="14">
        <v>5</v>
      </c>
      <c r="B105" s="15" t="s">
        <v>64</v>
      </c>
      <c r="C105" s="11">
        <v>0</v>
      </c>
      <c r="D105" s="5">
        <v>0</v>
      </c>
      <c r="E105" s="11">
        <v>1000</v>
      </c>
      <c r="F105" s="58">
        <f t="shared" si="6"/>
        <v>0</v>
      </c>
      <c r="G105" s="80">
        <v>0</v>
      </c>
      <c r="H105" s="90">
        <f t="shared" si="7"/>
        <v>-1000</v>
      </c>
      <c r="I105" s="91">
        <f t="shared" si="11"/>
        <v>0</v>
      </c>
      <c r="J105" s="2"/>
    </row>
    <row r="106" spans="1:10" ht="18" customHeight="1" thickBot="1">
      <c r="A106" s="14">
        <v>6</v>
      </c>
      <c r="B106" s="15" t="s">
        <v>65</v>
      </c>
      <c r="C106" s="11">
        <v>0</v>
      </c>
      <c r="D106" s="5">
        <v>0</v>
      </c>
      <c r="E106" s="11">
        <v>10018.9</v>
      </c>
      <c r="F106" s="58">
        <f t="shared" si="6"/>
        <v>0</v>
      </c>
      <c r="G106" s="80">
        <v>0</v>
      </c>
      <c r="H106" s="90">
        <f t="shared" si="7"/>
        <v>-10018.9</v>
      </c>
      <c r="I106" s="91">
        <f t="shared" si="11"/>
        <v>0</v>
      </c>
      <c r="J106" s="2"/>
    </row>
    <row r="107" spans="1:10" ht="21" customHeight="1" thickBot="1">
      <c r="A107" s="14"/>
      <c r="B107" s="117" t="s">
        <v>83</v>
      </c>
      <c r="C107" s="11">
        <f>SUM(C108,C112)</f>
        <v>-0.3</v>
      </c>
      <c r="D107" s="11">
        <f>SUM(D108,D113)</f>
        <v>-1202.9</v>
      </c>
      <c r="E107" s="11">
        <f>SUM(E108,E113)</f>
        <v>0</v>
      </c>
      <c r="F107" s="58">
        <v>0</v>
      </c>
      <c r="G107" s="80">
        <f t="shared" si="10"/>
        <v>400966.6666666667</v>
      </c>
      <c r="H107" s="90">
        <f t="shared" si="7"/>
        <v>-1202.9</v>
      </c>
      <c r="I107" s="91">
        <f t="shared" si="11"/>
        <v>-1202.6000000000001</v>
      </c>
      <c r="J107" s="2"/>
    </row>
    <row r="108" spans="1:10" ht="18" customHeight="1" thickBot="1">
      <c r="A108" s="14"/>
      <c r="B108" s="15" t="s">
        <v>74</v>
      </c>
      <c r="C108" s="12">
        <f>SUM(C110,C111)</f>
        <v>0</v>
      </c>
      <c r="D108" s="12">
        <f>SUM(D110,D111)</f>
        <v>0</v>
      </c>
      <c r="E108" s="12">
        <f>SUM(E110,E111)</f>
        <v>0</v>
      </c>
      <c r="F108" s="58">
        <v>0</v>
      </c>
      <c r="G108" s="80">
        <v>0</v>
      </c>
      <c r="H108" s="90">
        <f t="shared" si="7"/>
        <v>0</v>
      </c>
      <c r="I108" s="91">
        <f t="shared" si="11"/>
        <v>0</v>
      </c>
      <c r="J108" s="2"/>
    </row>
    <row r="109" spans="1:10" ht="11.25" customHeight="1" thickBot="1">
      <c r="A109" s="14"/>
      <c r="B109" s="15" t="s">
        <v>4</v>
      </c>
      <c r="C109" s="13"/>
      <c r="D109" s="7"/>
      <c r="E109" s="13"/>
      <c r="F109" s="58"/>
      <c r="G109" s="80"/>
      <c r="H109" s="90"/>
      <c r="I109" s="91"/>
      <c r="J109" s="2"/>
    </row>
    <row r="110" spans="1:10" ht="18" customHeight="1" thickBot="1">
      <c r="A110" s="20">
        <v>1</v>
      </c>
      <c r="B110" s="15" t="s">
        <v>73</v>
      </c>
      <c r="C110" s="21">
        <v>0</v>
      </c>
      <c r="D110" s="22">
        <v>0</v>
      </c>
      <c r="E110" s="21"/>
      <c r="F110" s="58"/>
      <c r="G110" s="80">
        <v>0</v>
      </c>
      <c r="H110" s="90">
        <f t="shared" si="7"/>
        <v>0</v>
      </c>
      <c r="I110" s="91">
        <f t="shared" si="11"/>
        <v>0</v>
      </c>
      <c r="J110" s="2"/>
    </row>
    <row r="111" spans="1:10" ht="18" customHeight="1" thickBot="1">
      <c r="A111" s="20">
        <v>2</v>
      </c>
      <c r="B111" s="15" t="s">
        <v>72</v>
      </c>
      <c r="C111" s="21">
        <v>0</v>
      </c>
      <c r="D111" s="22">
        <v>0</v>
      </c>
      <c r="E111" s="21">
        <v>0</v>
      </c>
      <c r="F111" s="58">
        <v>0</v>
      </c>
      <c r="G111" s="80">
        <v>0</v>
      </c>
      <c r="H111" s="90">
        <f t="shared" si="7"/>
        <v>0</v>
      </c>
      <c r="I111" s="91">
        <f t="shared" si="11"/>
        <v>0</v>
      </c>
      <c r="J111" s="2"/>
    </row>
    <row r="112" spans="1:10" ht="18" customHeight="1" thickBot="1">
      <c r="A112" s="20">
        <v>3</v>
      </c>
      <c r="B112" s="15" t="s">
        <v>38</v>
      </c>
      <c r="C112" s="31">
        <f>SUM(C113)</f>
        <v>-0.3</v>
      </c>
      <c r="D112" s="31">
        <f>SUM(D113)</f>
        <v>-1202.9</v>
      </c>
      <c r="E112" s="31">
        <f>SUM(E113)</f>
        <v>0</v>
      </c>
      <c r="F112" s="58">
        <v>0</v>
      </c>
      <c r="G112" s="80">
        <f t="shared" si="10"/>
        <v>400966.6666666667</v>
      </c>
      <c r="H112" s="90">
        <f t="shared" si="7"/>
        <v>-1202.9</v>
      </c>
      <c r="I112" s="91">
        <f t="shared" si="11"/>
        <v>-1202.6000000000001</v>
      </c>
      <c r="J112" s="2"/>
    </row>
    <row r="113" spans="1:10" ht="18" customHeight="1" thickBot="1">
      <c r="A113" s="20">
        <v>4</v>
      </c>
      <c r="B113" s="15" t="s">
        <v>37</v>
      </c>
      <c r="C113" s="24">
        <v>-0.3</v>
      </c>
      <c r="D113" s="10">
        <v>-1202.9</v>
      </c>
      <c r="E113" s="24">
        <v>0</v>
      </c>
      <c r="F113" s="67">
        <v>0</v>
      </c>
      <c r="G113" s="81">
        <f t="shared" si="10"/>
        <v>400966.6666666667</v>
      </c>
      <c r="H113" s="90">
        <f t="shared" si="7"/>
        <v>-1202.9</v>
      </c>
      <c r="I113" s="91">
        <f t="shared" si="11"/>
        <v>-1202.6000000000001</v>
      </c>
      <c r="J113" s="2"/>
    </row>
    <row r="114" spans="1:9" ht="11.25" customHeight="1">
      <c r="A114" s="4"/>
      <c r="B114" s="4"/>
      <c r="C114" s="4"/>
      <c r="D114" s="4"/>
      <c r="E114" s="4"/>
      <c r="F114" s="53"/>
      <c r="G114" s="4"/>
      <c r="H114" s="93"/>
      <c r="I114" s="93"/>
    </row>
    <row r="116" spans="2:8" ht="22.5" customHeight="1">
      <c r="B116" s="144" t="s">
        <v>106</v>
      </c>
      <c r="C116" s="145"/>
      <c r="D116" s="145"/>
      <c r="E116" s="145"/>
      <c r="F116" s="145"/>
      <c r="G116" s="145"/>
      <c r="H116" s="146"/>
    </row>
    <row r="118" ht="12.75" customHeight="1">
      <c r="B118" s="1" t="s">
        <v>107</v>
      </c>
    </row>
  </sheetData>
  <sheetProtection/>
  <mergeCells count="9">
    <mergeCell ref="B116:H116"/>
    <mergeCell ref="F37:J37"/>
    <mergeCell ref="B10:B11"/>
    <mergeCell ref="D10:E10"/>
    <mergeCell ref="A8:I8"/>
    <mergeCell ref="F10:F11"/>
    <mergeCell ref="G10:G11"/>
    <mergeCell ref="H10:H11"/>
    <mergeCell ref="I10:I11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Sirius</cp:lastModifiedBy>
  <cp:lastPrinted>2021-04-20T20:32:18Z</cp:lastPrinted>
  <dcterms:created xsi:type="dcterms:W3CDTF">2020-04-01T10:43:18Z</dcterms:created>
  <dcterms:modified xsi:type="dcterms:W3CDTF">2021-04-21T10:02:01Z</dcterms:modified>
  <cp:category/>
  <cp:version/>
  <cp:contentType/>
  <cp:contentStatus/>
</cp:coreProperties>
</file>