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firstSheet="1" activeTab="6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  <sheet name="Aparq" sheetId="8" r:id="rId8"/>
  </sheets>
  <definedNames>
    <definedName name="_xlnm.Print_Area" localSheetId="4">'Dificit'!$A$2:$L$25</definedName>
    <definedName name="_xlnm.Print_Area" localSheetId="5">'Dificiti caxs'!$A$1:$M$90</definedName>
    <definedName name="_xlnm.Print_Area" localSheetId="2">'Gorcarnakan caxs'!$A$1:$L$318</definedName>
    <definedName name="_xlnm.Print_Area" localSheetId="6">'Gorcarnakan caxs.Tntesagitakan'!$A$1:$L$425</definedName>
  </definedNames>
  <calcPr fullCalcOnLoad="1"/>
</workbook>
</file>

<file path=xl/sharedStrings.xml><?xml version="1.0" encoding="utf-8"?>
<sst xmlns="http://schemas.openxmlformats.org/spreadsheetml/2006/main" count="2290" uniqueCount="891">
  <si>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</si>
  <si>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</si>
  <si>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</si>
  <si>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</si>
  <si>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</si>
  <si>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</si>
  <si>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</si>
  <si>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</si>
  <si>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</si>
  <si>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</si>
  <si>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</si>
  <si>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</si>
  <si>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</si>
  <si>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</si>
  <si>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</si>
  <si>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</si>
  <si>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</si>
  <si>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</si>
  <si>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</si>
  <si>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</si>
  <si>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</si>
  <si>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</si>
  <si>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</si>
  <si>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</si>
  <si>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</si>
  <si>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</si>
  <si>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</si>
  <si>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</si>
  <si>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</si>
  <si>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</si>
  <si>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</si>
  <si>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</si>
  <si>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</si>
  <si>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</si>
  <si>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</si>
  <si>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</si>
  <si>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</si>
  <si>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</si>
  <si>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</si>
  <si>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</si>
  <si>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</si>
  <si>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</si>
  <si>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</si>
  <si>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</si>
  <si>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</si>
  <si>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</si>
  <si>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</si>
  <si>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</si>
  <si>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</si>
  <si>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</si>
  <si>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</si>
  <si>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</si>
  <si>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</si>
  <si>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</si>
  <si>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</si>
  <si>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</si>
  <si>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</si>
  <si>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</si>
  <si>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</si>
  <si>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</si>
  <si>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</si>
  <si>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</si>
  <si>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</si>
  <si>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</si>
  <si>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</si>
  <si>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</si>
  <si>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</si>
  <si>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</si>
  <si>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</si>
  <si>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</si>
  <si>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</si>
  <si>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</si>
  <si>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</si>
  <si>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</si>
  <si>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</si>
  <si>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</si>
  <si>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</si>
  <si>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</si>
  <si>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</si>
  <si>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</si>
  <si>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</si>
  <si>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</si>
  <si>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</si>
  <si>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</si>
  <si>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</si>
  <si>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</si>
  <si>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</si>
  <si>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</si>
  <si>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</si>
  <si>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</si>
  <si>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</si>
  <si>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</si>
  <si>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</si>
  <si>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</si>
  <si>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</si>
  <si>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</si>
  <si>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</si>
  <si>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</si>
  <si>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</si>
  <si>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</si>
  <si>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</si>
  <si>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</si>
  <si>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</si>
  <si>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</si>
  <si>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</si>
  <si>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</si>
  <si>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</si>
  <si>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</si>
  <si>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</si>
  <si>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</si>
  <si>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</si>
  <si>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</si>
  <si>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</si>
  <si>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</si>
  <si>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</si>
  <si>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</si>
  <si>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</si>
  <si>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</si>
  <si>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</si>
  <si>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</si>
  <si>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</si>
  <si>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</si>
  <si>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</si>
  <si>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</si>
  <si>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</si>
  <si>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</si>
  <si>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</si>
  <si>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</si>
  <si>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</si>
  <si>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</si>
  <si>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</si>
  <si>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</si>
  <si>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</si>
  <si>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</si>
  <si>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</si>
  <si>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</si>
  <si>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</si>
  <si>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</si>
  <si>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</si>
  <si>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</si>
  <si>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</si>
  <si>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</si>
  <si>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</si>
  <si>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</si>
  <si>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</si>
  <si>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</si>
  <si>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</si>
  <si>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</si>
  <si>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</si>
  <si>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</si>
  <si>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</si>
  <si>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</si>
  <si>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</si>
  <si>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</si>
  <si>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</si>
  <si>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</si>
  <si>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</si>
  <si>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</si>
  <si>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</si>
  <si>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</si>
  <si>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</si>
  <si>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</si>
  <si>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</si>
  <si>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</si>
  <si>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</si>
  <si>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</si>
  <si>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</si>
  <si>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</si>
  <si>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</si>
  <si>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</si>
  <si>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</si>
  <si>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</si>
  <si>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</si>
  <si>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</si>
  <si>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</si>
  <si>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</si>
  <si>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</si>
  <si>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</si>
  <si>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</si>
  <si>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</si>
  <si>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</si>
  <si>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</si>
  <si>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</si>
  <si>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</si>
  <si>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</si>
  <si>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</si>
  <si>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</si>
  <si>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</si>
  <si>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</si>
  <si>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</si>
  <si>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</si>
  <si>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</si>
  <si>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</si>
  <si>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</si>
  <si>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</si>
  <si>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</si>
  <si>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</si>
  <si>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</si>
  <si>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</si>
  <si>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</si>
  <si>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</si>
  <si>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</si>
  <si>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</si>
  <si>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</si>
  <si>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</si>
  <si>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</si>
  <si>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</si>
  <si>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</si>
  <si>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</si>
  <si>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</si>
  <si>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</si>
  <si>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</si>
  <si>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</si>
  <si>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</si>
  <si>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</si>
  <si>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</si>
  <si>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</si>
  <si>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</si>
  <si>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</si>
  <si>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</si>
  <si>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</si>
  <si>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</si>
  <si>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</si>
  <si>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</si>
  <si>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</si>
  <si>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</si>
  <si>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</si>
  <si>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</si>
  <si>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</si>
  <si>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</si>
  <si>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</si>
  <si>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</si>
  <si>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</si>
  <si>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</si>
  <si>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</si>
  <si>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</si>
  <si>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</si>
  <si>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</si>
  <si>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</si>
  <si>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</si>
  <si>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</si>
  <si>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</si>
  <si>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</si>
  <si>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</si>
  <si>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</si>
  <si>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</si>
  <si>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</si>
  <si>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</si>
  <si>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</si>
  <si>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</si>
  <si>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</si>
  <si>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</si>
  <si>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</si>
  <si>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</si>
  <si>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</si>
  <si>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</si>
  <si>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</si>
  <si>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</si>
  <si>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</si>
  <si>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</si>
  <si>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</si>
  <si>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</si>
  <si>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</si>
  <si>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</si>
  <si>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</si>
  <si>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</si>
  <si>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</si>
  <si>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</si>
  <si>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</si>
  <si>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</si>
  <si>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</si>
  <si>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</si>
  <si>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</si>
  <si>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</si>
  <si>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</si>
  <si>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</si>
  <si>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</si>
  <si>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</si>
  <si>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</si>
  <si>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</si>
  <si>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</si>
  <si>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</si>
  <si>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</si>
  <si>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</si>
  <si>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</si>
  <si>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</si>
  <si>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</si>
  <si>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</si>
  <si>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</si>
  <si>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</si>
  <si>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</si>
  <si>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</si>
  <si>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</si>
  <si>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</si>
  <si>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</si>
  <si>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</si>
  <si>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</si>
  <si>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</si>
  <si>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</si>
  <si>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</si>
  <si>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</si>
  <si>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</si>
  <si>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</si>
  <si>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</si>
  <si>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</si>
  <si>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</si>
  <si>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</si>
  <si>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</si>
  <si>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</si>
  <si>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</si>
  <si>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</si>
  <si>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</si>
  <si>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</si>
  <si>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</si>
  <si>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</si>
  <si>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</si>
  <si>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</si>
  <si>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</si>
  <si>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</si>
  <si>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</si>
  <si>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</si>
  <si>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</si>
  <si>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</si>
  <si>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</si>
  <si>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</si>
  <si>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</si>
  <si>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</si>
  <si>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</si>
  <si>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</si>
  <si>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</si>
  <si>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</si>
  <si>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</si>
  <si>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</si>
  <si>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</si>
  <si>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</si>
  <si>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</si>
  <si>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</si>
  <si>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</si>
  <si>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</si>
  <si>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</si>
  <si>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</si>
  <si>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</si>
  <si>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</si>
  <si>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</si>
  <si>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</si>
  <si>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</si>
  <si>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</si>
  <si>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</si>
  <si>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</si>
  <si>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</si>
  <si>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</si>
  <si>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</si>
  <si>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</si>
  <si>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</si>
  <si>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</si>
  <si>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</si>
  <si>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</si>
  <si>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</si>
  <si>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</si>
  <si>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</si>
  <si>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</si>
  <si>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</si>
  <si>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</si>
  <si>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</si>
  <si>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</si>
  <si>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</si>
  <si>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</si>
  <si>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</si>
  <si>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</si>
  <si>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</si>
  <si>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</si>
  <si>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</si>
  <si>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</si>
  <si>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</si>
  <si>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</si>
  <si>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</si>
  <si>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</si>
  <si>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</si>
  <si>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</si>
  <si>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</si>
  <si>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</si>
  <si>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</si>
  <si>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</si>
  <si>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</si>
  <si>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</si>
  <si>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</si>
  <si>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</si>
  <si>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</si>
  <si>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</si>
  <si>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</si>
  <si>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</si>
  <si>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</si>
  <si>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</si>
  <si>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</si>
  <si>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</si>
  <si>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</si>
  <si>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</si>
  <si>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</si>
  <si>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</si>
  <si>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</si>
  <si>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</si>
  <si>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</si>
  <si>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</si>
  <si>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</si>
  <si>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</si>
  <si>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</si>
  <si>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</si>
  <si>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</si>
  <si>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</si>
  <si>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>Ð²îì²²Ì  2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</si>
  <si>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</si>
  <si>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</si>
  <si>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</si>
  <si>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</si>
  <si>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</si>
  <si>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</si>
  <si>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</si>
  <si>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</si>
  <si>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</si>
  <si>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</si>
  <si>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</si>
  <si>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</si>
  <si>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</si>
  <si>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</si>
  <si>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</si>
  <si>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</si>
  <si>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</si>
  <si>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</si>
  <si>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</si>
  <si>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</si>
  <si>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</si>
  <si>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</si>
  <si>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</si>
  <si>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</si>
  <si>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</si>
  <si>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</si>
  <si>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</si>
  <si>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</si>
  <si>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</si>
  <si>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</si>
  <si>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</si>
  <si>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</si>
  <si>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</si>
  <si>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</si>
  <si>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</si>
  <si>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</si>
  <si>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</si>
  <si>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</si>
  <si>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</si>
  <si>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</si>
  <si>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</si>
  <si>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</si>
  <si>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</si>
  <si>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</si>
  <si>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</si>
  <si>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</si>
  <si>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</si>
  <si>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</si>
  <si>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</si>
  <si>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</si>
  <si>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</si>
  <si>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</si>
  <si>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</si>
  <si>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</si>
  <si>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</si>
  <si>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</si>
  <si>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</si>
  <si>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</si>
  <si>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</si>
  <si>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</si>
  <si>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</si>
  <si>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</si>
  <si>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</si>
  <si>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</si>
  <si>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</si>
  <si>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</si>
  <si>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</si>
  <si>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</si>
  <si>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</si>
  <si>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</si>
  <si>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</si>
  <si>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</si>
  <si>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</si>
  <si>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</si>
  <si>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</si>
  <si>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</si>
  <si>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</si>
  <si>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</si>
  <si>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</si>
  <si>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</si>
  <si>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</si>
  <si>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</si>
  <si>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</si>
  <si>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</si>
  <si>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</si>
  <si>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</si>
  <si>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</si>
  <si>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</si>
  <si>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</si>
  <si>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</si>
  <si>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</si>
  <si>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</si>
  <si>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</si>
  <si>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</si>
  <si>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</si>
  <si>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</si>
  <si>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</si>
  <si>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</si>
  <si>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</si>
  <si>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</si>
  <si>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</si>
  <si>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</si>
  <si>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</si>
  <si>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</si>
  <si>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</si>
  <si>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</si>
  <si>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</si>
  <si>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</si>
  <si>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</si>
  <si>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</si>
  <si>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</si>
  <si>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</si>
  <si>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</si>
  <si>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</si>
  <si>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</si>
  <si>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</si>
  <si>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</si>
  <si>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</si>
  <si>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</si>
  <si>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</si>
  <si>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</si>
  <si>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</si>
  <si>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</si>
  <si>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</si>
  <si>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</si>
  <si>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</si>
  <si>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</si>
  <si>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</si>
  <si>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</si>
  <si>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</si>
  <si>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</si>
  <si>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</si>
  <si>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</si>
  <si>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</si>
  <si>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</si>
  <si>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</si>
  <si>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</si>
  <si>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</si>
  <si>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</si>
  <si>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</si>
  <si>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</si>
  <si>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</si>
  <si>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</si>
  <si>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</si>
  <si>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</si>
  <si>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</si>
  <si>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</si>
  <si>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</si>
  <si>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</si>
  <si>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</si>
  <si>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</si>
  <si>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</si>
  <si>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</si>
  <si>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</si>
  <si>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</si>
  <si>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</si>
  <si>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</si>
  <si>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</si>
  <si>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</si>
  <si>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</si>
  <si>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</si>
  <si>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</si>
  <si>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</si>
  <si>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</si>
  <si>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</si>
  <si>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</si>
  <si>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</si>
  <si>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</si>
  <si>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</si>
  <si>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</si>
  <si>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</si>
  <si>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</si>
  <si>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</si>
  <si>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</si>
  <si>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</si>
  <si>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</si>
  <si>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</si>
  <si>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</si>
  <si>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</si>
  <si>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</si>
  <si>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</si>
  <si>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</si>
  <si>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</si>
  <si>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</si>
  <si>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</si>
  <si>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2 0 21  Թ Վ Ա Կ Ա Ն Ի  Բ Յ ՈՒ Ջ Ե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</si>
  <si>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</si>
  <si>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</si>
  <si>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</si>
  <si>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</si>
  <si>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</si>
  <si>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</si>
  <si>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</si>
  <si>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</si>
  <si>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</si>
  <si>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</si>
  <si>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</si>
  <si>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</si>
  <si>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</si>
  <si>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</si>
  <si>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</si>
  <si>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</si>
  <si>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</si>
  <si>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</si>
  <si>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</si>
  <si>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</si>
  <si>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</si>
  <si>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</si>
  <si>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</si>
  <si>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</si>
  <si>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</si>
  <si>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</si>
  <si>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</si>
  <si>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</si>
  <si>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</si>
  <si>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</si>
  <si>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</si>
  <si>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</si>
  <si>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</si>
  <si>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</si>
  <si>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</si>
  <si>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</si>
  <si>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</si>
  <si>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</si>
  <si>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</si>
  <si>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</si>
  <si>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</si>
  <si>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</si>
  <si>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</si>
  <si>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</si>
  <si>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</si>
  <si>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</si>
  <si>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</si>
  <si>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</si>
  <si>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</si>
  <si>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</si>
  <si>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</si>
  <si>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</si>
  <si>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</si>
  <si>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</si>
  <si>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</si>
  <si>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</si>
  <si>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</si>
  <si>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</si>
  <si>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</si>
  <si>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</si>
  <si>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</si>
  <si>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</si>
  <si>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</si>
  <si>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</si>
  <si>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</si>
  <si>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</si>
  <si>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</si>
  <si>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</si>
  <si>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</si>
  <si>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</si>
  <si>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</si>
  <si>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</si>
  <si>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</si>
  <si>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</si>
  <si>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</si>
  <si>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</si>
  <si>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</si>
  <si>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</si>
  <si>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</si>
  <si>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</si>
  <si>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</si>
  <si>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</si>
  <si>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</si>
  <si>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</si>
  <si>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</si>
  <si>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</si>
  <si>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</si>
  <si>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</si>
  <si>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</si>
  <si>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</si>
  <si>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</si>
  <si>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</si>
  <si>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 ´ÚàôæºÆ  ºÎ²ØàôîÜºðÀ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</si>
  <si>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</si>
  <si>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</si>
  <si>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</si>
  <si>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>ԱԽՈՒՐՅԱՆ Ð²Ø²ÚÜøÆ 2021ԹՎԱԿԱՆԻ  ´ÚàôæºÆ Ð²ìºÈàôð¸Æ ú¶î²¶àðÌØ²Ü àôÔÔàôÂÚàôÜÜºðÀ  Î²Ø ¸ºüÆòÆîÆ (ä²Î²êàôð¸Æ)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</si>
  <si>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</si>
  <si>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</si>
  <si>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</si>
  <si>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</si>
  <si>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</si>
  <si>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</si>
  <si>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</si>
  <si>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</si>
  <si>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</si>
  <si>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</si>
  <si>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</si>
  <si>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</si>
  <si>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</si>
  <si>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</si>
  <si>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</si>
  <si>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</si>
  <si>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</si>
  <si>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</si>
  <si>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</si>
  <si>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</si>
  <si>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</si>
  <si>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</si>
  <si>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</si>
  <si>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</si>
  <si>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</si>
  <si>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</si>
  <si>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</si>
  <si>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</si>
  <si>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</si>
  <si>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</si>
  <si>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</si>
  <si>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</si>
  <si>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</si>
  <si>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</si>
  <si>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</si>
  <si>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</si>
  <si>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</si>
  <si>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</si>
  <si>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</si>
  <si>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</si>
  <si>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</si>
  <si>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</si>
  <si>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</si>
  <si>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Ð³Ï³Ï³ñÏï³ÛÇÝ Ï³Û³ÝÝ»ñÇ å³Ñå³ÝáõÙ,ëå³ë³ñÏáõÙ</t>
  </si>
  <si>
    <t>²Ý³ëÝ³µáõÅ³Ï³Ý Í³é³ÛáõÃÛáõÝÝ»ñ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</si>
  <si>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</si>
  <si>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</si>
  <si>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</si>
  <si>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</si>
  <si>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</si>
  <si>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</si>
  <si>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r>
      <t>ավագանու 2020 թվականի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դեկտեմբերի  25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</t>
    </r>
    <r>
      <rPr>
        <b/>
        <sz val="12"/>
        <color indexed="8"/>
        <rFont val="GHEA Grapalat"/>
        <family val="3"/>
      </rPr>
      <t>147</t>
    </r>
    <r>
      <rPr>
        <sz val="12"/>
        <color indexed="8"/>
        <rFont val="GHEA Grapalat"/>
        <family val="3"/>
      </rPr>
      <t>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</si>
  <si>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</si>
  <si>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</si>
  <si>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</si>
  <si>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</si>
  <si>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</si>
  <si>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</si>
  <si>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</si>
  <si>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</si>
  <si>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</si>
  <si>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>²ÛÉ Ù»ù»Ý³Ý»ñ ¨ ë³ñù³íáñáõÙÝ»ñ 5129              այդ թվում</t>
  </si>
  <si>
    <t xml:space="preserve">Համայնքապետարանի ենթակա ՀՈԱԿ-ների տարածքներում տեսանկարահանող սարքերի տեղադրում 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</si>
  <si>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</si>
  <si>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</si>
  <si>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</si>
  <si>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</si>
  <si>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</si>
  <si>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</si>
  <si>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</si>
  <si>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</si>
  <si>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</si>
  <si>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t>աԽՈՒՐՅԱՆ Ð²Ø²ÚÜøÆ 2021ԹՎԱԿԱՆԻ  ´ÚàôæºÆ Ð²ìºÈàôð¸Æ ú¶î²¶àðÌØ²Ü àôÔÔàôÂÚàôÜÜºðÀ  Î²Ø ¸ºüÆòÆîÆ (ä²Î²êàôð¸Æ)</t>
  </si>
  <si>
    <t>փոփոխվել է</t>
  </si>
  <si>
    <r>
      <t>ավագանու 2021 թվականի</t>
    </r>
    <r>
      <rPr>
        <b/>
        <sz val="12"/>
        <color indexed="8"/>
        <rFont val="GHEA Grapalat"/>
        <family val="3"/>
      </rPr>
      <t xml:space="preserve"> փետրվարի  12 -ի  N 3-Ն որոշմամբ</t>
    </r>
  </si>
  <si>
    <t>Þ»Ýù»ñÇ ¨ ßÇÝáõÃÛáõÝÝ»ñÇ Ó»éù µ»ñáõÙ 5111</t>
  </si>
  <si>
    <t>Ծանրաձող</t>
  </si>
  <si>
    <t xml:space="preserve">Ախուրյան համայնքի Ախուրյան  գյուղի կենտրոնական ճանապարհի կապիտալ նորոգում </t>
  </si>
  <si>
    <t xml:space="preserve"> -ÎñÃ³Ï³Ý, Ùß³ÏáõÃ³ÛÇÝ ¨ ëåáñï³ÛÇÝ Ýå³ëïÝ»ñ µÛáõç»Çó  4727</t>
  </si>
  <si>
    <t>Աղբաման</t>
  </si>
  <si>
    <t>Համայնքի բյուջե մուտքագրվող անշարժ գույքի հարկ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</si>
  <si>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ապրիլ   15 -ի  N 27-Ն որոշմամբ</t>
    </r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</si>
  <si>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</si>
  <si>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</si>
  <si>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</si>
  <si>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</si>
  <si>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</si>
  <si>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</si>
  <si>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</si>
  <si>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</si>
  <si>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</si>
  <si>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Հատուկ նպատակային այլ նյութեր  4269</t>
  </si>
  <si>
    <r>
      <t>ավագանու 2021 թվականի</t>
    </r>
    <r>
      <rPr>
        <b/>
        <sz val="12"/>
        <color indexed="8"/>
        <rFont val="GHEA Grapalat"/>
        <family val="3"/>
      </rPr>
      <t xml:space="preserve"> հուլիս   14 -ի  N 44-Ն որոշմամբ</t>
    </r>
  </si>
  <si>
    <t>Բասեն գյուղի խմելու ջրագծի կառուցում</t>
  </si>
  <si>
    <t>Ըմբշամարտի մարզագորգի ծածկոց</t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</si>
  <si>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</si>
  <si>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</si>
  <si>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</si>
  <si>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</si>
  <si>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</si>
  <si>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</si>
  <si>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</si>
  <si>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</si>
  <si>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</si>
  <si>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</si>
  <si>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</si>
  <si>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</si>
  <si>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</si>
  <si>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</si>
  <si>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</si>
  <si>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</si>
  <si>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</si>
  <si>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</si>
  <si>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rFont val="Arial Armenian"/>
        <family val="2"/>
      </rPr>
      <t xml:space="preserve">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</si>
  <si>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</si>
  <si>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(ïáÕ4421+ïáÕ4422)</t>
    </r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</si>
  <si>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</si>
  <si>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</si>
  <si>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r>
      <t xml:space="preserve"> -</t>
    </r>
    <r>
      <rPr>
        <b/>
        <sz val="9"/>
        <rFont val="Arial Armenian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</si>
  <si>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</si>
  <si>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</si>
  <si>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</si>
  <si>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Armenian"/>
        <family val="2"/>
      </rPr>
      <t xml:space="preserve"> </t>
    </r>
    <r>
      <rPr>
        <sz val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</si>
  <si>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</si>
  <si>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</si>
  <si>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</si>
  <si>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</si>
  <si>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</si>
  <si>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</si>
  <si>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</si>
  <si>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</si>
  <si>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r>
      <t xml:space="preserve"> -</t>
    </r>
    <r>
      <rPr>
        <b/>
        <sz val="9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</si>
  <si>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</si>
  <si>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Armenian"/>
        <family val="2"/>
      </rPr>
      <t xml:space="preserve"> </t>
    </r>
    <r>
      <rPr>
        <b/>
        <i/>
        <sz val="9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</si>
  <si>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9"/>
        <rFont val="Arial Armenian"/>
        <family val="2"/>
      </rPr>
      <t xml:space="preserve">²ÚÈ Ì²Êêºð </t>
    </r>
    <r>
      <rPr>
        <sz val="9"/>
        <rFont val="Arial Armenian"/>
        <family val="2"/>
      </rPr>
      <t>(ïáÕ4761)</t>
    </r>
  </si>
  <si>
    <r>
      <t xml:space="preserve">ä²Ðàôêî²ÚÆÜ ØÆæàòÜºð </t>
    </r>
    <r>
      <rPr>
        <sz val="9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</si>
  <si>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Armenian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</si>
  <si>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</si>
  <si>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</si>
  <si>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</si>
  <si>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</si>
  <si>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</si>
  <si>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</si>
  <si>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</si>
  <si>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</si>
  <si>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</si>
  <si>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</si>
  <si>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</si>
  <si>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</si>
  <si>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</si>
  <si>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</si>
  <si>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</si>
  <si>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</si>
  <si>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</si>
  <si>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</si>
  <si>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</si>
  <si>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</si>
  <si>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</si>
  <si>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</si>
  <si>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</si>
  <si>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</si>
  <si>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</si>
  <si>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rPr>
        <b/>
        <sz val="9"/>
        <rFont val="Arial Armenian"/>
        <family val="2"/>
      </rPr>
      <t xml:space="preserve">²ÛÉ Ýå³ëïÝ»ñ µÛáõç»ÛÇó </t>
    </r>
    <r>
      <rPr>
        <sz val="9"/>
        <rFont val="Arial Armenian"/>
        <family val="2"/>
      </rPr>
      <t xml:space="preserve">       4729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</si>
  <si>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</si>
  <si>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</si>
  <si>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</si>
  <si>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</si>
  <si>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</si>
  <si>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</si>
  <si>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</si>
  <si>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</si>
  <si>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</si>
  <si>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</si>
  <si>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</si>
  <si>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</si>
  <si>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</si>
  <si>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</si>
  <si>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</si>
  <si>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</si>
  <si>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</si>
  <si>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</si>
  <si>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</si>
  <si>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</si>
  <si>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</si>
  <si>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</si>
  <si>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</si>
  <si>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</si>
  <si>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</si>
  <si>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</si>
  <si>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 սեպտեմբերի 17 -ի  N 63 -Ն որոշմամբ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</si>
  <si>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օգոստոս  05-ի  N 54  -Ն որոշմամբ</t>
    </r>
  </si>
  <si>
    <r>
      <t>ավագանու 2021 թվականի</t>
    </r>
    <r>
      <rPr>
        <b/>
        <sz val="12"/>
        <color indexed="8"/>
        <rFont val="GHEA Grapalat"/>
        <family val="3"/>
      </rPr>
      <t xml:space="preserve">  հոկտեմբերի 14 -ի  N 73 -Ն որոշմամբ</t>
    </r>
  </si>
  <si>
    <t xml:space="preserve"> Աշխատակազմի մասնագիտական զարգացման ծառայություններ 4233</t>
  </si>
  <si>
    <t>Կանգառի ձեռք բերում տեղադրումով</t>
  </si>
  <si>
    <r>
      <t>ավագանու 2021 թվականի</t>
    </r>
    <r>
      <rPr>
        <b/>
        <sz val="12"/>
        <color indexed="8"/>
        <rFont val="GHEA Grapalat"/>
        <family val="3"/>
      </rPr>
      <t xml:space="preserve">  նոյեմբերի 30 -ի  N 83 -Ն որոշմամբ</t>
    </r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</si>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</sst>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87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sz val="8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sz val="9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i/>
      <sz val="8"/>
      <name val="Arial Armenian"/>
      <family val="2"/>
    </font>
    <font>
      <sz val="7"/>
      <name val="Arial Armenian"/>
      <family val="2"/>
    </font>
    <font>
      <i/>
      <sz val="9"/>
      <name val="Arial Armenian"/>
      <family val="2"/>
    </font>
    <font>
      <b/>
      <i/>
      <sz val="11"/>
      <name val="Arial Armenian"/>
      <family val="2"/>
    </font>
    <font>
      <i/>
      <sz val="10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sz val="14"/>
      <name val="Arial Armenian"/>
      <family val="2"/>
    </font>
    <font>
      <b/>
      <sz val="10.5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  <font>
      <b/>
      <sz val="14"/>
      <color theme="1"/>
      <name val="GHEA Grapalat"/>
      <family val="3"/>
    </font>
    <font>
      <b/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6" fillId="0" borderId="1" applyNumberFormat="0" applyFill="0" applyProtection="0">
      <alignment horizontal="left" vertical="center" wrapText="1"/>
    </xf>
    <xf numFmtId="4" fontId="16" fillId="0" borderId="1" applyFill="0" applyProtection="0">
      <alignment horizontal="right" vertical="center"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2" applyNumberFormat="0" applyAlignment="0" applyProtection="0"/>
    <xf numFmtId="0" fontId="64" fillId="27" borderId="3" applyNumberFormat="0" applyAlignment="0" applyProtection="0"/>
    <xf numFmtId="0" fontId="6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70" fillId="28" borderId="8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1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19" fontId="3" fillId="0" borderId="11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49" fontId="16" fillId="0" borderId="0" xfId="0" applyNumberFormat="1" applyFont="1" applyFill="1" applyAlignment="1">
      <alignment horizontal="centerContinuous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wrapText="1"/>
    </xf>
    <xf numFmtId="0" fontId="16" fillId="33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1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Continuous" wrapText="1"/>
    </xf>
    <xf numFmtId="0" fontId="16" fillId="0" borderId="14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/>
    </xf>
    <xf numFmtId="0" fontId="17" fillId="0" borderId="18" xfId="0" applyFont="1" applyFill="1" applyBorder="1" applyAlignment="1">
      <alignment horizontal="center" wrapText="1"/>
    </xf>
    <xf numFmtId="217" fontId="17" fillId="0" borderId="16" xfId="0" applyNumberFormat="1" applyFont="1" applyFill="1" applyBorder="1" applyAlignment="1">
      <alignment horizontal="center" vertical="center" wrapText="1"/>
    </xf>
    <xf numFmtId="217" fontId="22" fillId="0" borderId="11" xfId="0" applyNumberFormat="1" applyFont="1" applyFill="1" applyBorder="1" applyAlignment="1">
      <alignment horizontal="right" wrapText="1"/>
    </xf>
    <xf numFmtId="219" fontId="22" fillId="0" borderId="11" xfId="0" applyNumberFormat="1" applyFont="1" applyFill="1" applyBorder="1" applyAlignment="1">
      <alignment horizontal="center" vertical="center" wrapText="1"/>
    </xf>
    <xf numFmtId="217" fontId="22" fillId="0" borderId="11" xfId="0" applyNumberFormat="1" applyFont="1" applyFill="1" applyBorder="1" applyAlignment="1">
      <alignment wrapText="1"/>
    </xf>
    <xf numFmtId="219" fontId="22" fillId="0" borderId="11" xfId="0" applyNumberFormat="1" applyFont="1" applyFill="1" applyBorder="1" applyAlignment="1">
      <alignment wrapText="1"/>
    </xf>
    <xf numFmtId="217" fontId="16" fillId="33" borderId="0" xfId="0" applyNumberFormat="1" applyFont="1" applyFill="1" applyAlignment="1">
      <alignment wrapText="1"/>
    </xf>
    <xf numFmtId="0" fontId="21" fillId="0" borderId="0" xfId="0" applyFont="1" applyAlignment="1">
      <alignment/>
    </xf>
    <xf numFmtId="49" fontId="2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Continuous" vertical="center" wrapText="1"/>
    </xf>
    <xf numFmtId="0" fontId="1" fillId="0" borderId="21" xfId="0" applyFont="1" applyFill="1" applyBorder="1" applyAlignment="1">
      <alignment horizontal="centerContinuous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top" wrapText="1"/>
    </xf>
    <xf numFmtId="49" fontId="27" fillId="0" borderId="27" xfId="0" applyNumberFormat="1" applyFont="1" applyFill="1" applyBorder="1" applyAlignment="1">
      <alignment horizontal="center"/>
    </xf>
    <xf numFmtId="217" fontId="2" fillId="0" borderId="28" xfId="0" applyNumberFormat="1" applyFont="1" applyFill="1" applyBorder="1" applyAlignment="1">
      <alignment horizontal="center" vertical="center"/>
    </xf>
    <xf numFmtId="217" fontId="2" fillId="0" borderId="29" xfId="0" applyNumberFormat="1" applyFont="1" applyFill="1" applyBorder="1" applyAlignment="1">
      <alignment horizontal="center" vertical="center"/>
    </xf>
    <xf numFmtId="217" fontId="2" fillId="0" borderId="30" xfId="0" applyNumberFormat="1" applyFont="1" applyFill="1" applyBorder="1" applyAlignment="1">
      <alignment horizontal="center" vertical="center"/>
    </xf>
    <xf numFmtId="217" fontId="2" fillId="0" borderId="22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top" wrapText="1"/>
    </xf>
    <xf numFmtId="217" fontId="1" fillId="0" borderId="28" xfId="0" applyNumberFormat="1" applyFont="1" applyFill="1" applyBorder="1" applyAlignment="1">
      <alignment horizontal="center" vertical="center"/>
    </xf>
    <xf numFmtId="217" fontId="1" fillId="0" borderId="29" xfId="0" applyNumberFormat="1" applyFont="1" applyFill="1" applyBorder="1" applyAlignment="1">
      <alignment horizontal="center" vertical="center"/>
    </xf>
    <xf numFmtId="217" fontId="1" fillId="0" borderId="30" xfId="0" applyNumberFormat="1" applyFont="1" applyFill="1" applyBorder="1" applyAlignment="1">
      <alignment horizontal="center" vertical="center"/>
    </xf>
    <xf numFmtId="217" fontId="1" fillId="0" borderId="22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vertical="top" wrapText="1"/>
    </xf>
    <xf numFmtId="49" fontId="27" fillId="0" borderId="27" xfId="0" applyNumberFormat="1" applyFont="1" applyFill="1" applyBorder="1" applyAlignment="1">
      <alignment horizontal="center" vertical="center" wrapText="1"/>
    </xf>
    <xf numFmtId="217" fontId="1" fillId="0" borderId="3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vertical="top" wrapText="1"/>
    </xf>
    <xf numFmtId="217" fontId="1" fillId="0" borderId="25" xfId="0" applyNumberFormat="1" applyFont="1" applyFill="1" applyBorder="1" applyAlignment="1">
      <alignment horizontal="center" vertical="center"/>
    </xf>
    <xf numFmtId="217" fontId="1" fillId="0" borderId="32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top" wrapText="1"/>
    </xf>
    <xf numFmtId="0" fontId="27" fillId="0" borderId="27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49" fontId="29" fillId="0" borderId="11" xfId="0" applyNumberFormat="1" applyFont="1" applyFill="1" applyBorder="1" applyAlignment="1">
      <alignment vertical="center" wrapText="1"/>
    </xf>
    <xf numFmtId="49" fontId="28" fillId="0" borderId="11" xfId="0" applyNumberFormat="1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center"/>
    </xf>
    <xf numFmtId="217" fontId="1" fillId="0" borderId="2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wrapText="1"/>
    </xf>
    <xf numFmtId="217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217" fontId="2" fillId="0" borderId="26" xfId="0" applyNumberFormat="1" applyFont="1" applyFill="1" applyBorder="1" applyAlignment="1">
      <alignment horizontal="center" vertical="center"/>
    </xf>
    <xf numFmtId="217" fontId="2" fillId="0" borderId="16" xfId="0" applyNumberFormat="1" applyFont="1" applyFill="1" applyBorder="1" applyAlignment="1">
      <alignment horizontal="center" vertical="center"/>
    </xf>
    <xf numFmtId="217" fontId="2" fillId="0" borderId="33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top" wrapText="1"/>
    </xf>
    <xf numFmtId="217" fontId="1" fillId="0" borderId="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wrapText="1"/>
    </xf>
    <xf numFmtId="217" fontId="1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26" fillId="0" borderId="11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wrapText="1"/>
    </xf>
    <xf numFmtId="49" fontId="1" fillId="0" borderId="27" xfId="0" applyNumberFormat="1" applyFont="1" applyFill="1" applyBorder="1" applyAlignment="1">
      <alignment horizontal="center" vertical="top" wrapText="1"/>
    </xf>
    <xf numFmtId="217" fontId="5" fillId="0" borderId="30" xfId="0" applyNumberFormat="1" applyFont="1" applyFill="1" applyBorder="1" applyAlignment="1">
      <alignment horizontal="center" vertical="center"/>
    </xf>
    <xf numFmtId="217" fontId="5" fillId="0" borderId="22" xfId="0" applyNumberFormat="1" applyFont="1" applyFill="1" applyBorder="1" applyAlignment="1">
      <alignment horizontal="center" vertical="center"/>
    </xf>
    <xf numFmtId="217" fontId="5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0" xfId="0" applyFont="1" applyFill="1" applyAlignment="1">
      <alignment/>
    </xf>
    <xf numFmtId="49" fontId="24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Continuous" wrapText="1"/>
    </xf>
    <xf numFmtId="0" fontId="1" fillId="0" borderId="36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24" fillId="0" borderId="41" xfId="0" applyNumberFormat="1" applyFont="1" applyFill="1" applyBorder="1" applyAlignment="1">
      <alignment horizontal="center" vertical="center" wrapText="1"/>
    </xf>
    <xf numFmtId="49" fontId="24" fillId="0" borderId="42" xfId="0" applyNumberFormat="1" applyFont="1" applyFill="1" applyBorder="1" applyAlignment="1">
      <alignment horizontal="center" vertical="center" wrapText="1"/>
    </xf>
    <xf numFmtId="49" fontId="24" fillId="0" borderId="43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25" fillId="0" borderId="45" xfId="0" applyFont="1" applyFill="1" applyBorder="1" applyAlignment="1">
      <alignment horizontal="center" vertical="center" wrapText="1"/>
    </xf>
    <xf numFmtId="49" fontId="25" fillId="0" borderId="46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28" fillId="0" borderId="47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217" fontId="26" fillId="0" borderId="16" xfId="0" applyNumberFormat="1" applyFont="1" applyFill="1" applyBorder="1" applyAlignment="1">
      <alignment horizontal="center" vertical="center"/>
    </xf>
    <xf numFmtId="217" fontId="26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/>
    </xf>
    <xf numFmtId="49" fontId="25" fillId="0" borderId="48" xfId="0" applyNumberFormat="1" applyFont="1" applyFill="1" applyBorder="1" applyAlignment="1">
      <alignment horizontal="center" vertical="center"/>
    </xf>
    <xf numFmtId="49" fontId="25" fillId="0" borderId="35" xfId="0" applyNumberFormat="1" applyFont="1" applyFill="1" applyBorder="1" applyAlignment="1">
      <alignment horizontal="center" vertical="center"/>
    </xf>
    <xf numFmtId="49" fontId="25" fillId="0" borderId="36" xfId="0" applyNumberFormat="1" applyFont="1" applyFill="1" applyBorder="1" applyAlignment="1">
      <alignment horizontal="center" vertical="center"/>
    </xf>
    <xf numFmtId="0" fontId="26" fillId="0" borderId="49" xfId="0" applyNumberFormat="1" applyFont="1" applyFill="1" applyBorder="1" applyAlignment="1">
      <alignment horizontal="center" vertical="center" wrapText="1" readingOrder="1"/>
    </xf>
    <xf numFmtId="217" fontId="2" fillId="0" borderId="50" xfId="0" applyNumberFormat="1" applyFont="1" applyFill="1" applyBorder="1" applyAlignment="1">
      <alignment horizontal="center" vertical="center"/>
    </xf>
    <xf numFmtId="217" fontId="2" fillId="0" borderId="5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 wrapText="1" readingOrder="1"/>
    </xf>
    <xf numFmtId="0" fontId="25" fillId="0" borderId="52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25" fillId="0" borderId="53" xfId="0" applyFont="1" applyFill="1" applyBorder="1" applyAlignment="1">
      <alignment horizontal="center" vertical="center"/>
    </xf>
    <xf numFmtId="49" fontId="25" fillId="0" borderId="54" xfId="0" applyNumberFormat="1" applyFont="1" applyFill="1" applyBorder="1" applyAlignment="1">
      <alignment horizontal="center" vertical="center"/>
    </xf>
    <xf numFmtId="49" fontId="25" fillId="0" borderId="55" xfId="0" applyNumberFormat="1" applyFont="1" applyFill="1" applyBorder="1" applyAlignment="1">
      <alignment horizontal="center" vertical="center"/>
    </xf>
    <xf numFmtId="49" fontId="25" fillId="0" borderId="56" xfId="0" applyNumberFormat="1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center" vertical="center" wrapText="1" readingOrder="1"/>
    </xf>
    <xf numFmtId="217" fontId="1" fillId="0" borderId="27" xfId="0" applyNumberFormat="1" applyFont="1" applyFill="1" applyBorder="1" applyAlignment="1">
      <alignment horizontal="right" vertical="center"/>
    </xf>
    <xf numFmtId="217" fontId="1" fillId="0" borderId="52" xfId="0" applyNumberFormat="1" applyFont="1" applyFill="1" applyBorder="1" applyAlignment="1">
      <alignment horizontal="center" vertical="center"/>
    </xf>
    <xf numFmtId="0" fontId="28" fillId="0" borderId="27" xfId="0" applyNumberFormat="1" applyFont="1" applyFill="1" applyBorder="1" applyAlignment="1">
      <alignment horizontal="center" vertical="center" wrapText="1" readingOrder="1"/>
    </xf>
    <xf numFmtId="0" fontId="28" fillId="0" borderId="49" xfId="0" applyNumberFormat="1" applyFont="1" applyFill="1" applyBorder="1" applyAlignment="1">
      <alignment horizontal="center" vertical="center" wrapText="1" readingOrder="1"/>
    </xf>
    <xf numFmtId="217" fontId="1" fillId="0" borderId="17" xfId="0" applyNumberFormat="1" applyFont="1" applyFill="1" applyBorder="1" applyAlignment="1">
      <alignment horizontal="center" vertical="center"/>
    </xf>
    <xf numFmtId="217" fontId="1" fillId="0" borderId="18" xfId="0" applyNumberFormat="1" applyFont="1" applyFill="1" applyBorder="1" applyAlignment="1">
      <alignment horizontal="center" vertical="center"/>
    </xf>
    <xf numFmtId="217" fontId="1" fillId="0" borderId="58" xfId="0" applyNumberFormat="1" applyFont="1" applyFill="1" applyBorder="1" applyAlignment="1">
      <alignment horizontal="center" vertical="center"/>
    </xf>
    <xf numFmtId="217" fontId="1" fillId="0" borderId="59" xfId="0" applyNumberFormat="1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horizontal="center" vertical="center" wrapText="1" readingOrder="1"/>
    </xf>
    <xf numFmtId="217" fontId="1" fillId="0" borderId="58" xfId="0" applyNumberFormat="1" applyFont="1" applyFill="1" applyBorder="1" applyAlignment="1" applyProtection="1">
      <alignment horizontal="center" vertical="center"/>
      <protection/>
    </xf>
    <xf numFmtId="217" fontId="1" fillId="0" borderId="25" xfId="0" applyNumberFormat="1" applyFont="1" applyFill="1" applyBorder="1" applyAlignment="1" applyProtection="1">
      <alignment horizontal="center" vertical="center"/>
      <protection/>
    </xf>
    <xf numFmtId="217" fontId="1" fillId="0" borderId="16" xfId="0" applyNumberFormat="1" applyFont="1" applyFill="1" applyBorder="1" applyAlignment="1">
      <alignment horizontal="center" vertical="center"/>
    </xf>
    <xf numFmtId="217" fontId="1" fillId="0" borderId="60" xfId="0" applyNumberFormat="1" applyFont="1" applyFill="1" applyBorder="1" applyAlignment="1">
      <alignment horizontal="center" vertical="center"/>
    </xf>
    <xf numFmtId="217" fontId="1" fillId="0" borderId="57" xfId="0" applyNumberFormat="1" applyFont="1" applyFill="1" applyBorder="1" applyAlignment="1">
      <alignment horizontal="center" vertical="center"/>
    </xf>
    <xf numFmtId="219" fontId="6" fillId="0" borderId="0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vertical="center" wrapText="1"/>
    </xf>
    <xf numFmtId="217" fontId="1" fillId="0" borderId="5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217" fontId="1" fillId="0" borderId="26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top" wrapText="1"/>
    </xf>
    <xf numFmtId="217" fontId="1" fillId="0" borderId="61" xfId="0" applyNumberFormat="1" applyFont="1" applyFill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2" fillId="0" borderId="31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center" wrapText="1" readingOrder="1"/>
    </xf>
    <xf numFmtId="217" fontId="1" fillId="0" borderId="62" xfId="0" applyNumberFormat="1" applyFont="1" applyFill="1" applyBorder="1" applyAlignment="1">
      <alignment horizontal="center" vertical="center"/>
    </xf>
    <xf numFmtId="49" fontId="27" fillId="0" borderId="55" xfId="0" applyNumberFormat="1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NumberFormat="1" applyFont="1" applyFill="1" applyBorder="1" applyAlignment="1">
      <alignment horizontal="center" vertical="center" wrapText="1" readingOrder="1"/>
    </xf>
    <xf numFmtId="0" fontId="27" fillId="0" borderId="23" xfId="0" applyNumberFormat="1" applyFont="1" applyFill="1" applyBorder="1" applyAlignment="1">
      <alignment horizontal="center" vertical="center" wrapText="1" readingOrder="1"/>
    </xf>
    <xf numFmtId="0" fontId="27" fillId="0" borderId="60" xfId="0" applyFont="1" applyFill="1" applyBorder="1" applyAlignment="1">
      <alignment vertical="top" wrapText="1"/>
    </xf>
    <xf numFmtId="0" fontId="27" fillId="0" borderId="49" xfId="0" applyNumberFormat="1" applyFont="1" applyFill="1" applyBorder="1" applyAlignment="1">
      <alignment horizontal="center" vertical="center" wrapText="1" readingOrder="1"/>
    </xf>
    <xf numFmtId="219" fontId="6" fillId="0" borderId="13" xfId="0" applyNumberFormat="1" applyFont="1" applyFill="1" applyBorder="1" applyAlignment="1">
      <alignment horizontal="center" vertical="center"/>
    </xf>
    <xf numFmtId="219" fontId="6" fillId="0" borderId="16" xfId="0" applyNumberFormat="1" applyFont="1" applyFill="1" applyBorder="1" applyAlignment="1">
      <alignment horizontal="center" vertical="center"/>
    </xf>
    <xf numFmtId="219" fontId="6" fillId="0" borderId="63" xfId="0" applyNumberFormat="1" applyFont="1" applyFill="1" applyBorder="1" applyAlignment="1">
      <alignment horizontal="center" vertical="center"/>
    </xf>
    <xf numFmtId="217" fontId="2" fillId="0" borderId="58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 wrapText="1"/>
    </xf>
    <xf numFmtId="217" fontId="1" fillId="0" borderId="14" xfId="0" applyNumberFormat="1" applyFont="1" applyFill="1" applyBorder="1" applyAlignment="1">
      <alignment horizontal="center" vertical="center"/>
    </xf>
    <xf numFmtId="0" fontId="24" fillId="0" borderId="52" xfId="0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27" fillId="0" borderId="28" xfId="0" applyNumberFormat="1" applyFont="1" applyFill="1" applyBorder="1" applyAlignment="1">
      <alignment horizontal="left" vertical="center" wrapText="1" readingOrder="1"/>
    </xf>
    <xf numFmtId="0" fontId="24" fillId="0" borderId="11" xfId="0" applyFont="1" applyFill="1" applyBorder="1" applyAlignment="1">
      <alignment horizontal="center" vertical="center"/>
    </xf>
    <xf numFmtId="0" fontId="27" fillId="0" borderId="27" xfId="0" applyNumberFormat="1" applyFont="1" applyFill="1" applyBorder="1" applyAlignment="1">
      <alignment horizontal="center" vertical="center" wrapText="1" readingOrder="1"/>
    </xf>
    <xf numFmtId="0" fontId="27" fillId="0" borderId="27" xfId="0" applyNumberFormat="1" applyFont="1" applyFill="1" applyBorder="1" applyAlignment="1">
      <alignment horizontal="left" vertical="center" wrapText="1" readingOrder="1"/>
    </xf>
    <xf numFmtId="49" fontId="27" fillId="0" borderId="11" xfId="0" applyNumberFormat="1" applyFont="1" applyFill="1" applyBorder="1" applyAlignment="1">
      <alignment horizontal="left" vertical="top" wrapText="1"/>
    </xf>
    <xf numFmtId="0" fontId="24" fillId="0" borderId="53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219" fontId="6" fillId="0" borderId="0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>
      <alignment horizontal="center" vertical="top"/>
    </xf>
    <xf numFmtId="211" fontId="30" fillId="0" borderId="0" xfId="0" applyNumberFormat="1" applyFont="1" applyFill="1" applyBorder="1" applyAlignment="1">
      <alignment horizontal="center" vertical="top"/>
    </xf>
    <xf numFmtId="211" fontId="25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left" vertical="top" wrapText="1"/>
    </xf>
    <xf numFmtId="217" fontId="2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1" fillId="0" borderId="0" xfId="0" applyNumberFormat="1" applyFont="1" applyFill="1" applyAlignment="1">
      <alignment/>
    </xf>
    <xf numFmtId="217" fontId="1" fillId="0" borderId="32" xfId="0" applyNumberFormat="1" applyFont="1" applyFill="1" applyBorder="1" applyAlignment="1">
      <alignment vertical="center"/>
    </xf>
    <xf numFmtId="210" fontId="28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Continuous" wrapText="1"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/>
    </xf>
    <xf numFmtId="0" fontId="27" fillId="0" borderId="60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/>
    </xf>
    <xf numFmtId="217" fontId="2" fillId="0" borderId="6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5" fillId="0" borderId="49" xfId="0" applyFont="1" applyFill="1" applyBorder="1" applyAlignment="1">
      <alignment/>
    </xf>
    <xf numFmtId="0" fontId="28" fillId="0" borderId="5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/>
    </xf>
    <xf numFmtId="217" fontId="2" fillId="0" borderId="48" xfId="0" applyNumberFormat="1" applyFont="1" applyFill="1" applyBorder="1" applyAlignment="1">
      <alignment horizontal="center" vertical="center"/>
    </xf>
    <xf numFmtId="217" fontId="2" fillId="0" borderId="6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/>
    </xf>
    <xf numFmtId="0" fontId="27" fillId="0" borderId="29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/>
    </xf>
    <xf numFmtId="0" fontId="28" fillId="0" borderId="29" xfId="0" applyFont="1" applyFill="1" applyBorder="1" applyAlignment="1">
      <alignment horizontal="center"/>
    </xf>
    <xf numFmtId="0" fontId="25" fillId="0" borderId="28" xfId="0" applyFont="1" applyFill="1" applyBorder="1" applyAlignment="1">
      <alignment vertical="center"/>
    </xf>
    <xf numFmtId="0" fontId="29" fillId="0" borderId="29" xfId="0" applyFont="1" applyFill="1" applyBorder="1" applyAlignment="1">
      <alignment wrapText="1"/>
    </xf>
    <xf numFmtId="0" fontId="28" fillId="0" borderId="50" xfId="0" applyFont="1" applyFill="1" applyBorder="1" applyAlignment="1">
      <alignment horizontal="left" wrapText="1"/>
    </xf>
    <xf numFmtId="217" fontId="1" fillId="0" borderId="29" xfId="0" applyNumberFormat="1" applyFont="1" applyFill="1" applyBorder="1" applyAlignment="1">
      <alignment horizontal="center" vertical="center" wrapText="1"/>
    </xf>
    <xf numFmtId="217" fontId="1" fillId="0" borderId="68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wrapText="1"/>
    </xf>
    <xf numFmtId="217" fontId="1" fillId="0" borderId="22" xfId="0" applyNumberFormat="1" applyFont="1" applyFill="1" applyBorder="1" applyAlignment="1">
      <alignment horizontal="center" vertical="center" wrapText="1"/>
    </xf>
    <xf numFmtId="217" fontId="1" fillId="0" borderId="0" xfId="0" applyNumberFormat="1" applyFont="1" applyFill="1" applyBorder="1" applyAlignment="1">
      <alignment vertical="center"/>
    </xf>
    <xf numFmtId="0" fontId="28" fillId="0" borderId="29" xfId="0" applyFont="1" applyFill="1" applyBorder="1" applyAlignment="1">
      <alignment wrapText="1"/>
    </xf>
    <xf numFmtId="217" fontId="1" fillId="0" borderId="68" xfId="0" applyNumberFormat="1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/>
    </xf>
    <xf numFmtId="49" fontId="28" fillId="0" borderId="31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wrapText="1"/>
    </xf>
    <xf numFmtId="0" fontId="32" fillId="0" borderId="29" xfId="0" applyFont="1" applyFill="1" applyBorder="1" applyAlignment="1">
      <alignment wrapText="1"/>
    </xf>
    <xf numFmtId="0" fontId="37" fillId="0" borderId="0" xfId="0" applyFont="1" applyAlignment="1">
      <alignment/>
    </xf>
    <xf numFmtId="49" fontId="27" fillId="0" borderId="31" xfId="0" applyNumberFormat="1" applyFont="1" applyFill="1" applyBorder="1" applyAlignment="1">
      <alignment horizontal="center" vertical="center" wrapText="1"/>
    </xf>
    <xf numFmtId="0" fontId="32" fillId="0" borderId="60" xfId="0" applyFont="1" applyFill="1" applyBorder="1" applyAlignment="1">
      <alignment wrapText="1"/>
    </xf>
    <xf numFmtId="49" fontId="27" fillId="0" borderId="66" xfId="0" applyNumberFormat="1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/>
    </xf>
    <xf numFmtId="0" fontId="32" fillId="0" borderId="58" xfId="0" applyFont="1" applyFill="1" applyBorder="1" applyAlignment="1">
      <alignment wrapText="1"/>
    </xf>
    <xf numFmtId="49" fontId="27" fillId="0" borderId="59" xfId="0" applyNumberFormat="1" applyFont="1" applyFill="1" applyBorder="1" applyAlignment="1">
      <alignment horizontal="center" vertical="center" wrapText="1"/>
    </xf>
    <xf numFmtId="217" fontId="1" fillId="0" borderId="70" xfId="0" applyNumberFormat="1" applyFont="1" applyFill="1" applyBorder="1" applyAlignment="1">
      <alignment horizontal="center" vertical="center" wrapText="1"/>
    </xf>
    <xf numFmtId="217" fontId="1" fillId="0" borderId="71" xfId="0" applyNumberFormat="1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wrapText="1"/>
    </xf>
    <xf numFmtId="49" fontId="25" fillId="0" borderId="66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/>
    </xf>
    <xf numFmtId="0" fontId="32" fillId="0" borderId="25" xfId="0" applyFont="1" applyFill="1" applyBorder="1" applyAlignment="1">
      <alignment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/>
    </xf>
    <xf numFmtId="0" fontId="29" fillId="0" borderId="16" xfId="0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/>
    </xf>
    <xf numFmtId="0" fontId="28" fillId="0" borderId="2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center" vertical="center" wrapText="1"/>
    </xf>
    <xf numFmtId="217" fontId="1" fillId="0" borderId="54" xfId="0" applyNumberFormat="1" applyFont="1" applyFill="1" applyBorder="1" applyAlignment="1">
      <alignment horizontal="center" vertical="center" wrapText="1"/>
    </xf>
    <xf numFmtId="217" fontId="1" fillId="0" borderId="72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wrapText="1"/>
    </xf>
    <xf numFmtId="217" fontId="2" fillId="0" borderId="73" xfId="0" applyNumberFormat="1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wrapText="1"/>
    </xf>
    <xf numFmtId="49" fontId="25" fillId="0" borderId="51" xfId="0" applyNumberFormat="1" applyFont="1" applyFill="1" applyBorder="1" applyAlignment="1">
      <alignment horizontal="center" vertical="center" wrapText="1"/>
    </xf>
    <xf numFmtId="217" fontId="2" fillId="0" borderId="48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217" fontId="2" fillId="0" borderId="74" xfId="0" applyNumberFormat="1" applyFont="1" applyFill="1" applyBorder="1" applyAlignment="1">
      <alignment horizontal="center" vertical="center"/>
    </xf>
    <xf numFmtId="217" fontId="2" fillId="0" borderId="16" xfId="0" applyNumberFormat="1" applyFont="1" applyFill="1" applyBorder="1" applyAlignment="1">
      <alignment horizontal="center" vertical="center" wrapText="1"/>
    </xf>
    <xf numFmtId="217" fontId="2" fillId="0" borderId="50" xfId="0" applyNumberFormat="1" applyFont="1" applyFill="1" applyBorder="1" applyAlignment="1">
      <alignment horizontal="center" vertical="center" wrapText="1"/>
    </xf>
    <xf numFmtId="217" fontId="2" fillId="0" borderId="6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217" fontId="1" fillId="0" borderId="64" xfId="0" applyNumberFormat="1" applyFont="1" applyFill="1" applyBorder="1" applyAlignment="1">
      <alignment horizontal="center" vertical="center" wrapText="1"/>
    </xf>
    <xf numFmtId="217" fontId="1" fillId="0" borderId="40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/>
    </xf>
    <xf numFmtId="0" fontId="27" fillId="0" borderId="16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217" fontId="2" fillId="0" borderId="20" xfId="0" applyNumberFormat="1" applyFont="1" applyFill="1" applyBorder="1" applyAlignment="1">
      <alignment horizontal="center" vertical="center"/>
    </xf>
    <xf numFmtId="217" fontId="2" fillId="0" borderId="54" xfId="0" applyNumberFormat="1" applyFont="1" applyFill="1" applyBorder="1" applyAlignment="1">
      <alignment horizontal="center" vertical="center"/>
    </xf>
    <xf numFmtId="217" fontId="2" fillId="0" borderId="72" xfId="0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/>
    </xf>
    <xf numFmtId="217" fontId="1" fillId="0" borderId="48" xfId="0" applyNumberFormat="1" applyFont="1" applyFill="1" applyBorder="1" applyAlignment="1">
      <alignment horizontal="center" vertical="center"/>
    </xf>
    <xf numFmtId="217" fontId="1" fillId="0" borderId="6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/>
    </xf>
    <xf numFmtId="0" fontId="28" fillId="0" borderId="20" xfId="0" applyFont="1" applyFill="1" applyBorder="1" applyAlignment="1">
      <alignment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vertical="center" wrapText="1"/>
    </xf>
    <xf numFmtId="0" fontId="25" fillId="0" borderId="32" xfId="0" applyFont="1" applyFill="1" applyBorder="1" applyAlignment="1">
      <alignment vertical="center" wrapText="1"/>
    </xf>
    <xf numFmtId="217" fontId="1" fillId="0" borderId="52" xfId="0" applyNumberFormat="1" applyFont="1" applyFill="1" applyBorder="1" applyAlignment="1">
      <alignment horizontal="center" vertical="center" wrapText="1"/>
    </xf>
    <xf numFmtId="217" fontId="1" fillId="0" borderId="30" xfId="0" applyNumberFormat="1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vertical="center" wrapText="1"/>
    </xf>
    <xf numFmtId="0" fontId="25" fillId="0" borderId="31" xfId="0" applyFont="1" applyFill="1" applyBorder="1" applyAlignment="1">
      <alignment vertical="center" wrapText="1"/>
    </xf>
    <xf numFmtId="0" fontId="27" fillId="0" borderId="50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49" fontId="25" fillId="0" borderId="59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219" fontId="16" fillId="0" borderId="0" xfId="0" applyNumberFormat="1" applyFont="1" applyFill="1" applyAlignment="1">
      <alignment vertical="center"/>
    </xf>
    <xf numFmtId="217" fontId="1" fillId="0" borderId="13" xfId="0" applyNumberFormat="1" applyFont="1" applyFill="1" applyBorder="1" applyAlignment="1">
      <alignment horizontal="center" vertical="center"/>
    </xf>
    <xf numFmtId="217" fontId="1" fillId="0" borderId="63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vertical="center" wrapText="1"/>
    </xf>
    <xf numFmtId="217" fontId="1" fillId="0" borderId="2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/>
    </xf>
    <xf numFmtId="0" fontId="6" fillId="0" borderId="11" xfId="0" applyFont="1" applyFill="1" applyBorder="1" applyAlignment="1">
      <alignment vertical="center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219" fontId="35" fillId="0" borderId="11" xfId="0" applyNumberFormat="1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217" fontId="35" fillId="0" borderId="11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217" fontId="25" fillId="0" borderId="58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219" fontId="28" fillId="0" borderId="0" xfId="0" applyNumberFormat="1" applyFont="1" applyFill="1" applyBorder="1" applyAlignment="1">
      <alignment/>
    </xf>
    <xf numFmtId="219" fontId="1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219" fontId="1" fillId="0" borderId="11" xfId="0" applyNumberFormat="1" applyFont="1" applyFill="1" applyBorder="1" applyAlignment="1">
      <alignment horizontal="center" vertical="center"/>
    </xf>
    <xf numFmtId="0" fontId="17" fillId="0" borderId="1" xfId="33" applyFont="1" applyFill="1" applyBorder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219" fontId="1" fillId="0" borderId="0" xfId="0" applyNumberFormat="1" applyFont="1" applyFill="1" applyAlignment="1">
      <alignment horizontal="center" vertical="center"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left"/>
    </xf>
    <xf numFmtId="219" fontId="6" fillId="0" borderId="0" xfId="0" applyNumberFormat="1" applyFont="1" applyFill="1" applyBorder="1" applyAlignment="1">
      <alignment horizontal="center" vertical="center"/>
    </xf>
    <xf numFmtId="219" fontId="1" fillId="0" borderId="0" xfId="0" applyNumberFormat="1" applyFont="1" applyFill="1" applyAlignment="1">
      <alignment horizontal="center"/>
    </xf>
    <xf numFmtId="219" fontId="1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vertical="center"/>
    </xf>
    <xf numFmtId="219" fontId="6" fillId="0" borderId="11" xfId="0" applyNumberFormat="1" applyFont="1" applyFill="1" applyBorder="1" applyAlignment="1">
      <alignment vertical="center"/>
    </xf>
    <xf numFmtId="219" fontId="17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61" xfId="0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3" fontId="1" fillId="0" borderId="70" xfId="0" applyNumberFormat="1" applyFont="1" applyFill="1" applyBorder="1" applyAlignment="1">
      <alignment horizontal="center" vertical="center" wrapText="1"/>
    </xf>
    <xf numFmtId="0" fontId="40" fillId="0" borderId="55" xfId="0" applyFont="1" applyFill="1" applyBorder="1" applyAlignment="1" quotePrefix="1">
      <alignment horizontal="center" vertical="center"/>
    </xf>
    <xf numFmtId="49" fontId="3" fillId="0" borderId="75" xfId="0" applyNumberFormat="1" applyFont="1" applyFill="1" applyBorder="1" applyAlignment="1">
      <alignment horizontal="left" vertical="top" wrapText="1"/>
    </xf>
    <xf numFmtId="0" fontId="1" fillId="0" borderId="76" xfId="0" applyFont="1" applyFill="1" applyBorder="1" applyAlignment="1">
      <alignment horizontal="center" vertical="center" wrapText="1"/>
    </xf>
    <xf numFmtId="217" fontId="2" fillId="0" borderId="70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 quotePrefix="1">
      <alignment horizontal="center" vertical="center"/>
    </xf>
    <xf numFmtId="0" fontId="2" fillId="0" borderId="5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217" fontId="2" fillId="0" borderId="55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217" fontId="2" fillId="0" borderId="55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NumberFormat="1" applyFont="1" applyFill="1" applyBorder="1" applyAlignment="1" quotePrefix="1">
      <alignment horizontal="center" vertical="center"/>
    </xf>
    <xf numFmtId="0" fontId="1" fillId="0" borderId="55" xfId="0" applyNumberFormat="1" applyFont="1" applyFill="1" applyBorder="1" applyAlignment="1" quotePrefix="1">
      <alignment horizontal="center" vertical="center"/>
    </xf>
    <xf numFmtId="0" fontId="2" fillId="0" borderId="55" xfId="0" applyNumberFormat="1" applyFont="1" applyFill="1" applyBorder="1" applyAlignment="1">
      <alignment vertical="center" wrapText="1"/>
    </xf>
    <xf numFmtId="0" fontId="2" fillId="0" borderId="55" xfId="0" applyNumberFormat="1" applyFont="1" applyFill="1" applyBorder="1" applyAlignment="1" quotePrefix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49" fontId="2" fillId="0" borderId="55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vertical="center" wrapText="1"/>
    </xf>
    <xf numFmtId="49" fontId="1" fillId="0" borderId="55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center" vertical="center"/>
    </xf>
    <xf numFmtId="217" fontId="1" fillId="0" borderId="5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55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 wrapText="1"/>
    </xf>
    <xf numFmtId="217" fontId="1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217" fontId="1" fillId="0" borderId="5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Continuous" vertical="center"/>
    </xf>
    <xf numFmtId="217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 indent="1"/>
    </xf>
    <xf numFmtId="0" fontId="1" fillId="0" borderId="55" xfId="0" applyFont="1" applyFill="1" applyBorder="1" applyAlignment="1" quotePrefix="1">
      <alignment horizontal="center" vertical="center"/>
    </xf>
    <xf numFmtId="0" fontId="1" fillId="0" borderId="76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/>
    </xf>
    <xf numFmtId="49" fontId="1" fillId="0" borderId="76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 wrapText="1"/>
    </xf>
    <xf numFmtId="217" fontId="1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 quotePrefix="1">
      <alignment vertical="center"/>
    </xf>
    <xf numFmtId="217" fontId="2" fillId="0" borderId="11" xfId="46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28" fillId="0" borderId="57" xfId="0" applyNumberFormat="1" applyFont="1" applyFill="1" applyBorder="1" applyAlignment="1">
      <alignment horizontal="center" vertical="center" wrapText="1" readingOrder="1"/>
    </xf>
    <xf numFmtId="217" fontId="35" fillId="0" borderId="25" xfId="0" applyNumberFormat="1" applyFont="1" applyFill="1" applyBorder="1" applyAlignment="1">
      <alignment horizontal="center" vertical="center"/>
    </xf>
    <xf numFmtId="217" fontId="2" fillId="0" borderId="25" xfId="0" applyNumberFormat="1" applyFont="1" applyFill="1" applyBorder="1" applyAlignment="1">
      <alignment horizontal="center" vertical="center"/>
    </xf>
    <xf numFmtId="217" fontId="1" fillId="0" borderId="69" xfId="0" applyNumberFormat="1" applyFont="1" applyFill="1" applyBorder="1" applyAlignment="1" applyProtection="1">
      <alignment horizontal="center" vertical="center"/>
      <protection/>
    </xf>
    <xf numFmtId="217" fontId="1" fillId="0" borderId="69" xfId="0" applyNumberFormat="1" applyFont="1" applyFill="1" applyBorder="1" applyAlignment="1">
      <alignment horizontal="center" vertical="center"/>
    </xf>
    <xf numFmtId="219" fontId="1" fillId="0" borderId="74" xfId="0" applyNumberFormat="1" applyFont="1" applyFill="1" applyBorder="1" applyAlignment="1">
      <alignment horizontal="center" vertical="center"/>
    </xf>
    <xf numFmtId="219" fontId="1" fillId="0" borderId="16" xfId="0" applyNumberFormat="1" applyFont="1" applyFill="1" applyBorder="1" applyAlignment="1">
      <alignment/>
    </xf>
    <xf numFmtId="0" fontId="35" fillId="0" borderId="13" xfId="0" applyFont="1" applyFill="1" applyBorder="1" applyAlignment="1">
      <alignment horizontal="center" vertical="center"/>
    </xf>
    <xf numFmtId="219" fontId="35" fillId="0" borderId="16" xfId="0" applyNumberFormat="1" applyFont="1" applyFill="1" applyBorder="1" applyAlignment="1">
      <alignment horizontal="center" vertical="center"/>
    </xf>
    <xf numFmtId="219" fontId="35" fillId="0" borderId="14" xfId="0" applyNumberFormat="1" applyFont="1" applyFill="1" applyBorder="1" applyAlignment="1">
      <alignment horizontal="center" vertical="center"/>
    </xf>
    <xf numFmtId="219" fontId="35" fillId="0" borderId="63" xfId="0" applyNumberFormat="1" applyFont="1" applyFill="1" applyBorder="1" applyAlignment="1">
      <alignment horizontal="center" vertical="center"/>
    </xf>
    <xf numFmtId="219" fontId="35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5" fillId="0" borderId="13" xfId="0" applyFont="1" applyFill="1" applyBorder="1" applyAlignment="1">
      <alignment/>
    </xf>
    <xf numFmtId="0" fontId="35" fillId="0" borderId="16" xfId="0" applyFont="1" applyFill="1" applyBorder="1" applyAlignment="1">
      <alignment/>
    </xf>
    <xf numFmtId="219" fontId="35" fillId="0" borderId="16" xfId="0" applyNumberFormat="1" applyFont="1" applyFill="1" applyBorder="1" applyAlignment="1">
      <alignment/>
    </xf>
    <xf numFmtId="219" fontId="35" fillId="0" borderId="63" xfId="0" applyNumberFormat="1" applyFont="1" applyFill="1" applyBorder="1" applyAlignment="1">
      <alignment/>
    </xf>
    <xf numFmtId="219" fontId="6" fillId="0" borderId="13" xfId="0" applyNumberFormat="1" applyFont="1" applyFill="1" applyBorder="1" applyAlignment="1">
      <alignment/>
    </xf>
    <xf numFmtId="219" fontId="6" fillId="0" borderId="16" xfId="0" applyNumberFormat="1" applyFont="1" applyFill="1" applyBorder="1" applyAlignment="1">
      <alignment/>
    </xf>
    <xf numFmtId="219" fontId="6" fillId="0" borderId="63" xfId="0" applyNumberFormat="1" applyFont="1" applyFill="1" applyBorder="1" applyAlignment="1">
      <alignment/>
    </xf>
    <xf numFmtId="0" fontId="35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217" fontId="1" fillId="0" borderId="0" xfId="0" applyNumberFormat="1" applyFont="1" applyFill="1" applyAlignment="1">
      <alignment wrapText="1"/>
    </xf>
    <xf numFmtId="217" fontId="1" fillId="0" borderId="0" xfId="0" applyNumberFormat="1" applyFont="1" applyFill="1" applyAlignment="1">
      <alignment/>
    </xf>
    <xf numFmtId="219" fontId="1" fillId="0" borderId="13" xfId="0" applyNumberFormat="1" applyFont="1" applyFill="1" applyBorder="1" applyAlignment="1">
      <alignment horizontal="center"/>
    </xf>
    <xf numFmtId="219" fontId="1" fillId="0" borderId="16" xfId="0" applyNumberFormat="1" applyFont="1" applyFill="1" applyBorder="1" applyAlignment="1">
      <alignment horizontal="center"/>
    </xf>
    <xf numFmtId="219" fontId="1" fillId="0" borderId="6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219" fontId="1" fillId="0" borderId="13" xfId="0" applyNumberFormat="1" applyFont="1" applyFill="1" applyBorder="1" applyAlignment="1">
      <alignment horizontal="center" vertical="center"/>
    </xf>
    <xf numFmtId="219" fontId="1" fillId="0" borderId="16" xfId="0" applyNumberFormat="1" applyFont="1" applyFill="1" applyBorder="1" applyAlignment="1">
      <alignment horizontal="center" vertical="center"/>
    </xf>
    <xf numFmtId="219" fontId="1" fillId="0" borderId="63" xfId="0" applyNumberFormat="1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 wrapText="1"/>
    </xf>
    <xf numFmtId="217" fontId="16" fillId="0" borderId="2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8" fillId="0" borderId="28" xfId="0" applyNumberFormat="1" applyFont="1" applyFill="1" applyBorder="1" applyAlignment="1">
      <alignment horizontal="right" vertical="center" wrapText="1" readingOrder="1"/>
    </xf>
    <xf numFmtId="0" fontId="35" fillId="0" borderId="28" xfId="0" applyNumberFormat="1" applyFont="1" applyFill="1" applyBorder="1" applyAlignment="1">
      <alignment horizontal="center" vertical="center" wrapText="1" readingOrder="1"/>
    </xf>
    <xf numFmtId="49" fontId="27" fillId="0" borderId="31" xfId="0" applyNumberFormat="1" applyFont="1" applyFill="1" applyBorder="1" applyAlignment="1">
      <alignment vertical="top" wrapText="1"/>
    </xf>
    <xf numFmtId="0" fontId="27" fillId="0" borderId="58" xfId="0" applyFont="1" applyFill="1" applyBorder="1" applyAlignment="1">
      <alignment vertical="top" wrapText="1"/>
    </xf>
    <xf numFmtId="0" fontId="28" fillId="0" borderId="27" xfId="0" applyNumberFormat="1" applyFont="1" applyFill="1" applyBorder="1" applyAlignment="1">
      <alignment horizontal="left" vertical="center" wrapText="1" readingOrder="1"/>
    </xf>
    <xf numFmtId="0" fontId="80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 readingOrder="1"/>
    </xf>
    <xf numFmtId="0" fontId="2" fillId="0" borderId="11" xfId="0" applyNumberFormat="1" applyFont="1" applyFill="1" applyBorder="1" applyAlignment="1">
      <alignment horizontal="center" vertical="center" wrapText="1" readingOrder="1"/>
    </xf>
    <xf numFmtId="0" fontId="2" fillId="0" borderId="38" xfId="0" applyNumberFormat="1" applyFont="1" applyFill="1" applyBorder="1" applyAlignment="1">
      <alignment horizontal="center" vertical="center" wrapText="1" readingOrder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217" fontId="1" fillId="0" borderId="0" xfId="0" applyNumberFormat="1" applyFont="1" applyFill="1" applyAlignment="1">
      <alignment horizontal="left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211" fontId="5" fillId="0" borderId="79" xfId="0" applyNumberFormat="1" applyFont="1" applyFill="1" applyBorder="1" applyAlignment="1">
      <alignment horizontal="center" vertical="center" wrapText="1"/>
    </xf>
    <xf numFmtId="211" fontId="5" fillId="0" borderId="11" xfId="0" applyNumberFormat="1" applyFont="1" applyFill="1" applyBorder="1" applyAlignment="1">
      <alignment horizontal="center" vertical="center" wrapText="1"/>
    </xf>
    <xf numFmtId="211" fontId="5" fillId="0" borderId="3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217" fontId="16" fillId="0" borderId="0" xfId="0" applyNumberFormat="1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textRotation="90" wrapText="1"/>
    </xf>
    <xf numFmtId="0" fontId="2" fillId="0" borderId="82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5" fillId="0" borderId="83" xfId="0" applyFont="1" applyFill="1" applyBorder="1" applyAlignment="1">
      <alignment horizontal="center" vertical="center" textRotation="90" wrapText="1"/>
    </xf>
    <xf numFmtId="0" fontId="5" fillId="0" borderId="76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211" fontId="5" fillId="0" borderId="83" xfId="0" applyNumberFormat="1" applyFont="1" applyFill="1" applyBorder="1" applyAlignment="1">
      <alignment horizontal="center" vertical="center" textRotation="90" wrapText="1"/>
    </xf>
    <xf numFmtId="211" fontId="5" fillId="0" borderId="76" xfId="0" applyNumberFormat="1" applyFont="1" applyFill="1" applyBorder="1" applyAlignment="1">
      <alignment horizontal="center" vertical="center" textRotation="90" wrapText="1"/>
    </xf>
    <xf numFmtId="211" fontId="5" fillId="0" borderId="42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51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rgt_arm14_Money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36"/>
  <sheetViews>
    <sheetView zoomScalePageLayoutView="0" workbookViewId="0" topLeftCell="A4">
      <selection activeCell="M20" sqref="M20"/>
    </sheetView>
  </sheetViews>
  <sheetFormatPr defaultColWidth="9.140625" defaultRowHeight="12.75"/>
  <cols>
    <col min="1" max="14" width="9.140625" style="12" customWidth="1"/>
    <col min="15" max="15" width="13.8515625" style="12" customWidth="1"/>
    <col min="16" max="16384" width="9.140625" style="12" customWidth="1"/>
  </cols>
  <sheetData>
    <row r="1" spans="4:12" ht="16.5">
      <c r="D1" s="16"/>
      <c r="E1" s="16"/>
      <c r="F1" s="16"/>
      <c r="G1" s="16"/>
      <c r="H1" s="16"/>
      <c r="I1" s="16"/>
      <c r="J1" s="16"/>
      <c r="K1" s="16"/>
      <c r="L1" s="16"/>
    </row>
    <row r="2" spans="4:15" ht="20.25">
      <c r="D2" s="528" t="s">
        <v>742</v>
      </c>
      <c r="E2" s="528"/>
      <c r="F2" s="528"/>
      <c r="G2" s="528"/>
      <c r="H2" s="528"/>
      <c r="I2" s="528"/>
      <c r="J2" s="528"/>
      <c r="K2" s="528"/>
      <c r="L2" s="16"/>
      <c r="O2" s="60"/>
    </row>
    <row r="3" spans="4:15" ht="16.5">
      <c r="D3" s="529" t="s">
        <v>590</v>
      </c>
      <c r="E3" s="529"/>
      <c r="F3" s="529"/>
      <c r="G3" s="529"/>
      <c r="H3" s="529"/>
      <c r="I3" s="16"/>
      <c r="J3" s="16"/>
      <c r="K3" s="16"/>
      <c r="L3" s="16"/>
      <c r="O3" s="536"/>
    </row>
    <row r="4" spans="4:15" ht="20.25">
      <c r="D4" s="528" t="s">
        <v>741</v>
      </c>
      <c r="E4" s="528"/>
      <c r="F4" s="528"/>
      <c r="G4" s="528"/>
      <c r="H4" s="528"/>
      <c r="I4" s="528"/>
      <c r="J4" s="528"/>
      <c r="K4" s="528"/>
      <c r="L4" s="528"/>
      <c r="O4" s="536"/>
    </row>
    <row r="5" spans="4:12" ht="16.5">
      <c r="D5" s="530" t="s">
        <v>591</v>
      </c>
      <c r="E5" s="531"/>
      <c r="F5" s="531"/>
      <c r="G5" s="531"/>
      <c r="H5" s="531"/>
      <c r="I5" s="531"/>
      <c r="J5" s="16"/>
      <c r="K5" s="16"/>
      <c r="L5" s="16"/>
    </row>
    <row r="6" spans="4:12" ht="16.5">
      <c r="D6" s="16"/>
      <c r="E6" s="16"/>
      <c r="F6" s="16"/>
      <c r="G6" s="16"/>
      <c r="H6" s="16"/>
      <c r="I6" s="16"/>
      <c r="J6" s="16"/>
      <c r="K6" s="16"/>
      <c r="L6" s="16"/>
    </row>
    <row r="7" spans="4:12" ht="22.5">
      <c r="D7" s="532" t="s">
        <v>595</v>
      </c>
      <c r="E7" s="532"/>
      <c r="F7" s="532"/>
      <c r="G7" s="532"/>
      <c r="H7" s="532"/>
      <c r="I7" s="532"/>
      <c r="J7" s="532"/>
      <c r="K7" s="532"/>
      <c r="L7" s="16"/>
    </row>
    <row r="8" spans="4:15" ht="20.25">
      <c r="D8" s="17"/>
      <c r="E8" s="17"/>
      <c r="F8" s="17"/>
      <c r="G8" s="17"/>
      <c r="H8" s="17"/>
      <c r="I8" s="17"/>
      <c r="J8" s="17"/>
      <c r="K8" s="17"/>
      <c r="L8" s="16"/>
      <c r="O8" s="60"/>
    </row>
    <row r="9" spans="4:15" ht="20.25">
      <c r="D9" s="533" t="s">
        <v>743</v>
      </c>
      <c r="E9" s="533"/>
      <c r="F9" s="533"/>
      <c r="G9" s="533"/>
      <c r="H9" s="533"/>
      <c r="I9" s="533"/>
      <c r="J9" s="533"/>
      <c r="K9" s="533"/>
      <c r="L9" s="533"/>
      <c r="O9" s="536"/>
    </row>
    <row r="10" spans="4:15" ht="16.5">
      <c r="D10" s="530" t="s">
        <v>592</v>
      </c>
      <c r="E10" s="530"/>
      <c r="F10" s="530"/>
      <c r="G10" s="530"/>
      <c r="H10" s="530"/>
      <c r="I10" s="530"/>
      <c r="J10" s="530"/>
      <c r="K10" s="530"/>
      <c r="L10" s="530"/>
      <c r="O10" s="536"/>
    </row>
    <row r="11" spans="4:12" ht="16.5">
      <c r="D11" s="16"/>
      <c r="E11" s="16"/>
      <c r="F11" s="16"/>
      <c r="G11" s="16"/>
      <c r="H11" s="16"/>
      <c r="I11" s="16"/>
      <c r="J11" s="16"/>
      <c r="K11" s="16"/>
      <c r="L11" s="16"/>
    </row>
    <row r="12" spans="4:13" ht="17.25">
      <c r="D12" s="535" t="s">
        <v>744</v>
      </c>
      <c r="E12" s="535"/>
      <c r="F12" s="535"/>
      <c r="G12" s="535"/>
      <c r="H12" s="535"/>
      <c r="I12" s="535"/>
      <c r="J12" s="535"/>
      <c r="K12" s="535"/>
      <c r="L12" s="535"/>
      <c r="M12" s="13"/>
    </row>
    <row r="13" spans="4:12" ht="16.5">
      <c r="D13" s="530" t="s">
        <v>593</v>
      </c>
      <c r="E13" s="530"/>
      <c r="F13" s="530"/>
      <c r="G13" s="530"/>
      <c r="H13" s="530"/>
      <c r="I13" s="530"/>
      <c r="J13" s="530"/>
      <c r="K13" s="16"/>
      <c r="L13" s="16"/>
    </row>
    <row r="14" spans="4:12" ht="17.25">
      <c r="D14" s="20"/>
      <c r="E14" s="20"/>
      <c r="F14" s="535" t="s">
        <v>766</v>
      </c>
      <c r="G14" s="535"/>
      <c r="H14" s="535"/>
      <c r="I14" s="20"/>
      <c r="J14" s="20"/>
      <c r="K14" s="19"/>
      <c r="L14" s="19"/>
    </row>
    <row r="15" spans="4:12" ht="17.25">
      <c r="D15" s="535" t="s">
        <v>767</v>
      </c>
      <c r="E15" s="535"/>
      <c r="F15" s="535"/>
      <c r="G15" s="535"/>
      <c r="H15" s="535"/>
      <c r="I15" s="535"/>
      <c r="J15" s="535"/>
      <c r="K15" s="535"/>
      <c r="L15" s="535"/>
    </row>
    <row r="16" spans="4:12" ht="17.25">
      <c r="D16" s="61"/>
      <c r="E16" s="61"/>
      <c r="F16" s="535" t="s">
        <v>766</v>
      </c>
      <c r="G16" s="535"/>
      <c r="H16" s="535"/>
      <c r="I16" s="61"/>
      <c r="J16" s="61"/>
      <c r="K16" s="62"/>
      <c r="L16" s="62"/>
    </row>
    <row r="17" spans="4:12" ht="17.25">
      <c r="D17" s="535" t="s">
        <v>774</v>
      </c>
      <c r="E17" s="535"/>
      <c r="F17" s="535"/>
      <c r="G17" s="535"/>
      <c r="H17" s="535"/>
      <c r="I17" s="535"/>
      <c r="J17" s="535"/>
      <c r="K17" s="535"/>
      <c r="L17" s="535"/>
    </row>
    <row r="18" spans="4:12" ht="17.25">
      <c r="D18" s="70"/>
      <c r="E18" s="70"/>
      <c r="F18" s="535" t="s">
        <v>766</v>
      </c>
      <c r="G18" s="535"/>
      <c r="H18" s="535"/>
      <c r="I18" s="70"/>
      <c r="J18" s="70"/>
      <c r="K18" s="71"/>
      <c r="L18" s="71"/>
    </row>
    <row r="19" spans="4:12" ht="17.25">
      <c r="D19" s="535" t="s">
        <v>785</v>
      </c>
      <c r="E19" s="535"/>
      <c r="F19" s="535"/>
      <c r="G19" s="535"/>
      <c r="H19" s="535"/>
      <c r="I19" s="535"/>
      <c r="J19" s="535"/>
      <c r="K19" s="535"/>
      <c r="L19" s="535"/>
    </row>
    <row r="20" spans="4:12" ht="17.25">
      <c r="D20" s="72"/>
      <c r="E20" s="72"/>
      <c r="F20" s="535" t="s">
        <v>766</v>
      </c>
      <c r="G20" s="535"/>
      <c r="H20" s="535"/>
      <c r="I20" s="72"/>
      <c r="J20" s="72"/>
      <c r="K20" s="73"/>
      <c r="L20" s="73"/>
    </row>
    <row r="21" spans="4:12" ht="17.25">
      <c r="D21" s="535" t="s">
        <v>883</v>
      </c>
      <c r="E21" s="535"/>
      <c r="F21" s="535"/>
      <c r="G21" s="535"/>
      <c r="H21" s="535"/>
      <c r="I21" s="535"/>
      <c r="J21" s="535"/>
      <c r="K21" s="535"/>
      <c r="L21" s="535"/>
    </row>
    <row r="22" spans="4:12" ht="17.25">
      <c r="D22" s="386"/>
      <c r="E22" s="386"/>
      <c r="F22" s="535" t="s">
        <v>766</v>
      </c>
      <c r="G22" s="535"/>
      <c r="H22" s="535"/>
      <c r="I22" s="386"/>
      <c r="J22" s="386"/>
      <c r="K22" s="387"/>
      <c r="L22" s="387"/>
    </row>
    <row r="23" spans="4:12" ht="17.25">
      <c r="D23" s="535" t="s">
        <v>882</v>
      </c>
      <c r="E23" s="535"/>
      <c r="F23" s="535"/>
      <c r="G23" s="535"/>
      <c r="H23" s="535"/>
      <c r="I23" s="535"/>
      <c r="J23" s="535"/>
      <c r="K23" s="535"/>
      <c r="L23" s="535"/>
    </row>
    <row r="24" spans="4:12" ht="17.25">
      <c r="D24" s="388"/>
      <c r="E24" s="388"/>
      <c r="F24" s="535" t="s">
        <v>766</v>
      </c>
      <c r="G24" s="535"/>
      <c r="H24" s="535"/>
      <c r="I24" s="388"/>
      <c r="J24" s="388"/>
      <c r="K24" s="389"/>
      <c r="L24" s="389"/>
    </row>
    <row r="25" spans="4:12" ht="17.25">
      <c r="D25" s="535" t="s">
        <v>882</v>
      </c>
      <c r="E25" s="535"/>
      <c r="F25" s="535"/>
      <c r="G25" s="535"/>
      <c r="H25" s="535"/>
      <c r="I25" s="535"/>
      <c r="J25" s="535"/>
      <c r="K25" s="535"/>
      <c r="L25" s="535"/>
    </row>
    <row r="26" spans="4:12" ht="17.25">
      <c r="D26" s="399"/>
      <c r="E26" s="399"/>
      <c r="F26" s="535" t="s">
        <v>766</v>
      </c>
      <c r="G26" s="535"/>
      <c r="H26" s="535"/>
      <c r="I26" s="399"/>
      <c r="J26" s="399"/>
      <c r="K26" s="400"/>
      <c r="L26" s="400"/>
    </row>
    <row r="27" spans="4:12" ht="17.25">
      <c r="D27" s="535" t="s">
        <v>884</v>
      </c>
      <c r="E27" s="535"/>
      <c r="F27" s="535"/>
      <c r="G27" s="535"/>
      <c r="H27" s="535"/>
      <c r="I27" s="535"/>
      <c r="J27" s="535"/>
      <c r="K27" s="535"/>
      <c r="L27" s="535"/>
    </row>
    <row r="28" spans="4:12" ht="17.25">
      <c r="D28" s="415"/>
      <c r="E28" s="415"/>
      <c r="F28" s="535" t="s">
        <v>766</v>
      </c>
      <c r="G28" s="535"/>
      <c r="H28" s="535"/>
      <c r="I28" s="415"/>
      <c r="J28" s="415"/>
      <c r="K28" s="416"/>
      <c r="L28" s="416"/>
    </row>
    <row r="29" spans="4:12" ht="17.25">
      <c r="D29" s="535" t="s">
        <v>887</v>
      </c>
      <c r="E29" s="535"/>
      <c r="F29" s="535"/>
      <c r="G29" s="535"/>
      <c r="H29" s="535"/>
      <c r="I29" s="535"/>
      <c r="J29" s="535"/>
      <c r="K29" s="535"/>
      <c r="L29" s="535"/>
    </row>
    <row r="30" spans="4:12" ht="17.25">
      <c r="D30" s="398"/>
      <c r="E30" s="398"/>
      <c r="F30" s="398"/>
      <c r="G30" s="398"/>
      <c r="H30" s="398"/>
      <c r="I30" s="398"/>
      <c r="J30" s="398"/>
      <c r="K30" s="398"/>
      <c r="L30" s="398"/>
    </row>
    <row r="31" spans="4:12" ht="16.5">
      <c r="D31" s="534" t="s">
        <v>750</v>
      </c>
      <c r="E31" s="534"/>
      <c r="F31" s="534"/>
      <c r="G31" s="534"/>
      <c r="H31" s="534"/>
      <c r="I31" s="534"/>
      <c r="J31" s="534"/>
      <c r="K31" s="534"/>
      <c r="L31" s="534"/>
    </row>
    <row r="32" spans="4:12" ht="16.5">
      <c r="D32" s="530" t="s">
        <v>594</v>
      </c>
      <c r="E32" s="530"/>
      <c r="F32" s="530"/>
      <c r="G32" s="530"/>
      <c r="H32" s="530"/>
      <c r="I32" s="530"/>
      <c r="J32" s="530"/>
      <c r="K32" s="530"/>
      <c r="L32" s="530"/>
    </row>
    <row r="33" spans="4:12" ht="16.5">
      <c r="D33" s="16"/>
      <c r="E33" s="16"/>
      <c r="F33" s="16"/>
      <c r="G33" s="16"/>
      <c r="H33" s="16"/>
      <c r="I33" s="16"/>
      <c r="J33" s="16"/>
      <c r="K33" s="16"/>
      <c r="L33" s="16"/>
    </row>
    <row r="34" spans="4:12" ht="16.5">
      <c r="D34" s="16"/>
      <c r="E34" s="16"/>
      <c r="F34" s="16"/>
      <c r="G34" s="16"/>
      <c r="H34" s="16"/>
      <c r="I34" s="16"/>
      <c r="J34" s="16"/>
      <c r="K34" s="16"/>
      <c r="L34" s="16"/>
    </row>
    <row r="35" spans="4:12" ht="16.5">
      <c r="D35" s="16"/>
      <c r="E35" s="16"/>
      <c r="F35" s="16"/>
      <c r="G35" s="16"/>
      <c r="H35" s="16"/>
      <c r="I35" s="16"/>
      <c r="J35" s="16"/>
      <c r="K35" s="16"/>
      <c r="L35" s="16"/>
    </row>
    <row r="36" spans="4:12" ht="16.5">
      <c r="D36" s="16"/>
      <c r="E36" s="16"/>
      <c r="F36" s="16"/>
      <c r="G36" s="16"/>
      <c r="H36" s="16"/>
      <c r="I36" s="16"/>
      <c r="J36" s="16"/>
      <c r="K36" s="16"/>
      <c r="L36" s="16"/>
    </row>
  </sheetData>
  <sheetProtection/>
  <mergeCells count="29">
    <mergeCell ref="D13:J13"/>
    <mergeCell ref="D12:L12"/>
    <mergeCell ref="D29:L29"/>
    <mergeCell ref="D27:L27"/>
    <mergeCell ref="O9:O10"/>
    <mergeCell ref="O3:O4"/>
    <mergeCell ref="D23:L23"/>
    <mergeCell ref="F20:H20"/>
    <mergeCell ref="D21:L21"/>
    <mergeCell ref="F22:H22"/>
    <mergeCell ref="F18:H18"/>
    <mergeCell ref="D17:L17"/>
    <mergeCell ref="D19:L19"/>
    <mergeCell ref="F16:H16"/>
    <mergeCell ref="D15:L15"/>
    <mergeCell ref="F14:H14"/>
    <mergeCell ref="D31:L31"/>
    <mergeCell ref="D32:L32"/>
    <mergeCell ref="F24:H24"/>
    <mergeCell ref="D25:L25"/>
    <mergeCell ref="F26:H26"/>
    <mergeCell ref="F28:H28"/>
    <mergeCell ref="D2:K2"/>
    <mergeCell ref="D3:H3"/>
    <mergeCell ref="D5:I5"/>
    <mergeCell ref="D7:K7"/>
    <mergeCell ref="D10:L10"/>
    <mergeCell ref="D4:L4"/>
    <mergeCell ref="D9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45">
      <selection activeCell="L34" sqref="L34"/>
    </sheetView>
  </sheetViews>
  <sheetFormatPr defaultColWidth="9.140625" defaultRowHeight="12.75"/>
  <cols>
    <col min="1" max="1" width="7.7109375" style="58" bestFit="1" customWidth="1"/>
    <col min="2" max="2" width="42.421875" style="59" customWidth="1"/>
    <col min="3" max="3" width="8.7109375" style="58" customWidth="1"/>
    <col min="4" max="4" width="13.8515625" style="57" customWidth="1"/>
    <col min="5" max="5" width="14.140625" style="58" customWidth="1"/>
    <col min="6" max="6" width="12.140625" style="58" customWidth="1"/>
    <col min="7" max="7" width="10.8515625" style="57" customWidth="1"/>
    <col min="8" max="8" width="10.421875" style="58" customWidth="1"/>
    <col min="9" max="9" width="11.28125" style="58" customWidth="1"/>
    <col min="10" max="10" width="11.140625" style="57" customWidth="1"/>
    <col min="11" max="11" width="9.140625" style="57" customWidth="1"/>
    <col min="12" max="12" width="14.57421875" style="57" customWidth="1"/>
    <col min="13" max="13" width="15.00390625" style="57" customWidth="1"/>
    <col min="14" max="16384" width="9.140625" style="57" customWidth="1"/>
  </cols>
  <sheetData>
    <row r="2" spans="1:10" ht="12.75">
      <c r="A2" s="136"/>
      <c r="B2" s="430"/>
      <c r="C2" s="136"/>
      <c r="D2" s="170"/>
      <c r="E2" s="136"/>
      <c r="F2" s="136"/>
      <c r="G2" s="170"/>
      <c r="H2" s="136"/>
      <c r="I2" s="136"/>
      <c r="J2" s="170"/>
    </row>
    <row r="3" spans="1:10" ht="21.75" customHeight="1">
      <c r="A3" s="136"/>
      <c r="B3" s="430"/>
      <c r="C3" s="136"/>
      <c r="D3" s="170"/>
      <c r="E3" s="136"/>
      <c r="F3" s="136"/>
      <c r="G3" s="170"/>
      <c r="H3" s="417"/>
      <c r="I3" s="417"/>
      <c r="J3" s="417"/>
    </row>
    <row r="4" spans="1:10" ht="36" customHeight="1">
      <c r="A4" s="170"/>
      <c r="B4" s="170"/>
      <c r="C4" s="541" t="s">
        <v>407</v>
      </c>
      <c r="D4" s="541"/>
      <c r="E4" s="541"/>
      <c r="F4" s="541"/>
      <c r="G4" s="541"/>
      <c r="H4" s="418"/>
      <c r="I4" s="418"/>
      <c r="J4" s="542"/>
    </row>
    <row r="5" spans="1:10" ht="62.25" customHeight="1">
      <c r="A5" s="170"/>
      <c r="B5" s="541" t="s">
        <v>688</v>
      </c>
      <c r="C5" s="541"/>
      <c r="D5" s="541"/>
      <c r="E5" s="541"/>
      <c r="F5" s="541"/>
      <c r="G5" s="541"/>
      <c r="H5" s="541"/>
      <c r="I5" s="541"/>
      <c r="J5" s="542"/>
    </row>
    <row r="6" spans="1:10" ht="13.5" thickBot="1">
      <c r="A6" s="170"/>
      <c r="B6" s="170"/>
      <c r="C6" s="170"/>
      <c r="D6" s="170"/>
      <c r="E6" s="170"/>
      <c r="F6" s="170"/>
      <c r="G6" s="170"/>
      <c r="H6" s="170"/>
      <c r="I6" s="543" t="s">
        <v>408</v>
      </c>
      <c r="J6" s="543"/>
    </row>
    <row r="7" spans="1:10" ht="13.5" customHeight="1" thickBot="1">
      <c r="A7" s="431"/>
      <c r="B7" s="431"/>
      <c r="C7" s="431"/>
      <c r="D7" s="544" t="s">
        <v>256</v>
      </c>
      <c r="E7" s="544"/>
      <c r="F7" s="544"/>
      <c r="G7" s="545" t="s">
        <v>277</v>
      </c>
      <c r="H7" s="546"/>
      <c r="I7" s="546"/>
      <c r="J7" s="547"/>
    </row>
    <row r="8" spans="1:10" ht="12.75" customHeight="1">
      <c r="A8" s="537" t="s">
        <v>519</v>
      </c>
      <c r="B8" s="537" t="s">
        <v>283</v>
      </c>
      <c r="C8" s="537" t="s">
        <v>518</v>
      </c>
      <c r="D8" s="539" t="s">
        <v>525</v>
      </c>
      <c r="E8" s="287" t="s">
        <v>451</v>
      </c>
      <c r="F8" s="287"/>
      <c r="G8" s="548" t="s">
        <v>278</v>
      </c>
      <c r="H8" s="549"/>
      <c r="I8" s="549"/>
      <c r="J8" s="550"/>
    </row>
    <row r="9" spans="1:10" ht="26.25" thickBot="1">
      <c r="A9" s="538"/>
      <c r="B9" s="538"/>
      <c r="C9" s="538"/>
      <c r="D9" s="540"/>
      <c r="E9" s="289" t="s">
        <v>520</v>
      </c>
      <c r="F9" s="290" t="s">
        <v>521</v>
      </c>
      <c r="G9" s="83">
        <v>1</v>
      </c>
      <c r="H9" s="83">
        <v>2</v>
      </c>
      <c r="I9" s="83">
        <v>3</v>
      </c>
      <c r="J9" s="83">
        <v>4</v>
      </c>
    </row>
    <row r="10" spans="1:10" s="58" customFormat="1" ht="12.75">
      <c r="A10" s="432">
        <v>1</v>
      </c>
      <c r="B10" s="433">
        <v>2</v>
      </c>
      <c r="C10" s="434">
        <v>3</v>
      </c>
      <c r="D10" s="434">
        <v>4</v>
      </c>
      <c r="E10" s="434">
        <v>5</v>
      </c>
      <c r="F10" s="433">
        <v>6</v>
      </c>
      <c r="G10" s="434">
        <v>7</v>
      </c>
      <c r="H10" s="434">
        <v>8</v>
      </c>
      <c r="I10" s="433">
        <v>9</v>
      </c>
      <c r="J10" s="435">
        <v>10</v>
      </c>
    </row>
    <row r="11" spans="1:11" ht="36" customHeight="1">
      <c r="A11" s="436" t="s">
        <v>159</v>
      </c>
      <c r="B11" s="437" t="s">
        <v>888</v>
      </c>
      <c r="C11" s="438"/>
      <c r="D11" s="439">
        <f aca="true" t="shared" si="0" ref="D11:J11">SUM(D12,D48,D67)</f>
        <v>726748.7000000001</v>
      </c>
      <c r="E11" s="439">
        <f t="shared" si="0"/>
        <v>674341.8</v>
      </c>
      <c r="F11" s="439">
        <f t="shared" si="0"/>
        <v>136727.9</v>
      </c>
      <c r="G11" s="439">
        <f t="shared" si="0"/>
        <v>188848.3</v>
      </c>
      <c r="H11" s="439">
        <f t="shared" si="0"/>
        <v>353026.4</v>
      </c>
      <c r="I11" s="439">
        <f t="shared" si="0"/>
        <v>523467.80000000005</v>
      </c>
      <c r="J11" s="439">
        <f t="shared" si="0"/>
        <v>726748.7000000001</v>
      </c>
      <c r="K11" s="67"/>
    </row>
    <row r="12" spans="1:11" s="63" customFormat="1" ht="42" customHeight="1">
      <c r="A12" s="440" t="s">
        <v>160</v>
      </c>
      <c r="B12" s="441" t="s">
        <v>889</v>
      </c>
      <c r="C12" s="442">
        <v>7100</v>
      </c>
      <c r="D12" s="439">
        <f>SUM(D13,D17,D19,D39,D42)</f>
        <v>138600.90000000002</v>
      </c>
      <c r="E12" s="439">
        <f>SUM(E13,E17,E19,E39,E42)</f>
        <v>138600.90000000002</v>
      </c>
      <c r="F12" s="443" t="s">
        <v>165</v>
      </c>
      <c r="G12" s="439">
        <f>SUM(G13,G17,G19,G39,G42)</f>
        <v>44789.5</v>
      </c>
      <c r="H12" s="439">
        <f>SUM(H13,H17,H19,H39,H42)</f>
        <v>76618</v>
      </c>
      <c r="I12" s="439">
        <f>SUM(I13,I17,I19,I39,I42)</f>
        <v>110506.2</v>
      </c>
      <c r="J12" s="439">
        <f>SUM(J13,J17,J19,J39,J42)</f>
        <v>138600.90000000002</v>
      </c>
      <c r="K12" s="68"/>
    </row>
    <row r="13" spans="1:11" s="63" customFormat="1" ht="41.25" customHeight="1">
      <c r="A13" s="440" t="s">
        <v>544</v>
      </c>
      <c r="B13" s="444" t="s">
        <v>596</v>
      </c>
      <c r="C13" s="445">
        <v>7131</v>
      </c>
      <c r="D13" s="104">
        <f>SUM(E13:F13)</f>
        <v>54906.3</v>
      </c>
      <c r="E13" s="446">
        <f>SUM(E14:E15:E16)</f>
        <v>54906.3</v>
      </c>
      <c r="F13" s="443" t="s">
        <v>165</v>
      </c>
      <c r="G13" s="446">
        <f>SUM(G14:G15:G16)</f>
        <v>19239.9</v>
      </c>
      <c r="H13" s="446">
        <f>SUM(H14:H15:H16)</f>
        <v>32921.6</v>
      </c>
      <c r="I13" s="446">
        <f>SUM(I14:I15:I16)</f>
        <v>47164.9</v>
      </c>
      <c r="J13" s="446">
        <f>SUM(J14:J15:J16)</f>
        <v>54906.3</v>
      </c>
      <c r="K13" s="58"/>
    </row>
    <row r="14" spans="1:11" ht="40.5" customHeight="1">
      <c r="A14" s="447" t="s">
        <v>289</v>
      </c>
      <c r="B14" s="448" t="s">
        <v>425</v>
      </c>
      <c r="C14" s="90"/>
      <c r="D14" s="104">
        <f>SUM(E14:F14)</f>
        <v>0</v>
      </c>
      <c r="E14" s="104"/>
      <c r="F14" s="104" t="s">
        <v>165</v>
      </c>
      <c r="G14" s="449"/>
      <c r="H14" s="90"/>
      <c r="I14" s="90"/>
      <c r="J14" s="104"/>
      <c r="K14" s="69"/>
    </row>
    <row r="15" spans="1:10" ht="32.25" customHeight="1">
      <c r="A15" s="450">
        <v>1112</v>
      </c>
      <c r="B15" s="448" t="s">
        <v>284</v>
      </c>
      <c r="C15" s="90"/>
      <c r="D15" s="104">
        <f>SUM(E15:F15)</f>
        <v>0</v>
      </c>
      <c r="E15" s="104"/>
      <c r="F15" s="104" t="s">
        <v>165</v>
      </c>
      <c r="G15" s="104"/>
      <c r="H15" s="104"/>
      <c r="I15" s="104"/>
      <c r="J15" s="104"/>
    </row>
    <row r="16" spans="1:10" ht="32.25" customHeight="1">
      <c r="A16" s="451">
        <v>1113</v>
      </c>
      <c r="B16" s="452" t="s">
        <v>773</v>
      </c>
      <c r="C16" s="90"/>
      <c r="D16" s="98">
        <f>SUM(E16:F16)</f>
        <v>54906.3</v>
      </c>
      <c r="E16" s="443">
        <v>54906.3</v>
      </c>
      <c r="F16" s="443"/>
      <c r="G16" s="443">
        <v>19239.9</v>
      </c>
      <c r="H16" s="443">
        <v>32921.6</v>
      </c>
      <c r="I16" s="443">
        <v>47164.9</v>
      </c>
      <c r="J16" s="443">
        <v>54906.3</v>
      </c>
    </row>
    <row r="17" spans="1:10" s="63" customFormat="1" ht="29.25" customHeight="1">
      <c r="A17" s="453">
        <v>1120</v>
      </c>
      <c r="B17" s="444" t="s">
        <v>597</v>
      </c>
      <c r="C17" s="445">
        <v>7136</v>
      </c>
      <c r="D17" s="446">
        <f>SUM(D18)</f>
        <v>78532.9</v>
      </c>
      <c r="E17" s="446">
        <f>SUM(E18)</f>
        <v>78532.9</v>
      </c>
      <c r="F17" s="443" t="s">
        <v>165</v>
      </c>
      <c r="G17" s="446">
        <f>SUM(G18)</f>
        <v>24242.1</v>
      </c>
      <c r="H17" s="446">
        <f>SUM(H18)</f>
        <v>41087.3</v>
      </c>
      <c r="I17" s="446">
        <f>SUM(I18)</f>
        <v>59424.6</v>
      </c>
      <c r="J17" s="446">
        <f>SUM(J18)</f>
        <v>78532.9</v>
      </c>
    </row>
    <row r="18" spans="1:10" ht="36.75" customHeight="1">
      <c r="A18" s="447" t="s">
        <v>290</v>
      </c>
      <c r="B18" s="454" t="s">
        <v>598</v>
      </c>
      <c r="C18" s="90"/>
      <c r="D18" s="98">
        <f>SUM(E18:F18)</f>
        <v>78532.9</v>
      </c>
      <c r="E18" s="98">
        <v>78532.9</v>
      </c>
      <c r="F18" s="98" t="s">
        <v>165</v>
      </c>
      <c r="G18" s="98">
        <v>24242.1</v>
      </c>
      <c r="H18" s="98">
        <v>41087.3</v>
      </c>
      <c r="I18" s="98">
        <v>59424.6</v>
      </c>
      <c r="J18" s="98">
        <v>78532.9</v>
      </c>
    </row>
    <row r="19" spans="1:10" ht="87.75" customHeight="1">
      <c r="A19" s="455" t="s">
        <v>547</v>
      </c>
      <c r="B19" s="456" t="s">
        <v>775</v>
      </c>
      <c r="C19" s="445">
        <v>7145</v>
      </c>
      <c r="D19" s="443">
        <f aca="true" t="shared" si="1" ref="D19:D24">E19</f>
        <v>2311.7000000000003</v>
      </c>
      <c r="E19" s="443">
        <f>SUM(E20,E21,E22,E23,E24,E25,E26,E27,E28,E29,E30,E31,E32,E33,E34,E35,E36,E37,E38)</f>
        <v>2311.7000000000003</v>
      </c>
      <c r="F19" s="443" t="s">
        <v>165</v>
      </c>
      <c r="G19" s="443">
        <f>SUM(G20,G21,G22,G23,G24,G25,G26,G27,G28,G29,G30,G31,G32,G33,G34,G35,G36,G37,G38)</f>
        <v>607.5</v>
      </c>
      <c r="H19" s="443">
        <f>SUM(H20,H21,H22,H23,H24,H25,H26,H27,H28,H29,H30,H31,H32,H33,H34,H35,H36,H37,H38)</f>
        <v>1209.1</v>
      </c>
      <c r="I19" s="443">
        <f>SUM(I20,I21,I22,I23,I24,I25,I26,I27,I28,I29,I30,I31,I32,I33,I34,I35,I36,I37,I38)</f>
        <v>1816.7</v>
      </c>
      <c r="J19" s="443">
        <f>SUM(J20,J21,J22,J23,J24,J25,J26,J27,J28,J29,J30,J31,J32,J33,J34,J35,J36,J37,J38)</f>
        <v>2311.7000000000003</v>
      </c>
    </row>
    <row r="20" spans="1:10" ht="53.25" customHeight="1">
      <c r="A20" s="457" t="s">
        <v>599</v>
      </c>
      <c r="B20" s="458" t="s">
        <v>600</v>
      </c>
      <c r="C20" s="459"/>
      <c r="D20" s="460">
        <f t="shared" si="1"/>
        <v>0</v>
      </c>
      <c r="E20" s="460"/>
      <c r="F20" s="460" t="s">
        <v>165</v>
      </c>
      <c r="G20" s="460"/>
      <c r="H20" s="460"/>
      <c r="I20" s="460"/>
      <c r="J20" s="460"/>
    </row>
    <row r="21" spans="1:10" ht="42" customHeight="1">
      <c r="A21" s="155" t="s">
        <v>601</v>
      </c>
      <c r="B21" s="461" t="s">
        <v>602</v>
      </c>
      <c r="C21" s="90"/>
      <c r="D21" s="104">
        <f t="shared" si="1"/>
        <v>0</v>
      </c>
      <c r="E21" s="104"/>
      <c r="F21" s="104" t="s">
        <v>165</v>
      </c>
      <c r="G21" s="460"/>
      <c r="H21" s="460"/>
      <c r="I21" s="460"/>
      <c r="J21" s="460"/>
    </row>
    <row r="22" spans="1:10" ht="29.25" customHeight="1">
      <c r="A22" s="155" t="s">
        <v>603</v>
      </c>
      <c r="B22" s="461" t="s">
        <v>604</v>
      </c>
      <c r="C22" s="90"/>
      <c r="D22" s="104">
        <f t="shared" si="1"/>
        <v>0</v>
      </c>
      <c r="E22" s="104"/>
      <c r="F22" s="104" t="s">
        <v>165</v>
      </c>
      <c r="G22" s="460"/>
      <c r="H22" s="460"/>
      <c r="I22" s="460"/>
      <c r="J22" s="460"/>
    </row>
    <row r="23" spans="1:10" ht="118.5" customHeight="1">
      <c r="A23" s="155" t="s">
        <v>605</v>
      </c>
      <c r="B23" s="461" t="s">
        <v>606</v>
      </c>
      <c r="C23" s="90"/>
      <c r="D23" s="104">
        <f t="shared" si="1"/>
        <v>400</v>
      </c>
      <c r="E23" s="104">
        <v>400</v>
      </c>
      <c r="F23" s="104" t="s">
        <v>165</v>
      </c>
      <c r="G23" s="460">
        <v>100</v>
      </c>
      <c r="H23" s="460">
        <v>200</v>
      </c>
      <c r="I23" s="460">
        <v>300</v>
      </c>
      <c r="J23" s="460">
        <v>400</v>
      </c>
    </row>
    <row r="24" spans="1:10" ht="93" customHeight="1">
      <c r="A24" s="450">
        <v>11305</v>
      </c>
      <c r="B24" s="461" t="s">
        <v>607</v>
      </c>
      <c r="C24" s="90"/>
      <c r="D24" s="104">
        <f t="shared" si="1"/>
        <v>0</v>
      </c>
      <c r="E24" s="104"/>
      <c r="F24" s="104" t="s">
        <v>165</v>
      </c>
      <c r="G24" s="460"/>
      <c r="H24" s="460"/>
      <c r="I24" s="460"/>
      <c r="J24" s="460"/>
    </row>
    <row r="25" spans="1:10" ht="57.75" customHeight="1">
      <c r="A25" s="450">
        <v>11306</v>
      </c>
      <c r="B25" s="461" t="s">
        <v>573</v>
      </c>
      <c r="C25" s="90"/>
      <c r="D25" s="104">
        <f aca="true" t="shared" si="2" ref="D25:D38">E25</f>
        <v>0</v>
      </c>
      <c r="E25" s="104"/>
      <c r="F25" s="104" t="s">
        <v>165</v>
      </c>
      <c r="G25" s="460"/>
      <c r="H25" s="460"/>
      <c r="I25" s="460"/>
      <c r="J25" s="460"/>
    </row>
    <row r="26" spans="1:10" ht="105" customHeight="1">
      <c r="A26" s="450">
        <v>11307</v>
      </c>
      <c r="B26" s="461" t="s">
        <v>608</v>
      </c>
      <c r="C26" s="90"/>
      <c r="D26" s="104">
        <f t="shared" si="2"/>
        <v>1767.1</v>
      </c>
      <c r="E26" s="104">
        <v>1767.1</v>
      </c>
      <c r="F26" s="104" t="s">
        <v>165</v>
      </c>
      <c r="G26" s="460">
        <v>455.5</v>
      </c>
      <c r="H26" s="460">
        <v>911</v>
      </c>
      <c r="I26" s="460">
        <v>1366.5</v>
      </c>
      <c r="J26" s="460">
        <v>1767.1</v>
      </c>
    </row>
    <row r="27" spans="1:10" ht="81" customHeight="1">
      <c r="A27" s="451">
        <v>11308</v>
      </c>
      <c r="B27" s="461" t="s">
        <v>618</v>
      </c>
      <c r="C27" s="90"/>
      <c r="D27" s="104">
        <f t="shared" si="2"/>
        <v>0</v>
      </c>
      <c r="E27" s="104"/>
      <c r="F27" s="104" t="s">
        <v>165</v>
      </c>
      <c r="G27" s="460"/>
      <c r="H27" s="460"/>
      <c r="I27" s="460"/>
      <c r="J27" s="460"/>
    </row>
    <row r="28" spans="1:10" ht="80.25" customHeight="1">
      <c r="A28" s="451">
        <v>11309</v>
      </c>
      <c r="B28" s="461" t="s">
        <v>609</v>
      </c>
      <c r="C28" s="90"/>
      <c r="D28" s="104">
        <f t="shared" si="2"/>
        <v>0</v>
      </c>
      <c r="E28" s="104"/>
      <c r="F28" s="104" t="s">
        <v>165</v>
      </c>
      <c r="G28" s="460"/>
      <c r="H28" s="460"/>
      <c r="I28" s="460"/>
      <c r="J28" s="460"/>
    </row>
    <row r="29" spans="1:10" ht="55.5" customHeight="1">
      <c r="A29" s="451">
        <v>11310</v>
      </c>
      <c r="B29" s="458" t="s">
        <v>610</v>
      </c>
      <c r="C29" s="90"/>
      <c r="D29" s="104">
        <f t="shared" si="2"/>
        <v>87.3</v>
      </c>
      <c r="E29" s="104">
        <v>87.3</v>
      </c>
      <c r="F29" s="104" t="s">
        <v>165</v>
      </c>
      <c r="G29" s="460">
        <v>37.7</v>
      </c>
      <c r="H29" s="460">
        <v>69.5</v>
      </c>
      <c r="I29" s="460">
        <v>107.2</v>
      </c>
      <c r="J29" s="460">
        <v>87.3</v>
      </c>
    </row>
    <row r="30" spans="1:10" ht="58.5" customHeight="1">
      <c r="A30" s="451">
        <v>11311</v>
      </c>
      <c r="B30" s="461" t="s">
        <v>611</v>
      </c>
      <c r="C30" s="90"/>
      <c r="D30" s="104">
        <f t="shared" si="2"/>
        <v>0</v>
      </c>
      <c r="E30" s="104"/>
      <c r="F30" s="104" t="s">
        <v>165</v>
      </c>
      <c r="G30" s="460"/>
      <c r="H30" s="460"/>
      <c r="I30" s="460"/>
      <c r="J30" s="460"/>
    </row>
    <row r="31" spans="1:10" ht="130.5" customHeight="1">
      <c r="A31" s="451">
        <v>11312</v>
      </c>
      <c r="B31" s="461" t="s">
        <v>612</v>
      </c>
      <c r="C31" s="90"/>
      <c r="D31" s="104">
        <f t="shared" si="2"/>
        <v>57.3</v>
      </c>
      <c r="E31" s="104">
        <v>57.3</v>
      </c>
      <c r="F31" s="104" t="s">
        <v>165</v>
      </c>
      <c r="G31" s="460">
        <v>14.3</v>
      </c>
      <c r="H31" s="460">
        <v>28.6</v>
      </c>
      <c r="I31" s="460">
        <v>43</v>
      </c>
      <c r="J31" s="460">
        <v>57.3</v>
      </c>
    </row>
    <row r="32" spans="1:10" ht="102" customHeight="1">
      <c r="A32" s="451">
        <v>11313</v>
      </c>
      <c r="B32" s="458" t="s">
        <v>613</v>
      </c>
      <c r="C32" s="90"/>
      <c r="D32" s="104">
        <f t="shared" si="2"/>
        <v>0</v>
      </c>
      <c r="E32" s="104"/>
      <c r="F32" s="104" t="s">
        <v>165</v>
      </c>
      <c r="G32" s="460"/>
      <c r="H32" s="460"/>
      <c r="I32" s="460"/>
      <c r="J32" s="460"/>
    </row>
    <row r="33" spans="1:10" ht="40.5" customHeight="1">
      <c r="A33" s="451">
        <v>11314</v>
      </c>
      <c r="B33" s="458" t="s">
        <v>614</v>
      </c>
      <c r="C33" s="90"/>
      <c r="D33" s="104">
        <f t="shared" si="2"/>
        <v>0</v>
      </c>
      <c r="E33" s="104"/>
      <c r="F33" s="104" t="s">
        <v>165</v>
      </c>
      <c r="G33" s="460"/>
      <c r="H33" s="460"/>
      <c r="I33" s="460"/>
      <c r="J33" s="460"/>
    </row>
    <row r="34" spans="1:10" ht="63.75">
      <c r="A34" s="451">
        <v>11315</v>
      </c>
      <c r="B34" s="458" t="s">
        <v>615</v>
      </c>
      <c r="C34" s="90"/>
      <c r="D34" s="104">
        <f t="shared" si="2"/>
        <v>0</v>
      </c>
      <c r="E34" s="104"/>
      <c r="F34" s="104" t="s">
        <v>165</v>
      </c>
      <c r="G34" s="460"/>
      <c r="H34" s="460"/>
      <c r="I34" s="460"/>
      <c r="J34" s="460"/>
    </row>
    <row r="35" spans="1:10" ht="41.25" customHeight="1">
      <c r="A35" s="462">
        <v>11316</v>
      </c>
      <c r="B35" s="458" t="s">
        <v>574</v>
      </c>
      <c r="C35" s="90"/>
      <c r="D35" s="104">
        <f t="shared" si="2"/>
        <v>0</v>
      </c>
      <c r="E35" s="104"/>
      <c r="F35" s="104" t="s">
        <v>165</v>
      </c>
      <c r="G35" s="460"/>
      <c r="H35" s="460"/>
      <c r="I35" s="460"/>
      <c r="J35" s="460"/>
    </row>
    <row r="36" spans="1:10" ht="51.75" customHeight="1">
      <c r="A36" s="462">
        <v>11317</v>
      </c>
      <c r="B36" s="458" t="s">
        <v>589</v>
      </c>
      <c r="C36" s="90"/>
      <c r="D36" s="104">
        <f t="shared" si="2"/>
        <v>0</v>
      </c>
      <c r="E36" s="104"/>
      <c r="F36" s="104" t="s">
        <v>165</v>
      </c>
      <c r="G36" s="460"/>
      <c r="H36" s="460"/>
      <c r="I36" s="460"/>
      <c r="J36" s="460"/>
    </row>
    <row r="37" spans="1:10" ht="42.75" customHeight="1">
      <c r="A37" s="462">
        <v>11318</v>
      </c>
      <c r="B37" s="458" t="s">
        <v>616</v>
      </c>
      <c r="C37" s="90"/>
      <c r="D37" s="104">
        <f t="shared" si="2"/>
        <v>0</v>
      </c>
      <c r="E37" s="104"/>
      <c r="F37" s="104" t="s">
        <v>165</v>
      </c>
      <c r="G37" s="460"/>
      <c r="H37" s="460"/>
      <c r="I37" s="460"/>
      <c r="J37" s="460"/>
    </row>
    <row r="38" spans="1:10" ht="27" customHeight="1">
      <c r="A38" s="451">
        <v>11319</v>
      </c>
      <c r="B38" s="458" t="s">
        <v>617</v>
      </c>
      <c r="C38" s="90"/>
      <c r="D38" s="104">
        <f t="shared" si="2"/>
        <v>0</v>
      </c>
      <c r="E38" s="104"/>
      <c r="F38" s="104"/>
      <c r="G38" s="460"/>
      <c r="H38" s="460"/>
      <c r="I38" s="460"/>
      <c r="J38" s="460"/>
    </row>
    <row r="39" spans="1:10" s="63" customFormat="1" ht="37.5" customHeight="1">
      <c r="A39" s="450">
        <v>1140</v>
      </c>
      <c r="B39" s="461" t="s">
        <v>619</v>
      </c>
      <c r="C39" s="90">
        <v>7146</v>
      </c>
      <c r="D39" s="463">
        <f>E39</f>
        <v>2850</v>
      </c>
      <c r="E39" s="463">
        <f>SUM(E40,E41)</f>
        <v>2850</v>
      </c>
      <c r="F39" s="104" t="s">
        <v>165</v>
      </c>
      <c r="G39" s="463">
        <f>SUM(G40,G41)</f>
        <v>700</v>
      </c>
      <c r="H39" s="463">
        <f>SUM(H40,H41)</f>
        <v>1400</v>
      </c>
      <c r="I39" s="463">
        <f>SUM(I40,I41)</f>
        <v>2100</v>
      </c>
      <c r="J39" s="463">
        <f>SUM(J40,J41)</f>
        <v>2850</v>
      </c>
    </row>
    <row r="40" spans="1:10" ht="93.75" customHeight="1">
      <c r="A40" s="450">
        <v>1141</v>
      </c>
      <c r="B40" s="461" t="s">
        <v>620</v>
      </c>
      <c r="C40" s="434"/>
      <c r="D40" s="464">
        <f>SUM(E40:F40)</f>
        <v>2400</v>
      </c>
      <c r="E40" s="464">
        <v>2400</v>
      </c>
      <c r="F40" s="464" t="s">
        <v>165</v>
      </c>
      <c r="G40" s="464">
        <v>500</v>
      </c>
      <c r="H40" s="464">
        <v>1000</v>
      </c>
      <c r="I40" s="464">
        <v>1650</v>
      </c>
      <c r="J40" s="464">
        <v>2400</v>
      </c>
    </row>
    <row r="41" spans="1:10" ht="104.25" customHeight="1">
      <c r="A41" s="465">
        <v>1142</v>
      </c>
      <c r="B41" s="461" t="s">
        <v>621</v>
      </c>
      <c r="C41" s="90"/>
      <c r="D41" s="104">
        <f>SUM(E41:F41)</f>
        <v>450</v>
      </c>
      <c r="E41" s="104">
        <v>450</v>
      </c>
      <c r="F41" s="104" t="s">
        <v>165</v>
      </c>
      <c r="G41" s="464">
        <v>200</v>
      </c>
      <c r="H41" s="464">
        <v>400</v>
      </c>
      <c r="I41" s="464">
        <v>450</v>
      </c>
      <c r="J41" s="464">
        <v>450</v>
      </c>
    </row>
    <row r="42" spans="1:10" s="63" customFormat="1" ht="29.25" customHeight="1">
      <c r="A42" s="451">
        <v>1150</v>
      </c>
      <c r="B42" s="458" t="s">
        <v>622</v>
      </c>
      <c r="C42" s="90">
        <v>7161</v>
      </c>
      <c r="D42" s="466">
        <f>SUM(D43,D47)</f>
        <v>0</v>
      </c>
      <c r="E42" s="466">
        <f>SUM(E43,E47)</f>
        <v>0</v>
      </c>
      <c r="F42" s="460" t="s">
        <v>165</v>
      </c>
      <c r="G42" s="466">
        <f>SUM(G43,G47)</f>
        <v>0</v>
      </c>
      <c r="H42" s="466">
        <f>SUM(H43,H47)</f>
        <v>0</v>
      </c>
      <c r="I42" s="466">
        <f>SUM(I43,I47)</f>
        <v>0</v>
      </c>
      <c r="J42" s="466">
        <f>SUM(J43,J47)</f>
        <v>0</v>
      </c>
    </row>
    <row r="43" spans="1:10" ht="67.5" customHeight="1">
      <c r="A43" s="451">
        <v>1151</v>
      </c>
      <c r="B43" s="456" t="s">
        <v>623</v>
      </c>
      <c r="C43" s="467"/>
      <c r="D43" s="460">
        <f>SUM(D44:D46)</f>
        <v>0</v>
      </c>
      <c r="E43" s="460">
        <f>SUM(E44:E46)</f>
        <v>0</v>
      </c>
      <c r="F43" s="460" t="s">
        <v>165</v>
      </c>
      <c r="G43" s="460">
        <f>SUM(G44:G46)</f>
        <v>0</v>
      </c>
      <c r="H43" s="460">
        <f>SUM(H44:H46)</f>
        <v>0</v>
      </c>
      <c r="I43" s="460">
        <f>SUM(I44:I46)</f>
        <v>0</v>
      </c>
      <c r="J43" s="460">
        <f>SUM(J44:J46)</f>
        <v>0</v>
      </c>
    </row>
    <row r="44" spans="1:10" ht="16.5" customHeight="1">
      <c r="A44" s="468">
        <v>1152</v>
      </c>
      <c r="B44" s="461" t="s">
        <v>624</v>
      </c>
      <c r="C44" s="90"/>
      <c r="D44" s="104">
        <f>SUM(E44:F44)</f>
        <v>0</v>
      </c>
      <c r="E44" s="104"/>
      <c r="F44" s="104" t="s">
        <v>165</v>
      </c>
      <c r="G44" s="469"/>
      <c r="H44" s="469"/>
      <c r="I44" s="469"/>
      <c r="J44" s="469"/>
    </row>
    <row r="45" spans="1:10" ht="16.5" customHeight="1">
      <c r="A45" s="468">
        <v>1153</v>
      </c>
      <c r="B45" s="470" t="s">
        <v>625</v>
      </c>
      <c r="C45" s="90"/>
      <c r="D45" s="104">
        <f>SUM(E45:F45)</f>
        <v>0</v>
      </c>
      <c r="E45" s="469"/>
      <c r="F45" s="104" t="s">
        <v>165</v>
      </c>
      <c r="G45" s="469"/>
      <c r="H45" s="469"/>
      <c r="I45" s="469"/>
      <c r="J45" s="469"/>
    </row>
    <row r="46" spans="1:10" ht="25.5">
      <c r="A46" s="468">
        <v>1154</v>
      </c>
      <c r="B46" s="461" t="s">
        <v>626</v>
      </c>
      <c r="C46" s="90"/>
      <c r="D46" s="104">
        <f>SUM(E46:F46)</f>
        <v>0</v>
      </c>
      <c r="E46" s="469"/>
      <c r="F46" s="104" t="s">
        <v>165</v>
      </c>
      <c r="G46" s="469"/>
      <c r="H46" s="469"/>
      <c r="I46" s="469"/>
      <c r="J46" s="469"/>
    </row>
    <row r="47" spans="1:10" ht="89.25">
      <c r="A47" s="468">
        <v>1155</v>
      </c>
      <c r="B47" s="456" t="s">
        <v>627</v>
      </c>
      <c r="C47" s="90"/>
      <c r="D47" s="104">
        <f>SUM(E47:F47)</f>
        <v>0</v>
      </c>
      <c r="E47" s="469"/>
      <c r="F47" s="104" t="s">
        <v>165</v>
      </c>
      <c r="G47" s="469"/>
      <c r="H47" s="469"/>
      <c r="I47" s="469"/>
      <c r="J47" s="469"/>
    </row>
    <row r="48" spans="1:10" s="63" customFormat="1" ht="45" customHeight="1">
      <c r="A48" s="451">
        <v>1200</v>
      </c>
      <c r="B48" s="458" t="s">
        <v>776</v>
      </c>
      <c r="C48" s="90">
        <v>7300</v>
      </c>
      <c r="D48" s="466">
        <f aca="true" t="shared" si="3" ref="D48:J48">SUM(D49,D51,D53,D55,D57,D64)</f>
        <v>489161.30000000005</v>
      </c>
      <c r="E48" s="466">
        <f t="shared" si="3"/>
        <v>449309.4</v>
      </c>
      <c r="F48" s="466">
        <f t="shared" si="3"/>
        <v>39851.9</v>
      </c>
      <c r="G48" s="466">
        <f t="shared" si="3"/>
        <v>112327.5</v>
      </c>
      <c r="H48" s="466">
        <f t="shared" si="3"/>
        <v>224654.7</v>
      </c>
      <c r="I48" s="466">
        <f t="shared" si="3"/>
        <v>336982.2</v>
      </c>
      <c r="J48" s="466">
        <f t="shared" si="3"/>
        <v>489161.30000000005</v>
      </c>
    </row>
    <row r="49" spans="1:10" s="63" customFormat="1" ht="50.25" customHeight="1">
      <c r="A49" s="453">
        <v>1210</v>
      </c>
      <c r="B49" s="458" t="s">
        <v>628</v>
      </c>
      <c r="C49" s="445">
        <v>7311</v>
      </c>
      <c r="D49" s="98">
        <f>SUM(D50)</f>
        <v>0</v>
      </c>
      <c r="E49" s="98">
        <f>SUM(E50)</f>
        <v>0</v>
      </c>
      <c r="F49" s="443" t="s">
        <v>165</v>
      </c>
      <c r="G49" s="98">
        <f>SUM(G50)</f>
        <v>0</v>
      </c>
      <c r="H49" s="98">
        <f>SUM(H50)</f>
        <v>0</v>
      </c>
      <c r="I49" s="98">
        <f>SUM(I50)</f>
        <v>0</v>
      </c>
      <c r="J49" s="98">
        <f>SUM(J50)</f>
        <v>0</v>
      </c>
    </row>
    <row r="50" spans="1:10" ht="65.25" customHeight="1">
      <c r="A50" s="450">
        <v>1211</v>
      </c>
      <c r="B50" s="456" t="s">
        <v>629</v>
      </c>
      <c r="C50" s="471"/>
      <c r="D50" s="104">
        <f>SUM(E50:F50)</f>
        <v>0</v>
      </c>
      <c r="E50" s="469"/>
      <c r="F50" s="104" t="s">
        <v>165</v>
      </c>
      <c r="G50" s="469"/>
      <c r="H50" s="469"/>
      <c r="I50" s="469"/>
      <c r="J50" s="469"/>
    </row>
    <row r="51" spans="1:10" s="63" customFormat="1" ht="38.25">
      <c r="A51" s="453">
        <v>1220</v>
      </c>
      <c r="B51" s="458" t="s">
        <v>630</v>
      </c>
      <c r="C51" s="472">
        <v>7312</v>
      </c>
      <c r="D51" s="98">
        <f>SUM(D52)</f>
        <v>0</v>
      </c>
      <c r="E51" s="443" t="s">
        <v>165</v>
      </c>
      <c r="F51" s="98">
        <f>SUM(F52)</f>
        <v>0</v>
      </c>
      <c r="G51" s="98">
        <f>SUM(G52)</f>
        <v>0</v>
      </c>
      <c r="H51" s="98">
        <f>SUM(H52)</f>
        <v>0</v>
      </c>
      <c r="I51" s="98">
        <f>SUM(I52)</f>
        <v>0</v>
      </c>
      <c r="J51" s="98">
        <f>SUM(J52)</f>
        <v>0</v>
      </c>
    </row>
    <row r="52" spans="1:10" ht="66.75" customHeight="1">
      <c r="A52" s="465">
        <v>1221</v>
      </c>
      <c r="B52" s="456" t="s">
        <v>631</v>
      </c>
      <c r="C52" s="471"/>
      <c r="D52" s="104">
        <f>SUM(E52:F52)</f>
        <v>0</v>
      </c>
      <c r="E52" s="104" t="s">
        <v>165</v>
      </c>
      <c r="F52" s="104">
        <v>0</v>
      </c>
      <c r="G52" s="104"/>
      <c r="H52" s="104"/>
      <c r="I52" s="104"/>
      <c r="J52" s="104"/>
    </row>
    <row r="53" spans="1:10" s="63" customFormat="1" ht="45.75" customHeight="1">
      <c r="A53" s="453">
        <v>1230</v>
      </c>
      <c r="B53" s="444" t="s">
        <v>632</v>
      </c>
      <c r="C53" s="472">
        <v>7321</v>
      </c>
      <c r="D53" s="98">
        <f>SUM(D54)</f>
        <v>0</v>
      </c>
      <c r="E53" s="98">
        <f>SUM(E54)</f>
        <v>0</v>
      </c>
      <c r="F53" s="443" t="s">
        <v>165</v>
      </c>
      <c r="G53" s="98">
        <f>SUM(G54)</f>
        <v>0</v>
      </c>
      <c r="H53" s="98">
        <f>SUM(H54)</f>
        <v>0</v>
      </c>
      <c r="I53" s="98">
        <f>SUM(I54)</f>
        <v>0</v>
      </c>
      <c r="J53" s="98">
        <f>SUM(J54)</f>
        <v>0</v>
      </c>
    </row>
    <row r="54" spans="1:10" ht="56.25" customHeight="1">
      <c r="A54" s="450">
        <v>1231</v>
      </c>
      <c r="B54" s="448" t="s">
        <v>633</v>
      </c>
      <c r="C54" s="471"/>
      <c r="D54" s="104">
        <f>SUM(E54:F54)</f>
        <v>0</v>
      </c>
      <c r="E54" s="469"/>
      <c r="F54" s="104" t="s">
        <v>165</v>
      </c>
      <c r="G54" s="469"/>
      <c r="H54" s="469"/>
      <c r="I54" s="469"/>
      <c r="J54" s="469"/>
    </row>
    <row r="55" spans="1:10" s="63" customFormat="1" ht="39" customHeight="1">
      <c r="A55" s="473">
        <v>1240</v>
      </c>
      <c r="B55" s="461" t="s">
        <v>634</v>
      </c>
      <c r="C55" s="474">
        <v>7322</v>
      </c>
      <c r="D55" s="98">
        <f>SUM(D56)</f>
        <v>0</v>
      </c>
      <c r="E55" s="98" t="s">
        <v>165</v>
      </c>
      <c r="F55" s="98">
        <f>SUM(F56)</f>
        <v>0</v>
      </c>
      <c r="G55" s="98">
        <f>SUM(G56)</f>
        <v>0</v>
      </c>
      <c r="H55" s="98">
        <f>SUM(H56)</f>
        <v>0</v>
      </c>
      <c r="I55" s="98">
        <f>SUM(I56)</f>
        <v>0</v>
      </c>
      <c r="J55" s="98">
        <f>SUM(J56)</f>
        <v>0</v>
      </c>
    </row>
    <row r="56" spans="1:10" ht="63" customHeight="1">
      <c r="A56" s="450">
        <v>1241</v>
      </c>
      <c r="B56" s="448" t="s">
        <v>635</v>
      </c>
      <c r="C56" s="471"/>
      <c r="D56" s="104">
        <f>SUM(E56:F56)</f>
        <v>0</v>
      </c>
      <c r="E56" s="104" t="s">
        <v>165</v>
      </c>
      <c r="F56" s="469">
        <v>0</v>
      </c>
      <c r="G56" s="104"/>
      <c r="H56" s="104"/>
      <c r="I56" s="104"/>
      <c r="J56" s="104"/>
    </row>
    <row r="57" spans="1:10" s="63" customFormat="1" ht="69" customHeight="1">
      <c r="A57" s="473">
        <v>1250</v>
      </c>
      <c r="B57" s="461" t="s">
        <v>777</v>
      </c>
      <c r="C57" s="90">
        <v>7331</v>
      </c>
      <c r="D57" s="463">
        <f>SUM(D58,D59,D62,D63)</f>
        <v>449309.4</v>
      </c>
      <c r="E57" s="463">
        <f>SUM(E58,E59,E62,E63)</f>
        <v>449309.4</v>
      </c>
      <c r="F57" s="104" t="s">
        <v>165</v>
      </c>
      <c r="G57" s="463">
        <f>SUM(G58,G59,G62,G63)</f>
        <v>112327.5</v>
      </c>
      <c r="H57" s="463">
        <f>SUM(H58,H59,H62,H63)</f>
        <v>224654.7</v>
      </c>
      <c r="I57" s="463">
        <f>SUM(I58,I59,I62,I63)</f>
        <v>336982.2</v>
      </c>
      <c r="J57" s="463">
        <f>SUM(J58,J59,J62,J63)</f>
        <v>449309.4</v>
      </c>
    </row>
    <row r="58" spans="1:10" ht="38.25">
      <c r="A58" s="450">
        <v>1251</v>
      </c>
      <c r="B58" s="448" t="s">
        <v>636</v>
      </c>
      <c r="C58" s="90"/>
      <c r="D58" s="104">
        <f>SUM(E58:F58)</f>
        <v>449309.4</v>
      </c>
      <c r="E58" s="104">
        <v>449309.4</v>
      </c>
      <c r="F58" s="104" t="s">
        <v>165</v>
      </c>
      <c r="G58" s="104">
        <v>112327.5</v>
      </c>
      <c r="H58" s="104">
        <v>224654.7</v>
      </c>
      <c r="I58" s="104">
        <v>336982.2</v>
      </c>
      <c r="J58" s="104">
        <v>449309.4</v>
      </c>
    </row>
    <row r="59" spans="1:10" ht="38.25">
      <c r="A59" s="450">
        <v>1252</v>
      </c>
      <c r="B59" s="448" t="s">
        <v>637</v>
      </c>
      <c r="C59" s="471"/>
      <c r="D59" s="104">
        <f>SUM(D60:D61)</f>
        <v>0</v>
      </c>
      <c r="E59" s="104">
        <f>SUM(E60:E61)</f>
        <v>0</v>
      </c>
      <c r="F59" s="104" t="s">
        <v>165</v>
      </c>
      <c r="G59" s="104">
        <f>SUM(G60:G61)</f>
        <v>0</v>
      </c>
      <c r="H59" s="104">
        <f>SUM(H60:H61)</f>
        <v>0</v>
      </c>
      <c r="I59" s="104">
        <f>SUM(I60:I61)</f>
        <v>0</v>
      </c>
      <c r="J59" s="104">
        <f>SUM(J60:J61)</f>
        <v>0</v>
      </c>
    </row>
    <row r="60" spans="1:10" ht="63.75">
      <c r="A60" s="450">
        <v>1253</v>
      </c>
      <c r="B60" s="461" t="s">
        <v>638</v>
      </c>
      <c r="C60" s="90"/>
      <c r="D60" s="104">
        <f>SUM(E60:F60)</f>
        <v>0</v>
      </c>
      <c r="E60" s="104"/>
      <c r="F60" s="104" t="s">
        <v>165</v>
      </c>
      <c r="G60" s="469"/>
      <c r="H60" s="469"/>
      <c r="I60" s="469"/>
      <c r="J60" s="469"/>
    </row>
    <row r="61" spans="1:10" ht="28.5" customHeight="1">
      <c r="A61" s="450">
        <v>1254</v>
      </c>
      <c r="B61" s="461" t="s">
        <v>639</v>
      </c>
      <c r="C61" s="90"/>
      <c r="D61" s="104">
        <f>SUM(E61:F61)</f>
        <v>0</v>
      </c>
      <c r="E61" s="469"/>
      <c r="F61" s="104" t="s">
        <v>165</v>
      </c>
      <c r="G61" s="469"/>
      <c r="H61" s="469"/>
      <c r="I61" s="469"/>
      <c r="J61" s="469"/>
    </row>
    <row r="62" spans="1:10" ht="36.75" customHeight="1">
      <c r="A62" s="450">
        <v>1255</v>
      </c>
      <c r="B62" s="448" t="s">
        <v>75</v>
      </c>
      <c r="C62" s="471"/>
      <c r="D62" s="104">
        <f>SUM(E62:F62)</f>
        <v>0</v>
      </c>
      <c r="E62" s="469"/>
      <c r="F62" s="104" t="s">
        <v>165</v>
      </c>
      <c r="G62" s="469"/>
      <c r="H62" s="469"/>
      <c r="I62" s="469"/>
      <c r="J62" s="469"/>
    </row>
    <row r="63" spans="1:10" ht="38.25">
      <c r="A63" s="450">
        <v>1256</v>
      </c>
      <c r="B63" s="448" t="s">
        <v>249</v>
      </c>
      <c r="C63" s="471"/>
      <c r="D63" s="104">
        <f>SUM(E63:F63)</f>
        <v>0</v>
      </c>
      <c r="E63" s="469"/>
      <c r="F63" s="104" t="s">
        <v>165</v>
      </c>
      <c r="G63" s="469"/>
      <c r="H63" s="469"/>
      <c r="I63" s="469"/>
      <c r="J63" s="469"/>
    </row>
    <row r="64" spans="1:15" s="63" customFormat="1" ht="51">
      <c r="A64" s="473">
        <v>1260</v>
      </c>
      <c r="B64" s="461" t="s">
        <v>640</v>
      </c>
      <c r="C64" s="442">
        <v>7332</v>
      </c>
      <c r="D64" s="446">
        <f>SUM(D65:D66)</f>
        <v>39851.9</v>
      </c>
      <c r="E64" s="98" t="s">
        <v>165</v>
      </c>
      <c r="F64" s="446">
        <f>SUM(F65:F66)</f>
        <v>39851.9</v>
      </c>
      <c r="G64" s="446">
        <f>SUM(G65:G66)</f>
        <v>0</v>
      </c>
      <c r="H64" s="446">
        <f>SUM(H65:H66)</f>
        <v>0</v>
      </c>
      <c r="I64" s="446">
        <f>SUM(I65:I66)</f>
        <v>0</v>
      </c>
      <c r="J64" s="446">
        <f>SUM(J65:J66)</f>
        <v>39851.9</v>
      </c>
      <c r="O64" s="429"/>
    </row>
    <row r="65" spans="1:12" ht="41.25" customHeight="1">
      <c r="A65" s="450">
        <v>1261</v>
      </c>
      <c r="B65" s="448" t="s">
        <v>641</v>
      </c>
      <c r="C65" s="471"/>
      <c r="D65" s="104">
        <f>SUM(E65:F65)</f>
        <v>39851.9</v>
      </c>
      <c r="E65" s="104" t="s">
        <v>165</v>
      </c>
      <c r="F65" s="104">
        <v>39851.9</v>
      </c>
      <c r="G65" s="104"/>
      <c r="H65" s="104"/>
      <c r="I65" s="104"/>
      <c r="J65" s="104">
        <v>39851.9</v>
      </c>
      <c r="L65" s="60"/>
    </row>
    <row r="66" spans="1:10" ht="40.5" customHeight="1">
      <c r="A66" s="450">
        <v>1262</v>
      </c>
      <c r="B66" s="448" t="s">
        <v>250</v>
      </c>
      <c r="C66" s="471"/>
      <c r="D66" s="104">
        <f>SUM(E66:F66)</f>
        <v>0</v>
      </c>
      <c r="E66" s="104" t="s">
        <v>165</v>
      </c>
      <c r="F66" s="104"/>
      <c r="G66" s="104"/>
      <c r="H66" s="104"/>
      <c r="I66" s="104"/>
      <c r="J66" s="104"/>
    </row>
    <row r="67" spans="1:10" s="63" customFormat="1" ht="51.75" customHeight="1">
      <c r="A67" s="475" t="s">
        <v>161</v>
      </c>
      <c r="B67" s="461" t="s">
        <v>778</v>
      </c>
      <c r="C67" s="90">
        <v>7400</v>
      </c>
      <c r="D67" s="466">
        <f>SUM(D68,D70,D72,D77,D81,D105,D108,D111,D114)</f>
        <v>98986.50000000001</v>
      </c>
      <c r="E67" s="466">
        <f>SUM(E68,E70,E72,E77,E81,E105,E108,E111,E114)</f>
        <v>86431.50000000001</v>
      </c>
      <c r="F67" s="466">
        <f>SUM(F68,F70,F72,F77,F81,F105,F108,F111,F114)</f>
        <v>96876</v>
      </c>
      <c r="G67" s="466">
        <f>SUM(G68,G70,G72,G77,G81,G105,G108,G111)</f>
        <v>31731.3</v>
      </c>
      <c r="H67" s="466">
        <f>SUM(H68,H70,H72,H77,H81,H105,H108,H111,H117)</f>
        <v>51753.700000000004</v>
      </c>
      <c r="I67" s="466">
        <f>SUM(I68,I70,I72,I77,I81,I105,I108,I111,H117)</f>
        <v>75979.4</v>
      </c>
      <c r="J67" s="466">
        <v>98986.5</v>
      </c>
    </row>
    <row r="68" spans="1:10" s="63" customFormat="1" ht="24.75" customHeight="1">
      <c r="A68" s="475" t="s">
        <v>553</v>
      </c>
      <c r="B68" s="461" t="s">
        <v>642</v>
      </c>
      <c r="C68" s="442">
        <v>7411</v>
      </c>
      <c r="D68" s="446">
        <f>SUM(D69)</f>
        <v>0</v>
      </c>
      <c r="E68" s="98" t="s">
        <v>165</v>
      </c>
      <c r="F68" s="446">
        <f>SUM(F69)</f>
        <v>0</v>
      </c>
      <c r="G68" s="446">
        <f>SUM(G69)</f>
        <v>0</v>
      </c>
      <c r="H68" s="446">
        <f>SUM(H69)</f>
        <v>0</v>
      </c>
      <c r="I68" s="446">
        <f>SUM(I69)</f>
        <v>0</v>
      </c>
      <c r="J68" s="446">
        <f>SUM(J69)</f>
        <v>0</v>
      </c>
    </row>
    <row r="69" spans="1:10" ht="51.75" customHeight="1">
      <c r="A69" s="447" t="s">
        <v>291</v>
      </c>
      <c r="B69" s="448" t="s">
        <v>643</v>
      </c>
      <c r="C69" s="471"/>
      <c r="D69" s="104">
        <f aca="true" t="shared" si="4" ref="D69:D76">SUM(E69:F69)</f>
        <v>0</v>
      </c>
      <c r="E69" s="104" t="s">
        <v>165</v>
      </c>
      <c r="F69" s="104">
        <v>0</v>
      </c>
      <c r="G69" s="104"/>
      <c r="H69" s="104"/>
      <c r="I69" s="104"/>
      <c r="J69" s="104"/>
    </row>
    <row r="70" spans="1:10" s="63" customFormat="1" ht="12.75">
      <c r="A70" s="475" t="s">
        <v>292</v>
      </c>
      <c r="B70" s="461" t="s">
        <v>644</v>
      </c>
      <c r="C70" s="442">
        <v>7412</v>
      </c>
      <c r="D70" s="446">
        <f>SUM(D71)</f>
        <v>0</v>
      </c>
      <c r="E70" s="446">
        <f>SUM(E71)</f>
        <v>0</v>
      </c>
      <c r="F70" s="98" t="s">
        <v>165</v>
      </c>
      <c r="G70" s="446">
        <f>SUM(G71)</f>
        <v>0</v>
      </c>
      <c r="H70" s="446">
        <f>SUM(H71)</f>
        <v>0</v>
      </c>
      <c r="I70" s="446">
        <f>SUM(I71)</f>
        <v>0</v>
      </c>
      <c r="J70" s="446">
        <f>SUM(J71)</f>
        <v>0</v>
      </c>
    </row>
    <row r="71" spans="1:10" ht="42" customHeight="1">
      <c r="A71" s="447" t="s">
        <v>293</v>
      </c>
      <c r="B71" s="448" t="s">
        <v>645</v>
      </c>
      <c r="C71" s="471"/>
      <c r="D71" s="104">
        <f t="shared" si="4"/>
        <v>0</v>
      </c>
      <c r="E71" s="104"/>
      <c r="F71" s="104" t="s">
        <v>165</v>
      </c>
      <c r="G71" s="469"/>
      <c r="H71" s="469"/>
      <c r="I71" s="469"/>
      <c r="J71" s="469"/>
    </row>
    <row r="72" spans="1:10" s="63" customFormat="1" ht="38.25">
      <c r="A72" s="475" t="s">
        <v>294</v>
      </c>
      <c r="B72" s="461" t="s">
        <v>779</v>
      </c>
      <c r="C72" s="90">
        <v>7415</v>
      </c>
      <c r="D72" s="466">
        <f>SUM(D73:D76)</f>
        <v>35898.200000000004</v>
      </c>
      <c r="E72" s="466">
        <f>SUM(E73:E76)</f>
        <v>35898.200000000004</v>
      </c>
      <c r="F72" s="104" t="s">
        <v>165</v>
      </c>
      <c r="G72" s="466">
        <f>SUM(G73:G76)</f>
        <v>20769.7</v>
      </c>
      <c r="H72" s="466">
        <f>SUM(H73:H76)</f>
        <v>26765.600000000002</v>
      </c>
      <c r="I72" s="466">
        <f>SUM(I73:I76)</f>
        <v>30192.8</v>
      </c>
      <c r="J72" s="466">
        <f>SUM(J73:J76)</f>
        <v>35898.200000000004</v>
      </c>
    </row>
    <row r="73" spans="1:10" ht="39.75" customHeight="1">
      <c r="A73" s="447" t="s">
        <v>295</v>
      </c>
      <c r="B73" s="448" t="s">
        <v>646</v>
      </c>
      <c r="C73" s="471"/>
      <c r="D73" s="104">
        <f t="shared" si="4"/>
        <v>28633.8</v>
      </c>
      <c r="E73" s="104">
        <v>28633.8</v>
      </c>
      <c r="F73" s="104" t="s">
        <v>165</v>
      </c>
      <c r="G73" s="104">
        <v>15763.9</v>
      </c>
      <c r="H73" s="104">
        <v>20053.9</v>
      </c>
      <c r="I73" s="104">
        <v>23475.3</v>
      </c>
      <c r="J73" s="104">
        <v>28633.8</v>
      </c>
    </row>
    <row r="74" spans="1:10" ht="42" customHeight="1">
      <c r="A74" s="447" t="s">
        <v>296</v>
      </c>
      <c r="B74" s="448" t="s">
        <v>445</v>
      </c>
      <c r="C74" s="471"/>
      <c r="D74" s="104">
        <f t="shared" si="4"/>
        <v>5041</v>
      </c>
      <c r="E74" s="104">
        <v>5041</v>
      </c>
      <c r="F74" s="104" t="s">
        <v>165</v>
      </c>
      <c r="G74" s="104">
        <v>3400</v>
      </c>
      <c r="H74" s="104">
        <v>4900</v>
      </c>
      <c r="I74" s="104">
        <v>4700</v>
      </c>
      <c r="J74" s="104">
        <v>5041</v>
      </c>
    </row>
    <row r="75" spans="1:10" ht="55.5" customHeight="1">
      <c r="A75" s="447" t="s">
        <v>297</v>
      </c>
      <c r="B75" s="448" t="s">
        <v>285</v>
      </c>
      <c r="C75" s="471"/>
      <c r="D75" s="104">
        <f t="shared" si="4"/>
        <v>0</v>
      </c>
      <c r="E75" s="104"/>
      <c r="F75" s="104" t="s">
        <v>165</v>
      </c>
      <c r="G75" s="104"/>
      <c r="H75" s="104"/>
      <c r="I75" s="104"/>
      <c r="J75" s="104"/>
    </row>
    <row r="76" spans="1:10" ht="18" customHeight="1">
      <c r="A76" s="155" t="s">
        <v>252</v>
      </c>
      <c r="B76" s="448" t="s">
        <v>286</v>
      </c>
      <c r="C76" s="471"/>
      <c r="D76" s="104">
        <f t="shared" si="4"/>
        <v>2223.4</v>
      </c>
      <c r="E76" s="104">
        <v>2223.4</v>
      </c>
      <c r="F76" s="104" t="s">
        <v>165</v>
      </c>
      <c r="G76" s="104">
        <v>1605.8</v>
      </c>
      <c r="H76" s="104">
        <v>1811.7</v>
      </c>
      <c r="I76" s="104">
        <v>2017.5</v>
      </c>
      <c r="J76" s="104">
        <v>2223.4</v>
      </c>
    </row>
    <row r="77" spans="1:10" s="63" customFormat="1" ht="55.5" customHeight="1">
      <c r="A77" s="475" t="s">
        <v>253</v>
      </c>
      <c r="B77" s="461" t="s">
        <v>780</v>
      </c>
      <c r="C77" s="90">
        <v>7421</v>
      </c>
      <c r="D77" s="466">
        <f>SUM(D78:D80)</f>
        <v>4895.1</v>
      </c>
      <c r="E77" s="466">
        <f>SUM(E78:E80)</f>
        <v>4895.1</v>
      </c>
      <c r="F77" s="104" t="s">
        <v>165</v>
      </c>
      <c r="G77" s="466">
        <f>SUM(G78:G80)</f>
        <v>1350</v>
      </c>
      <c r="H77" s="466">
        <f>SUM(H78:H80)</f>
        <v>2463.4</v>
      </c>
      <c r="I77" s="466">
        <f>SUM(I78:I80)</f>
        <v>3832</v>
      </c>
      <c r="J77" s="466">
        <f>SUM(J78:J80)</f>
        <v>4895.1</v>
      </c>
    </row>
    <row r="78" spans="1:10" ht="102" customHeight="1">
      <c r="A78" s="447" t="s">
        <v>254</v>
      </c>
      <c r="B78" s="448" t="s">
        <v>647</v>
      </c>
      <c r="C78" s="471"/>
      <c r="D78" s="104">
        <f>SUM(E78:F78)</f>
        <v>0</v>
      </c>
      <c r="E78" s="104"/>
      <c r="F78" s="104" t="s">
        <v>165</v>
      </c>
      <c r="G78" s="469"/>
      <c r="H78" s="469"/>
      <c r="I78" s="469"/>
      <c r="J78" s="469"/>
    </row>
    <row r="79" spans="1:10" s="63" customFormat="1" ht="69.75" customHeight="1">
      <c r="A79" s="447" t="s">
        <v>76</v>
      </c>
      <c r="B79" s="448" t="s">
        <v>446</v>
      </c>
      <c r="C79" s="90"/>
      <c r="D79" s="104">
        <f>SUM(E79:F79)</f>
        <v>4895.1</v>
      </c>
      <c r="E79" s="469">
        <v>4895.1</v>
      </c>
      <c r="F79" s="104" t="s">
        <v>165</v>
      </c>
      <c r="G79" s="469">
        <v>1350</v>
      </c>
      <c r="H79" s="469">
        <v>2463.4</v>
      </c>
      <c r="I79" s="469">
        <v>3832</v>
      </c>
      <c r="J79" s="469">
        <v>4895.1</v>
      </c>
    </row>
    <row r="80" spans="1:10" s="63" customFormat="1" ht="76.5">
      <c r="A80" s="155" t="s">
        <v>413</v>
      </c>
      <c r="B80" s="476" t="s">
        <v>414</v>
      </c>
      <c r="C80" s="90"/>
      <c r="D80" s="104">
        <f>SUM(E80:F80)</f>
        <v>0</v>
      </c>
      <c r="E80" s="469"/>
      <c r="F80" s="104" t="s">
        <v>165</v>
      </c>
      <c r="G80" s="469"/>
      <c r="H80" s="469"/>
      <c r="I80" s="469"/>
      <c r="J80" s="469"/>
    </row>
    <row r="81" spans="1:10" s="63" customFormat="1" ht="26.25" customHeight="1">
      <c r="A81" s="475" t="s">
        <v>298</v>
      </c>
      <c r="B81" s="461" t="s">
        <v>781</v>
      </c>
      <c r="C81" s="90">
        <v>7422</v>
      </c>
      <c r="D81" s="466">
        <f>D82+D103+D104</f>
        <v>32332.4</v>
      </c>
      <c r="E81" s="466">
        <f>SUM(E82,E103,E104)</f>
        <v>32332.4</v>
      </c>
      <c r="F81" s="104" t="s">
        <v>165</v>
      </c>
      <c r="G81" s="466">
        <f>SUM(G82,G103,G104)</f>
        <v>9039.5</v>
      </c>
      <c r="H81" s="466">
        <f>SUM(H82,H103,H104)</f>
        <v>17181.600000000002</v>
      </c>
      <c r="I81" s="466">
        <f>SUM(I82,I103,I104)</f>
        <v>25323.5</v>
      </c>
      <c r="J81" s="466">
        <f>SUM(J82,J103,J104)</f>
        <v>32332.4</v>
      </c>
    </row>
    <row r="82" spans="1:10" s="63" customFormat="1" ht="104.25" customHeight="1">
      <c r="A82" s="447" t="s">
        <v>299</v>
      </c>
      <c r="B82" s="448" t="s">
        <v>782</v>
      </c>
      <c r="C82" s="107"/>
      <c r="D82" s="104">
        <f>SUM(D83,D84,D85,D86,D87,D88,D89,D93,D94,D95,D96,D97,D98,D99,D100,D101,D102,D103)</f>
        <v>32332.4</v>
      </c>
      <c r="E82" s="104">
        <f>SUM(E83,E84,E85,E86,E87,E88,E89,E90,E91,E92,E93,E94,E95,E96,E97,E98,E99,E100,E101,E102)</f>
        <v>32332.4</v>
      </c>
      <c r="F82" s="104" t="s">
        <v>165</v>
      </c>
      <c r="G82" s="104">
        <f>SUM(G83,G84,G85,G86,G87,G88,G89,G90,G91,G92,G93,G94,G95,G96,G97,G98,G99,G100,G101,G102)</f>
        <v>9039.5</v>
      </c>
      <c r="H82" s="104">
        <f>SUM(H83,H84,H85,H86,H87,H88,H89,H90,H91,H92,H93,H94,H95,H96,H97,H98,H99,H100,H101,H102)</f>
        <v>17181.600000000002</v>
      </c>
      <c r="I82" s="104">
        <f>SUM(I83,I84,I85,I86,I87,I88,I89,I90,I91,I92,I93,I94,I95,I96,I97,I98,I99,I100,I101,I102)</f>
        <v>25323.5</v>
      </c>
      <c r="J82" s="104">
        <f>SUM(J83,J84,J85,J86,J87,J88,J89,J90,J91,J92,J93,J94,J95,J96,J97,J98,J99,J100,J101,J102)</f>
        <v>32332.4</v>
      </c>
    </row>
    <row r="83" spans="1:10" s="63" customFormat="1" ht="66" customHeight="1">
      <c r="A83" s="155" t="s">
        <v>648</v>
      </c>
      <c r="B83" s="448" t="s">
        <v>575</v>
      </c>
      <c r="C83" s="90"/>
      <c r="D83" s="104">
        <f aca="true" t="shared" si="5" ref="D83:D88">E83</f>
        <v>0</v>
      </c>
      <c r="E83" s="104"/>
      <c r="F83" s="104" t="s">
        <v>165</v>
      </c>
      <c r="G83" s="104"/>
      <c r="H83" s="104"/>
      <c r="I83" s="104"/>
      <c r="J83" s="104"/>
    </row>
    <row r="84" spans="1:10" s="63" customFormat="1" ht="128.25" customHeight="1">
      <c r="A84" s="155" t="s">
        <v>649</v>
      </c>
      <c r="B84" s="448" t="s">
        <v>576</v>
      </c>
      <c r="C84" s="90"/>
      <c r="D84" s="104">
        <f t="shared" si="5"/>
        <v>0</v>
      </c>
      <c r="E84" s="104"/>
      <c r="F84" s="104" t="s">
        <v>165</v>
      </c>
      <c r="G84" s="104"/>
      <c r="H84" s="104"/>
      <c r="I84" s="104"/>
      <c r="J84" s="104"/>
    </row>
    <row r="85" spans="1:10" s="63" customFormat="1" ht="65.25" customHeight="1">
      <c r="A85" s="155" t="s">
        <v>650</v>
      </c>
      <c r="B85" s="448" t="s">
        <v>577</v>
      </c>
      <c r="C85" s="90"/>
      <c r="D85" s="104">
        <f t="shared" si="5"/>
        <v>0</v>
      </c>
      <c r="E85" s="104"/>
      <c r="F85" s="104" t="s">
        <v>165</v>
      </c>
      <c r="G85" s="104"/>
      <c r="H85" s="104"/>
      <c r="I85" s="104"/>
      <c r="J85" s="104"/>
    </row>
    <row r="86" spans="1:10" s="63" customFormat="1" ht="76.5" customHeight="1">
      <c r="A86" s="155" t="s">
        <v>651</v>
      </c>
      <c r="B86" s="448" t="s">
        <v>578</v>
      </c>
      <c r="C86" s="90"/>
      <c r="D86" s="104">
        <f t="shared" si="5"/>
        <v>0</v>
      </c>
      <c r="E86" s="104"/>
      <c r="F86" s="104" t="s">
        <v>165</v>
      </c>
      <c r="G86" s="104"/>
      <c r="H86" s="104"/>
      <c r="I86" s="104"/>
      <c r="J86" s="104"/>
    </row>
    <row r="87" spans="1:10" s="63" customFormat="1" ht="35.25" customHeight="1">
      <c r="A87" s="155" t="s">
        <v>652</v>
      </c>
      <c r="B87" s="448" t="s">
        <v>579</v>
      </c>
      <c r="C87" s="90"/>
      <c r="D87" s="104">
        <f t="shared" si="5"/>
        <v>0</v>
      </c>
      <c r="E87" s="104"/>
      <c r="F87" s="104" t="s">
        <v>165</v>
      </c>
      <c r="G87" s="104"/>
      <c r="H87" s="104"/>
      <c r="I87" s="104"/>
      <c r="J87" s="104"/>
    </row>
    <row r="88" spans="1:10" s="63" customFormat="1" ht="45.75" customHeight="1">
      <c r="A88" s="155" t="s">
        <v>653</v>
      </c>
      <c r="B88" s="448" t="s">
        <v>580</v>
      </c>
      <c r="C88" s="90"/>
      <c r="D88" s="104">
        <f t="shared" si="5"/>
        <v>0</v>
      </c>
      <c r="E88" s="104"/>
      <c r="F88" s="104" t="s">
        <v>165</v>
      </c>
      <c r="G88" s="104"/>
      <c r="H88" s="104"/>
      <c r="I88" s="104"/>
      <c r="J88" s="104"/>
    </row>
    <row r="89" spans="1:10" s="63" customFormat="1" ht="60.75" customHeight="1">
      <c r="A89" s="155" t="s">
        <v>654</v>
      </c>
      <c r="B89" s="448" t="s">
        <v>655</v>
      </c>
      <c r="C89" s="90"/>
      <c r="D89" s="104">
        <f>SUM(E89)</f>
        <v>12197.6</v>
      </c>
      <c r="E89" s="104">
        <v>12197.6</v>
      </c>
      <c r="F89" s="104" t="s">
        <v>165</v>
      </c>
      <c r="G89" s="104">
        <v>3722.6</v>
      </c>
      <c r="H89" s="104">
        <v>6547.6</v>
      </c>
      <c r="I89" s="104">
        <v>9372.6</v>
      </c>
      <c r="J89" s="104">
        <v>12197.6</v>
      </c>
    </row>
    <row r="90" spans="1:10" s="63" customFormat="1" ht="108" customHeight="1">
      <c r="A90" s="155" t="s">
        <v>656</v>
      </c>
      <c r="B90" s="448" t="s">
        <v>657</v>
      </c>
      <c r="C90" s="90"/>
      <c r="D90" s="104">
        <f aca="true" t="shared" si="6" ref="D90:D104">E90</f>
        <v>0</v>
      </c>
      <c r="E90" s="104"/>
      <c r="F90" s="104" t="s">
        <v>165</v>
      </c>
      <c r="G90" s="104"/>
      <c r="H90" s="104"/>
      <c r="I90" s="104"/>
      <c r="J90" s="104"/>
    </row>
    <row r="91" spans="1:10" s="63" customFormat="1" ht="27.75" customHeight="1">
      <c r="A91" s="155" t="s">
        <v>658</v>
      </c>
      <c r="B91" s="448" t="s">
        <v>659</v>
      </c>
      <c r="C91" s="90"/>
      <c r="D91" s="104">
        <f t="shared" si="6"/>
        <v>0</v>
      </c>
      <c r="E91" s="104"/>
      <c r="F91" s="104" t="s">
        <v>165</v>
      </c>
      <c r="G91" s="104"/>
      <c r="H91" s="104"/>
      <c r="I91" s="104"/>
      <c r="J91" s="104"/>
    </row>
    <row r="92" spans="1:10" s="63" customFormat="1" ht="89.25" customHeight="1">
      <c r="A92" s="155" t="s">
        <v>660</v>
      </c>
      <c r="B92" s="448" t="s">
        <v>581</v>
      </c>
      <c r="C92" s="90"/>
      <c r="D92" s="104">
        <f t="shared" si="6"/>
        <v>0</v>
      </c>
      <c r="E92" s="104"/>
      <c r="F92" s="104" t="s">
        <v>165</v>
      </c>
      <c r="G92" s="104"/>
      <c r="H92" s="104"/>
      <c r="I92" s="104"/>
      <c r="J92" s="104"/>
    </row>
    <row r="93" spans="1:10" s="63" customFormat="1" ht="117" customHeight="1">
      <c r="A93" s="155" t="s">
        <v>661</v>
      </c>
      <c r="B93" s="448" t="s">
        <v>662</v>
      </c>
      <c r="C93" s="90"/>
      <c r="D93" s="460">
        <f t="shared" si="6"/>
        <v>0</v>
      </c>
      <c r="E93" s="104"/>
      <c r="F93" s="104" t="s">
        <v>165</v>
      </c>
      <c r="G93" s="104"/>
      <c r="H93" s="104"/>
      <c r="I93" s="104"/>
      <c r="J93" s="104"/>
    </row>
    <row r="94" spans="1:10" s="63" customFormat="1" ht="55.5" customHeight="1">
      <c r="A94" s="155" t="s">
        <v>663</v>
      </c>
      <c r="B94" s="448" t="s">
        <v>582</v>
      </c>
      <c r="C94" s="90"/>
      <c r="D94" s="460">
        <f t="shared" si="6"/>
        <v>3500</v>
      </c>
      <c r="E94" s="104">
        <v>3500</v>
      </c>
      <c r="F94" s="104" t="s">
        <v>165</v>
      </c>
      <c r="G94" s="104">
        <v>364.9</v>
      </c>
      <c r="H94" s="104">
        <v>729.8</v>
      </c>
      <c r="I94" s="104">
        <v>1094.7</v>
      </c>
      <c r="J94" s="104">
        <v>3500</v>
      </c>
    </row>
    <row r="95" spans="1:10" s="63" customFormat="1" ht="39.75" customHeight="1">
      <c r="A95" s="155" t="s">
        <v>664</v>
      </c>
      <c r="B95" s="448" t="s">
        <v>665</v>
      </c>
      <c r="C95" s="90"/>
      <c r="D95" s="460">
        <f t="shared" si="6"/>
        <v>11775.3</v>
      </c>
      <c r="E95" s="104">
        <v>11775.3</v>
      </c>
      <c r="F95" s="104" t="s">
        <v>165</v>
      </c>
      <c r="G95" s="104">
        <v>3737.2</v>
      </c>
      <c r="H95" s="104">
        <v>7474.5</v>
      </c>
      <c r="I95" s="104">
        <v>11211.7</v>
      </c>
      <c r="J95" s="104">
        <v>11775.3</v>
      </c>
    </row>
    <row r="96" spans="1:10" s="63" customFormat="1" ht="72.75" customHeight="1">
      <c r="A96" s="155" t="s">
        <v>666</v>
      </c>
      <c r="B96" s="448" t="s">
        <v>667</v>
      </c>
      <c r="C96" s="90"/>
      <c r="D96" s="460">
        <f t="shared" si="6"/>
        <v>4859.5</v>
      </c>
      <c r="E96" s="104">
        <v>4859.5</v>
      </c>
      <c r="F96" s="104" t="s">
        <v>165</v>
      </c>
      <c r="G96" s="104">
        <v>1214.8</v>
      </c>
      <c r="H96" s="104">
        <v>2429.7</v>
      </c>
      <c r="I96" s="104">
        <v>3644.5</v>
      </c>
      <c r="J96" s="104">
        <v>4859.5</v>
      </c>
    </row>
    <row r="97" spans="1:10" s="63" customFormat="1" ht="106.5" customHeight="1">
      <c r="A97" s="155" t="s">
        <v>668</v>
      </c>
      <c r="B97" s="448" t="s">
        <v>583</v>
      </c>
      <c r="C97" s="90"/>
      <c r="D97" s="460">
        <f t="shared" si="6"/>
        <v>0</v>
      </c>
      <c r="E97" s="104"/>
      <c r="F97" s="104" t="s">
        <v>165</v>
      </c>
      <c r="G97" s="104"/>
      <c r="H97" s="104"/>
      <c r="I97" s="104"/>
      <c r="J97" s="104"/>
    </row>
    <row r="98" spans="1:10" s="63" customFormat="1" ht="63.75" customHeight="1">
      <c r="A98" s="155" t="s">
        <v>669</v>
      </c>
      <c r="B98" s="448" t="s">
        <v>584</v>
      </c>
      <c r="C98" s="90"/>
      <c r="D98" s="460">
        <f t="shared" si="6"/>
        <v>0</v>
      </c>
      <c r="E98" s="104"/>
      <c r="F98" s="104" t="s">
        <v>165</v>
      </c>
      <c r="G98" s="104"/>
      <c r="H98" s="104"/>
      <c r="I98" s="104"/>
      <c r="J98" s="104"/>
    </row>
    <row r="99" spans="1:10" s="63" customFormat="1" ht="147" customHeight="1">
      <c r="A99" s="155" t="s">
        <v>670</v>
      </c>
      <c r="B99" s="448" t="s">
        <v>671</v>
      </c>
      <c r="C99" s="90"/>
      <c r="D99" s="104">
        <f t="shared" si="6"/>
        <v>0</v>
      </c>
      <c r="E99" s="104"/>
      <c r="F99" s="104" t="s">
        <v>165</v>
      </c>
      <c r="G99" s="104"/>
      <c r="H99" s="104"/>
      <c r="I99" s="104"/>
      <c r="J99" s="104"/>
    </row>
    <row r="100" spans="1:10" s="63" customFormat="1" ht="37.5" customHeight="1">
      <c r="A100" s="155" t="s">
        <v>672</v>
      </c>
      <c r="B100" s="448" t="s">
        <v>585</v>
      </c>
      <c r="C100" s="90"/>
      <c r="D100" s="104">
        <f t="shared" si="6"/>
        <v>0</v>
      </c>
      <c r="E100" s="104"/>
      <c r="F100" s="104" t="s">
        <v>165</v>
      </c>
      <c r="G100" s="104"/>
      <c r="H100" s="104"/>
      <c r="I100" s="104"/>
      <c r="J100" s="104"/>
    </row>
    <row r="101" spans="1:10" s="63" customFormat="1" ht="36.75" customHeight="1">
      <c r="A101" s="155" t="s">
        <v>673</v>
      </c>
      <c r="B101" s="448" t="s">
        <v>674</v>
      </c>
      <c r="C101" s="90"/>
      <c r="D101" s="104">
        <f t="shared" si="6"/>
        <v>0</v>
      </c>
      <c r="E101" s="104"/>
      <c r="F101" s="104" t="s">
        <v>165</v>
      </c>
      <c r="G101" s="104"/>
      <c r="H101" s="104"/>
      <c r="I101" s="104"/>
      <c r="J101" s="104"/>
    </row>
    <row r="102" spans="1:10" s="63" customFormat="1" ht="28.5" customHeight="1">
      <c r="A102" s="155" t="s">
        <v>675</v>
      </c>
      <c r="B102" s="448" t="s">
        <v>588</v>
      </c>
      <c r="C102" s="90"/>
      <c r="D102" s="104">
        <f t="shared" si="6"/>
        <v>0</v>
      </c>
      <c r="E102" s="104"/>
      <c r="F102" s="104" t="s">
        <v>165</v>
      </c>
      <c r="G102" s="104"/>
      <c r="H102" s="104"/>
      <c r="I102" s="104"/>
      <c r="J102" s="104"/>
    </row>
    <row r="103" spans="1:10" s="63" customFormat="1" ht="42" customHeight="1">
      <c r="A103" s="447" t="s">
        <v>300</v>
      </c>
      <c r="B103" s="448" t="s">
        <v>586</v>
      </c>
      <c r="C103" s="90"/>
      <c r="D103" s="104">
        <f t="shared" si="6"/>
        <v>0</v>
      </c>
      <c r="E103" s="104"/>
      <c r="F103" s="104" t="s">
        <v>165</v>
      </c>
      <c r="G103" s="104"/>
      <c r="H103" s="104"/>
      <c r="I103" s="104"/>
      <c r="J103" s="104"/>
    </row>
    <row r="104" spans="1:10" ht="33.75" customHeight="1">
      <c r="A104" s="447" t="s">
        <v>587</v>
      </c>
      <c r="B104" s="448" t="s">
        <v>676</v>
      </c>
      <c r="C104" s="90"/>
      <c r="D104" s="104">
        <f t="shared" si="6"/>
        <v>0</v>
      </c>
      <c r="E104" s="104"/>
      <c r="F104" s="104" t="s">
        <v>165</v>
      </c>
      <c r="G104" s="104"/>
      <c r="H104" s="104"/>
      <c r="I104" s="104"/>
      <c r="J104" s="104"/>
    </row>
    <row r="105" spans="1:10" s="63" customFormat="1" ht="29.25" customHeight="1">
      <c r="A105" s="477" t="s">
        <v>301</v>
      </c>
      <c r="B105" s="478" t="s">
        <v>783</v>
      </c>
      <c r="C105" s="467">
        <v>7431</v>
      </c>
      <c r="D105" s="466">
        <f>SUM(D106:D107)</f>
        <v>200</v>
      </c>
      <c r="E105" s="466">
        <f>SUM(E106:E107)</f>
        <v>200</v>
      </c>
      <c r="F105" s="460" t="s">
        <v>165</v>
      </c>
      <c r="G105" s="466">
        <f>SUM(G106:G107)</f>
        <v>0</v>
      </c>
      <c r="H105" s="466">
        <f>SUM(H106:H107)</f>
        <v>0</v>
      </c>
      <c r="I105" s="466">
        <f>SUM(I106:I107)</f>
        <v>0</v>
      </c>
      <c r="J105" s="466">
        <f>SUM(J106:J107)</f>
        <v>200</v>
      </c>
    </row>
    <row r="106" spans="1:10" ht="54.75" customHeight="1">
      <c r="A106" s="447" t="s">
        <v>302</v>
      </c>
      <c r="B106" s="456" t="s">
        <v>677</v>
      </c>
      <c r="C106" s="471"/>
      <c r="D106" s="104">
        <f>SUM(E106:F106)</f>
        <v>200</v>
      </c>
      <c r="E106" s="104">
        <v>200</v>
      </c>
      <c r="F106" s="104" t="s">
        <v>165</v>
      </c>
      <c r="G106" s="104"/>
      <c r="H106" s="104"/>
      <c r="I106" s="104"/>
      <c r="J106" s="104">
        <v>200</v>
      </c>
    </row>
    <row r="107" spans="1:10" s="63" customFormat="1" ht="51">
      <c r="A107" s="447" t="s">
        <v>303</v>
      </c>
      <c r="B107" s="456" t="s">
        <v>77</v>
      </c>
      <c r="C107" s="471"/>
      <c r="D107" s="104">
        <f>SUM(E107:F107)</f>
        <v>0</v>
      </c>
      <c r="E107" s="104"/>
      <c r="F107" s="104" t="s">
        <v>165</v>
      </c>
      <c r="G107" s="469"/>
      <c r="H107" s="469"/>
      <c r="I107" s="469"/>
      <c r="J107" s="469"/>
    </row>
    <row r="108" spans="1:10" s="63" customFormat="1" ht="56.25" customHeight="1">
      <c r="A108" s="479" t="s">
        <v>304</v>
      </c>
      <c r="B108" s="458" t="s">
        <v>678</v>
      </c>
      <c r="C108" s="467">
        <v>7441</v>
      </c>
      <c r="D108" s="466">
        <f>SUM(D109:D110)</f>
        <v>3995.8</v>
      </c>
      <c r="E108" s="466">
        <f>SUM(E109:E110)</f>
        <v>3995.8</v>
      </c>
      <c r="F108" s="460" t="s">
        <v>165</v>
      </c>
      <c r="G108" s="466">
        <f>SUM(G109:G110)</f>
        <v>572.1</v>
      </c>
      <c r="H108" s="466">
        <f>SUM(H109:H110)</f>
        <v>1805.1</v>
      </c>
      <c r="I108" s="466">
        <f>SUM(I109:I110)</f>
        <v>3038.1</v>
      </c>
      <c r="J108" s="466">
        <f>SUM(J109:J110)</f>
        <v>3995.8</v>
      </c>
    </row>
    <row r="109" spans="1:10" s="63" customFormat="1" ht="121.5" customHeight="1">
      <c r="A109" s="480" t="s">
        <v>305</v>
      </c>
      <c r="B109" s="448" t="s">
        <v>679</v>
      </c>
      <c r="C109" s="471"/>
      <c r="D109" s="104">
        <f>SUM(E109:F109)</f>
        <v>0</v>
      </c>
      <c r="E109" s="460"/>
      <c r="F109" s="104" t="s">
        <v>165</v>
      </c>
      <c r="G109" s="460"/>
      <c r="H109" s="460"/>
      <c r="I109" s="460"/>
      <c r="J109" s="460"/>
    </row>
    <row r="110" spans="1:10" s="63" customFormat="1" ht="156" customHeight="1">
      <c r="A110" s="155" t="s">
        <v>415</v>
      </c>
      <c r="B110" s="454" t="s">
        <v>0</v>
      </c>
      <c r="C110" s="481"/>
      <c r="D110" s="104">
        <f>SUM(E110:F110)</f>
        <v>3995.8</v>
      </c>
      <c r="E110" s="460">
        <v>3995.8</v>
      </c>
      <c r="F110" s="104" t="s">
        <v>165</v>
      </c>
      <c r="G110" s="482">
        <v>572.1</v>
      </c>
      <c r="H110" s="482">
        <v>1805.1</v>
      </c>
      <c r="I110" s="482">
        <v>3038.1</v>
      </c>
      <c r="J110" s="482">
        <v>3995.8</v>
      </c>
    </row>
    <row r="111" spans="1:10" s="63" customFormat="1" ht="58.5" customHeight="1">
      <c r="A111" s="440" t="s">
        <v>306</v>
      </c>
      <c r="B111" s="458" t="s">
        <v>680</v>
      </c>
      <c r="C111" s="467">
        <v>7442</v>
      </c>
      <c r="D111" s="466">
        <f>SUM(D112:D113)</f>
        <v>12555</v>
      </c>
      <c r="E111" s="460" t="s">
        <v>165</v>
      </c>
      <c r="F111" s="466">
        <f>SUM(F112:F113)</f>
        <v>12555</v>
      </c>
      <c r="G111" s="466">
        <f>SUM(G112:G113)</f>
        <v>0</v>
      </c>
      <c r="H111" s="466">
        <f>SUM(H112:H113)</f>
        <v>2500</v>
      </c>
      <c r="I111" s="466">
        <f>SUM(I112:I113)</f>
        <v>12555</v>
      </c>
      <c r="J111" s="466">
        <f>SUM(J112:J113)</f>
        <v>12555</v>
      </c>
    </row>
    <row r="112" spans="1:10" ht="134.25" customHeight="1">
      <c r="A112" s="447" t="s">
        <v>307</v>
      </c>
      <c r="B112" s="483" t="s">
        <v>681</v>
      </c>
      <c r="C112" s="471"/>
      <c r="D112" s="104">
        <f>SUM(E112:F112)</f>
        <v>0</v>
      </c>
      <c r="E112" s="104" t="s">
        <v>165</v>
      </c>
      <c r="F112" s="104">
        <v>0</v>
      </c>
      <c r="G112" s="104"/>
      <c r="H112" s="104"/>
      <c r="I112" s="104"/>
      <c r="J112" s="104"/>
    </row>
    <row r="113" spans="1:10" s="63" customFormat="1" ht="162.75" customHeight="1">
      <c r="A113" s="447" t="s">
        <v>308</v>
      </c>
      <c r="B113" s="452" t="s">
        <v>287</v>
      </c>
      <c r="C113" s="471"/>
      <c r="D113" s="98">
        <f>SUM(E113:F113)</f>
        <v>12555</v>
      </c>
      <c r="E113" s="98" t="s">
        <v>165</v>
      </c>
      <c r="F113" s="98">
        <v>12555</v>
      </c>
      <c r="G113" s="98"/>
      <c r="H113" s="98">
        <v>2500</v>
      </c>
      <c r="I113" s="98">
        <v>12555</v>
      </c>
      <c r="J113" s="98">
        <v>12555</v>
      </c>
    </row>
    <row r="114" spans="1:10" s="63" customFormat="1" ht="25.5">
      <c r="A114" s="484" t="s">
        <v>78</v>
      </c>
      <c r="B114" s="444" t="s">
        <v>890</v>
      </c>
      <c r="C114" s="445">
        <v>7452</v>
      </c>
      <c r="D114" s="446">
        <f>SUM(D115,D117)</f>
        <v>9110</v>
      </c>
      <c r="E114" s="446">
        <f aca="true" t="shared" si="7" ref="E114:J114">SUM(E115:E117)</f>
        <v>9110</v>
      </c>
      <c r="F114" s="446">
        <f t="shared" si="7"/>
        <v>84321</v>
      </c>
      <c r="G114" s="446">
        <f t="shared" si="7"/>
        <v>73100</v>
      </c>
      <c r="H114" s="446">
        <f t="shared" si="7"/>
        <v>75138</v>
      </c>
      <c r="I114" s="446">
        <f t="shared" si="7"/>
        <v>80359</v>
      </c>
      <c r="J114" s="446">
        <f t="shared" si="7"/>
        <v>93431</v>
      </c>
    </row>
    <row r="115" spans="1:10" ht="37.5" customHeight="1">
      <c r="A115" s="447" t="s">
        <v>79</v>
      </c>
      <c r="B115" s="456" t="s">
        <v>682</v>
      </c>
      <c r="C115" s="471"/>
      <c r="D115" s="104">
        <f>SUM(E115:F115)</f>
        <v>0</v>
      </c>
      <c r="E115" s="104" t="s">
        <v>165</v>
      </c>
      <c r="F115" s="104">
        <v>0</v>
      </c>
      <c r="G115" s="104"/>
      <c r="H115" s="104"/>
      <c r="I115" s="104"/>
      <c r="J115" s="104"/>
    </row>
    <row r="116" spans="1:12" ht="39.75" customHeight="1">
      <c r="A116" s="447" t="s">
        <v>80</v>
      </c>
      <c r="B116" s="456" t="s">
        <v>288</v>
      </c>
      <c r="C116" s="471"/>
      <c r="D116" s="104">
        <f>SUM(E116:F116)</f>
        <v>84321</v>
      </c>
      <c r="E116" s="104" t="s">
        <v>165</v>
      </c>
      <c r="F116" s="104">
        <v>84321</v>
      </c>
      <c r="G116" s="104">
        <v>73100</v>
      </c>
      <c r="H116" s="104">
        <v>74100</v>
      </c>
      <c r="I116" s="104">
        <v>79321</v>
      </c>
      <c r="J116" s="104">
        <v>84321</v>
      </c>
      <c r="L116" s="390"/>
    </row>
    <row r="117" spans="1:10" ht="52.5" customHeight="1">
      <c r="A117" s="447" t="s">
        <v>81</v>
      </c>
      <c r="B117" s="454" t="s">
        <v>251</v>
      </c>
      <c r="C117" s="474"/>
      <c r="D117" s="98">
        <f>SUM(E117:F117)</f>
        <v>9110</v>
      </c>
      <c r="E117" s="485">
        <v>9110</v>
      </c>
      <c r="F117" s="98">
        <v>0</v>
      </c>
      <c r="G117" s="98"/>
      <c r="H117" s="98">
        <v>1038</v>
      </c>
      <c r="I117" s="98">
        <v>1038</v>
      </c>
      <c r="J117" s="98">
        <v>9110</v>
      </c>
    </row>
    <row r="118" spans="2:10" ht="12.75">
      <c r="B118" s="58"/>
      <c r="D118" s="58"/>
      <c r="G118" s="58"/>
      <c r="J118" s="58"/>
    </row>
    <row r="119" spans="2:10" ht="12.75">
      <c r="B119" s="58"/>
      <c r="D119" s="58"/>
      <c r="G119" s="58"/>
      <c r="J119" s="58"/>
    </row>
    <row r="120" spans="2:10" ht="12.75">
      <c r="B120" s="58"/>
      <c r="D120" s="58"/>
      <c r="G120" s="58"/>
      <c r="J120" s="58"/>
    </row>
    <row r="121" spans="2:10" ht="12.75">
      <c r="B121" s="58"/>
      <c r="D121" s="58"/>
      <c r="G121" s="58"/>
      <c r="J121" s="58"/>
    </row>
    <row r="122" spans="2:10" ht="12.75">
      <c r="B122" s="58"/>
      <c r="D122" s="58"/>
      <c r="G122" s="58"/>
      <c r="J122" s="58"/>
    </row>
    <row r="123" spans="2:10" ht="12.75">
      <c r="B123" s="58"/>
      <c r="D123" s="58"/>
      <c r="G123" s="58"/>
      <c r="J123" s="58"/>
    </row>
    <row r="124" spans="2:10" ht="12.75">
      <c r="B124" s="58"/>
      <c r="D124" s="58"/>
      <c r="G124" s="58"/>
      <c r="J124" s="58"/>
    </row>
    <row r="125" spans="2:10" ht="12.75">
      <c r="B125" s="58"/>
      <c r="D125" s="58"/>
      <c r="G125" s="58"/>
      <c r="J125" s="58"/>
    </row>
    <row r="126" spans="2:10" ht="12.75">
      <c r="B126" s="58"/>
      <c r="D126" s="58"/>
      <c r="G126" s="58"/>
      <c r="J126" s="58"/>
    </row>
    <row r="127" spans="2:10" ht="12.75">
      <c r="B127" s="58"/>
      <c r="D127" s="58"/>
      <c r="G127" s="58"/>
      <c r="J127" s="58"/>
    </row>
    <row r="128" spans="2:10" ht="12.75">
      <c r="B128" s="58"/>
      <c r="D128" s="58"/>
      <c r="G128" s="58"/>
      <c r="J128" s="58"/>
    </row>
    <row r="129" spans="2:10" ht="12.75">
      <c r="B129" s="58"/>
      <c r="D129" s="58"/>
      <c r="G129" s="58"/>
      <c r="J129" s="58"/>
    </row>
    <row r="130" spans="2:10" ht="12.75">
      <c r="B130" s="58"/>
      <c r="D130" s="58"/>
      <c r="G130" s="58"/>
      <c r="J130" s="58"/>
    </row>
    <row r="131" spans="2:10" ht="12.75">
      <c r="B131" s="58"/>
      <c r="D131" s="58"/>
      <c r="G131" s="58"/>
      <c r="J131" s="58"/>
    </row>
    <row r="132" spans="2:10" ht="12.75">
      <c r="B132" s="58"/>
      <c r="D132" s="58"/>
      <c r="G132" s="58"/>
      <c r="J132" s="58"/>
    </row>
    <row r="133" spans="2:10" ht="12.75">
      <c r="B133" s="58"/>
      <c r="D133" s="58"/>
      <c r="G133" s="58"/>
      <c r="J133" s="58"/>
    </row>
    <row r="134" spans="2:10" ht="12.75">
      <c r="B134" s="58"/>
      <c r="D134" s="58"/>
      <c r="G134" s="58"/>
      <c r="J134" s="58"/>
    </row>
    <row r="135" spans="2:10" ht="12.75">
      <c r="B135" s="58"/>
      <c r="D135" s="58"/>
      <c r="G135" s="58"/>
      <c r="J135" s="58"/>
    </row>
    <row r="136" spans="2:10" ht="12.75">
      <c r="B136" s="58"/>
      <c r="D136" s="60"/>
      <c r="G136" s="58"/>
      <c r="J136" s="58"/>
    </row>
    <row r="137" spans="2:10" ht="12.75">
      <c r="B137" s="58"/>
      <c r="D137" s="58"/>
      <c r="G137" s="58"/>
      <c r="J137" s="58"/>
    </row>
    <row r="138" spans="2:10" ht="12.75">
      <c r="B138" s="58"/>
      <c r="D138" s="58"/>
      <c r="G138" s="58"/>
      <c r="J138" s="58"/>
    </row>
    <row r="139" spans="2:10" ht="12.75">
      <c r="B139" s="58"/>
      <c r="D139" s="58"/>
      <c r="G139" s="58"/>
      <c r="J139" s="58"/>
    </row>
    <row r="140" spans="2:10" ht="12.75">
      <c r="B140" s="58"/>
      <c r="D140" s="58"/>
      <c r="G140" s="58"/>
      <c r="J140" s="58"/>
    </row>
    <row r="141" spans="2:10" ht="12.75">
      <c r="B141" s="58"/>
      <c r="D141" s="58"/>
      <c r="G141" s="58"/>
      <c r="J141" s="58"/>
    </row>
    <row r="142" spans="2:10" ht="12.75">
      <c r="B142" s="58"/>
      <c r="D142" s="58"/>
      <c r="G142" s="58"/>
      <c r="J142" s="58"/>
    </row>
    <row r="143" spans="2:10" ht="12.75">
      <c r="B143" s="58"/>
      <c r="D143" s="58"/>
      <c r="G143" s="58"/>
      <c r="J143" s="58"/>
    </row>
    <row r="144" spans="2:10" ht="12.75">
      <c r="B144" s="58"/>
      <c r="D144" s="58"/>
      <c r="G144" s="58"/>
      <c r="J144" s="58"/>
    </row>
    <row r="145" spans="2:10" ht="12.75">
      <c r="B145" s="58"/>
      <c r="D145" s="58"/>
      <c r="G145" s="58"/>
      <c r="J145" s="58"/>
    </row>
    <row r="146" spans="2:10" ht="12.75">
      <c r="B146" s="58"/>
      <c r="D146" s="58"/>
      <c r="G146" s="58"/>
      <c r="J146" s="58"/>
    </row>
    <row r="147" spans="2:10" ht="12.75">
      <c r="B147" s="58"/>
      <c r="D147" s="58"/>
      <c r="G147" s="58"/>
      <c r="J147" s="58"/>
    </row>
    <row r="148" spans="2:10" ht="12.75">
      <c r="B148" s="58"/>
      <c r="D148" s="58"/>
      <c r="G148" s="58"/>
      <c r="J148" s="58"/>
    </row>
    <row r="149" spans="2:10" ht="12.75">
      <c r="B149" s="58"/>
      <c r="D149" s="58"/>
      <c r="G149" s="58"/>
      <c r="J149" s="58"/>
    </row>
    <row r="150" spans="2:10" ht="12.75">
      <c r="B150" s="58"/>
      <c r="D150" s="58"/>
      <c r="G150" s="58"/>
      <c r="J150" s="58"/>
    </row>
    <row r="151" spans="2:10" ht="12.75">
      <c r="B151" s="58"/>
      <c r="D151" s="58"/>
      <c r="G151" s="58"/>
      <c r="J151" s="58"/>
    </row>
    <row r="152" spans="2:10" ht="12.75">
      <c r="B152" s="58"/>
      <c r="D152" s="58"/>
      <c r="G152" s="58"/>
      <c r="J152" s="58"/>
    </row>
    <row r="153" spans="2:10" ht="12.75">
      <c r="B153" s="58"/>
      <c r="D153" s="58"/>
      <c r="G153" s="58"/>
      <c r="J153" s="58"/>
    </row>
    <row r="154" spans="2:10" ht="12.75">
      <c r="B154" s="58"/>
      <c r="D154" s="58"/>
      <c r="G154" s="58"/>
      <c r="J154" s="58"/>
    </row>
  </sheetData>
  <sheetProtection/>
  <protectedRanges>
    <protectedRange sqref="E50 G50:J50" name="Range7"/>
    <protectedRange sqref="E106:E107 E109:E110 F112:F113 G106:J107 F115:F116 E117:J117 G116:J116 G109:J109 G113:J113" name="Range4"/>
    <protectedRange sqref="E40:E41 E44:E47 F52 G58:J58 E54 F56 G44:J47 E58 G40:J41 G54:J54" name="Range2"/>
    <protectedRange sqref="E14:E16 E18 G15:J16 J14" name="Range1"/>
    <protectedRange sqref="G73:J76 E60:E63 G78:J78 G71:J71 F69 E71 E73:E76 E78:E80 F65:F66 G60:J63 G80:J80" name="Range3"/>
    <protectedRange sqref="C4 F4" name="Range8"/>
    <protectedRange sqref="E22" name="Range1_1"/>
    <protectedRange sqref="E21 E23:E38" name="Range3_1"/>
    <protectedRange sqref="E83:E88 G83:J88 G90:J104 E90:E104" name="Range3_2"/>
    <protectedRange sqref="G79:J79" name="Range3_3"/>
    <protectedRange sqref="G110:J110" name="Range4_1"/>
  </protectedRanges>
  <mergeCells count="11">
    <mergeCell ref="J4:J5"/>
    <mergeCell ref="I6:J6"/>
    <mergeCell ref="D7:F7"/>
    <mergeCell ref="G7:J7"/>
    <mergeCell ref="G8:J8"/>
    <mergeCell ref="A8:A9"/>
    <mergeCell ref="B8:B9"/>
    <mergeCell ref="C8:C9"/>
    <mergeCell ref="D8:D9"/>
    <mergeCell ref="C4:G4"/>
    <mergeCell ref="B5:I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9 D114" formula="1"/>
    <ignoredError sqref="D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18"/>
  <sheetViews>
    <sheetView zoomScalePageLayoutView="0" workbookViewId="0" topLeftCell="B1">
      <selection activeCell="J2" sqref="J2:P2"/>
    </sheetView>
  </sheetViews>
  <sheetFormatPr defaultColWidth="9.140625" defaultRowHeight="12.75"/>
  <cols>
    <col min="1" max="1" width="5.140625" style="269" customWidth="1"/>
    <col min="2" max="2" width="5.421875" style="278" customWidth="1"/>
    <col min="3" max="3" width="4.421875" style="279" customWidth="1"/>
    <col min="4" max="4" width="5.7109375" style="280" customWidth="1"/>
    <col min="5" max="5" width="32.00390625" style="273" customWidth="1"/>
    <col min="6" max="6" width="13.00390625" style="169" customWidth="1"/>
    <col min="7" max="7" width="13.28125" style="169" customWidth="1"/>
    <col min="8" max="8" width="11.57421875" style="169" customWidth="1"/>
    <col min="9" max="9" width="13.28125" style="169" customWidth="1"/>
    <col min="10" max="10" width="14.421875" style="169" customWidth="1"/>
    <col min="11" max="11" width="13.28125" style="169" customWidth="1"/>
    <col min="12" max="12" width="13.7109375" style="169" customWidth="1"/>
    <col min="13" max="13" width="12.00390625" style="169" customWidth="1"/>
    <col min="14" max="14" width="11.421875" style="169" customWidth="1"/>
    <col min="15" max="17" width="10.140625" style="169" bestFit="1" customWidth="1"/>
    <col min="18" max="16384" width="9.140625" style="169" customWidth="1"/>
  </cols>
  <sheetData>
    <row r="1" s="65" customFormat="1" ht="12.75">
      <c r="F1" s="162"/>
    </row>
    <row r="2" spans="1:16" s="65" customFormat="1" ht="15" customHeight="1">
      <c r="A2" s="164"/>
      <c r="B2" s="164"/>
      <c r="C2" s="164"/>
      <c r="D2" s="164"/>
      <c r="E2" s="551" t="s">
        <v>409</v>
      </c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</row>
    <row r="3" spans="1:12" s="65" customFormat="1" ht="77.25" customHeight="1">
      <c r="A3" s="5"/>
      <c r="B3" s="5"/>
      <c r="C3" s="5"/>
      <c r="D3" s="5"/>
      <c r="E3" s="552" t="s">
        <v>689</v>
      </c>
      <c r="F3" s="552"/>
      <c r="G3" s="552"/>
      <c r="H3" s="552"/>
      <c r="I3" s="552"/>
      <c r="J3" s="552"/>
      <c r="K3" s="552"/>
      <c r="L3" s="418"/>
    </row>
    <row r="4" spans="1:12" ht="15.75" customHeight="1" thickBot="1">
      <c r="A4" s="166"/>
      <c r="B4" s="167"/>
      <c r="C4" s="165"/>
      <c r="D4" s="165"/>
      <c r="E4" s="168"/>
      <c r="F4" s="166"/>
      <c r="G4" s="169" t="s">
        <v>843</v>
      </c>
      <c r="L4" s="170"/>
    </row>
    <row r="5" spans="1:12" ht="23.25" customHeight="1" thickBot="1">
      <c r="A5" s="562" t="s">
        <v>522</v>
      </c>
      <c r="B5" s="566" t="s">
        <v>325</v>
      </c>
      <c r="C5" s="569" t="s">
        <v>162</v>
      </c>
      <c r="D5" s="569" t="s">
        <v>163</v>
      </c>
      <c r="E5" s="559" t="s">
        <v>523</v>
      </c>
      <c r="F5" s="572" t="s">
        <v>256</v>
      </c>
      <c r="G5" s="557"/>
      <c r="H5" s="557"/>
      <c r="I5" s="556" t="s">
        <v>277</v>
      </c>
      <c r="J5" s="557"/>
      <c r="K5" s="557"/>
      <c r="L5" s="558"/>
    </row>
    <row r="6" spans="1:12" s="174" customFormat="1" ht="26.25" customHeight="1">
      <c r="A6" s="563"/>
      <c r="B6" s="567"/>
      <c r="C6" s="570"/>
      <c r="D6" s="570"/>
      <c r="E6" s="560"/>
      <c r="F6" s="171" t="s">
        <v>257</v>
      </c>
      <c r="G6" s="172" t="s">
        <v>258</v>
      </c>
      <c r="H6" s="173"/>
      <c r="I6" s="553" t="s">
        <v>278</v>
      </c>
      <c r="J6" s="554"/>
      <c r="K6" s="554"/>
      <c r="L6" s="555"/>
    </row>
    <row r="7" spans="1:12" s="181" customFormat="1" ht="42.75" customHeight="1" thickBot="1">
      <c r="A7" s="564"/>
      <c r="B7" s="568"/>
      <c r="C7" s="571"/>
      <c r="D7" s="571"/>
      <c r="E7" s="561"/>
      <c r="F7" s="175" t="s">
        <v>259</v>
      </c>
      <c r="G7" s="176" t="s">
        <v>155</v>
      </c>
      <c r="H7" s="177" t="s">
        <v>156</v>
      </c>
      <c r="I7" s="175">
        <v>1</v>
      </c>
      <c r="J7" s="486">
        <v>2</v>
      </c>
      <c r="K7" s="486">
        <v>3</v>
      </c>
      <c r="L7" s="487">
        <v>4</v>
      </c>
    </row>
    <row r="8" spans="1:12" s="189" customFormat="1" ht="15.75" thickBot="1">
      <c r="A8" s="182">
        <v>1</v>
      </c>
      <c r="B8" s="183">
        <v>2</v>
      </c>
      <c r="C8" s="183">
        <v>3</v>
      </c>
      <c r="D8" s="184">
        <v>4</v>
      </c>
      <c r="E8" s="185">
        <v>5</v>
      </c>
      <c r="F8" s="186">
        <v>6</v>
      </c>
      <c r="G8" s="187">
        <v>7</v>
      </c>
      <c r="H8" s="188">
        <v>8</v>
      </c>
      <c r="I8" s="186">
        <v>9</v>
      </c>
      <c r="J8" s="187">
        <v>10</v>
      </c>
      <c r="K8" s="188">
        <v>11</v>
      </c>
      <c r="L8" s="186">
        <v>12</v>
      </c>
    </row>
    <row r="9" spans="1:12" s="197" customFormat="1" ht="65.25" customHeight="1" thickBot="1">
      <c r="A9" s="190">
        <v>2000</v>
      </c>
      <c r="B9" s="191" t="s">
        <v>164</v>
      </c>
      <c r="C9" s="192" t="s">
        <v>165</v>
      </c>
      <c r="D9" s="193" t="s">
        <v>165</v>
      </c>
      <c r="E9" s="194" t="s">
        <v>844</v>
      </c>
      <c r="F9" s="195">
        <f aca="true" t="shared" si="0" ref="F9:L9">SUM(F10,F46,F63,F89,F145,F165,F185,F214,F246,F277,F309)</f>
        <v>864245.2999999999</v>
      </c>
      <c r="G9" s="195">
        <f t="shared" si="0"/>
        <v>678382.2</v>
      </c>
      <c r="H9" s="196">
        <f t="shared" si="0"/>
        <v>270184.1</v>
      </c>
      <c r="I9" s="195">
        <f t="shared" si="0"/>
        <v>326344.89999999997</v>
      </c>
      <c r="J9" s="195">
        <f t="shared" si="0"/>
        <v>490522.99999999994</v>
      </c>
      <c r="K9" s="195">
        <f t="shared" si="0"/>
        <v>660964.3999999999</v>
      </c>
      <c r="L9" s="195">
        <f t="shared" si="0"/>
        <v>864245.2999999999</v>
      </c>
    </row>
    <row r="10" spans="1:12" s="205" customFormat="1" ht="76.5" customHeight="1">
      <c r="A10" s="198">
        <v>2100</v>
      </c>
      <c r="B10" s="199" t="s">
        <v>561</v>
      </c>
      <c r="C10" s="200" t="s">
        <v>508</v>
      </c>
      <c r="D10" s="201" t="s">
        <v>508</v>
      </c>
      <c r="E10" s="202" t="s">
        <v>845</v>
      </c>
      <c r="F10" s="203">
        <f aca="true" t="shared" si="1" ref="F10:L10">SUM(F12,F17,F21,F26,F29,F32,F35,F38)</f>
        <v>298779.1</v>
      </c>
      <c r="G10" s="203">
        <f t="shared" si="1"/>
        <v>217786.4</v>
      </c>
      <c r="H10" s="204">
        <f t="shared" si="1"/>
        <v>80992.7</v>
      </c>
      <c r="I10" s="203">
        <f t="shared" si="1"/>
        <v>115360.9</v>
      </c>
      <c r="J10" s="204">
        <f t="shared" si="1"/>
        <v>161710.3</v>
      </c>
      <c r="K10" s="203">
        <f t="shared" si="1"/>
        <v>215862</v>
      </c>
      <c r="L10" s="203">
        <f t="shared" si="1"/>
        <v>298779.1</v>
      </c>
    </row>
    <row r="11" spans="1:12" ht="11.25" customHeight="1">
      <c r="A11" s="198"/>
      <c r="B11" s="199"/>
      <c r="C11" s="200"/>
      <c r="D11" s="201"/>
      <c r="E11" s="206" t="s">
        <v>451</v>
      </c>
      <c r="F11" s="101"/>
      <c r="G11" s="101"/>
      <c r="H11" s="112"/>
      <c r="I11" s="101"/>
      <c r="J11" s="112"/>
      <c r="K11" s="101"/>
      <c r="L11" s="101"/>
    </row>
    <row r="12" spans="1:12" s="210" customFormat="1" ht="60" customHeight="1">
      <c r="A12" s="207">
        <v>2110</v>
      </c>
      <c r="B12" s="199" t="s">
        <v>561</v>
      </c>
      <c r="C12" s="208" t="s">
        <v>509</v>
      </c>
      <c r="D12" s="209" t="s">
        <v>508</v>
      </c>
      <c r="E12" s="206" t="s">
        <v>328</v>
      </c>
      <c r="F12" s="101">
        <f aca="true" t="shared" si="2" ref="F12:L12">SUM(F14)</f>
        <v>151030.8</v>
      </c>
      <c r="G12" s="101">
        <f t="shared" si="2"/>
        <v>149830.8</v>
      </c>
      <c r="H12" s="112">
        <f t="shared" si="2"/>
        <v>1200</v>
      </c>
      <c r="I12" s="101">
        <f t="shared" si="2"/>
        <v>35219.5</v>
      </c>
      <c r="J12" s="112">
        <f t="shared" si="2"/>
        <v>68766.5</v>
      </c>
      <c r="K12" s="101">
        <f t="shared" si="2"/>
        <v>105051</v>
      </c>
      <c r="L12" s="101">
        <f t="shared" si="2"/>
        <v>151030.8</v>
      </c>
    </row>
    <row r="13" spans="1:12" s="210" customFormat="1" ht="12" customHeight="1">
      <c r="A13" s="207"/>
      <c r="B13" s="199"/>
      <c r="C13" s="208"/>
      <c r="D13" s="209"/>
      <c r="E13" s="206" t="s">
        <v>452</v>
      </c>
      <c r="F13" s="101"/>
      <c r="G13" s="101"/>
      <c r="H13" s="112"/>
      <c r="I13" s="101"/>
      <c r="J13" s="112"/>
      <c r="K13" s="101"/>
      <c r="L13" s="101"/>
    </row>
    <row r="14" spans="1:14" ht="27.75" customHeight="1">
      <c r="A14" s="211">
        <v>2111</v>
      </c>
      <c r="B14" s="212" t="s">
        <v>561</v>
      </c>
      <c r="C14" s="213" t="s">
        <v>509</v>
      </c>
      <c r="D14" s="214" t="s">
        <v>509</v>
      </c>
      <c r="E14" s="488" t="s">
        <v>329</v>
      </c>
      <c r="F14" s="489">
        <f>SUM(G14:H14)</f>
        <v>151030.8</v>
      </c>
      <c r="G14" s="397">
        <v>149830.8</v>
      </c>
      <c r="H14" s="489">
        <v>1200</v>
      </c>
      <c r="I14" s="402">
        <v>35219.5</v>
      </c>
      <c r="J14" s="205">
        <v>68766.5</v>
      </c>
      <c r="K14" s="401">
        <v>105051</v>
      </c>
      <c r="L14" s="489">
        <v>151030.8</v>
      </c>
      <c r="N14" s="230">
        <v>200</v>
      </c>
    </row>
    <row r="15" spans="1:12" ht="23.25" customHeight="1">
      <c r="A15" s="91">
        <v>2112</v>
      </c>
      <c r="B15" s="208" t="s">
        <v>561</v>
      </c>
      <c r="C15" s="208" t="s">
        <v>509</v>
      </c>
      <c r="D15" s="208" t="s">
        <v>510</v>
      </c>
      <c r="E15" s="218" t="s">
        <v>166</v>
      </c>
      <c r="F15" s="101">
        <f>SUM(G15:H15)</f>
        <v>0</v>
      </c>
      <c r="G15" s="101"/>
      <c r="H15" s="112"/>
      <c r="I15" s="101"/>
      <c r="J15" s="112"/>
      <c r="K15" s="101"/>
      <c r="L15" s="101"/>
    </row>
    <row r="16" spans="1:12" ht="18.75" customHeight="1" thickBot="1">
      <c r="A16" s="198">
        <v>2113</v>
      </c>
      <c r="B16" s="199" t="s">
        <v>561</v>
      </c>
      <c r="C16" s="200" t="s">
        <v>509</v>
      </c>
      <c r="D16" s="201" t="s">
        <v>370</v>
      </c>
      <c r="E16" s="219" t="s">
        <v>167</v>
      </c>
      <c r="F16" s="220">
        <f>SUM(G16:H16)</f>
        <v>0</v>
      </c>
      <c r="G16" s="220"/>
      <c r="H16" s="221"/>
      <c r="I16" s="220"/>
      <c r="J16" s="221"/>
      <c r="K16" s="220"/>
      <c r="L16" s="220"/>
    </row>
    <row r="17" spans="1:12" ht="18.75" customHeight="1">
      <c r="A17" s="207">
        <v>2120</v>
      </c>
      <c r="B17" s="199" t="s">
        <v>561</v>
      </c>
      <c r="C17" s="208" t="s">
        <v>510</v>
      </c>
      <c r="D17" s="209" t="s">
        <v>508</v>
      </c>
      <c r="E17" s="206" t="s">
        <v>168</v>
      </c>
      <c r="F17" s="101">
        <f aca="true" t="shared" si="3" ref="F17:L17">SUM(F19:F20)</f>
        <v>0</v>
      </c>
      <c r="G17" s="101">
        <f t="shared" si="3"/>
        <v>0</v>
      </c>
      <c r="H17" s="112">
        <f t="shared" si="3"/>
        <v>0</v>
      </c>
      <c r="I17" s="101">
        <f t="shared" si="3"/>
        <v>0</v>
      </c>
      <c r="J17" s="112">
        <f t="shared" si="3"/>
        <v>0</v>
      </c>
      <c r="K17" s="101">
        <f t="shared" si="3"/>
        <v>0</v>
      </c>
      <c r="L17" s="101">
        <f t="shared" si="3"/>
        <v>0</v>
      </c>
    </row>
    <row r="18" spans="1:12" s="210" customFormat="1" ht="18.75" customHeight="1">
      <c r="A18" s="207"/>
      <c r="B18" s="199"/>
      <c r="C18" s="208"/>
      <c r="D18" s="209"/>
      <c r="E18" s="206" t="s">
        <v>452</v>
      </c>
      <c r="F18" s="101"/>
      <c r="G18" s="101"/>
      <c r="H18" s="112"/>
      <c r="I18" s="101"/>
      <c r="J18" s="112"/>
      <c r="K18" s="101"/>
      <c r="L18" s="101"/>
    </row>
    <row r="19" spans="1:12" ht="20.25" customHeight="1" thickBot="1">
      <c r="A19" s="207">
        <v>2121</v>
      </c>
      <c r="B19" s="199" t="s">
        <v>561</v>
      </c>
      <c r="C19" s="208" t="s">
        <v>510</v>
      </c>
      <c r="D19" s="209" t="s">
        <v>509</v>
      </c>
      <c r="E19" s="206" t="s">
        <v>330</v>
      </c>
      <c r="F19" s="222">
        <f>SUM(G19:H19)</f>
        <v>0</v>
      </c>
      <c r="G19" s="222"/>
      <c r="H19" s="223"/>
      <c r="I19" s="222"/>
      <c r="J19" s="223"/>
      <c r="K19" s="222"/>
      <c r="L19" s="222"/>
    </row>
    <row r="20" spans="1:12" ht="35.25" customHeight="1" thickBot="1">
      <c r="A20" s="207">
        <v>2122</v>
      </c>
      <c r="B20" s="199" t="s">
        <v>561</v>
      </c>
      <c r="C20" s="208" t="s">
        <v>510</v>
      </c>
      <c r="D20" s="209" t="s">
        <v>510</v>
      </c>
      <c r="E20" s="206" t="s">
        <v>171</v>
      </c>
      <c r="F20" s="222">
        <f>SUM(G20:H20)</f>
        <v>0</v>
      </c>
      <c r="G20" s="222"/>
      <c r="H20" s="223"/>
      <c r="I20" s="222"/>
      <c r="J20" s="223"/>
      <c r="K20" s="222"/>
      <c r="L20" s="222"/>
    </row>
    <row r="21" spans="1:12" ht="18" customHeight="1" thickBot="1">
      <c r="A21" s="207">
        <v>2130</v>
      </c>
      <c r="B21" s="199" t="s">
        <v>561</v>
      </c>
      <c r="C21" s="208" t="s">
        <v>370</v>
      </c>
      <c r="D21" s="209" t="s">
        <v>508</v>
      </c>
      <c r="E21" s="206" t="s">
        <v>172</v>
      </c>
      <c r="F21" s="95">
        <f aca="true" t="shared" si="4" ref="F21:L21">SUM(F25,F24)</f>
        <v>5495.1</v>
      </c>
      <c r="G21" s="95">
        <f t="shared" si="4"/>
        <v>5495.1</v>
      </c>
      <c r="H21" s="95">
        <f t="shared" si="4"/>
        <v>0</v>
      </c>
      <c r="I21" s="95">
        <f t="shared" si="4"/>
        <v>1500</v>
      </c>
      <c r="J21" s="95">
        <f t="shared" si="4"/>
        <v>3000</v>
      </c>
      <c r="K21" s="95">
        <f t="shared" si="4"/>
        <v>4589</v>
      </c>
      <c r="L21" s="490">
        <f t="shared" si="4"/>
        <v>5495.1</v>
      </c>
    </row>
    <row r="22" spans="1:12" s="210" customFormat="1" ht="10.5" customHeight="1">
      <c r="A22" s="207"/>
      <c r="B22" s="199"/>
      <c r="C22" s="208"/>
      <c r="D22" s="209"/>
      <c r="E22" s="206" t="s">
        <v>452</v>
      </c>
      <c r="F22" s="101"/>
      <c r="G22" s="101"/>
      <c r="H22" s="112"/>
      <c r="I22" s="101"/>
      <c r="J22" s="112"/>
      <c r="K22" s="100"/>
      <c r="L22" s="228"/>
    </row>
    <row r="23" spans="1:12" ht="31.5" customHeight="1" thickBot="1">
      <c r="A23" s="207">
        <v>2131</v>
      </c>
      <c r="B23" s="199" t="s">
        <v>561</v>
      </c>
      <c r="C23" s="208" t="s">
        <v>370</v>
      </c>
      <c r="D23" s="209" t="s">
        <v>509</v>
      </c>
      <c r="E23" s="206" t="s">
        <v>173</v>
      </c>
      <c r="F23" s="222">
        <f>SUM(G23:H23)</f>
        <v>0</v>
      </c>
      <c r="G23" s="222"/>
      <c r="H23" s="223"/>
      <c r="I23" s="225"/>
      <c r="J23" s="225"/>
      <c r="K23" s="491"/>
      <c r="L23" s="225"/>
    </row>
    <row r="24" spans="1:12" ht="27" customHeight="1" thickBot="1">
      <c r="A24" s="207">
        <v>2132</v>
      </c>
      <c r="B24" s="199" t="s">
        <v>561</v>
      </c>
      <c r="C24" s="208">
        <v>3</v>
      </c>
      <c r="D24" s="209">
        <v>2</v>
      </c>
      <c r="E24" s="206" t="s">
        <v>174</v>
      </c>
      <c r="F24" s="222">
        <f>SUM(G24:H24)</f>
        <v>0</v>
      </c>
      <c r="G24" s="222"/>
      <c r="H24" s="222"/>
      <c r="I24" s="492"/>
      <c r="J24" s="227"/>
      <c r="K24" s="223"/>
      <c r="L24" s="222"/>
    </row>
    <row r="25" spans="1:12" ht="24" customHeight="1" thickBot="1">
      <c r="A25" s="207">
        <v>2133</v>
      </c>
      <c r="B25" s="199" t="s">
        <v>561</v>
      </c>
      <c r="C25" s="208">
        <v>3</v>
      </c>
      <c r="D25" s="209">
        <v>3</v>
      </c>
      <c r="E25" s="206" t="s">
        <v>175</v>
      </c>
      <c r="F25" s="222">
        <f>SUM(G25:H25)</f>
        <v>5495.1</v>
      </c>
      <c r="G25" s="115">
        <v>5495.1</v>
      </c>
      <c r="H25" s="115"/>
      <c r="I25" s="229">
        <v>1500</v>
      </c>
      <c r="J25" s="115">
        <v>3000</v>
      </c>
      <c r="K25" s="116">
        <v>4589</v>
      </c>
      <c r="L25" s="115">
        <v>5495.1</v>
      </c>
    </row>
    <row r="26" spans="1:12" ht="27.75" customHeight="1">
      <c r="A26" s="207">
        <v>2140</v>
      </c>
      <c r="B26" s="199" t="s">
        <v>561</v>
      </c>
      <c r="C26" s="208">
        <v>4</v>
      </c>
      <c r="D26" s="209">
        <v>0</v>
      </c>
      <c r="E26" s="206" t="s">
        <v>176</v>
      </c>
      <c r="F26" s="101">
        <f aca="true" t="shared" si="5" ref="F26:L26">SUM(F28)</f>
        <v>0</v>
      </c>
      <c r="G26" s="101">
        <f t="shared" si="5"/>
        <v>0</v>
      </c>
      <c r="H26" s="112">
        <f t="shared" si="5"/>
        <v>0</v>
      </c>
      <c r="I26" s="100">
        <f t="shared" si="5"/>
        <v>0</v>
      </c>
      <c r="J26" s="101">
        <f t="shared" si="5"/>
        <v>0</v>
      </c>
      <c r="K26" s="112">
        <f t="shared" si="5"/>
        <v>0</v>
      </c>
      <c r="L26" s="101">
        <f t="shared" si="5"/>
        <v>0</v>
      </c>
    </row>
    <row r="27" spans="1:12" s="210" customFormat="1" ht="14.25" customHeight="1">
      <c r="A27" s="207"/>
      <c r="B27" s="199"/>
      <c r="C27" s="208"/>
      <c r="D27" s="209"/>
      <c r="E27" s="206" t="s">
        <v>452</v>
      </c>
      <c r="F27" s="101"/>
      <c r="G27" s="101"/>
      <c r="H27" s="112"/>
      <c r="I27" s="100"/>
      <c r="J27" s="101"/>
      <c r="K27" s="112"/>
      <c r="L27" s="101"/>
    </row>
    <row r="28" spans="1:12" ht="24.75" customHeight="1" thickBot="1">
      <c r="A28" s="207">
        <v>2141</v>
      </c>
      <c r="B28" s="199" t="s">
        <v>561</v>
      </c>
      <c r="C28" s="208">
        <v>4</v>
      </c>
      <c r="D28" s="209">
        <v>1</v>
      </c>
      <c r="E28" s="206" t="s">
        <v>177</v>
      </c>
      <c r="F28" s="222">
        <f>SUM(G28:H28)</f>
        <v>0</v>
      </c>
      <c r="G28" s="222"/>
      <c r="H28" s="223"/>
      <c r="I28" s="492"/>
      <c r="J28" s="222"/>
      <c r="K28" s="223"/>
      <c r="L28" s="222"/>
    </row>
    <row r="29" spans="1:12" ht="49.5" customHeight="1">
      <c r="A29" s="207">
        <v>2150</v>
      </c>
      <c r="B29" s="199" t="s">
        <v>561</v>
      </c>
      <c r="C29" s="208">
        <v>5</v>
      </c>
      <c r="D29" s="209">
        <v>0</v>
      </c>
      <c r="E29" s="206" t="s">
        <v>178</v>
      </c>
      <c r="F29" s="101">
        <f aca="true" t="shared" si="6" ref="F29:L29">SUM(F31)</f>
        <v>0</v>
      </c>
      <c r="G29" s="101">
        <f t="shared" si="6"/>
        <v>0</v>
      </c>
      <c r="H29" s="112">
        <f t="shared" si="6"/>
        <v>0</v>
      </c>
      <c r="I29" s="100">
        <f t="shared" si="6"/>
        <v>0</v>
      </c>
      <c r="J29" s="101">
        <f t="shared" si="6"/>
        <v>0</v>
      </c>
      <c r="K29" s="112">
        <f t="shared" si="6"/>
        <v>0</v>
      </c>
      <c r="L29" s="101">
        <f t="shared" si="6"/>
        <v>0</v>
      </c>
    </row>
    <row r="30" spans="1:12" s="210" customFormat="1" ht="16.5" customHeight="1">
      <c r="A30" s="207"/>
      <c r="B30" s="199"/>
      <c r="C30" s="208"/>
      <c r="D30" s="209"/>
      <c r="E30" s="206" t="s">
        <v>452</v>
      </c>
      <c r="F30" s="101"/>
      <c r="G30" s="101"/>
      <c r="H30" s="112"/>
      <c r="I30" s="100"/>
      <c r="J30" s="101"/>
      <c r="K30" s="112"/>
      <c r="L30" s="101"/>
    </row>
    <row r="31" spans="1:12" ht="52.5" customHeight="1" thickBot="1">
      <c r="A31" s="207">
        <v>2151</v>
      </c>
      <c r="B31" s="199" t="s">
        <v>561</v>
      </c>
      <c r="C31" s="208">
        <v>5</v>
      </c>
      <c r="D31" s="209">
        <v>1</v>
      </c>
      <c r="E31" s="206" t="s">
        <v>179</v>
      </c>
      <c r="F31" s="222">
        <f>SUM(G31:H31)</f>
        <v>0</v>
      </c>
      <c r="G31" s="222"/>
      <c r="H31" s="223"/>
      <c r="I31" s="492"/>
      <c r="J31" s="222"/>
      <c r="K31" s="223"/>
      <c r="L31" s="222"/>
    </row>
    <row r="32" spans="1:14" ht="37.5" customHeight="1">
      <c r="A32" s="207">
        <v>2160</v>
      </c>
      <c r="B32" s="199" t="s">
        <v>561</v>
      </c>
      <c r="C32" s="208">
        <v>6</v>
      </c>
      <c r="D32" s="209">
        <v>0</v>
      </c>
      <c r="E32" s="206" t="s">
        <v>180</v>
      </c>
      <c r="F32" s="100">
        <f aca="true" t="shared" si="7" ref="F32:L32">SUM(F34)</f>
        <v>142253.2</v>
      </c>
      <c r="G32" s="228">
        <f t="shared" si="7"/>
        <v>62460.5</v>
      </c>
      <c r="H32" s="112">
        <f t="shared" si="7"/>
        <v>79792.7</v>
      </c>
      <c r="I32" s="228">
        <f t="shared" si="7"/>
        <v>78641.4</v>
      </c>
      <c r="J32" s="112">
        <f t="shared" si="7"/>
        <v>89943.8</v>
      </c>
      <c r="K32" s="228">
        <f t="shared" si="7"/>
        <v>106222</v>
      </c>
      <c r="L32" s="228">
        <f t="shared" si="7"/>
        <v>142253.2</v>
      </c>
      <c r="N32" s="230"/>
    </row>
    <row r="33" spans="1:12" s="210" customFormat="1" ht="20.25" customHeight="1" thickBot="1">
      <c r="A33" s="207"/>
      <c r="B33" s="199"/>
      <c r="C33" s="208"/>
      <c r="D33" s="209"/>
      <c r="E33" s="206" t="s">
        <v>452</v>
      </c>
      <c r="F33" s="100"/>
      <c r="G33" s="115"/>
      <c r="H33" s="116"/>
      <c r="I33" s="115"/>
      <c r="J33" s="116"/>
      <c r="K33" s="115"/>
      <c r="L33" s="115"/>
    </row>
    <row r="34" spans="1:12" ht="39" customHeight="1" thickBot="1">
      <c r="A34" s="211">
        <v>2161</v>
      </c>
      <c r="B34" s="212" t="s">
        <v>561</v>
      </c>
      <c r="C34" s="213">
        <v>6</v>
      </c>
      <c r="D34" s="214">
        <v>1</v>
      </c>
      <c r="E34" s="488" t="s">
        <v>181</v>
      </c>
      <c r="F34" s="229">
        <f>SUM(G34:H34)</f>
        <v>142253.2</v>
      </c>
      <c r="G34" s="397">
        <v>62460.5</v>
      </c>
      <c r="H34" s="427">
        <v>79792.7</v>
      </c>
      <c r="I34" s="428">
        <v>78641.4</v>
      </c>
      <c r="J34" s="397">
        <v>89943.8</v>
      </c>
      <c r="K34" s="428">
        <v>106222</v>
      </c>
      <c r="L34" s="493">
        <v>142253.2</v>
      </c>
    </row>
    <row r="35" spans="1:12" ht="24">
      <c r="A35" s="207">
        <v>2170</v>
      </c>
      <c r="B35" s="199" t="s">
        <v>561</v>
      </c>
      <c r="C35" s="208">
        <v>7</v>
      </c>
      <c r="D35" s="209">
        <v>0</v>
      </c>
      <c r="E35" s="206" t="s">
        <v>44</v>
      </c>
      <c r="F35" s="100">
        <f aca="true" t="shared" si="8" ref="F35:L35">SUM(F37)</f>
        <v>0</v>
      </c>
      <c r="G35" s="232">
        <f t="shared" si="8"/>
        <v>0</v>
      </c>
      <c r="H35" s="238">
        <f t="shared" si="8"/>
        <v>0</v>
      </c>
      <c r="I35" s="232">
        <f t="shared" si="8"/>
        <v>0</v>
      </c>
      <c r="J35" s="238">
        <f t="shared" si="8"/>
        <v>0</v>
      </c>
      <c r="K35" s="232">
        <f t="shared" si="8"/>
        <v>0</v>
      </c>
      <c r="L35" s="232">
        <f t="shared" si="8"/>
        <v>0</v>
      </c>
    </row>
    <row r="36" spans="1:12" s="210" customFormat="1" ht="14.25" customHeight="1">
      <c r="A36" s="207"/>
      <c r="B36" s="199"/>
      <c r="C36" s="208"/>
      <c r="D36" s="209"/>
      <c r="E36" s="206" t="s">
        <v>452</v>
      </c>
      <c r="F36" s="100"/>
      <c r="G36" s="101"/>
      <c r="H36" s="112"/>
      <c r="I36" s="101"/>
      <c r="J36" s="112"/>
      <c r="K36" s="101"/>
      <c r="L36" s="101"/>
    </row>
    <row r="37" spans="1:12" ht="24.75" thickBot="1">
      <c r="A37" s="207">
        <v>2171</v>
      </c>
      <c r="B37" s="199" t="s">
        <v>561</v>
      </c>
      <c r="C37" s="208">
        <v>7</v>
      </c>
      <c r="D37" s="209">
        <v>1</v>
      </c>
      <c r="E37" s="206" t="s">
        <v>44</v>
      </c>
      <c r="F37" s="492">
        <f>SUM(G37:H37)</f>
        <v>0</v>
      </c>
      <c r="G37" s="222"/>
      <c r="H37" s="223"/>
      <c r="I37" s="222"/>
      <c r="J37" s="223"/>
      <c r="K37" s="222"/>
      <c r="L37" s="222"/>
    </row>
    <row r="38" spans="1:12" ht="38.25" customHeight="1">
      <c r="A38" s="207">
        <v>2180</v>
      </c>
      <c r="B38" s="199" t="s">
        <v>561</v>
      </c>
      <c r="C38" s="208">
        <v>8</v>
      </c>
      <c r="D38" s="209">
        <v>0</v>
      </c>
      <c r="E38" s="206" t="s">
        <v>182</v>
      </c>
      <c r="F38" s="101">
        <f aca="true" t="shared" si="9" ref="F38:L38">SUM(F40)</f>
        <v>0</v>
      </c>
      <c r="G38" s="101">
        <f t="shared" si="9"/>
        <v>0</v>
      </c>
      <c r="H38" s="112">
        <f t="shared" si="9"/>
        <v>0</v>
      </c>
      <c r="I38" s="101">
        <f t="shared" si="9"/>
        <v>0</v>
      </c>
      <c r="J38" s="112">
        <f t="shared" si="9"/>
        <v>0</v>
      </c>
      <c r="K38" s="101">
        <f t="shared" si="9"/>
        <v>0</v>
      </c>
      <c r="L38" s="101">
        <f t="shared" si="9"/>
        <v>0</v>
      </c>
    </row>
    <row r="39" spans="1:12" s="210" customFormat="1" ht="18.75" customHeight="1">
      <c r="A39" s="207"/>
      <c r="B39" s="199"/>
      <c r="C39" s="208"/>
      <c r="D39" s="209"/>
      <c r="E39" s="206" t="s">
        <v>452</v>
      </c>
      <c r="F39" s="101"/>
      <c r="G39" s="101"/>
      <c r="H39" s="112"/>
      <c r="I39" s="101"/>
      <c r="J39" s="112"/>
      <c r="K39" s="101"/>
      <c r="L39" s="101"/>
    </row>
    <row r="40" spans="1:12" ht="34.5" customHeight="1">
      <c r="A40" s="207">
        <v>2181</v>
      </c>
      <c r="B40" s="199" t="s">
        <v>561</v>
      </c>
      <c r="C40" s="208">
        <v>8</v>
      </c>
      <c r="D40" s="209">
        <v>1</v>
      </c>
      <c r="E40" s="206" t="s">
        <v>182</v>
      </c>
      <c r="F40" s="101">
        <f aca="true" t="shared" si="10" ref="F40:L40">SUM(F42:F43)</f>
        <v>0</v>
      </c>
      <c r="G40" s="101">
        <f>SUM(G42:G43)</f>
        <v>0</v>
      </c>
      <c r="H40" s="112">
        <f t="shared" si="10"/>
        <v>0</v>
      </c>
      <c r="I40" s="101">
        <f t="shared" si="10"/>
        <v>0</v>
      </c>
      <c r="J40" s="112">
        <f t="shared" si="10"/>
        <v>0</v>
      </c>
      <c r="K40" s="101">
        <f t="shared" si="10"/>
        <v>0</v>
      </c>
      <c r="L40" s="101">
        <f t="shared" si="10"/>
        <v>0</v>
      </c>
    </row>
    <row r="41" spans="1:12" ht="15">
      <c r="A41" s="207"/>
      <c r="B41" s="199"/>
      <c r="C41" s="208"/>
      <c r="D41" s="209"/>
      <c r="E41" s="219" t="s">
        <v>452</v>
      </c>
      <c r="F41" s="101"/>
      <c r="G41" s="101"/>
      <c r="H41" s="112"/>
      <c r="I41" s="101"/>
      <c r="J41" s="112"/>
      <c r="K41" s="101"/>
      <c r="L41" s="101"/>
    </row>
    <row r="42" spans="1:12" ht="24.75" thickBot="1">
      <c r="A42" s="207">
        <v>2182</v>
      </c>
      <c r="B42" s="199" t="s">
        <v>561</v>
      </c>
      <c r="C42" s="208">
        <v>8</v>
      </c>
      <c r="D42" s="209">
        <v>1</v>
      </c>
      <c r="E42" s="219" t="s">
        <v>459</v>
      </c>
      <c r="F42" s="222">
        <f>SUM(G42:H42)</f>
        <v>0</v>
      </c>
      <c r="G42" s="222"/>
      <c r="H42" s="223"/>
      <c r="I42" s="222"/>
      <c r="J42" s="223"/>
      <c r="K42" s="222"/>
      <c r="L42" s="222"/>
    </row>
    <row r="43" spans="1:12" ht="24.75" thickBot="1">
      <c r="A43" s="207">
        <v>2183</v>
      </c>
      <c r="B43" s="199" t="s">
        <v>561</v>
      </c>
      <c r="C43" s="208">
        <v>8</v>
      </c>
      <c r="D43" s="209">
        <v>1</v>
      </c>
      <c r="E43" s="219" t="s">
        <v>460</v>
      </c>
      <c r="F43" s="222">
        <f>SUM(G43:H43)</f>
        <v>0</v>
      </c>
      <c r="G43" s="222">
        <f aca="true" t="shared" si="11" ref="G43:L43">G44</f>
        <v>0</v>
      </c>
      <c r="H43" s="223">
        <f t="shared" si="11"/>
        <v>0</v>
      </c>
      <c r="I43" s="222">
        <f t="shared" si="11"/>
        <v>0</v>
      </c>
      <c r="J43" s="223">
        <f t="shared" si="11"/>
        <v>0</v>
      </c>
      <c r="K43" s="222">
        <f t="shared" si="11"/>
        <v>0</v>
      </c>
      <c r="L43" s="222">
        <f t="shared" si="11"/>
        <v>0</v>
      </c>
    </row>
    <row r="44" spans="1:12" ht="36.75" thickBot="1">
      <c r="A44" s="207">
        <v>2184</v>
      </c>
      <c r="B44" s="199" t="s">
        <v>561</v>
      </c>
      <c r="C44" s="208">
        <v>8</v>
      </c>
      <c r="D44" s="209">
        <v>1</v>
      </c>
      <c r="E44" s="219" t="s">
        <v>465</v>
      </c>
      <c r="F44" s="222">
        <f>SUM(G44:H44)</f>
        <v>0</v>
      </c>
      <c r="G44" s="222"/>
      <c r="H44" s="223"/>
      <c r="I44" s="222"/>
      <c r="J44" s="223"/>
      <c r="K44" s="222"/>
      <c r="L44" s="222"/>
    </row>
    <row r="45" spans="1:12" ht="15">
      <c r="A45" s="207">
        <v>2185</v>
      </c>
      <c r="B45" s="199" t="s">
        <v>561</v>
      </c>
      <c r="C45" s="208">
        <v>8</v>
      </c>
      <c r="D45" s="209">
        <v>1</v>
      </c>
      <c r="E45" s="219"/>
      <c r="F45" s="101"/>
      <c r="G45" s="101"/>
      <c r="H45" s="112"/>
      <c r="I45" s="101"/>
      <c r="J45" s="112"/>
      <c r="K45" s="101"/>
      <c r="L45" s="101"/>
    </row>
    <row r="46" spans="1:12" s="205" customFormat="1" ht="40.5" customHeight="1">
      <c r="A46" s="207">
        <v>2200</v>
      </c>
      <c r="B46" s="199" t="s">
        <v>562</v>
      </c>
      <c r="C46" s="208">
        <v>0</v>
      </c>
      <c r="D46" s="209">
        <v>0</v>
      </c>
      <c r="E46" s="202" t="s">
        <v>846</v>
      </c>
      <c r="F46" s="95">
        <f aca="true" t="shared" si="12" ref="F46:L46">SUM(F48,F51,F54,F57,F60)</f>
        <v>0</v>
      </c>
      <c r="G46" s="95">
        <f t="shared" si="12"/>
        <v>0</v>
      </c>
      <c r="H46" s="239">
        <f t="shared" si="12"/>
        <v>0</v>
      </c>
      <c r="I46" s="95">
        <f t="shared" si="12"/>
        <v>0</v>
      </c>
      <c r="J46" s="239">
        <f t="shared" si="12"/>
        <v>0</v>
      </c>
      <c r="K46" s="95">
        <f t="shared" si="12"/>
        <v>0</v>
      </c>
      <c r="L46" s="95">
        <f t="shared" si="12"/>
        <v>0</v>
      </c>
    </row>
    <row r="47" spans="1:12" ht="11.25" customHeight="1">
      <c r="A47" s="198"/>
      <c r="B47" s="199"/>
      <c r="C47" s="200"/>
      <c r="D47" s="201"/>
      <c r="E47" s="206" t="s">
        <v>451</v>
      </c>
      <c r="F47" s="232"/>
      <c r="G47" s="232"/>
      <c r="H47" s="238"/>
      <c r="I47" s="232"/>
      <c r="J47" s="238"/>
      <c r="K47" s="232"/>
      <c r="L47" s="232"/>
    </row>
    <row r="48" spans="1:12" ht="21" customHeight="1">
      <c r="A48" s="207">
        <v>2210</v>
      </c>
      <c r="B48" s="199" t="s">
        <v>562</v>
      </c>
      <c r="C48" s="208">
        <v>1</v>
      </c>
      <c r="D48" s="209">
        <v>0</v>
      </c>
      <c r="E48" s="206" t="s">
        <v>183</v>
      </c>
      <c r="F48" s="101">
        <f aca="true" t="shared" si="13" ref="F48:L48">SUM(F50)</f>
        <v>0</v>
      </c>
      <c r="G48" s="101">
        <f t="shared" si="13"/>
        <v>0</v>
      </c>
      <c r="H48" s="112">
        <f t="shared" si="13"/>
        <v>0</v>
      </c>
      <c r="I48" s="101">
        <f t="shared" si="13"/>
        <v>0</v>
      </c>
      <c r="J48" s="112">
        <f t="shared" si="13"/>
        <v>0</v>
      </c>
      <c r="K48" s="101">
        <f t="shared" si="13"/>
        <v>0</v>
      </c>
      <c r="L48" s="101">
        <f t="shared" si="13"/>
        <v>0</v>
      </c>
    </row>
    <row r="49" spans="1:12" s="210" customFormat="1" ht="10.5" customHeight="1">
      <c r="A49" s="207"/>
      <c r="B49" s="199"/>
      <c r="C49" s="208"/>
      <c r="D49" s="209"/>
      <c r="E49" s="206" t="s">
        <v>452</v>
      </c>
      <c r="F49" s="101"/>
      <c r="G49" s="101"/>
      <c r="H49" s="112"/>
      <c r="I49" s="101"/>
      <c r="J49" s="112"/>
      <c r="K49" s="101"/>
      <c r="L49" s="101"/>
    </row>
    <row r="50" spans="1:12" ht="19.5" customHeight="1" thickBot="1">
      <c r="A50" s="207">
        <v>2211</v>
      </c>
      <c r="B50" s="199" t="s">
        <v>562</v>
      </c>
      <c r="C50" s="208">
        <v>1</v>
      </c>
      <c r="D50" s="209">
        <v>1</v>
      </c>
      <c r="E50" s="206" t="s">
        <v>184</v>
      </c>
      <c r="F50" s="222">
        <f>SUM(G50:H50)</f>
        <v>0</v>
      </c>
      <c r="G50" s="222"/>
      <c r="H50" s="223"/>
      <c r="I50" s="222"/>
      <c r="J50" s="225"/>
      <c r="K50" s="225"/>
      <c r="L50" s="225"/>
    </row>
    <row r="51" spans="1:12" ht="17.25" customHeight="1">
      <c r="A51" s="207">
        <v>2220</v>
      </c>
      <c r="B51" s="199" t="s">
        <v>562</v>
      </c>
      <c r="C51" s="208">
        <v>2</v>
      </c>
      <c r="D51" s="209">
        <v>0</v>
      </c>
      <c r="E51" s="206" t="s">
        <v>185</v>
      </c>
      <c r="F51" s="101">
        <f aca="true" t="shared" si="14" ref="F51:L51">SUM(F53)</f>
        <v>0</v>
      </c>
      <c r="G51" s="101">
        <f t="shared" si="14"/>
        <v>0</v>
      </c>
      <c r="H51" s="112">
        <f t="shared" si="14"/>
        <v>0</v>
      </c>
      <c r="I51" s="101">
        <f t="shared" si="14"/>
        <v>0</v>
      </c>
      <c r="J51" s="112">
        <f t="shared" si="14"/>
        <v>0</v>
      </c>
      <c r="K51" s="101">
        <f t="shared" si="14"/>
        <v>0</v>
      </c>
      <c r="L51" s="101">
        <f t="shared" si="14"/>
        <v>0</v>
      </c>
    </row>
    <row r="52" spans="1:12" s="210" customFormat="1" ht="10.5" customHeight="1">
      <c r="A52" s="207"/>
      <c r="B52" s="199"/>
      <c r="C52" s="208"/>
      <c r="D52" s="209"/>
      <c r="E52" s="206" t="s">
        <v>452</v>
      </c>
      <c r="F52" s="101"/>
      <c r="G52" s="101"/>
      <c r="H52" s="112"/>
      <c r="I52" s="101"/>
      <c r="J52" s="112"/>
      <c r="K52" s="101"/>
      <c r="L52" s="101"/>
    </row>
    <row r="53" spans="1:12" ht="15.75" customHeight="1" thickBot="1">
      <c r="A53" s="207">
        <v>2221</v>
      </c>
      <c r="B53" s="199" t="s">
        <v>562</v>
      </c>
      <c r="C53" s="208">
        <v>2</v>
      </c>
      <c r="D53" s="209">
        <v>1</v>
      </c>
      <c r="E53" s="206" t="s">
        <v>186</v>
      </c>
      <c r="F53" s="222">
        <f>SUM(G53:H53)</f>
        <v>0</v>
      </c>
      <c r="G53" s="222"/>
      <c r="H53" s="223"/>
      <c r="I53" s="222"/>
      <c r="J53" s="223"/>
      <c r="K53" s="222"/>
      <c r="L53" s="222"/>
    </row>
    <row r="54" spans="1:12" ht="17.25" customHeight="1">
      <c r="A54" s="207">
        <v>2230</v>
      </c>
      <c r="B54" s="199" t="s">
        <v>562</v>
      </c>
      <c r="C54" s="208">
        <v>3</v>
      </c>
      <c r="D54" s="209">
        <v>0</v>
      </c>
      <c r="E54" s="206" t="s">
        <v>187</v>
      </c>
      <c r="F54" s="101">
        <f aca="true" t="shared" si="15" ref="F54:L54">SUM(F56)</f>
        <v>0</v>
      </c>
      <c r="G54" s="101">
        <f t="shared" si="15"/>
        <v>0</v>
      </c>
      <c r="H54" s="112">
        <f t="shared" si="15"/>
        <v>0</v>
      </c>
      <c r="I54" s="101">
        <f t="shared" si="15"/>
        <v>0</v>
      </c>
      <c r="J54" s="112">
        <f t="shared" si="15"/>
        <v>0</v>
      </c>
      <c r="K54" s="101">
        <f t="shared" si="15"/>
        <v>0</v>
      </c>
      <c r="L54" s="101">
        <f t="shared" si="15"/>
        <v>0</v>
      </c>
    </row>
    <row r="55" spans="1:12" s="210" customFormat="1" ht="14.25" customHeight="1">
      <c r="A55" s="207"/>
      <c r="B55" s="199"/>
      <c r="C55" s="208"/>
      <c r="D55" s="209"/>
      <c r="E55" s="206" t="s">
        <v>452</v>
      </c>
      <c r="F55" s="101"/>
      <c r="G55" s="101"/>
      <c r="H55" s="112"/>
      <c r="I55" s="101"/>
      <c r="J55" s="112"/>
      <c r="K55" s="101"/>
      <c r="L55" s="101"/>
    </row>
    <row r="56" spans="1:12" ht="19.5" customHeight="1" thickBot="1">
      <c r="A56" s="207">
        <v>2231</v>
      </c>
      <c r="B56" s="199" t="s">
        <v>562</v>
      </c>
      <c r="C56" s="208">
        <v>3</v>
      </c>
      <c r="D56" s="209">
        <v>1</v>
      </c>
      <c r="E56" s="206" t="s">
        <v>188</v>
      </c>
      <c r="F56" s="222">
        <f>SUM(G56:H56)</f>
        <v>0</v>
      </c>
      <c r="G56" s="222"/>
      <c r="H56" s="223"/>
      <c r="I56" s="222"/>
      <c r="J56" s="223"/>
      <c r="K56" s="222"/>
      <c r="L56" s="222"/>
    </row>
    <row r="57" spans="1:12" ht="38.25" customHeight="1">
      <c r="A57" s="207">
        <v>2240</v>
      </c>
      <c r="B57" s="199" t="s">
        <v>562</v>
      </c>
      <c r="C57" s="208">
        <v>4</v>
      </c>
      <c r="D57" s="209">
        <v>0</v>
      </c>
      <c r="E57" s="206" t="s">
        <v>189</v>
      </c>
      <c r="F57" s="101">
        <f aca="true" t="shared" si="16" ref="F57:L57">SUM(F59)</f>
        <v>0</v>
      </c>
      <c r="G57" s="101">
        <f t="shared" si="16"/>
        <v>0</v>
      </c>
      <c r="H57" s="112">
        <f t="shared" si="16"/>
        <v>0</v>
      </c>
      <c r="I57" s="101">
        <f t="shared" si="16"/>
        <v>0</v>
      </c>
      <c r="J57" s="112">
        <f t="shared" si="16"/>
        <v>0</v>
      </c>
      <c r="K57" s="101">
        <f t="shared" si="16"/>
        <v>0</v>
      </c>
      <c r="L57" s="101">
        <f t="shared" si="16"/>
        <v>0</v>
      </c>
    </row>
    <row r="58" spans="1:12" s="210" customFormat="1" ht="15.75" customHeight="1">
      <c r="A58" s="207"/>
      <c r="B58" s="208"/>
      <c r="C58" s="208"/>
      <c r="D58" s="209"/>
      <c r="E58" s="206" t="s">
        <v>452</v>
      </c>
      <c r="F58" s="101"/>
      <c r="G58" s="101"/>
      <c r="H58" s="112"/>
      <c r="I58" s="101"/>
      <c r="J58" s="112"/>
      <c r="K58" s="101"/>
      <c r="L58" s="101"/>
    </row>
    <row r="59" spans="1:12" ht="34.5" customHeight="1" thickBot="1">
      <c r="A59" s="207">
        <v>2241</v>
      </c>
      <c r="B59" s="199" t="s">
        <v>562</v>
      </c>
      <c r="C59" s="208">
        <v>4</v>
      </c>
      <c r="D59" s="209">
        <v>1</v>
      </c>
      <c r="E59" s="206" t="s">
        <v>189</v>
      </c>
      <c r="F59" s="222">
        <f>SUM(G59:H59)</f>
        <v>0</v>
      </c>
      <c r="G59" s="222"/>
      <c r="H59" s="223"/>
      <c r="I59" s="222"/>
      <c r="J59" s="223"/>
      <c r="K59" s="222"/>
      <c r="L59" s="222"/>
    </row>
    <row r="60" spans="1:12" ht="27.75" customHeight="1">
      <c r="A60" s="207">
        <v>2250</v>
      </c>
      <c r="B60" s="199" t="s">
        <v>562</v>
      </c>
      <c r="C60" s="208">
        <v>5</v>
      </c>
      <c r="D60" s="209">
        <v>0</v>
      </c>
      <c r="E60" s="206" t="s">
        <v>190</v>
      </c>
      <c r="F60" s="101">
        <f aca="true" t="shared" si="17" ref="F60:L60">SUM(F62)</f>
        <v>0</v>
      </c>
      <c r="G60" s="101">
        <f t="shared" si="17"/>
        <v>0</v>
      </c>
      <c r="H60" s="112">
        <f t="shared" si="17"/>
        <v>0</v>
      </c>
      <c r="I60" s="101">
        <f t="shared" si="17"/>
        <v>0</v>
      </c>
      <c r="J60" s="112">
        <f t="shared" si="17"/>
        <v>0</v>
      </c>
      <c r="K60" s="101">
        <f t="shared" si="17"/>
        <v>0</v>
      </c>
      <c r="L60" s="101">
        <f t="shared" si="17"/>
        <v>0</v>
      </c>
    </row>
    <row r="61" spans="1:12" s="210" customFormat="1" ht="13.5" customHeight="1">
      <c r="A61" s="207"/>
      <c r="B61" s="199"/>
      <c r="C61" s="208"/>
      <c r="D61" s="209"/>
      <c r="E61" s="206" t="s">
        <v>452</v>
      </c>
      <c r="F61" s="101"/>
      <c r="G61" s="101"/>
      <c r="H61" s="112"/>
      <c r="I61" s="101"/>
      <c r="J61" s="112"/>
      <c r="K61" s="101"/>
      <c r="L61" s="101"/>
    </row>
    <row r="62" spans="1:12" ht="25.5" customHeight="1" thickBot="1">
      <c r="A62" s="207">
        <v>2251</v>
      </c>
      <c r="B62" s="208" t="s">
        <v>562</v>
      </c>
      <c r="C62" s="208">
        <v>5</v>
      </c>
      <c r="D62" s="209">
        <v>1</v>
      </c>
      <c r="E62" s="206" t="s">
        <v>190</v>
      </c>
      <c r="F62" s="222">
        <f>SUM(G62:H62)</f>
        <v>0</v>
      </c>
      <c r="G62" s="222"/>
      <c r="H62" s="223"/>
      <c r="I62" s="222"/>
      <c r="J62" s="223"/>
      <c r="K62" s="222"/>
      <c r="L62" s="222"/>
    </row>
    <row r="63" spans="1:12" s="205" customFormat="1" ht="62.25" customHeight="1">
      <c r="A63" s="207">
        <v>2300</v>
      </c>
      <c r="B63" s="240" t="s">
        <v>563</v>
      </c>
      <c r="C63" s="241">
        <v>0</v>
      </c>
      <c r="D63" s="242">
        <v>0</v>
      </c>
      <c r="E63" s="224" t="s">
        <v>847</v>
      </c>
      <c r="F63" s="95">
        <f aca="true" t="shared" si="18" ref="F63:L63">SUM(F65,F70,F73,F77,F80,F83,F86)</f>
        <v>0</v>
      </c>
      <c r="G63" s="95">
        <f t="shared" si="18"/>
        <v>0</v>
      </c>
      <c r="H63" s="239">
        <f t="shared" si="18"/>
        <v>0</v>
      </c>
      <c r="I63" s="95">
        <f t="shared" si="18"/>
        <v>0</v>
      </c>
      <c r="J63" s="239">
        <f t="shared" si="18"/>
        <v>0</v>
      </c>
      <c r="K63" s="95">
        <f t="shared" si="18"/>
        <v>0</v>
      </c>
      <c r="L63" s="95">
        <f t="shared" si="18"/>
        <v>0</v>
      </c>
    </row>
    <row r="64" spans="1:12" ht="13.5" customHeight="1">
      <c r="A64" s="198"/>
      <c r="B64" s="199"/>
      <c r="C64" s="200"/>
      <c r="D64" s="201"/>
      <c r="E64" s="206" t="s">
        <v>451</v>
      </c>
      <c r="F64" s="232"/>
      <c r="G64" s="232"/>
      <c r="H64" s="238"/>
      <c r="I64" s="232"/>
      <c r="J64" s="238"/>
      <c r="K64" s="232"/>
      <c r="L64" s="232"/>
    </row>
    <row r="65" spans="1:12" ht="26.25" customHeight="1">
      <c r="A65" s="207">
        <v>2310</v>
      </c>
      <c r="B65" s="240" t="s">
        <v>563</v>
      </c>
      <c r="C65" s="208">
        <v>1</v>
      </c>
      <c r="D65" s="209">
        <v>0</v>
      </c>
      <c r="E65" s="206" t="s">
        <v>356</v>
      </c>
      <c r="F65" s="101">
        <f aca="true" t="shared" si="19" ref="F65:L65">SUM(F67:F69)</f>
        <v>0</v>
      </c>
      <c r="G65" s="101">
        <f t="shared" si="19"/>
        <v>0</v>
      </c>
      <c r="H65" s="112">
        <f t="shared" si="19"/>
        <v>0</v>
      </c>
      <c r="I65" s="101">
        <f t="shared" si="19"/>
        <v>0</v>
      </c>
      <c r="J65" s="112">
        <f t="shared" si="19"/>
        <v>0</v>
      </c>
      <c r="K65" s="101">
        <f t="shared" si="19"/>
        <v>0</v>
      </c>
      <c r="L65" s="101">
        <f t="shared" si="19"/>
        <v>0</v>
      </c>
    </row>
    <row r="66" spans="1:12" s="210" customFormat="1" ht="12.75" customHeight="1">
      <c r="A66" s="207"/>
      <c r="B66" s="199"/>
      <c r="C66" s="208"/>
      <c r="D66" s="209"/>
      <c r="E66" s="206" t="s">
        <v>452</v>
      </c>
      <c r="F66" s="101"/>
      <c r="G66" s="101"/>
      <c r="H66" s="112"/>
      <c r="I66" s="101"/>
      <c r="J66" s="112"/>
      <c r="K66" s="101"/>
      <c r="L66" s="101"/>
    </row>
    <row r="67" spans="1:12" ht="21.75" customHeight="1" thickBot="1">
      <c r="A67" s="207">
        <v>2311</v>
      </c>
      <c r="B67" s="240" t="s">
        <v>563</v>
      </c>
      <c r="C67" s="208">
        <v>1</v>
      </c>
      <c r="D67" s="209">
        <v>1</v>
      </c>
      <c r="E67" s="206" t="s">
        <v>191</v>
      </c>
      <c r="F67" s="222">
        <f>SUM(G67:H67)</f>
        <v>0</v>
      </c>
      <c r="G67" s="222"/>
      <c r="H67" s="223"/>
      <c r="I67" s="222"/>
      <c r="J67" s="223"/>
      <c r="K67" s="222"/>
      <c r="L67" s="222"/>
    </row>
    <row r="68" spans="1:12" ht="15.75" thickBot="1">
      <c r="A68" s="207">
        <v>2312</v>
      </c>
      <c r="B68" s="240" t="s">
        <v>563</v>
      </c>
      <c r="C68" s="208">
        <v>1</v>
      </c>
      <c r="D68" s="209">
        <v>2</v>
      </c>
      <c r="E68" s="206" t="s">
        <v>357</v>
      </c>
      <c r="F68" s="222">
        <f>SUM(G68:H68)</f>
        <v>0</v>
      </c>
      <c r="G68" s="222"/>
      <c r="H68" s="223"/>
      <c r="I68" s="222"/>
      <c r="J68" s="223"/>
      <c r="K68" s="222"/>
      <c r="L68" s="222"/>
    </row>
    <row r="69" spans="1:12" ht="15.75" thickBot="1">
      <c r="A69" s="207">
        <v>2313</v>
      </c>
      <c r="B69" s="240" t="s">
        <v>563</v>
      </c>
      <c r="C69" s="208">
        <v>1</v>
      </c>
      <c r="D69" s="209">
        <v>3</v>
      </c>
      <c r="E69" s="206" t="s">
        <v>358</v>
      </c>
      <c r="F69" s="222">
        <f>SUM(G69:H69)</f>
        <v>0</v>
      </c>
      <c r="G69" s="222"/>
      <c r="H69" s="223"/>
      <c r="I69" s="222"/>
      <c r="J69" s="223"/>
      <c r="K69" s="222"/>
      <c r="L69" s="222"/>
    </row>
    <row r="70" spans="1:12" ht="19.5" customHeight="1">
      <c r="A70" s="207">
        <v>2320</v>
      </c>
      <c r="B70" s="240" t="s">
        <v>563</v>
      </c>
      <c r="C70" s="208">
        <v>2</v>
      </c>
      <c r="D70" s="209">
        <v>0</v>
      </c>
      <c r="E70" s="206" t="s">
        <v>359</v>
      </c>
      <c r="F70" s="101">
        <f aca="true" t="shared" si="20" ref="F70:L70">SUM(F72)</f>
        <v>0</v>
      </c>
      <c r="G70" s="101">
        <f t="shared" si="20"/>
        <v>0</v>
      </c>
      <c r="H70" s="112">
        <f t="shared" si="20"/>
        <v>0</v>
      </c>
      <c r="I70" s="101">
        <f t="shared" si="20"/>
        <v>0</v>
      </c>
      <c r="J70" s="112">
        <f t="shared" si="20"/>
        <v>0</v>
      </c>
      <c r="K70" s="101">
        <f t="shared" si="20"/>
        <v>0</v>
      </c>
      <c r="L70" s="101">
        <f t="shared" si="20"/>
        <v>0</v>
      </c>
    </row>
    <row r="71" spans="1:12" s="210" customFormat="1" ht="14.25" customHeight="1">
      <c r="A71" s="207"/>
      <c r="B71" s="199"/>
      <c r="C71" s="208"/>
      <c r="D71" s="209"/>
      <c r="E71" s="206" t="s">
        <v>452</v>
      </c>
      <c r="F71" s="101"/>
      <c r="G71" s="101"/>
      <c r="H71" s="112"/>
      <c r="I71" s="101"/>
      <c r="J71" s="112"/>
      <c r="K71" s="101"/>
      <c r="L71" s="101"/>
    </row>
    <row r="72" spans="1:12" ht="15.75" customHeight="1" thickBot="1">
      <c r="A72" s="207">
        <v>2321</v>
      </c>
      <c r="B72" s="240" t="s">
        <v>563</v>
      </c>
      <c r="C72" s="208">
        <v>2</v>
      </c>
      <c r="D72" s="209">
        <v>1</v>
      </c>
      <c r="E72" s="206" t="s">
        <v>360</v>
      </c>
      <c r="F72" s="222">
        <f>SUM(G72:H72)</f>
        <v>0</v>
      </c>
      <c r="G72" s="222"/>
      <c r="H72" s="223"/>
      <c r="I72" s="222"/>
      <c r="J72" s="223"/>
      <c r="K72" s="222"/>
      <c r="L72" s="222"/>
    </row>
    <row r="73" spans="1:12" ht="26.25" customHeight="1">
      <c r="A73" s="207">
        <v>2330</v>
      </c>
      <c r="B73" s="240" t="s">
        <v>563</v>
      </c>
      <c r="C73" s="208">
        <v>3</v>
      </c>
      <c r="D73" s="209">
        <v>0</v>
      </c>
      <c r="E73" s="206" t="s">
        <v>361</v>
      </c>
      <c r="F73" s="101">
        <f aca="true" t="shared" si="21" ref="F73:L73">SUM(F75:F76)</f>
        <v>0</v>
      </c>
      <c r="G73" s="101">
        <f t="shared" si="21"/>
        <v>0</v>
      </c>
      <c r="H73" s="112">
        <f t="shared" si="21"/>
        <v>0</v>
      </c>
      <c r="I73" s="101">
        <f t="shared" si="21"/>
        <v>0</v>
      </c>
      <c r="J73" s="112">
        <f t="shared" si="21"/>
        <v>0</v>
      </c>
      <c r="K73" s="101">
        <f t="shared" si="21"/>
        <v>0</v>
      </c>
      <c r="L73" s="101">
        <f t="shared" si="21"/>
        <v>0</v>
      </c>
    </row>
    <row r="74" spans="1:12" s="210" customFormat="1" ht="16.5" customHeight="1">
      <c r="A74" s="207"/>
      <c r="B74" s="199"/>
      <c r="C74" s="208"/>
      <c r="D74" s="209"/>
      <c r="E74" s="206" t="s">
        <v>452</v>
      </c>
      <c r="F74" s="101"/>
      <c r="G74" s="101"/>
      <c r="H74" s="112"/>
      <c r="I74" s="101"/>
      <c r="J74" s="112"/>
      <c r="K74" s="101"/>
      <c r="L74" s="101"/>
    </row>
    <row r="75" spans="1:12" ht="20.25" customHeight="1" thickBot="1">
      <c r="A75" s="207">
        <v>2331</v>
      </c>
      <c r="B75" s="240" t="s">
        <v>563</v>
      </c>
      <c r="C75" s="208">
        <v>3</v>
      </c>
      <c r="D75" s="209">
        <v>1</v>
      </c>
      <c r="E75" s="206" t="s">
        <v>192</v>
      </c>
      <c r="F75" s="222">
        <f>SUM(G75:H75)</f>
        <v>0</v>
      </c>
      <c r="G75" s="222"/>
      <c r="H75" s="223"/>
      <c r="I75" s="222"/>
      <c r="J75" s="223"/>
      <c r="K75" s="222"/>
      <c r="L75" s="222"/>
    </row>
    <row r="76" spans="1:12" ht="15.75" thickBot="1">
      <c r="A76" s="207">
        <v>2332</v>
      </c>
      <c r="B76" s="240" t="s">
        <v>563</v>
      </c>
      <c r="C76" s="208">
        <v>3</v>
      </c>
      <c r="D76" s="209">
        <v>2</v>
      </c>
      <c r="E76" s="206" t="s">
        <v>362</v>
      </c>
      <c r="F76" s="222">
        <f>SUM(G76:H76)</f>
        <v>0</v>
      </c>
      <c r="G76" s="222"/>
      <c r="H76" s="223"/>
      <c r="I76" s="222"/>
      <c r="J76" s="223"/>
      <c r="K76" s="222"/>
      <c r="L76" s="222"/>
    </row>
    <row r="77" spans="1:12" ht="15">
      <c r="A77" s="207">
        <v>2340</v>
      </c>
      <c r="B77" s="240" t="s">
        <v>563</v>
      </c>
      <c r="C77" s="208">
        <v>4</v>
      </c>
      <c r="D77" s="209">
        <v>0</v>
      </c>
      <c r="E77" s="206" t="s">
        <v>363</v>
      </c>
      <c r="F77" s="101">
        <f aca="true" t="shared" si="22" ref="F77:L77">SUM(F79)</f>
        <v>0</v>
      </c>
      <c r="G77" s="101">
        <f t="shared" si="22"/>
        <v>0</v>
      </c>
      <c r="H77" s="112">
        <f t="shared" si="22"/>
        <v>0</v>
      </c>
      <c r="I77" s="101">
        <f t="shared" si="22"/>
        <v>0</v>
      </c>
      <c r="J77" s="112">
        <f t="shared" si="22"/>
        <v>0</v>
      </c>
      <c r="K77" s="101">
        <f t="shared" si="22"/>
        <v>0</v>
      </c>
      <c r="L77" s="101">
        <f t="shared" si="22"/>
        <v>0</v>
      </c>
    </row>
    <row r="78" spans="1:12" s="210" customFormat="1" ht="14.25" customHeight="1">
      <c r="A78" s="207"/>
      <c r="B78" s="199"/>
      <c r="C78" s="208"/>
      <c r="D78" s="209"/>
      <c r="E78" s="206" t="s">
        <v>452</v>
      </c>
      <c r="F78" s="101"/>
      <c r="G78" s="101"/>
      <c r="H78" s="112"/>
      <c r="I78" s="101"/>
      <c r="J78" s="112"/>
      <c r="K78" s="101"/>
      <c r="L78" s="101"/>
    </row>
    <row r="79" spans="1:12" ht="15.75" thickBot="1">
      <c r="A79" s="207">
        <v>2341</v>
      </c>
      <c r="B79" s="240" t="s">
        <v>563</v>
      </c>
      <c r="C79" s="208">
        <v>4</v>
      </c>
      <c r="D79" s="209">
        <v>1</v>
      </c>
      <c r="E79" s="206" t="s">
        <v>363</v>
      </c>
      <c r="F79" s="222">
        <f>SUM(G79:H79)</f>
        <v>0</v>
      </c>
      <c r="G79" s="222"/>
      <c r="H79" s="223"/>
      <c r="I79" s="222"/>
      <c r="J79" s="223"/>
      <c r="K79" s="222"/>
      <c r="L79" s="222"/>
    </row>
    <row r="80" spans="1:12" ht="14.25" customHeight="1">
      <c r="A80" s="207">
        <v>2350</v>
      </c>
      <c r="B80" s="240" t="s">
        <v>563</v>
      </c>
      <c r="C80" s="208">
        <v>5</v>
      </c>
      <c r="D80" s="209">
        <v>0</v>
      </c>
      <c r="E80" s="206" t="s">
        <v>193</v>
      </c>
      <c r="F80" s="101">
        <f aca="true" t="shared" si="23" ref="F80:L80">SUM(F82)</f>
        <v>0</v>
      </c>
      <c r="G80" s="101">
        <f t="shared" si="23"/>
        <v>0</v>
      </c>
      <c r="H80" s="112">
        <f t="shared" si="23"/>
        <v>0</v>
      </c>
      <c r="I80" s="101">
        <f t="shared" si="23"/>
        <v>0</v>
      </c>
      <c r="J80" s="112">
        <f t="shared" si="23"/>
        <v>0</v>
      </c>
      <c r="K80" s="101">
        <f t="shared" si="23"/>
        <v>0</v>
      </c>
      <c r="L80" s="101">
        <f t="shared" si="23"/>
        <v>0</v>
      </c>
    </row>
    <row r="81" spans="1:12" s="210" customFormat="1" ht="14.25" customHeight="1">
      <c r="A81" s="207"/>
      <c r="B81" s="199"/>
      <c r="C81" s="208"/>
      <c r="D81" s="209"/>
      <c r="E81" s="206" t="s">
        <v>452</v>
      </c>
      <c r="F81" s="101"/>
      <c r="G81" s="101"/>
      <c r="H81" s="112"/>
      <c r="I81" s="101"/>
      <c r="J81" s="112"/>
      <c r="K81" s="101"/>
      <c r="L81" s="101"/>
    </row>
    <row r="82" spans="1:12" ht="18" customHeight="1" thickBot="1">
      <c r="A82" s="207">
        <v>2351</v>
      </c>
      <c r="B82" s="240" t="s">
        <v>563</v>
      </c>
      <c r="C82" s="208">
        <v>5</v>
      </c>
      <c r="D82" s="209">
        <v>1</v>
      </c>
      <c r="E82" s="206" t="s">
        <v>194</v>
      </c>
      <c r="F82" s="222">
        <f>SUM(G82:H82)</f>
        <v>0</v>
      </c>
      <c r="G82" s="222"/>
      <c r="H82" s="223"/>
      <c r="I82" s="222"/>
      <c r="J82" s="223"/>
      <c r="K82" s="222"/>
      <c r="L82" s="222"/>
    </row>
    <row r="83" spans="1:12" ht="39" customHeight="1">
      <c r="A83" s="207">
        <v>2360</v>
      </c>
      <c r="B83" s="240" t="s">
        <v>563</v>
      </c>
      <c r="C83" s="208">
        <v>6</v>
      </c>
      <c r="D83" s="209">
        <v>0</v>
      </c>
      <c r="E83" s="206" t="s">
        <v>483</v>
      </c>
      <c r="F83" s="101">
        <f aca="true" t="shared" si="24" ref="F83:L83">SUM(F85)</f>
        <v>0</v>
      </c>
      <c r="G83" s="101">
        <f t="shared" si="24"/>
        <v>0</v>
      </c>
      <c r="H83" s="112">
        <f t="shared" si="24"/>
        <v>0</v>
      </c>
      <c r="I83" s="101">
        <f t="shared" si="24"/>
        <v>0</v>
      </c>
      <c r="J83" s="112">
        <f t="shared" si="24"/>
        <v>0</v>
      </c>
      <c r="K83" s="101">
        <f t="shared" si="24"/>
        <v>0</v>
      </c>
      <c r="L83" s="101">
        <f t="shared" si="24"/>
        <v>0</v>
      </c>
    </row>
    <row r="84" spans="1:12" s="210" customFormat="1" ht="13.5" customHeight="1">
      <c r="A84" s="207"/>
      <c r="B84" s="199"/>
      <c r="C84" s="208"/>
      <c r="D84" s="209"/>
      <c r="E84" s="206" t="s">
        <v>452</v>
      </c>
      <c r="F84" s="101"/>
      <c r="G84" s="101"/>
      <c r="H84" s="112"/>
      <c r="I84" s="101"/>
      <c r="J84" s="112"/>
      <c r="K84" s="101"/>
      <c r="L84" s="101"/>
    </row>
    <row r="85" spans="1:12" ht="42" customHeight="1" thickBot="1">
      <c r="A85" s="207">
        <v>2361</v>
      </c>
      <c r="B85" s="240" t="s">
        <v>563</v>
      </c>
      <c r="C85" s="208">
        <v>6</v>
      </c>
      <c r="D85" s="209">
        <v>1</v>
      </c>
      <c r="E85" s="206" t="s">
        <v>483</v>
      </c>
      <c r="F85" s="222">
        <f>SUM(G85:H85)</f>
        <v>0</v>
      </c>
      <c r="G85" s="222"/>
      <c r="H85" s="223"/>
      <c r="I85" s="222"/>
      <c r="J85" s="223"/>
      <c r="K85" s="222"/>
      <c r="L85" s="222"/>
    </row>
    <row r="86" spans="1:12" ht="34.5" customHeight="1">
      <c r="A86" s="207">
        <v>2370</v>
      </c>
      <c r="B86" s="240" t="s">
        <v>563</v>
      </c>
      <c r="C86" s="208">
        <v>7</v>
      </c>
      <c r="D86" s="209">
        <v>0</v>
      </c>
      <c r="E86" s="206" t="s">
        <v>484</v>
      </c>
      <c r="F86" s="101">
        <f aca="true" t="shared" si="25" ref="F86:L86">SUM(F88)</f>
        <v>0</v>
      </c>
      <c r="G86" s="101">
        <f t="shared" si="25"/>
        <v>0</v>
      </c>
      <c r="H86" s="112">
        <f t="shared" si="25"/>
        <v>0</v>
      </c>
      <c r="I86" s="101">
        <f t="shared" si="25"/>
        <v>0</v>
      </c>
      <c r="J86" s="112">
        <f t="shared" si="25"/>
        <v>0</v>
      </c>
      <c r="K86" s="101">
        <f t="shared" si="25"/>
        <v>0</v>
      </c>
      <c r="L86" s="101">
        <f t="shared" si="25"/>
        <v>0</v>
      </c>
    </row>
    <row r="87" spans="1:12" s="210" customFormat="1" ht="12" customHeight="1">
      <c r="A87" s="207"/>
      <c r="B87" s="199"/>
      <c r="C87" s="208"/>
      <c r="D87" s="209"/>
      <c r="E87" s="206" t="s">
        <v>452</v>
      </c>
      <c r="F87" s="101"/>
      <c r="G87" s="101"/>
      <c r="H87" s="112"/>
      <c r="I87" s="101"/>
      <c r="J87" s="112"/>
      <c r="K87" s="101"/>
      <c r="L87" s="101"/>
    </row>
    <row r="88" spans="1:12" ht="38.25" customHeight="1" thickBot="1">
      <c r="A88" s="207">
        <v>2371</v>
      </c>
      <c r="B88" s="240" t="s">
        <v>563</v>
      </c>
      <c r="C88" s="208">
        <v>7</v>
      </c>
      <c r="D88" s="209">
        <v>1</v>
      </c>
      <c r="E88" s="206" t="s">
        <v>485</v>
      </c>
      <c r="F88" s="222">
        <f>SUM(G88:H88)</f>
        <v>0</v>
      </c>
      <c r="G88" s="222"/>
      <c r="H88" s="223"/>
      <c r="I88" s="222"/>
      <c r="J88" s="223"/>
      <c r="K88" s="222"/>
      <c r="L88" s="222"/>
    </row>
    <row r="89" spans="1:12" s="205" customFormat="1" ht="48.75" customHeight="1">
      <c r="A89" s="207">
        <v>2400</v>
      </c>
      <c r="B89" s="240" t="s">
        <v>1</v>
      </c>
      <c r="C89" s="241">
        <v>0</v>
      </c>
      <c r="D89" s="242">
        <v>0</v>
      </c>
      <c r="E89" s="224" t="s">
        <v>848</v>
      </c>
      <c r="F89" s="95">
        <f aca="true" t="shared" si="26" ref="F89:K89">SUM(F91,F95,F104,F112,F117,F124,F127,F133,F142)</f>
        <v>132885.5</v>
      </c>
      <c r="G89" s="95">
        <f t="shared" si="26"/>
        <v>21552</v>
      </c>
      <c r="H89" s="95">
        <f t="shared" si="26"/>
        <v>111333.5</v>
      </c>
      <c r="I89" s="95">
        <f t="shared" si="26"/>
        <v>116725.5</v>
      </c>
      <c r="J89" s="95">
        <f t="shared" si="26"/>
        <v>123475.5</v>
      </c>
      <c r="K89" s="95">
        <f t="shared" si="26"/>
        <v>127783.5</v>
      </c>
      <c r="L89" s="95">
        <f>L97+L119+L142</f>
        <v>132885.5</v>
      </c>
    </row>
    <row r="90" spans="1:12" ht="18" customHeight="1">
      <c r="A90" s="198"/>
      <c r="B90" s="199"/>
      <c r="C90" s="200"/>
      <c r="D90" s="201"/>
      <c r="E90" s="206" t="s">
        <v>451</v>
      </c>
      <c r="F90" s="232"/>
      <c r="G90" s="232"/>
      <c r="H90" s="238"/>
      <c r="I90" s="232"/>
      <c r="J90" s="238"/>
      <c r="K90" s="232"/>
      <c r="L90" s="232"/>
    </row>
    <row r="91" spans="1:12" ht="36.75" customHeight="1">
      <c r="A91" s="207">
        <v>2410</v>
      </c>
      <c r="B91" s="240" t="s">
        <v>1</v>
      </c>
      <c r="C91" s="208">
        <v>1</v>
      </c>
      <c r="D91" s="209">
        <v>0</v>
      </c>
      <c r="E91" s="206" t="s">
        <v>195</v>
      </c>
      <c r="F91" s="101">
        <f aca="true" t="shared" si="27" ref="F91:L91">SUM(F93:F94)</f>
        <v>0</v>
      </c>
      <c r="G91" s="101">
        <f t="shared" si="27"/>
        <v>0</v>
      </c>
      <c r="H91" s="112">
        <f t="shared" si="27"/>
        <v>0</v>
      </c>
      <c r="I91" s="101">
        <f t="shared" si="27"/>
        <v>0</v>
      </c>
      <c r="J91" s="112">
        <f t="shared" si="27"/>
        <v>0</v>
      </c>
      <c r="K91" s="101">
        <f t="shared" si="27"/>
        <v>0</v>
      </c>
      <c r="L91" s="101">
        <f t="shared" si="27"/>
        <v>0</v>
      </c>
    </row>
    <row r="92" spans="1:12" s="210" customFormat="1" ht="13.5" customHeight="1">
      <c r="A92" s="207"/>
      <c r="B92" s="199"/>
      <c r="C92" s="208"/>
      <c r="D92" s="209"/>
      <c r="E92" s="206" t="s">
        <v>452</v>
      </c>
      <c r="F92" s="101"/>
      <c r="G92" s="101"/>
      <c r="H92" s="112"/>
      <c r="I92" s="101"/>
      <c r="J92" s="112"/>
      <c r="K92" s="101"/>
      <c r="L92" s="101"/>
    </row>
    <row r="93" spans="1:12" ht="29.25" customHeight="1" thickBot="1">
      <c r="A93" s="207">
        <v>2411</v>
      </c>
      <c r="B93" s="240" t="s">
        <v>1</v>
      </c>
      <c r="C93" s="208">
        <v>1</v>
      </c>
      <c r="D93" s="209">
        <v>1</v>
      </c>
      <c r="E93" s="206" t="s">
        <v>196</v>
      </c>
      <c r="F93" s="222">
        <f>SUM(G93:H93)</f>
        <v>0</v>
      </c>
      <c r="G93" s="222"/>
      <c r="H93" s="223"/>
      <c r="I93" s="222"/>
      <c r="J93" s="223"/>
      <c r="K93" s="222"/>
      <c r="L93" s="222"/>
    </row>
    <row r="94" spans="1:12" ht="36.75" customHeight="1" thickBot="1">
      <c r="A94" s="207">
        <v>2412</v>
      </c>
      <c r="B94" s="240" t="s">
        <v>1</v>
      </c>
      <c r="C94" s="208">
        <v>1</v>
      </c>
      <c r="D94" s="209">
        <v>2</v>
      </c>
      <c r="E94" s="206" t="s">
        <v>197</v>
      </c>
      <c r="F94" s="222">
        <f>SUM(G94:H94)</f>
        <v>0</v>
      </c>
      <c r="G94" s="222"/>
      <c r="H94" s="223"/>
      <c r="I94" s="222"/>
      <c r="J94" s="223"/>
      <c r="K94" s="222"/>
      <c r="L94" s="222"/>
    </row>
    <row r="95" spans="1:12" ht="40.5" customHeight="1" thickBot="1">
      <c r="A95" s="207">
        <v>2420</v>
      </c>
      <c r="B95" s="240" t="s">
        <v>1</v>
      </c>
      <c r="C95" s="208">
        <v>2</v>
      </c>
      <c r="D95" s="209">
        <v>0</v>
      </c>
      <c r="E95" s="224" t="s">
        <v>198</v>
      </c>
      <c r="F95" s="222">
        <f>SUM(G95:H95)</f>
        <v>6846.2</v>
      </c>
      <c r="G95" s="101">
        <f aca="true" t="shared" si="28" ref="G95:L95">SUM(G97,G101,G102,G103)</f>
        <v>6800</v>
      </c>
      <c r="H95" s="101">
        <f t="shared" si="28"/>
        <v>46.2</v>
      </c>
      <c r="I95" s="101">
        <f t="shared" si="28"/>
        <v>1396.2</v>
      </c>
      <c r="J95" s="101">
        <f t="shared" si="28"/>
        <v>3646.2</v>
      </c>
      <c r="K95" s="101">
        <f t="shared" si="28"/>
        <v>4496.2</v>
      </c>
      <c r="L95" s="101">
        <f t="shared" si="28"/>
        <v>6846.2</v>
      </c>
    </row>
    <row r="96" spans="1:12" s="210" customFormat="1" ht="13.5" customHeight="1">
      <c r="A96" s="207"/>
      <c r="B96" s="199"/>
      <c r="C96" s="208"/>
      <c r="D96" s="209"/>
      <c r="E96" s="206" t="s">
        <v>452</v>
      </c>
      <c r="F96" s="101"/>
      <c r="G96" s="101"/>
      <c r="H96" s="112"/>
      <c r="I96" s="101"/>
      <c r="J96" s="112"/>
      <c r="K96" s="101"/>
      <c r="L96" s="101"/>
    </row>
    <row r="97" spans="1:14" ht="16.5" customHeight="1" thickBot="1">
      <c r="A97" s="207">
        <v>2421</v>
      </c>
      <c r="B97" s="240" t="s">
        <v>1</v>
      </c>
      <c r="C97" s="208">
        <v>2</v>
      </c>
      <c r="D97" s="209">
        <v>1</v>
      </c>
      <c r="E97" s="224" t="s">
        <v>199</v>
      </c>
      <c r="F97" s="222">
        <f>SUM(G97:H97)</f>
        <v>6846.2</v>
      </c>
      <c r="G97" s="222">
        <f aca="true" t="shared" si="29" ref="G97:L97">SUM(G99,G100)</f>
        <v>6800</v>
      </c>
      <c r="H97" s="222">
        <f t="shared" si="29"/>
        <v>46.2</v>
      </c>
      <c r="I97" s="222">
        <f t="shared" si="29"/>
        <v>1396.2</v>
      </c>
      <c r="J97" s="222">
        <f t="shared" si="29"/>
        <v>3646.2</v>
      </c>
      <c r="K97" s="222">
        <f t="shared" si="29"/>
        <v>4496.2</v>
      </c>
      <c r="L97" s="222">
        <f t="shared" si="29"/>
        <v>6846.2</v>
      </c>
      <c r="M97" s="421"/>
      <c r="N97" s="421"/>
    </row>
    <row r="98" spans="1:14" ht="16.5" customHeight="1" thickBot="1">
      <c r="A98" s="207"/>
      <c r="B98" s="240"/>
      <c r="C98" s="208"/>
      <c r="D98" s="209"/>
      <c r="E98" s="206" t="s">
        <v>258</v>
      </c>
      <c r="F98" s="222"/>
      <c r="G98" s="222"/>
      <c r="H98" s="223"/>
      <c r="I98" s="222"/>
      <c r="J98" s="223"/>
      <c r="K98" s="222"/>
      <c r="L98" s="222"/>
      <c r="M98" s="421"/>
      <c r="N98" s="421"/>
    </row>
    <row r="99" spans="1:14" ht="16.5" customHeight="1" thickBot="1">
      <c r="A99" s="207"/>
      <c r="B99" s="240" t="s">
        <v>1</v>
      </c>
      <c r="C99" s="208">
        <v>2</v>
      </c>
      <c r="D99" s="209">
        <v>1</v>
      </c>
      <c r="E99" s="224" t="s">
        <v>739</v>
      </c>
      <c r="F99" s="222">
        <f aca="true" t="shared" si="30" ref="F99:F104">SUM(G99:H99)</f>
        <v>5400</v>
      </c>
      <c r="G99" s="222">
        <v>5400</v>
      </c>
      <c r="H99" s="223"/>
      <c r="I99" s="227">
        <v>1350</v>
      </c>
      <c r="J99" s="223">
        <v>2700</v>
      </c>
      <c r="K99" s="227">
        <v>3150</v>
      </c>
      <c r="L99" s="227">
        <v>5400</v>
      </c>
      <c r="M99" s="421"/>
      <c r="N99" s="421"/>
    </row>
    <row r="100" spans="1:12" ht="16.5" customHeight="1" thickBot="1">
      <c r="A100" s="207"/>
      <c r="B100" s="240" t="s">
        <v>1</v>
      </c>
      <c r="C100" s="208">
        <v>2</v>
      </c>
      <c r="D100" s="209">
        <v>1</v>
      </c>
      <c r="E100" s="224" t="s">
        <v>740</v>
      </c>
      <c r="F100" s="222">
        <f t="shared" si="30"/>
        <v>1446.2</v>
      </c>
      <c r="G100" s="222">
        <v>1400</v>
      </c>
      <c r="H100" s="223">
        <v>46.2</v>
      </c>
      <c r="I100" s="409">
        <v>46.2</v>
      </c>
      <c r="J100" s="410">
        <v>946.2</v>
      </c>
      <c r="K100" s="410">
        <v>1346.2</v>
      </c>
      <c r="L100" s="411">
        <v>1446.2</v>
      </c>
    </row>
    <row r="101" spans="1:12" ht="17.25" customHeight="1" thickBot="1">
      <c r="A101" s="207">
        <v>2422</v>
      </c>
      <c r="B101" s="240" t="s">
        <v>1</v>
      </c>
      <c r="C101" s="208">
        <v>2</v>
      </c>
      <c r="D101" s="209">
        <v>2</v>
      </c>
      <c r="E101" s="206" t="s">
        <v>200</v>
      </c>
      <c r="F101" s="222">
        <f t="shared" si="30"/>
        <v>0</v>
      </c>
      <c r="G101" s="222"/>
      <c r="H101" s="223"/>
      <c r="I101" s="494"/>
      <c r="J101" s="494"/>
      <c r="K101" s="494"/>
      <c r="L101" s="494"/>
    </row>
    <row r="102" spans="1:12" ht="21" customHeight="1" thickBot="1">
      <c r="A102" s="207">
        <v>2423</v>
      </c>
      <c r="B102" s="240" t="s">
        <v>1</v>
      </c>
      <c r="C102" s="208">
        <v>2</v>
      </c>
      <c r="D102" s="209">
        <v>3</v>
      </c>
      <c r="E102" s="206" t="s">
        <v>201</v>
      </c>
      <c r="F102" s="222">
        <f t="shared" si="30"/>
        <v>0</v>
      </c>
      <c r="G102" s="222"/>
      <c r="H102" s="223"/>
      <c r="I102" s="220"/>
      <c r="J102" s="221"/>
      <c r="K102" s="220"/>
      <c r="L102" s="220"/>
    </row>
    <row r="103" spans="1:12" ht="15.75" thickBot="1">
      <c r="A103" s="207">
        <v>2424</v>
      </c>
      <c r="B103" s="240" t="s">
        <v>1</v>
      </c>
      <c r="C103" s="208">
        <v>2</v>
      </c>
      <c r="D103" s="209">
        <v>4</v>
      </c>
      <c r="E103" s="206" t="s">
        <v>2</v>
      </c>
      <c r="F103" s="222">
        <f t="shared" si="30"/>
        <v>0</v>
      </c>
      <c r="G103" s="115"/>
      <c r="H103" s="115"/>
      <c r="I103" s="115"/>
      <c r="J103" s="115"/>
      <c r="K103" s="115"/>
      <c r="L103" s="115"/>
    </row>
    <row r="104" spans="1:12" ht="14.25" customHeight="1" thickBot="1">
      <c r="A104" s="207">
        <v>2430</v>
      </c>
      <c r="B104" s="240" t="s">
        <v>1</v>
      </c>
      <c r="C104" s="208">
        <v>3</v>
      </c>
      <c r="D104" s="209">
        <v>0</v>
      </c>
      <c r="E104" s="206" t="s">
        <v>202</v>
      </c>
      <c r="F104" s="222">
        <f t="shared" si="30"/>
        <v>0</v>
      </c>
      <c r="G104" s="101">
        <f aca="true" t="shared" si="31" ref="G104:L104">SUM(G106:G107)</f>
        <v>0</v>
      </c>
      <c r="H104" s="112">
        <f t="shared" si="31"/>
        <v>0</v>
      </c>
      <c r="I104" s="101">
        <f t="shared" si="31"/>
        <v>0</v>
      </c>
      <c r="J104" s="112">
        <f t="shared" si="31"/>
        <v>0</v>
      </c>
      <c r="K104" s="101">
        <f t="shared" si="31"/>
        <v>0</v>
      </c>
      <c r="L104" s="101">
        <f t="shared" si="31"/>
        <v>0</v>
      </c>
    </row>
    <row r="105" spans="1:12" s="210" customFormat="1" ht="13.5" customHeight="1">
      <c r="A105" s="207"/>
      <c r="B105" s="199"/>
      <c r="C105" s="208"/>
      <c r="D105" s="209"/>
      <c r="E105" s="206" t="s">
        <v>452</v>
      </c>
      <c r="F105" s="101"/>
      <c r="G105" s="101"/>
      <c r="H105" s="112"/>
      <c r="I105" s="101"/>
      <c r="J105" s="112"/>
      <c r="K105" s="101"/>
      <c r="L105" s="101"/>
    </row>
    <row r="106" spans="1:12" ht="21.75" customHeight="1" thickBot="1">
      <c r="A106" s="207">
        <v>2431</v>
      </c>
      <c r="B106" s="240" t="s">
        <v>1</v>
      </c>
      <c r="C106" s="208">
        <v>3</v>
      </c>
      <c r="D106" s="209">
        <v>1</v>
      </c>
      <c r="E106" s="206" t="s">
        <v>203</v>
      </c>
      <c r="F106" s="222">
        <f aca="true" t="shared" si="32" ref="F106:F111">SUM(G106:H106)</f>
        <v>0</v>
      </c>
      <c r="G106" s="101"/>
      <c r="H106" s="112"/>
      <c r="I106" s="101"/>
      <c r="J106" s="112"/>
      <c r="K106" s="101"/>
      <c r="L106" s="101"/>
    </row>
    <row r="107" spans="1:12" ht="15" customHeight="1" thickBot="1">
      <c r="A107" s="207">
        <v>2432</v>
      </c>
      <c r="B107" s="240" t="s">
        <v>1</v>
      </c>
      <c r="C107" s="208">
        <v>3</v>
      </c>
      <c r="D107" s="209">
        <v>2</v>
      </c>
      <c r="E107" s="206" t="s">
        <v>204</v>
      </c>
      <c r="F107" s="222">
        <f>SUM(G107:H107)</f>
        <v>0</v>
      </c>
      <c r="G107" s="101"/>
      <c r="H107" s="101"/>
      <c r="I107" s="101"/>
      <c r="J107" s="101"/>
      <c r="K107" s="101"/>
      <c r="L107" s="101"/>
    </row>
    <row r="108" spans="1:12" ht="15" customHeight="1" thickBot="1">
      <c r="A108" s="207">
        <v>2433</v>
      </c>
      <c r="B108" s="240" t="s">
        <v>1</v>
      </c>
      <c r="C108" s="208">
        <v>3</v>
      </c>
      <c r="D108" s="209">
        <v>3</v>
      </c>
      <c r="E108" s="206" t="s">
        <v>205</v>
      </c>
      <c r="F108" s="222">
        <f t="shared" si="32"/>
        <v>0</v>
      </c>
      <c r="G108" s="101"/>
      <c r="H108" s="112"/>
      <c r="I108" s="101"/>
      <c r="J108" s="112"/>
      <c r="K108" s="101"/>
      <c r="L108" s="101"/>
    </row>
    <row r="109" spans="1:12" ht="21" customHeight="1" thickBot="1">
      <c r="A109" s="207">
        <v>2434</v>
      </c>
      <c r="B109" s="240" t="s">
        <v>1</v>
      </c>
      <c r="C109" s="208">
        <v>3</v>
      </c>
      <c r="D109" s="209">
        <v>4</v>
      </c>
      <c r="E109" s="206" t="s">
        <v>206</v>
      </c>
      <c r="F109" s="222">
        <f t="shared" si="32"/>
        <v>0</v>
      </c>
      <c r="G109" s="101"/>
      <c r="H109" s="112"/>
      <c r="I109" s="101"/>
      <c r="J109" s="112"/>
      <c r="K109" s="101"/>
      <c r="L109" s="101"/>
    </row>
    <row r="110" spans="1:12" ht="15" customHeight="1" thickBot="1">
      <c r="A110" s="207">
        <v>2435</v>
      </c>
      <c r="B110" s="240" t="s">
        <v>1</v>
      </c>
      <c r="C110" s="208">
        <v>3</v>
      </c>
      <c r="D110" s="209">
        <v>5</v>
      </c>
      <c r="E110" s="206" t="s">
        <v>207</v>
      </c>
      <c r="F110" s="222">
        <f t="shared" si="32"/>
        <v>0</v>
      </c>
      <c r="G110" s="101"/>
      <c r="H110" s="112"/>
      <c r="I110" s="101"/>
      <c r="J110" s="112"/>
      <c r="K110" s="101"/>
      <c r="L110" s="101"/>
    </row>
    <row r="111" spans="1:12" ht="16.5" customHeight="1" thickBot="1">
      <c r="A111" s="207">
        <v>2436</v>
      </c>
      <c r="B111" s="240" t="s">
        <v>1</v>
      </c>
      <c r="C111" s="208">
        <v>3</v>
      </c>
      <c r="D111" s="209">
        <v>6</v>
      </c>
      <c r="E111" s="206" t="s">
        <v>208</v>
      </c>
      <c r="F111" s="222">
        <f t="shared" si="32"/>
        <v>0</v>
      </c>
      <c r="G111" s="101"/>
      <c r="H111" s="112"/>
      <c r="I111" s="101"/>
      <c r="J111" s="112"/>
      <c r="K111" s="101"/>
      <c r="L111" s="101"/>
    </row>
    <row r="112" spans="1:12" ht="39" customHeight="1">
      <c r="A112" s="207">
        <v>2440</v>
      </c>
      <c r="B112" s="240" t="s">
        <v>1</v>
      </c>
      <c r="C112" s="208">
        <v>4</v>
      </c>
      <c r="D112" s="209">
        <v>0</v>
      </c>
      <c r="E112" s="206" t="s">
        <v>209</v>
      </c>
      <c r="F112" s="101">
        <f aca="true" t="shared" si="33" ref="F112:L112">SUM(F114:F116)</f>
        <v>0</v>
      </c>
      <c r="G112" s="101">
        <f t="shared" si="33"/>
        <v>0</v>
      </c>
      <c r="H112" s="112">
        <f t="shared" si="33"/>
        <v>0</v>
      </c>
      <c r="I112" s="101">
        <f t="shared" si="33"/>
        <v>0</v>
      </c>
      <c r="J112" s="112">
        <f t="shared" si="33"/>
        <v>0</v>
      </c>
      <c r="K112" s="101">
        <f t="shared" si="33"/>
        <v>0</v>
      </c>
      <c r="L112" s="101">
        <f t="shared" si="33"/>
        <v>0</v>
      </c>
    </row>
    <row r="113" spans="1:12" s="210" customFormat="1" ht="14.25" customHeight="1">
      <c r="A113" s="207"/>
      <c r="B113" s="199"/>
      <c r="C113" s="208"/>
      <c r="D113" s="209"/>
      <c r="E113" s="206" t="s">
        <v>452</v>
      </c>
      <c r="F113" s="101"/>
      <c r="G113" s="101"/>
      <c r="H113" s="112"/>
      <c r="I113" s="101"/>
      <c r="J113" s="112"/>
      <c r="K113" s="101"/>
      <c r="L113" s="101"/>
    </row>
    <row r="114" spans="1:12" ht="34.5" customHeight="1" thickBot="1">
      <c r="A114" s="207">
        <v>2441</v>
      </c>
      <c r="B114" s="240" t="s">
        <v>1</v>
      </c>
      <c r="C114" s="208">
        <v>4</v>
      </c>
      <c r="D114" s="209">
        <v>1</v>
      </c>
      <c r="E114" s="206" t="s">
        <v>210</v>
      </c>
      <c r="F114" s="222">
        <f>SUM(G114:H114)</f>
        <v>0</v>
      </c>
      <c r="G114" s="101"/>
      <c r="H114" s="112"/>
      <c r="I114" s="101"/>
      <c r="J114" s="112"/>
      <c r="K114" s="101"/>
      <c r="L114" s="101"/>
    </row>
    <row r="115" spans="1:12" ht="20.25" customHeight="1" thickBot="1">
      <c r="A115" s="207">
        <v>2442</v>
      </c>
      <c r="B115" s="240" t="s">
        <v>1</v>
      </c>
      <c r="C115" s="208">
        <v>4</v>
      </c>
      <c r="D115" s="209">
        <v>2</v>
      </c>
      <c r="E115" s="206" t="s">
        <v>211</v>
      </c>
      <c r="F115" s="222">
        <f>SUM(G115:H115)</f>
        <v>0</v>
      </c>
      <c r="G115" s="101"/>
      <c r="H115" s="112"/>
      <c r="I115" s="101"/>
      <c r="J115" s="112"/>
      <c r="K115" s="101"/>
      <c r="L115" s="222"/>
    </row>
    <row r="116" spans="1:12" ht="15" customHeight="1" thickBot="1">
      <c r="A116" s="207">
        <v>2443</v>
      </c>
      <c r="B116" s="240" t="s">
        <v>1</v>
      </c>
      <c r="C116" s="208">
        <v>4</v>
      </c>
      <c r="D116" s="209">
        <v>3</v>
      </c>
      <c r="E116" s="206" t="s">
        <v>212</v>
      </c>
      <c r="F116" s="222">
        <f>SUM(G116:H116)</f>
        <v>0</v>
      </c>
      <c r="G116" s="101"/>
      <c r="H116" s="112"/>
      <c r="I116" s="101"/>
      <c r="J116" s="112"/>
      <c r="K116" s="101"/>
      <c r="L116" s="101"/>
    </row>
    <row r="117" spans="1:12" ht="16.5" customHeight="1">
      <c r="A117" s="207">
        <v>2450</v>
      </c>
      <c r="B117" s="240" t="s">
        <v>1</v>
      </c>
      <c r="C117" s="208">
        <v>5</v>
      </c>
      <c r="D117" s="209">
        <v>0</v>
      </c>
      <c r="E117" s="224" t="s">
        <v>213</v>
      </c>
      <c r="F117" s="101">
        <f>SUM(F119)</f>
        <v>130539.3</v>
      </c>
      <c r="G117" s="101">
        <f>SUM(G119+G120+G121+G122+G123)</f>
        <v>14752</v>
      </c>
      <c r="H117" s="112">
        <f>SUM(H119)</f>
        <v>115787.3</v>
      </c>
      <c r="I117" s="104">
        <f>SUM(I119)</f>
        <v>115329.3</v>
      </c>
      <c r="J117" s="104">
        <f>SUM(J119)</f>
        <v>119829.3</v>
      </c>
      <c r="K117" s="112">
        <f>SUM(K119)</f>
        <v>127787.3</v>
      </c>
      <c r="L117" s="104">
        <f>SUM(L119)</f>
        <v>130539.3</v>
      </c>
    </row>
    <row r="118" spans="1:12" s="210" customFormat="1" ht="15" customHeight="1">
      <c r="A118" s="207"/>
      <c r="B118" s="199"/>
      <c r="C118" s="208"/>
      <c r="D118" s="209"/>
      <c r="E118" s="206" t="s">
        <v>452</v>
      </c>
      <c r="F118" s="101"/>
      <c r="G118" s="101"/>
      <c r="H118" s="112"/>
      <c r="I118" s="101"/>
      <c r="J118" s="112"/>
      <c r="K118" s="101"/>
      <c r="L118" s="101"/>
    </row>
    <row r="119" spans="1:17" ht="14.25" customHeight="1" thickBot="1">
      <c r="A119" s="207">
        <v>2451</v>
      </c>
      <c r="B119" s="240" t="s">
        <v>1</v>
      </c>
      <c r="C119" s="208">
        <v>5</v>
      </c>
      <c r="D119" s="209">
        <v>1</v>
      </c>
      <c r="E119" s="224" t="s">
        <v>214</v>
      </c>
      <c r="F119" s="222">
        <f>SUM(G119:H119)</f>
        <v>130539.3</v>
      </c>
      <c r="G119" s="222">
        <v>14752</v>
      </c>
      <c r="H119" s="266">
        <v>115787.3</v>
      </c>
      <c r="I119" s="266">
        <v>115329.3</v>
      </c>
      <c r="J119" s="397">
        <v>119829.3</v>
      </c>
      <c r="K119" s="266">
        <v>127787.3</v>
      </c>
      <c r="L119" s="266">
        <v>130539.3</v>
      </c>
      <c r="M119" s="422"/>
      <c r="N119" s="423">
        <v>-200</v>
      </c>
      <c r="O119" s="422"/>
      <c r="P119" s="422"/>
      <c r="Q119" s="422"/>
    </row>
    <row r="120" spans="1:12" ht="18" customHeight="1" thickBot="1">
      <c r="A120" s="207">
        <v>2452</v>
      </c>
      <c r="B120" s="240" t="s">
        <v>1</v>
      </c>
      <c r="C120" s="208">
        <v>5</v>
      </c>
      <c r="D120" s="209">
        <v>2</v>
      </c>
      <c r="E120" s="206" t="s">
        <v>215</v>
      </c>
      <c r="F120" s="222">
        <f>SUM(G120:H120)</f>
        <v>0</v>
      </c>
      <c r="G120" s="222"/>
      <c r="H120" s="223"/>
      <c r="I120" s="222"/>
      <c r="J120" s="223"/>
      <c r="K120" s="222"/>
      <c r="L120" s="222"/>
    </row>
    <row r="121" spans="1:12" ht="15" customHeight="1" thickBot="1">
      <c r="A121" s="207">
        <v>2453</v>
      </c>
      <c r="B121" s="240" t="s">
        <v>1</v>
      </c>
      <c r="C121" s="208">
        <v>5</v>
      </c>
      <c r="D121" s="209">
        <v>3</v>
      </c>
      <c r="E121" s="206" t="s">
        <v>216</v>
      </c>
      <c r="F121" s="222">
        <f>SUM(G121:H121)</f>
        <v>0</v>
      </c>
      <c r="G121" s="222"/>
      <c r="H121" s="223"/>
      <c r="I121" s="222"/>
      <c r="J121" s="223"/>
      <c r="K121" s="222"/>
      <c r="L121" s="222"/>
    </row>
    <row r="122" spans="1:12" ht="15" customHeight="1" thickBot="1">
      <c r="A122" s="207">
        <v>2454</v>
      </c>
      <c r="B122" s="240" t="s">
        <v>1</v>
      </c>
      <c r="C122" s="208">
        <v>5</v>
      </c>
      <c r="D122" s="209">
        <v>4</v>
      </c>
      <c r="E122" s="206" t="s">
        <v>217</v>
      </c>
      <c r="F122" s="222">
        <f>SUM(G122:H122)</f>
        <v>0</v>
      </c>
      <c r="G122" s="222"/>
      <c r="H122" s="223"/>
      <c r="I122" s="222"/>
      <c r="J122" s="223"/>
      <c r="K122" s="222"/>
      <c r="L122" s="222"/>
    </row>
    <row r="123" spans="1:12" ht="23.25" customHeight="1" thickBot="1">
      <c r="A123" s="207">
        <v>2455</v>
      </c>
      <c r="B123" s="240" t="s">
        <v>1</v>
      </c>
      <c r="C123" s="208">
        <v>5</v>
      </c>
      <c r="D123" s="209">
        <v>5</v>
      </c>
      <c r="E123" s="206" t="s">
        <v>218</v>
      </c>
      <c r="F123" s="222">
        <f>SUM(G123:H123)</f>
        <v>0</v>
      </c>
      <c r="G123" s="222"/>
      <c r="H123" s="223"/>
      <c r="I123" s="222"/>
      <c r="J123" s="223"/>
      <c r="K123" s="222"/>
      <c r="L123" s="222"/>
    </row>
    <row r="124" spans="1:12" ht="18" customHeight="1">
      <c r="A124" s="207">
        <v>2460</v>
      </c>
      <c r="B124" s="240" t="s">
        <v>1</v>
      </c>
      <c r="C124" s="208">
        <v>6</v>
      </c>
      <c r="D124" s="209">
        <v>0</v>
      </c>
      <c r="E124" s="206" t="s">
        <v>219</v>
      </c>
      <c r="F124" s="101">
        <f aca="true" t="shared" si="34" ref="F124:L124">SUM(F126)</f>
        <v>0</v>
      </c>
      <c r="G124" s="101">
        <f t="shared" si="34"/>
        <v>0</v>
      </c>
      <c r="H124" s="112">
        <f t="shared" si="34"/>
        <v>0</v>
      </c>
      <c r="I124" s="101">
        <f t="shared" si="34"/>
        <v>0</v>
      </c>
      <c r="J124" s="112">
        <f t="shared" si="34"/>
        <v>0</v>
      </c>
      <c r="K124" s="101">
        <f t="shared" si="34"/>
        <v>0</v>
      </c>
      <c r="L124" s="101">
        <f t="shared" si="34"/>
        <v>0</v>
      </c>
    </row>
    <row r="125" spans="1:12" s="210" customFormat="1" ht="15" customHeight="1">
      <c r="A125" s="207"/>
      <c r="B125" s="199"/>
      <c r="C125" s="208"/>
      <c r="D125" s="209"/>
      <c r="E125" s="206" t="s">
        <v>452</v>
      </c>
      <c r="F125" s="101"/>
      <c r="G125" s="101"/>
      <c r="H125" s="112"/>
      <c r="I125" s="101"/>
      <c r="J125" s="112"/>
      <c r="K125" s="101"/>
      <c r="L125" s="101"/>
    </row>
    <row r="126" spans="1:12" ht="18.75" customHeight="1" thickBot="1">
      <c r="A126" s="207">
        <v>2461</v>
      </c>
      <c r="B126" s="240" t="s">
        <v>1</v>
      </c>
      <c r="C126" s="208">
        <v>6</v>
      </c>
      <c r="D126" s="209">
        <v>1</v>
      </c>
      <c r="E126" s="206" t="s">
        <v>220</v>
      </c>
      <c r="F126" s="222">
        <f>SUM(G126:H126)</f>
        <v>0</v>
      </c>
      <c r="G126" s="222"/>
      <c r="H126" s="223"/>
      <c r="I126" s="222"/>
      <c r="J126" s="223"/>
      <c r="K126" s="222"/>
      <c r="L126" s="222"/>
    </row>
    <row r="127" spans="1:12" ht="14.25" customHeight="1">
      <c r="A127" s="207">
        <v>2470</v>
      </c>
      <c r="B127" s="240" t="s">
        <v>1</v>
      </c>
      <c r="C127" s="208">
        <v>7</v>
      </c>
      <c r="D127" s="209">
        <v>0</v>
      </c>
      <c r="E127" s="206" t="s">
        <v>221</v>
      </c>
      <c r="F127" s="101">
        <f aca="true" t="shared" si="35" ref="F127:L127">SUM(F129:F132)</f>
        <v>0</v>
      </c>
      <c r="G127" s="101">
        <f t="shared" si="35"/>
        <v>0</v>
      </c>
      <c r="H127" s="112">
        <f t="shared" si="35"/>
        <v>0</v>
      </c>
      <c r="I127" s="101">
        <f t="shared" si="35"/>
        <v>0</v>
      </c>
      <c r="J127" s="112">
        <f t="shared" si="35"/>
        <v>0</v>
      </c>
      <c r="K127" s="101">
        <f t="shared" si="35"/>
        <v>0</v>
      </c>
      <c r="L127" s="101">
        <f t="shared" si="35"/>
        <v>0</v>
      </c>
    </row>
    <row r="128" spans="1:12" s="210" customFormat="1" ht="14.25" customHeight="1">
      <c r="A128" s="207"/>
      <c r="B128" s="199"/>
      <c r="C128" s="208"/>
      <c r="D128" s="209"/>
      <c r="E128" s="206" t="s">
        <v>452</v>
      </c>
      <c r="F128" s="101"/>
      <c r="G128" s="101"/>
      <c r="H128" s="112"/>
      <c r="I128" s="101"/>
      <c r="J128" s="112"/>
      <c r="K128" s="101"/>
      <c r="L128" s="101"/>
    </row>
    <row r="129" spans="1:12" ht="41.25" customHeight="1" thickBot="1">
      <c r="A129" s="207">
        <v>2471</v>
      </c>
      <c r="B129" s="240" t="s">
        <v>1</v>
      </c>
      <c r="C129" s="208">
        <v>7</v>
      </c>
      <c r="D129" s="209">
        <v>1</v>
      </c>
      <c r="E129" s="206" t="s">
        <v>222</v>
      </c>
      <c r="F129" s="222">
        <f>SUM(G129:H129)</f>
        <v>0</v>
      </c>
      <c r="G129" s="222"/>
      <c r="H129" s="223"/>
      <c r="I129" s="222"/>
      <c r="J129" s="223"/>
      <c r="K129" s="222"/>
      <c r="L129" s="222"/>
    </row>
    <row r="130" spans="1:12" ht="21.75" customHeight="1" thickBot="1">
      <c r="A130" s="207">
        <v>2472</v>
      </c>
      <c r="B130" s="240" t="s">
        <v>1</v>
      </c>
      <c r="C130" s="208">
        <v>7</v>
      </c>
      <c r="D130" s="209">
        <v>2</v>
      </c>
      <c r="E130" s="206" t="s">
        <v>223</v>
      </c>
      <c r="F130" s="222">
        <f>SUM(G130:H130)</f>
        <v>0</v>
      </c>
      <c r="G130" s="222"/>
      <c r="H130" s="223"/>
      <c r="I130" s="222"/>
      <c r="J130" s="223"/>
      <c r="K130" s="222"/>
      <c r="L130" s="222"/>
    </row>
    <row r="131" spans="1:12" ht="21" customHeight="1" thickBot="1">
      <c r="A131" s="207">
        <v>2473</v>
      </c>
      <c r="B131" s="240" t="s">
        <v>1</v>
      </c>
      <c r="C131" s="208">
        <v>7</v>
      </c>
      <c r="D131" s="209">
        <v>3</v>
      </c>
      <c r="E131" s="206" t="s">
        <v>224</v>
      </c>
      <c r="F131" s="222">
        <f>SUM(G131:H131)</f>
        <v>0</v>
      </c>
      <c r="G131" s="222"/>
      <c r="H131" s="223"/>
      <c r="I131" s="222"/>
      <c r="J131" s="223"/>
      <c r="K131" s="222"/>
      <c r="L131" s="222"/>
    </row>
    <row r="132" spans="1:12" ht="22.5" customHeight="1" thickBot="1">
      <c r="A132" s="207">
        <v>2474</v>
      </c>
      <c r="B132" s="240" t="s">
        <v>1</v>
      </c>
      <c r="C132" s="208">
        <v>7</v>
      </c>
      <c r="D132" s="209">
        <v>4</v>
      </c>
      <c r="E132" s="206" t="s">
        <v>225</v>
      </c>
      <c r="F132" s="222">
        <f>SUM(G132:H132)</f>
        <v>0</v>
      </c>
      <c r="G132" s="222"/>
      <c r="H132" s="223"/>
      <c r="I132" s="222"/>
      <c r="J132" s="223"/>
      <c r="K132" s="222"/>
      <c r="L132" s="222"/>
    </row>
    <row r="133" spans="1:12" ht="39.75" customHeight="1">
      <c r="A133" s="207">
        <v>2480</v>
      </c>
      <c r="B133" s="240" t="s">
        <v>1</v>
      </c>
      <c r="C133" s="208">
        <v>8</v>
      </c>
      <c r="D133" s="209">
        <v>0</v>
      </c>
      <c r="E133" s="206" t="s">
        <v>226</v>
      </c>
      <c r="F133" s="101">
        <f aca="true" t="shared" si="36" ref="F133:L133">SUM(F135:F141)</f>
        <v>0</v>
      </c>
      <c r="G133" s="101">
        <f t="shared" si="36"/>
        <v>0</v>
      </c>
      <c r="H133" s="112">
        <f t="shared" si="36"/>
        <v>0</v>
      </c>
      <c r="I133" s="101">
        <f t="shared" si="36"/>
        <v>0</v>
      </c>
      <c r="J133" s="112">
        <f t="shared" si="36"/>
        <v>0</v>
      </c>
      <c r="K133" s="101">
        <f t="shared" si="36"/>
        <v>0</v>
      </c>
      <c r="L133" s="101">
        <f t="shared" si="36"/>
        <v>0</v>
      </c>
    </row>
    <row r="134" spans="1:12" s="210" customFormat="1" ht="16.5" customHeight="1">
      <c r="A134" s="207"/>
      <c r="B134" s="199"/>
      <c r="C134" s="208"/>
      <c r="D134" s="209"/>
      <c r="E134" s="206" t="s">
        <v>452</v>
      </c>
      <c r="F134" s="101"/>
      <c r="G134" s="101"/>
      <c r="H134" s="112"/>
      <c r="I134" s="101"/>
      <c r="J134" s="112"/>
      <c r="K134" s="101"/>
      <c r="L134" s="101"/>
    </row>
    <row r="135" spans="1:12" ht="48.75" customHeight="1" thickBot="1">
      <c r="A135" s="207">
        <v>2481</v>
      </c>
      <c r="B135" s="240" t="s">
        <v>1</v>
      </c>
      <c r="C135" s="208">
        <v>8</v>
      </c>
      <c r="D135" s="209">
        <v>1</v>
      </c>
      <c r="E135" s="206" t="s">
        <v>227</v>
      </c>
      <c r="F135" s="222">
        <f aca="true" t="shared" si="37" ref="F135:F141">SUM(G135:H135)</f>
        <v>0</v>
      </c>
      <c r="G135" s="222"/>
      <c r="H135" s="223"/>
      <c r="I135" s="222"/>
      <c r="J135" s="223"/>
      <c r="K135" s="222"/>
      <c r="L135" s="222"/>
    </row>
    <row r="136" spans="1:12" ht="51.75" customHeight="1" thickBot="1">
      <c r="A136" s="207">
        <v>2482</v>
      </c>
      <c r="B136" s="240" t="s">
        <v>1</v>
      </c>
      <c r="C136" s="208">
        <v>8</v>
      </c>
      <c r="D136" s="209">
        <v>2</v>
      </c>
      <c r="E136" s="206" t="s">
        <v>228</v>
      </c>
      <c r="F136" s="222">
        <f t="shared" si="37"/>
        <v>0</v>
      </c>
      <c r="G136" s="222"/>
      <c r="H136" s="223"/>
      <c r="I136" s="222"/>
      <c r="J136" s="223"/>
      <c r="K136" s="222"/>
      <c r="L136" s="222"/>
    </row>
    <row r="137" spans="1:12" ht="40.5" customHeight="1" thickBot="1">
      <c r="A137" s="207">
        <v>2483</v>
      </c>
      <c r="B137" s="240" t="s">
        <v>1</v>
      </c>
      <c r="C137" s="208">
        <v>8</v>
      </c>
      <c r="D137" s="209">
        <v>3</v>
      </c>
      <c r="E137" s="206" t="s">
        <v>229</v>
      </c>
      <c r="F137" s="222">
        <f t="shared" si="37"/>
        <v>0</v>
      </c>
      <c r="G137" s="222"/>
      <c r="H137" s="223"/>
      <c r="I137" s="222"/>
      <c r="J137" s="223"/>
      <c r="K137" s="222"/>
      <c r="L137" s="222"/>
    </row>
    <row r="138" spans="1:12" ht="52.5" customHeight="1" thickBot="1">
      <c r="A138" s="207">
        <v>2484</v>
      </c>
      <c r="B138" s="240" t="s">
        <v>1</v>
      </c>
      <c r="C138" s="208">
        <v>8</v>
      </c>
      <c r="D138" s="209">
        <v>4</v>
      </c>
      <c r="E138" s="206" t="s">
        <v>230</v>
      </c>
      <c r="F138" s="222">
        <f t="shared" si="37"/>
        <v>0</v>
      </c>
      <c r="G138" s="222"/>
      <c r="H138" s="223"/>
      <c r="I138" s="222"/>
      <c r="J138" s="223"/>
      <c r="K138" s="222"/>
      <c r="L138" s="222"/>
    </row>
    <row r="139" spans="1:12" ht="33.75" customHeight="1" thickBot="1">
      <c r="A139" s="207">
        <v>2485</v>
      </c>
      <c r="B139" s="240" t="s">
        <v>1</v>
      </c>
      <c r="C139" s="208">
        <v>8</v>
      </c>
      <c r="D139" s="209">
        <v>5</v>
      </c>
      <c r="E139" s="206" t="s">
        <v>231</v>
      </c>
      <c r="F139" s="222">
        <f t="shared" si="37"/>
        <v>0</v>
      </c>
      <c r="G139" s="222"/>
      <c r="H139" s="223"/>
      <c r="I139" s="222"/>
      <c r="J139" s="223"/>
      <c r="K139" s="222"/>
      <c r="L139" s="222"/>
    </row>
    <row r="140" spans="1:12" ht="27" customHeight="1" thickBot="1">
      <c r="A140" s="207">
        <v>2486</v>
      </c>
      <c r="B140" s="240" t="s">
        <v>1</v>
      </c>
      <c r="C140" s="208">
        <v>8</v>
      </c>
      <c r="D140" s="209">
        <v>6</v>
      </c>
      <c r="E140" s="206" t="s">
        <v>232</v>
      </c>
      <c r="F140" s="222">
        <f t="shared" si="37"/>
        <v>0</v>
      </c>
      <c r="G140" s="222"/>
      <c r="H140" s="223"/>
      <c r="I140" s="222"/>
      <c r="J140" s="223"/>
      <c r="K140" s="222"/>
      <c r="L140" s="222"/>
    </row>
    <row r="141" spans="1:12" ht="38.25" customHeight="1" thickBot="1">
      <c r="A141" s="207">
        <v>2487</v>
      </c>
      <c r="B141" s="240" t="s">
        <v>1</v>
      </c>
      <c r="C141" s="208">
        <v>8</v>
      </c>
      <c r="D141" s="209">
        <v>7</v>
      </c>
      <c r="E141" s="206" t="s">
        <v>233</v>
      </c>
      <c r="F141" s="222">
        <f t="shared" si="37"/>
        <v>0</v>
      </c>
      <c r="G141" s="222"/>
      <c r="H141" s="223"/>
      <c r="I141" s="222"/>
      <c r="J141" s="223"/>
      <c r="K141" s="222"/>
      <c r="L141" s="222"/>
    </row>
    <row r="142" spans="1:12" ht="27.75" customHeight="1">
      <c r="A142" s="207">
        <v>2490</v>
      </c>
      <c r="B142" s="240" t="s">
        <v>1</v>
      </c>
      <c r="C142" s="208">
        <v>9</v>
      </c>
      <c r="D142" s="209">
        <v>0</v>
      </c>
      <c r="E142" s="206" t="s">
        <v>234</v>
      </c>
      <c r="F142" s="101">
        <f aca="true" t="shared" si="38" ref="F142:L142">SUM(F144)</f>
        <v>-4500</v>
      </c>
      <c r="G142" s="101">
        <f t="shared" si="38"/>
        <v>0</v>
      </c>
      <c r="H142" s="112">
        <f t="shared" si="38"/>
        <v>-4500</v>
      </c>
      <c r="I142" s="101">
        <f t="shared" si="38"/>
        <v>0</v>
      </c>
      <c r="J142" s="112">
        <f t="shared" si="38"/>
        <v>0</v>
      </c>
      <c r="K142" s="101">
        <f t="shared" si="38"/>
        <v>-4500</v>
      </c>
      <c r="L142" s="101">
        <f t="shared" si="38"/>
        <v>-4500</v>
      </c>
    </row>
    <row r="143" spans="1:12" s="210" customFormat="1" ht="16.5" customHeight="1">
      <c r="A143" s="207"/>
      <c r="B143" s="199"/>
      <c r="C143" s="208"/>
      <c r="D143" s="209"/>
      <c r="E143" s="206" t="s">
        <v>452</v>
      </c>
      <c r="F143" s="101"/>
      <c r="G143" s="101"/>
      <c r="H143" s="112"/>
      <c r="I143" s="101"/>
      <c r="J143" s="112"/>
      <c r="K143" s="101"/>
      <c r="L143" s="101"/>
    </row>
    <row r="144" spans="1:12" ht="27.75" customHeight="1" thickBot="1">
      <c r="A144" s="207">
        <v>2491</v>
      </c>
      <c r="B144" s="240" t="s">
        <v>1</v>
      </c>
      <c r="C144" s="208">
        <v>9</v>
      </c>
      <c r="D144" s="209">
        <v>1</v>
      </c>
      <c r="E144" s="206" t="s">
        <v>234</v>
      </c>
      <c r="F144" s="222">
        <f>SUM(G144:H144)</f>
        <v>-4500</v>
      </c>
      <c r="G144" s="222"/>
      <c r="H144" s="223">
        <v>-4500</v>
      </c>
      <c r="I144" s="222"/>
      <c r="J144" s="223"/>
      <c r="K144" s="222">
        <v>-4500</v>
      </c>
      <c r="L144" s="222">
        <v>-4500</v>
      </c>
    </row>
    <row r="145" spans="1:12" s="205" customFormat="1" ht="34.5" customHeight="1">
      <c r="A145" s="207">
        <v>2500</v>
      </c>
      <c r="B145" s="240" t="s">
        <v>3</v>
      </c>
      <c r="C145" s="241">
        <v>0</v>
      </c>
      <c r="D145" s="242">
        <v>0</v>
      </c>
      <c r="E145" s="224" t="s">
        <v>849</v>
      </c>
      <c r="F145" s="95">
        <f aca="true" t="shared" si="39" ref="F145:L145">SUM(F147,F150,F153,F156,F159,F162,)</f>
        <v>43258.9</v>
      </c>
      <c r="G145" s="95">
        <f t="shared" si="39"/>
        <v>42258.9</v>
      </c>
      <c r="H145" s="239">
        <f t="shared" si="39"/>
        <v>1000</v>
      </c>
      <c r="I145" s="95">
        <f t="shared" si="39"/>
        <v>9060.6</v>
      </c>
      <c r="J145" s="239">
        <f t="shared" si="39"/>
        <v>22160.6</v>
      </c>
      <c r="K145" s="95">
        <f t="shared" si="39"/>
        <v>33260.6</v>
      </c>
      <c r="L145" s="95">
        <f t="shared" si="39"/>
        <v>43258.9</v>
      </c>
    </row>
    <row r="146" spans="1:12" ht="11.25" customHeight="1">
      <c r="A146" s="198"/>
      <c r="B146" s="199"/>
      <c r="C146" s="200"/>
      <c r="D146" s="201"/>
      <c r="E146" s="206" t="s">
        <v>451</v>
      </c>
      <c r="F146" s="232"/>
      <c r="G146" s="232"/>
      <c r="H146" s="238"/>
      <c r="I146" s="232"/>
      <c r="J146" s="238"/>
      <c r="K146" s="232"/>
      <c r="L146" s="232"/>
    </row>
    <row r="147" spans="1:12" ht="17.25" customHeight="1">
      <c r="A147" s="207">
        <v>2510</v>
      </c>
      <c r="B147" s="240" t="s">
        <v>3</v>
      </c>
      <c r="C147" s="208">
        <v>1</v>
      </c>
      <c r="D147" s="209">
        <v>0</v>
      </c>
      <c r="E147" s="224" t="s">
        <v>235</v>
      </c>
      <c r="F147" s="101">
        <f aca="true" t="shared" si="40" ref="F147:L147">SUM(F149)</f>
        <v>41058.9</v>
      </c>
      <c r="G147" s="101">
        <f t="shared" si="40"/>
        <v>41058.9</v>
      </c>
      <c r="H147" s="112">
        <f t="shared" si="40"/>
        <v>0</v>
      </c>
      <c r="I147" s="101">
        <f t="shared" si="40"/>
        <v>8060.6</v>
      </c>
      <c r="J147" s="112">
        <f t="shared" si="40"/>
        <v>20560.6</v>
      </c>
      <c r="K147" s="101">
        <f t="shared" si="40"/>
        <v>31060.6</v>
      </c>
      <c r="L147" s="101">
        <f t="shared" si="40"/>
        <v>41058.9</v>
      </c>
    </row>
    <row r="148" spans="1:12" s="210" customFormat="1" ht="10.5" customHeight="1" thickBot="1">
      <c r="A148" s="207"/>
      <c r="B148" s="199"/>
      <c r="C148" s="208"/>
      <c r="D148" s="209"/>
      <c r="E148" s="206" t="s">
        <v>452</v>
      </c>
      <c r="F148" s="101"/>
      <c r="G148" s="101"/>
      <c r="H148" s="112"/>
      <c r="I148" s="101"/>
      <c r="J148" s="112"/>
      <c r="K148" s="101"/>
      <c r="L148" s="101"/>
    </row>
    <row r="149" spans="1:12" ht="17.25" customHeight="1" thickBot="1">
      <c r="A149" s="207">
        <v>2511</v>
      </c>
      <c r="B149" s="240" t="s">
        <v>3</v>
      </c>
      <c r="C149" s="208">
        <v>1</v>
      </c>
      <c r="D149" s="209">
        <v>1</v>
      </c>
      <c r="E149" s="224" t="s">
        <v>235</v>
      </c>
      <c r="F149" s="222">
        <f>SUM(G149:H149)</f>
        <v>41058.9</v>
      </c>
      <c r="G149" s="222">
        <v>41058.9</v>
      </c>
      <c r="H149" s="222"/>
      <c r="I149" s="495">
        <v>8060.6</v>
      </c>
      <c r="J149" s="496">
        <v>20560.6</v>
      </c>
      <c r="K149" s="497">
        <v>31060.6</v>
      </c>
      <c r="L149" s="498">
        <v>41058.9</v>
      </c>
    </row>
    <row r="150" spans="1:12" ht="18.75" customHeight="1">
      <c r="A150" s="207">
        <v>2520</v>
      </c>
      <c r="B150" s="240" t="s">
        <v>3</v>
      </c>
      <c r="C150" s="208">
        <v>2</v>
      </c>
      <c r="D150" s="209">
        <v>0</v>
      </c>
      <c r="E150" s="206" t="s">
        <v>236</v>
      </c>
      <c r="F150" s="101">
        <f aca="true" t="shared" si="41" ref="F150:L150">SUM(F152)</f>
        <v>0</v>
      </c>
      <c r="G150" s="101">
        <f t="shared" si="41"/>
        <v>0</v>
      </c>
      <c r="H150" s="112">
        <f t="shared" si="41"/>
        <v>0</v>
      </c>
      <c r="I150" s="101">
        <f t="shared" si="41"/>
        <v>0</v>
      </c>
      <c r="J150" s="112">
        <f t="shared" si="41"/>
        <v>0</v>
      </c>
      <c r="K150" s="101">
        <f t="shared" si="41"/>
        <v>0</v>
      </c>
      <c r="L150" s="101">
        <f t="shared" si="41"/>
        <v>0</v>
      </c>
    </row>
    <row r="151" spans="1:12" s="210" customFormat="1" ht="10.5" customHeight="1">
      <c r="A151" s="207"/>
      <c r="B151" s="199"/>
      <c r="C151" s="208"/>
      <c r="D151" s="209"/>
      <c r="E151" s="206"/>
      <c r="F151" s="115"/>
      <c r="G151" s="115"/>
      <c r="H151" s="116"/>
      <c r="I151" s="115"/>
      <c r="J151" s="116"/>
      <c r="K151" s="115"/>
      <c r="L151" s="115"/>
    </row>
    <row r="152" spans="1:12" ht="16.5" customHeight="1" thickBot="1">
      <c r="A152" s="207">
        <v>2521</v>
      </c>
      <c r="B152" s="240" t="s">
        <v>3</v>
      </c>
      <c r="C152" s="208">
        <v>2</v>
      </c>
      <c r="D152" s="209">
        <v>1</v>
      </c>
      <c r="E152" s="206" t="s">
        <v>237</v>
      </c>
      <c r="F152" s="222">
        <f>SUM(G152:H152)</f>
        <v>0</v>
      </c>
      <c r="G152" s="115"/>
      <c r="H152" s="115"/>
      <c r="I152" s="115"/>
      <c r="J152" s="115"/>
      <c r="K152" s="115"/>
      <c r="L152" s="115"/>
    </row>
    <row r="153" spans="1:12" ht="24.75" customHeight="1">
      <c r="A153" s="207">
        <v>2530</v>
      </c>
      <c r="B153" s="240" t="s">
        <v>3</v>
      </c>
      <c r="C153" s="208">
        <v>3</v>
      </c>
      <c r="D153" s="209">
        <v>0</v>
      </c>
      <c r="E153" s="206" t="s">
        <v>238</v>
      </c>
      <c r="F153" s="101">
        <f aca="true" t="shared" si="42" ref="F153:L153">SUM(F155)</f>
        <v>0</v>
      </c>
      <c r="G153" s="101">
        <f t="shared" si="42"/>
        <v>0</v>
      </c>
      <c r="H153" s="112">
        <f t="shared" si="42"/>
        <v>0</v>
      </c>
      <c r="I153" s="101">
        <f t="shared" si="42"/>
        <v>0</v>
      </c>
      <c r="J153" s="112">
        <f t="shared" si="42"/>
        <v>0</v>
      </c>
      <c r="K153" s="101">
        <f t="shared" si="42"/>
        <v>0</v>
      </c>
      <c r="L153" s="101">
        <f t="shared" si="42"/>
        <v>0</v>
      </c>
    </row>
    <row r="154" spans="1:12" s="210" customFormat="1" ht="15.75" customHeight="1">
      <c r="A154" s="207"/>
      <c r="B154" s="199"/>
      <c r="C154" s="208"/>
      <c r="D154" s="209"/>
      <c r="E154" s="206" t="s">
        <v>452</v>
      </c>
      <c r="F154" s="101"/>
      <c r="G154" s="101"/>
      <c r="H154" s="112"/>
      <c r="I154" s="101"/>
      <c r="J154" s="112"/>
      <c r="K154" s="101"/>
      <c r="L154" s="101"/>
    </row>
    <row r="155" spans="1:12" ht="25.5" customHeight="1" thickBot="1">
      <c r="A155" s="207">
        <v>2531</v>
      </c>
      <c r="B155" s="240" t="s">
        <v>3</v>
      </c>
      <c r="C155" s="208">
        <v>3</v>
      </c>
      <c r="D155" s="209">
        <v>1</v>
      </c>
      <c r="E155" s="206" t="s">
        <v>238</v>
      </c>
      <c r="F155" s="222">
        <f>SUM(G155:H155)</f>
        <v>0</v>
      </c>
      <c r="G155" s="222"/>
      <c r="H155" s="222"/>
      <c r="I155" s="222"/>
      <c r="J155" s="222"/>
      <c r="K155" s="222"/>
      <c r="L155" s="222"/>
    </row>
    <row r="156" spans="1:12" ht="30" customHeight="1">
      <c r="A156" s="207">
        <v>2540</v>
      </c>
      <c r="B156" s="240" t="s">
        <v>3</v>
      </c>
      <c r="C156" s="208">
        <v>4</v>
      </c>
      <c r="D156" s="209">
        <v>0</v>
      </c>
      <c r="E156" s="206" t="s">
        <v>239</v>
      </c>
      <c r="F156" s="101">
        <f aca="true" t="shared" si="43" ref="F156:L156">SUM(F158)</f>
        <v>0</v>
      </c>
      <c r="G156" s="101">
        <f t="shared" si="43"/>
        <v>0</v>
      </c>
      <c r="H156" s="112">
        <f t="shared" si="43"/>
        <v>0</v>
      </c>
      <c r="I156" s="101">
        <f t="shared" si="43"/>
        <v>0</v>
      </c>
      <c r="J156" s="112">
        <f t="shared" si="43"/>
        <v>0</v>
      </c>
      <c r="K156" s="101">
        <f t="shared" si="43"/>
        <v>0</v>
      </c>
      <c r="L156" s="101">
        <f t="shared" si="43"/>
        <v>0</v>
      </c>
    </row>
    <row r="157" spans="1:12" s="210" customFormat="1" ht="16.5" customHeight="1">
      <c r="A157" s="207"/>
      <c r="B157" s="199"/>
      <c r="C157" s="208"/>
      <c r="D157" s="209"/>
      <c r="E157" s="206" t="s">
        <v>452</v>
      </c>
      <c r="F157" s="101"/>
      <c r="G157" s="101"/>
      <c r="H157" s="112"/>
      <c r="I157" s="101"/>
      <c r="J157" s="112"/>
      <c r="K157" s="101"/>
      <c r="L157" s="101"/>
    </row>
    <row r="158" spans="1:12" ht="24" customHeight="1" thickBot="1">
      <c r="A158" s="207">
        <v>2541</v>
      </c>
      <c r="B158" s="240" t="s">
        <v>3</v>
      </c>
      <c r="C158" s="208">
        <v>4</v>
      </c>
      <c r="D158" s="209">
        <v>1</v>
      </c>
      <c r="E158" s="206" t="s">
        <v>239</v>
      </c>
      <c r="F158" s="222">
        <f>SUM(G158:H158)</f>
        <v>0</v>
      </c>
      <c r="G158" s="115"/>
      <c r="H158" s="115"/>
      <c r="I158" s="115"/>
      <c r="J158" s="115"/>
      <c r="K158" s="115"/>
      <c r="L158" s="115"/>
    </row>
    <row r="159" spans="1:12" ht="48" customHeight="1">
      <c r="A159" s="207">
        <v>2550</v>
      </c>
      <c r="B159" s="240" t="s">
        <v>3</v>
      </c>
      <c r="C159" s="208">
        <v>5</v>
      </c>
      <c r="D159" s="209">
        <v>0</v>
      </c>
      <c r="E159" s="206" t="s">
        <v>240</v>
      </c>
      <c r="F159" s="101">
        <f aca="true" t="shared" si="44" ref="F159:L159">SUM(F161)</f>
        <v>0</v>
      </c>
      <c r="G159" s="101">
        <f t="shared" si="44"/>
        <v>0</v>
      </c>
      <c r="H159" s="112">
        <f t="shared" si="44"/>
        <v>0</v>
      </c>
      <c r="I159" s="101">
        <f t="shared" si="44"/>
        <v>0</v>
      </c>
      <c r="J159" s="112">
        <f t="shared" si="44"/>
        <v>0</v>
      </c>
      <c r="K159" s="101">
        <f t="shared" si="44"/>
        <v>0</v>
      </c>
      <c r="L159" s="101">
        <f t="shared" si="44"/>
        <v>0</v>
      </c>
    </row>
    <row r="160" spans="1:12" s="210" customFormat="1" ht="14.25" customHeight="1">
      <c r="A160" s="207"/>
      <c r="B160" s="199"/>
      <c r="C160" s="208"/>
      <c r="D160" s="209"/>
      <c r="E160" s="206" t="s">
        <v>452</v>
      </c>
      <c r="F160" s="101"/>
      <c r="G160" s="101"/>
      <c r="H160" s="112"/>
      <c r="I160" s="101"/>
      <c r="J160" s="112"/>
      <c r="K160" s="101"/>
      <c r="L160" s="101"/>
    </row>
    <row r="161" spans="1:12" ht="52.5" customHeight="1" thickBot="1">
      <c r="A161" s="207">
        <v>2551</v>
      </c>
      <c r="B161" s="240" t="s">
        <v>3</v>
      </c>
      <c r="C161" s="208">
        <v>5</v>
      </c>
      <c r="D161" s="209">
        <v>1</v>
      </c>
      <c r="E161" s="206" t="s">
        <v>240</v>
      </c>
      <c r="F161" s="222">
        <f>SUM(G161:H161)</f>
        <v>0</v>
      </c>
      <c r="G161" s="222"/>
      <c r="H161" s="223"/>
      <c r="I161" s="222"/>
      <c r="J161" s="223"/>
      <c r="K161" s="222"/>
      <c r="L161" s="222"/>
    </row>
    <row r="162" spans="1:12" ht="38.25" customHeight="1">
      <c r="A162" s="207">
        <v>2560</v>
      </c>
      <c r="B162" s="240" t="s">
        <v>3</v>
      </c>
      <c r="C162" s="208">
        <v>6</v>
      </c>
      <c r="D162" s="209">
        <v>0</v>
      </c>
      <c r="E162" s="224" t="s">
        <v>241</v>
      </c>
      <c r="F162" s="101">
        <f aca="true" t="shared" si="45" ref="F162:L162">SUM(F164)</f>
        <v>2200</v>
      </c>
      <c r="G162" s="101">
        <f t="shared" si="45"/>
        <v>1200</v>
      </c>
      <c r="H162" s="112">
        <f t="shared" si="45"/>
        <v>1000</v>
      </c>
      <c r="I162" s="101">
        <f t="shared" si="45"/>
        <v>1000</v>
      </c>
      <c r="J162" s="112">
        <f t="shared" si="45"/>
        <v>1600</v>
      </c>
      <c r="K162" s="101">
        <f t="shared" si="45"/>
        <v>2200</v>
      </c>
      <c r="L162" s="101">
        <f t="shared" si="45"/>
        <v>2200</v>
      </c>
    </row>
    <row r="163" spans="1:12" s="210" customFormat="1" ht="21" customHeight="1" thickBot="1">
      <c r="A163" s="207"/>
      <c r="B163" s="199"/>
      <c r="C163" s="208"/>
      <c r="D163" s="209"/>
      <c r="E163" s="206" t="s">
        <v>452</v>
      </c>
      <c r="F163" s="101"/>
      <c r="G163" s="101"/>
      <c r="H163" s="112"/>
      <c r="I163" s="101"/>
      <c r="J163" s="112"/>
      <c r="K163" s="101"/>
      <c r="L163" s="101"/>
    </row>
    <row r="164" spans="1:12" ht="37.5" customHeight="1" thickBot="1">
      <c r="A164" s="207">
        <v>2561</v>
      </c>
      <c r="B164" s="240" t="s">
        <v>3</v>
      </c>
      <c r="C164" s="208">
        <v>6</v>
      </c>
      <c r="D164" s="209">
        <v>1</v>
      </c>
      <c r="E164" s="224" t="s">
        <v>241</v>
      </c>
      <c r="F164" s="222">
        <f>SUM(G164:H164)</f>
        <v>2200</v>
      </c>
      <c r="G164" s="115">
        <v>1200</v>
      </c>
      <c r="H164" s="115">
        <v>1000</v>
      </c>
      <c r="I164" s="499">
        <v>1000</v>
      </c>
      <c r="J164" s="496">
        <v>1600</v>
      </c>
      <c r="K164" s="497">
        <v>2200</v>
      </c>
      <c r="L164" s="496">
        <v>2200</v>
      </c>
    </row>
    <row r="165" spans="1:12" s="205" customFormat="1" ht="48" customHeight="1">
      <c r="A165" s="207">
        <v>2600</v>
      </c>
      <c r="B165" s="240" t="s">
        <v>4</v>
      </c>
      <c r="C165" s="241">
        <v>0</v>
      </c>
      <c r="D165" s="242">
        <v>0</v>
      </c>
      <c r="E165" s="224" t="s">
        <v>850</v>
      </c>
      <c r="F165" s="95">
        <f aca="true" t="shared" si="46" ref="F165:L165">SUM(F167,F170,F173,F176,F179,F182,)</f>
        <v>134193.3</v>
      </c>
      <c r="G165" s="95">
        <f t="shared" si="46"/>
        <v>57335.4</v>
      </c>
      <c r="H165" s="239">
        <f t="shared" si="46"/>
        <v>76857.9</v>
      </c>
      <c r="I165" s="95">
        <f t="shared" si="46"/>
        <v>33373.2</v>
      </c>
      <c r="J165" s="239">
        <f t="shared" si="46"/>
        <v>60004.600000000006</v>
      </c>
      <c r="K165" s="95">
        <f t="shared" si="46"/>
        <v>84880.6</v>
      </c>
      <c r="L165" s="95">
        <f t="shared" si="46"/>
        <v>134193.3</v>
      </c>
    </row>
    <row r="166" spans="1:12" ht="17.25" customHeight="1">
      <c r="A166" s="198"/>
      <c r="B166" s="199"/>
      <c r="C166" s="200"/>
      <c r="D166" s="201"/>
      <c r="E166" s="206" t="s">
        <v>451</v>
      </c>
      <c r="F166" s="232"/>
      <c r="G166" s="232"/>
      <c r="H166" s="238"/>
      <c r="I166" s="232"/>
      <c r="J166" s="238"/>
      <c r="K166" s="232"/>
      <c r="L166" s="232"/>
    </row>
    <row r="167" spans="1:12" ht="16.5" customHeight="1">
      <c r="A167" s="207">
        <v>2610</v>
      </c>
      <c r="B167" s="240" t="s">
        <v>4</v>
      </c>
      <c r="C167" s="208">
        <v>1</v>
      </c>
      <c r="D167" s="209">
        <v>0</v>
      </c>
      <c r="E167" s="206" t="s">
        <v>242</v>
      </c>
      <c r="F167" s="101">
        <f aca="true" t="shared" si="47" ref="F167:L167">SUM(F169)</f>
        <v>0</v>
      </c>
      <c r="G167" s="101">
        <f t="shared" si="47"/>
        <v>0</v>
      </c>
      <c r="H167" s="112">
        <f t="shared" si="47"/>
        <v>0</v>
      </c>
      <c r="I167" s="101">
        <f t="shared" si="47"/>
        <v>0</v>
      </c>
      <c r="J167" s="112">
        <f t="shared" si="47"/>
        <v>0</v>
      </c>
      <c r="K167" s="101">
        <f t="shared" si="47"/>
        <v>0</v>
      </c>
      <c r="L167" s="101">
        <f t="shared" si="47"/>
        <v>0</v>
      </c>
    </row>
    <row r="168" spans="1:12" s="210" customFormat="1" ht="14.25" customHeight="1">
      <c r="A168" s="207"/>
      <c r="B168" s="199"/>
      <c r="C168" s="208"/>
      <c r="D168" s="209"/>
      <c r="E168" s="206" t="s">
        <v>452</v>
      </c>
      <c r="F168" s="101"/>
      <c r="G168" s="101"/>
      <c r="H168" s="112"/>
      <c r="I168" s="101"/>
      <c r="J168" s="112"/>
      <c r="K168" s="101"/>
      <c r="L168" s="101"/>
    </row>
    <row r="169" spans="1:12" ht="21" customHeight="1" thickBot="1">
      <c r="A169" s="207">
        <v>2611</v>
      </c>
      <c r="B169" s="240" t="s">
        <v>4</v>
      </c>
      <c r="C169" s="208">
        <v>1</v>
      </c>
      <c r="D169" s="209">
        <v>1</v>
      </c>
      <c r="E169" s="206" t="s">
        <v>243</v>
      </c>
      <c r="F169" s="222">
        <f>SUM(G169:H169)</f>
        <v>0</v>
      </c>
      <c r="G169" s="115"/>
      <c r="H169" s="115"/>
      <c r="I169" s="115"/>
      <c r="J169" s="115"/>
      <c r="K169" s="115"/>
      <c r="L169" s="115"/>
    </row>
    <row r="170" spans="1:12" ht="17.25" customHeight="1">
      <c r="A170" s="207">
        <v>2620</v>
      </c>
      <c r="B170" s="240" t="s">
        <v>4</v>
      </c>
      <c r="C170" s="208">
        <v>2</v>
      </c>
      <c r="D170" s="209">
        <v>0</v>
      </c>
      <c r="E170" s="206" t="s">
        <v>244</v>
      </c>
      <c r="F170" s="101">
        <f aca="true" t="shared" si="48" ref="F170:L170">SUM(F172)</f>
        <v>0</v>
      </c>
      <c r="G170" s="101">
        <f t="shared" si="48"/>
        <v>0</v>
      </c>
      <c r="H170" s="112">
        <f t="shared" si="48"/>
        <v>0</v>
      </c>
      <c r="I170" s="101">
        <f t="shared" si="48"/>
        <v>0</v>
      </c>
      <c r="J170" s="112">
        <f t="shared" si="48"/>
        <v>0</v>
      </c>
      <c r="K170" s="101">
        <f t="shared" si="48"/>
        <v>0</v>
      </c>
      <c r="L170" s="101">
        <f t="shared" si="48"/>
        <v>0</v>
      </c>
    </row>
    <row r="171" spans="1:12" s="210" customFormat="1" ht="10.5" customHeight="1">
      <c r="A171" s="207"/>
      <c r="B171" s="199"/>
      <c r="C171" s="208"/>
      <c r="D171" s="209"/>
      <c r="E171" s="206" t="s">
        <v>452</v>
      </c>
      <c r="F171" s="101"/>
      <c r="G171" s="101"/>
      <c r="H171" s="112"/>
      <c r="I171" s="101"/>
      <c r="J171" s="112"/>
      <c r="K171" s="101"/>
      <c r="L171" s="101"/>
    </row>
    <row r="172" spans="1:12" ht="13.5" customHeight="1" thickBot="1">
      <c r="A172" s="207">
        <v>2621</v>
      </c>
      <c r="B172" s="240" t="s">
        <v>4</v>
      </c>
      <c r="C172" s="208">
        <v>2</v>
      </c>
      <c r="D172" s="209">
        <v>1</v>
      </c>
      <c r="E172" s="206" t="s">
        <v>244</v>
      </c>
      <c r="F172" s="222">
        <f>SUM(G172:H172)</f>
        <v>0</v>
      </c>
      <c r="G172" s="222"/>
      <c r="H172" s="223"/>
      <c r="I172" s="222"/>
      <c r="J172" s="223"/>
      <c r="K172" s="222"/>
      <c r="L172" s="222"/>
    </row>
    <row r="173" spans="1:12" ht="18.75" customHeight="1">
      <c r="A173" s="207">
        <v>2630</v>
      </c>
      <c r="B173" s="240" t="s">
        <v>4</v>
      </c>
      <c r="C173" s="208">
        <v>3</v>
      </c>
      <c r="D173" s="209">
        <v>0</v>
      </c>
      <c r="E173" s="224" t="s">
        <v>245</v>
      </c>
      <c r="F173" s="101">
        <f aca="true" t="shared" si="49" ref="F173:L173">SUM(F175)</f>
        <v>63789.100000000006</v>
      </c>
      <c r="G173" s="101">
        <f t="shared" si="49"/>
        <v>18490.8</v>
      </c>
      <c r="H173" s="112">
        <f t="shared" si="49"/>
        <v>45298.3</v>
      </c>
      <c r="I173" s="101">
        <f t="shared" si="49"/>
        <v>8210</v>
      </c>
      <c r="J173" s="112">
        <f t="shared" si="49"/>
        <v>12510</v>
      </c>
      <c r="K173" s="101">
        <f t="shared" si="49"/>
        <v>32286</v>
      </c>
      <c r="L173" s="101">
        <f t="shared" si="49"/>
        <v>63789.1</v>
      </c>
    </row>
    <row r="174" spans="1:12" s="210" customFormat="1" ht="15.75" customHeight="1" thickBot="1">
      <c r="A174" s="207"/>
      <c r="B174" s="199"/>
      <c r="C174" s="208"/>
      <c r="D174" s="209"/>
      <c r="E174" s="206" t="s">
        <v>452</v>
      </c>
      <c r="F174" s="101"/>
      <c r="G174" s="101"/>
      <c r="H174" s="112"/>
      <c r="I174" s="115"/>
      <c r="J174" s="116"/>
      <c r="K174" s="115"/>
      <c r="L174" s="101"/>
    </row>
    <row r="175" spans="1:16" ht="15" customHeight="1" thickBot="1">
      <c r="A175" s="207">
        <v>2631</v>
      </c>
      <c r="B175" s="240" t="s">
        <v>4</v>
      </c>
      <c r="C175" s="208">
        <v>3</v>
      </c>
      <c r="D175" s="209">
        <v>1</v>
      </c>
      <c r="E175" s="224" t="s">
        <v>246</v>
      </c>
      <c r="F175" s="222">
        <f>SUM(G175:H175)</f>
        <v>63789.100000000006</v>
      </c>
      <c r="G175" s="115">
        <v>18490.8</v>
      </c>
      <c r="H175" s="115">
        <v>45298.3</v>
      </c>
      <c r="I175" s="512">
        <v>8210</v>
      </c>
      <c r="J175" s="513">
        <v>12510</v>
      </c>
      <c r="K175" s="514">
        <v>32286</v>
      </c>
      <c r="L175" s="498">
        <v>63789.1</v>
      </c>
      <c r="N175" s="515"/>
      <c r="O175" s="267"/>
      <c r="P175" s="500"/>
    </row>
    <row r="176" spans="1:12" ht="15.75" customHeight="1">
      <c r="A176" s="207">
        <v>2640</v>
      </c>
      <c r="B176" s="240" t="s">
        <v>4</v>
      </c>
      <c r="C176" s="208">
        <v>4</v>
      </c>
      <c r="D176" s="209">
        <v>0</v>
      </c>
      <c r="E176" s="224" t="s">
        <v>247</v>
      </c>
      <c r="F176" s="101">
        <f aca="true" t="shared" si="50" ref="F176:L176">SUM(F178)</f>
        <v>16867.2</v>
      </c>
      <c r="G176" s="101">
        <f t="shared" si="50"/>
        <v>16867.2</v>
      </c>
      <c r="H176" s="112">
        <f t="shared" si="50"/>
        <v>0</v>
      </c>
      <c r="I176" s="232">
        <f t="shared" si="50"/>
        <v>5593.2</v>
      </c>
      <c r="J176" s="238">
        <f t="shared" si="50"/>
        <v>9947.2</v>
      </c>
      <c r="K176" s="232">
        <f t="shared" si="50"/>
        <v>13247.2</v>
      </c>
      <c r="L176" s="101">
        <f t="shared" si="50"/>
        <v>16867.2</v>
      </c>
    </row>
    <row r="177" spans="1:12" s="210" customFormat="1" ht="14.25" customHeight="1" thickBot="1">
      <c r="A177" s="207"/>
      <c r="B177" s="199"/>
      <c r="C177" s="208"/>
      <c r="D177" s="209"/>
      <c r="E177" s="206" t="s">
        <v>452</v>
      </c>
      <c r="F177" s="101"/>
      <c r="G177" s="101"/>
      <c r="H177" s="112"/>
      <c r="I177" s="101"/>
      <c r="J177" s="112"/>
      <c r="K177" s="101"/>
      <c r="L177" s="101"/>
    </row>
    <row r="178" spans="1:12" ht="13.5" customHeight="1" thickBot="1">
      <c r="A178" s="207">
        <v>2641</v>
      </c>
      <c r="B178" s="240" t="s">
        <v>4</v>
      </c>
      <c r="C178" s="208">
        <v>4</v>
      </c>
      <c r="D178" s="209">
        <v>1</v>
      </c>
      <c r="E178" s="224" t="s">
        <v>248</v>
      </c>
      <c r="F178" s="222">
        <f>SUM(G178:H178)</f>
        <v>16867.2</v>
      </c>
      <c r="G178" s="115">
        <v>16867.2</v>
      </c>
      <c r="H178" s="115"/>
      <c r="I178" s="501">
        <v>5593.2</v>
      </c>
      <c r="J178" s="502">
        <v>9947.2</v>
      </c>
      <c r="K178" s="503">
        <v>13247.2</v>
      </c>
      <c r="L178" s="504">
        <v>16867.2</v>
      </c>
    </row>
    <row r="179" spans="1:12" ht="48.75" customHeight="1">
      <c r="A179" s="207">
        <v>2650</v>
      </c>
      <c r="B179" s="240" t="s">
        <v>4</v>
      </c>
      <c r="C179" s="208">
        <v>5</v>
      </c>
      <c r="D179" s="209">
        <v>0</v>
      </c>
      <c r="E179" s="206" t="s">
        <v>255</v>
      </c>
      <c r="F179" s="101">
        <f aca="true" t="shared" si="51" ref="F179:L179">SUM(F181)</f>
        <v>0</v>
      </c>
      <c r="G179" s="101">
        <f t="shared" si="51"/>
        <v>0</v>
      </c>
      <c r="H179" s="112">
        <f t="shared" si="51"/>
        <v>0</v>
      </c>
      <c r="I179" s="101">
        <f t="shared" si="51"/>
        <v>0</v>
      </c>
      <c r="J179" s="112">
        <f t="shared" si="51"/>
        <v>0</v>
      </c>
      <c r="K179" s="101">
        <f t="shared" si="51"/>
        <v>0</v>
      </c>
      <c r="L179" s="101">
        <f t="shared" si="51"/>
        <v>0</v>
      </c>
    </row>
    <row r="180" spans="1:12" s="210" customFormat="1" ht="14.25" customHeight="1">
      <c r="A180" s="207"/>
      <c r="B180" s="199"/>
      <c r="C180" s="208"/>
      <c r="D180" s="209"/>
      <c r="E180" s="206" t="s">
        <v>452</v>
      </c>
      <c r="F180" s="101"/>
      <c r="G180" s="101"/>
      <c r="H180" s="112"/>
      <c r="I180" s="101"/>
      <c r="J180" s="112"/>
      <c r="K180" s="101"/>
      <c r="L180" s="101"/>
    </row>
    <row r="181" spans="1:12" ht="47.25" customHeight="1" thickBot="1">
      <c r="A181" s="207">
        <v>2651</v>
      </c>
      <c r="B181" s="240" t="s">
        <v>4</v>
      </c>
      <c r="C181" s="208">
        <v>5</v>
      </c>
      <c r="D181" s="209">
        <v>1</v>
      </c>
      <c r="E181" s="206" t="s">
        <v>255</v>
      </c>
      <c r="F181" s="222">
        <f>SUM(G181:H181)</f>
        <v>0</v>
      </c>
      <c r="G181" s="222"/>
      <c r="H181" s="223"/>
      <c r="I181" s="222"/>
      <c r="J181" s="223"/>
      <c r="K181" s="222"/>
      <c r="L181" s="222"/>
    </row>
    <row r="182" spans="1:12" ht="35.25" customHeight="1">
      <c r="A182" s="207">
        <v>2660</v>
      </c>
      <c r="B182" s="240" t="s">
        <v>4</v>
      </c>
      <c r="C182" s="208">
        <v>6</v>
      </c>
      <c r="D182" s="209">
        <v>0</v>
      </c>
      <c r="E182" s="224" t="s">
        <v>261</v>
      </c>
      <c r="F182" s="101">
        <f aca="true" t="shared" si="52" ref="F182:L182">SUM(F184)</f>
        <v>53537</v>
      </c>
      <c r="G182" s="101">
        <f t="shared" si="52"/>
        <v>21977.4</v>
      </c>
      <c r="H182" s="112">
        <f t="shared" si="52"/>
        <v>31559.6</v>
      </c>
      <c r="I182" s="101">
        <f t="shared" si="52"/>
        <v>19570</v>
      </c>
      <c r="J182" s="112">
        <f t="shared" si="52"/>
        <v>37547.4</v>
      </c>
      <c r="K182" s="101">
        <f t="shared" si="52"/>
        <v>39347.4</v>
      </c>
      <c r="L182" s="101">
        <f t="shared" si="52"/>
        <v>53537</v>
      </c>
    </row>
    <row r="183" spans="1:12" s="210" customFormat="1" ht="14.25" customHeight="1" thickBot="1">
      <c r="A183" s="207"/>
      <c r="B183" s="199"/>
      <c r="C183" s="208"/>
      <c r="D183" s="209"/>
      <c r="E183" s="206" t="s">
        <v>452</v>
      </c>
      <c r="F183" s="101"/>
      <c r="G183" s="101"/>
      <c r="H183" s="112"/>
      <c r="I183" s="101"/>
      <c r="J183" s="112"/>
      <c r="K183" s="101"/>
      <c r="L183" s="101"/>
    </row>
    <row r="184" spans="1:16" ht="37.5" customHeight="1" thickBot="1">
      <c r="A184" s="207">
        <v>2661</v>
      </c>
      <c r="B184" s="240" t="s">
        <v>4</v>
      </c>
      <c r="C184" s="208">
        <v>6</v>
      </c>
      <c r="D184" s="209">
        <v>1</v>
      </c>
      <c r="E184" s="224" t="s">
        <v>261</v>
      </c>
      <c r="F184" s="222">
        <f>SUM(G184:H184)</f>
        <v>53537</v>
      </c>
      <c r="G184" s="115">
        <v>21977.4</v>
      </c>
      <c r="H184" s="115">
        <v>31559.6</v>
      </c>
      <c r="I184" s="516">
        <v>19570</v>
      </c>
      <c r="J184" s="517">
        <v>37547.4</v>
      </c>
      <c r="K184" s="517">
        <v>39347.4</v>
      </c>
      <c r="L184" s="518">
        <v>53537</v>
      </c>
      <c r="N184" s="519"/>
      <c r="O184" s="424"/>
      <c r="P184" s="205"/>
    </row>
    <row r="185" spans="1:12" s="205" customFormat="1" ht="36" customHeight="1">
      <c r="A185" s="207">
        <v>2700</v>
      </c>
      <c r="B185" s="240" t="s">
        <v>5</v>
      </c>
      <c r="C185" s="241">
        <v>0</v>
      </c>
      <c r="D185" s="242">
        <v>0</v>
      </c>
      <c r="E185" s="224" t="s">
        <v>851</v>
      </c>
      <c r="F185" s="95">
        <f aca="true" t="shared" si="53" ref="F185:L185">SUM(F187,F192,F198,F204,F207,F210)</f>
        <v>0</v>
      </c>
      <c r="G185" s="95">
        <f t="shared" si="53"/>
        <v>0</v>
      </c>
      <c r="H185" s="239">
        <f t="shared" si="53"/>
        <v>0</v>
      </c>
      <c r="I185" s="95">
        <f t="shared" si="53"/>
        <v>0</v>
      </c>
      <c r="J185" s="239">
        <f t="shared" si="53"/>
        <v>0</v>
      </c>
      <c r="K185" s="95">
        <f t="shared" si="53"/>
        <v>0</v>
      </c>
      <c r="L185" s="95">
        <f t="shared" si="53"/>
        <v>0</v>
      </c>
    </row>
    <row r="186" spans="1:12" ht="11.25" customHeight="1">
      <c r="A186" s="198"/>
      <c r="B186" s="199"/>
      <c r="C186" s="200"/>
      <c r="D186" s="201"/>
      <c r="E186" s="206" t="s">
        <v>451</v>
      </c>
      <c r="F186" s="232"/>
      <c r="G186" s="232"/>
      <c r="H186" s="238"/>
      <c r="I186" s="232"/>
      <c r="J186" s="238"/>
      <c r="K186" s="232"/>
      <c r="L186" s="232"/>
    </row>
    <row r="187" spans="1:12" ht="30" customHeight="1">
      <c r="A187" s="207">
        <v>2710</v>
      </c>
      <c r="B187" s="240" t="s">
        <v>5</v>
      </c>
      <c r="C187" s="208">
        <v>1</v>
      </c>
      <c r="D187" s="209">
        <v>0</v>
      </c>
      <c r="E187" s="206" t="s">
        <v>262</v>
      </c>
      <c r="F187" s="101">
        <f aca="true" t="shared" si="54" ref="F187:L187">SUM(F189:F191)</f>
        <v>0</v>
      </c>
      <c r="G187" s="101">
        <f t="shared" si="54"/>
        <v>0</v>
      </c>
      <c r="H187" s="112">
        <f t="shared" si="54"/>
        <v>0</v>
      </c>
      <c r="I187" s="101">
        <f t="shared" si="54"/>
        <v>0</v>
      </c>
      <c r="J187" s="112">
        <f t="shared" si="54"/>
        <v>0</v>
      </c>
      <c r="K187" s="101">
        <f t="shared" si="54"/>
        <v>0</v>
      </c>
      <c r="L187" s="101">
        <f t="shared" si="54"/>
        <v>0</v>
      </c>
    </row>
    <row r="188" spans="1:12" s="210" customFormat="1" ht="14.25" customHeight="1">
      <c r="A188" s="207"/>
      <c r="B188" s="199"/>
      <c r="C188" s="208"/>
      <c r="D188" s="209"/>
      <c r="E188" s="206" t="s">
        <v>452</v>
      </c>
      <c r="F188" s="101"/>
      <c r="G188" s="101"/>
      <c r="H188" s="112"/>
      <c r="I188" s="101"/>
      <c r="J188" s="112"/>
      <c r="K188" s="101"/>
      <c r="L188" s="101"/>
    </row>
    <row r="189" spans="1:12" ht="18" customHeight="1" thickBot="1">
      <c r="A189" s="207">
        <v>2711</v>
      </c>
      <c r="B189" s="240" t="s">
        <v>5</v>
      </c>
      <c r="C189" s="208">
        <v>1</v>
      </c>
      <c r="D189" s="209">
        <v>1</v>
      </c>
      <c r="E189" s="206" t="s">
        <v>263</v>
      </c>
      <c r="F189" s="222">
        <f>SUM(G189:H189)</f>
        <v>0</v>
      </c>
      <c r="G189" s="101"/>
      <c r="H189" s="112"/>
      <c r="I189" s="101"/>
      <c r="J189" s="112"/>
      <c r="K189" s="101"/>
      <c r="L189" s="101"/>
    </row>
    <row r="190" spans="1:12" ht="21.75" customHeight="1" thickBot="1">
      <c r="A190" s="207">
        <v>2712</v>
      </c>
      <c r="B190" s="240" t="s">
        <v>5</v>
      </c>
      <c r="C190" s="208">
        <v>1</v>
      </c>
      <c r="D190" s="209">
        <v>2</v>
      </c>
      <c r="E190" s="206" t="s">
        <v>264</v>
      </c>
      <c r="F190" s="222">
        <f>SUM(G190:H190)</f>
        <v>0</v>
      </c>
      <c r="G190" s="101"/>
      <c r="H190" s="112"/>
      <c r="I190" s="101"/>
      <c r="J190" s="112"/>
      <c r="K190" s="101"/>
      <c r="L190" s="101"/>
    </row>
    <row r="191" spans="1:12" ht="23.25" customHeight="1" thickBot="1">
      <c r="A191" s="207">
        <v>2713</v>
      </c>
      <c r="B191" s="240" t="s">
        <v>5</v>
      </c>
      <c r="C191" s="208">
        <v>1</v>
      </c>
      <c r="D191" s="209">
        <v>3</v>
      </c>
      <c r="E191" s="206" t="s">
        <v>364</v>
      </c>
      <c r="F191" s="222">
        <f>SUM(G191:H191)</f>
        <v>0</v>
      </c>
      <c r="G191" s="101"/>
      <c r="H191" s="112"/>
      <c r="I191" s="101"/>
      <c r="J191" s="112"/>
      <c r="K191" s="101"/>
      <c r="L191" s="101"/>
    </row>
    <row r="192" spans="1:12" ht="24" customHeight="1">
      <c r="A192" s="207">
        <v>2720</v>
      </c>
      <c r="B192" s="240" t="s">
        <v>5</v>
      </c>
      <c r="C192" s="208">
        <v>2</v>
      </c>
      <c r="D192" s="209">
        <v>0</v>
      </c>
      <c r="E192" s="206" t="s">
        <v>6</v>
      </c>
      <c r="F192" s="101">
        <f aca="true" t="shared" si="55" ref="F192:L192">SUM(F194:F197)</f>
        <v>0</v>
      </c>
      <c r="G192" s="101">
        <f t="shared" si="55"/>
        <v>0</v>
      </c>
      <c r="H192" s="112">
        <f t="shared" si="55"/>
        <v>0</v>
      </c>
      <c r="I192" s="101">
        <f t="shared" si="55"/>
        <v>0</v>
      </c>
      <c r="J192" s="112">
        <f t="shared" si="55"/>
        <v>0</v>
      </c>
      <c r="K192" s="101">
        <f t="shared" si="55"/>
        <v>0</v>
      </c>
      <c r="L192" s="101">
        <f t="shared" si="55"/>
        <v>0</v>
      </c>
    </row>
    <row r="193" spans="1:12" s="210" customFormat="1" ht="14.25" customHeight="1">
      <c r="A193" s="207"/>
      <c r="B193" s="199"/>
      <c r="C193" s="208"/>
      <c r="D193" s="209"/>
      <c r="E193" s="206" t="s">
        <v>452</v>
      </c>
      <c r="F193" s="101"/>
      <c r="G193" s="101"/>
      <c r="H193" s="112"/>
      <c r="I193" s="101"/>
      <c r="J193" s="112"/>
      <c r="K193" s="101"/>
      <c r="L193" s="101"/>
    </row>
    <row r="194" spans="1:12" ht="24.75" customHeight="1" thickBot="1">
      <c r="A194" s="207">
        <v>2721</v>
      </c>
      <c r="B194" s="240" t="s">
        <v>5</v>
      </c>
      <c r="C194" s="208">
        <v>2</v>
      </c>
      <c r="D194" s="209">
        <v>1</v>
      </c>
      <c r="E194" s="206" t="s">
        <v>265</v>
      </c>
      <c r="F194" s="222">
        <f>SUM(G194:H194)</f>
        <v>0</v>
      </c>
      <c r="G194" s="222"/>
      <c r="H194" s="223"/>
      <c r="I194" s="222"/>
      <c r="J194" s="223"/>
      <c r="K194" s="222"/>
      <c r="L194" s="222"/>
    </row>
    <row r="195" spans="1:12" ht="24.75" customHeight="1" thickBot="1">
      <c r="A195" s="207">
        <v>2722</v>
      </c>
      <c r="B195" s="240" t="s">
        <v>5</v>
      </c>
      <c r="C195" s="208">
        <v>2</v>
      </c>
      <c r="D195" s="209">
        <v>2</v>
      </c>
      <c r="E195" s="206" t="s">
        <v>266</v>
      </c>
      <c r="F195" s="222">
        <f>SUM(G195:H195)</f>
        <v>0</v>
      </c>
      <c r="G195" s="222"/>
      <c r="H195" s="223"/>
      <c r="I195" s="222"/>
      <c r="J195" s="223"/>
      <c r="K195" s="222"/>
      <c r="L195" s="222"/>
    </row>
    <row r="196" spans="1:12" ht="19.5" customHeight="1" thickBot="1">
      <c r="A196" s="207">
        <v>2723</v>
      </c>
      <c r="B196" s="240" t="s">
        <v>5</v>
      </c>
      <c r="C196" s="208">
        <v>2</v>
      </c>
      <c r="D196" s="209">
        <v>3</v>
      </c>
      <c r="E196" s="206" t="s">
        <v>365</v>
      </c>
      <c r="F196" s="222">
        <f>SUM(G196:H196)</f>
        <v>0</v>
      </c>
      <c r="G196" s="222"/>
      <c r="H196" s="223"/>
      <c r="I196" s="222"/>
      <c r="J196" s="223"/>
      <c r="K196" s="222"/>
      <c r="L196" s="222"/>
    </row>
    <row r="197" spans="1:12" ht="15.75" customHeight="1" thickBot="1">
      <c r="A197" s="207">
        <v>2724</v>
      </c>
      <c r="B197" s="240" t="s">
        <v>5</v>
      </c>
      <c r="C197" s="208">
        <v>2</v>
      </c>
      <c r="D197" s="209">
        <v>4</v>
      </c>
      <c r="E197" s="206" t="s">
        <v>267</v>
      </c>
      <c r="F197" s="222">
        <f>SUM(G197:H197)</f>
        <v>0</v>
      </c>
      <c r="G197" s="222"/>
      <c r="H197" s="223"/>
      <c r="I197" s="222"/>
      <c r="J197" s="223"/>
      <c r="K197" s="222"/>
      <c r="L197" s="222"/>
    </row>
    <row r="198" spans="1:12" ht="19.5" customHeight="1">
      <c r="A198" s="207">
        <v>2730</v>
      </c>
      <c r="B198" s="240" t="s">
        <v>5</v>
      </c>
      <c r="C198" s="208">
        <v>3</v>
      </c>
      <c r="D198" s="209">
        <v>0</v>
      </c>
      <c r="E198" s="206" t="s">
        <v>268</v>
      </c>
      <c r="F198" s="101">
        <f aca="true" t="shared" si="56" ref="F198:L198">SUM(F200:F203)</f>
        <v>0</v>
      </c>
      <c r="G198" s="101">
        <f t="shared" si="56"/>
        <v>0</v>
      </c>
      <c r="H198" s="112">
        <f t="shared" si="56"/>
        <v>0</v>
      </c>
      <c r="I198" s="101">
        <f t="shared" si="56"/>
        <v>0</v>
      </c>
      <c r="J198" s="112">
        <f t="shared" si="56"/>
        <v>0</v>
      </c>
      <c r="K198" s="101">
        <f t="shared" si="56"/>
        <v>0</v>
      </c>
      <c r="L198" s="101">
        <f t="shared" si="56"/>
        <v>0</v>
      </c>
    </row>
    <row r="199" spans="1:12" s="210" customFormat="1" ht="10.5" customHeight="1">
      <c r="A199" s="207"/>
      <c r="B199" s="199"/>
      <c r="C199" s="208"/>
      <c r="D199" s="209"/>
      <c r="E199" s="206" t="s">
        <v>452</v>
      </c>
      <c r="F199" s="101"/>
      <c r="G199" s="101"/>
      <c r="H199" s="112"/>
      <c r="I199" s="101"/>
      <c r="J199" s="112"/>
      <c r="K199" s="101"/>
      <c r="L199" s="101"/>
    </row>
    <row r="200" spans="1:12" ht="24.75" customHeight="1" thickBot="1">
      <c r="A200" s="207">
        <v>2731</v>
      </c>
      <c r="B200" s="240" t="s">
        <v>5</v>
      </c>
      <c r="C200" s="208">
        <v>3</v>
      </c>
      <c r="D200" s="209">
        <v>1</v>
      </c>
      <c r="E200" s="206" t="s">
        <v>269</v>
      </c>
      <c r="F200" s="222">
        <f>SUM(G200:H200)</f>
        <v>0</v>
      </c>
      <c r="G200" s="222"/>
      <c r="H200" s="223"/>
      <c r="I200" s="222"/>
      <c r="J200" s="223"/>
      <c r="K200" s="222"/>
      <c r="L200" s="222"/>
    </row>
    <row r="201" spans="1:12" ht="23.25" customHeight="1" thickBot="1">
      <c r="A201" s="207">
        <v>2732</v>
      </c>
      <c r="B201" s="240" t="s">
        <v>5</v>
      </c>
      <c r="C201" s="208">
        <v>3</v>
      </c>
      <c r="D201" s="209">
        <v>2</v>
      </c>
      <c r="E201" s="206" t="s">
        <v>270</v>
      </c>
      <c r="F201" s="222">
        <f>SUM(G201:H201)</f>
        <v>0</v>
      </c>
      <c r="G201" s="222"/>
      <c r="H201" s="223"/>
      <c r="I201" s="222"/>
      <c r="J201" s="223"/>
      <c r="K201" s="222"/>
      <c r="L201" s="222"/>
    </row>
    <row r="202" spans="1:12" ht="26.25" customHeight="1" thickBot="1">
      <c r="A202" s="207">
        <v>2733</v>
      </c>
      <c r="B202" s="240" t="s">
        <v>5</v>
      </c>
      <c r="C202" s="208">
        <v>3</v>
      </c>
      <c r="D202" s="209">
        <v>3</v>
      </c>
      <c r="E202" s="206" t="s">
        <v>271</v>
      </c>
      <c r="F202" s="222">
        <f>SUM(G202:H202)</f>
        <v>0</v>
      </c>
      <c r="G202" s="222"/>
      <c r="H202" s="223"/>
      <c r="I202" s="222"/>
      <c r="J202" s="223"/>
      <c r="K202" s="222"/>
      <c r="L202" s="222"/>
    </row>
    <row r="203" spans="1:12" ht="39" customHeight="1" thickBot="1">
      <c r="A203" s="207">
        <v>2734</v>
      </c>
      <c r="B203" s="240" t="s">
        <v>5</v>
      </c>
      <c r="C203" s="208">
        <v>3</v>
      </c>
      <c r="D203" s="209">
        <v>4</v>
      </c>
      <c r="E203" s="206" t="s">
        <v>272</v>
      </c>
      <c r="F203" s="222">
        <f>SUM(G203:H203)</f>
        <v>0</v>
      </c>
      <c r="G203" s="222"/>
      <c r="H203" s="223"/>
      <c r="I203" s="222"/>
      <c r="J203" s="223"/>
      <c r="K203" s="222"/>
      <c r="L203" s="222"/>
    </row>
    <row r="204" spans="1:12" ht="26.25" customHeight="1">
      <c r="A204" s="207">
        <v>2740</v>
      </c>
      <c r="B204" s="240" t="s">
        <v>5</v>
      </c>
      <c r="C204" s="208">
        <v>4</v>
      </c>
      <c r="D204" s="209">
        <v>0</v>
      </c>
      <c r="E204" s="206" t="s">
        <v>273</v>
      </c>
      <c r="F204" s="101">
        <f aca="true" t="shared" si="57" ref="F204:L204">SUM(F206)</f>
        <v>0</v>
      </c>
      <c r="G204" s="101">
        <f t="shared" si="57"/>
        <v>0</v>
      </c>
      <c r="H204" s="112">
        <f t="shared" si="57"/>
        <v>0</v>
      </c>
      <c r="I204" s="101">
        <f t="shared" si="57"/>
        <v>0</v>
      </c>
      <c r="J204" s="112">
        <f t="shared" si="57"/>
        <v>0</v>
      </c>
      <c r="K204" s="101">
        <f t="shared" si="57"/>
        <v>0</v>
      </c>
      <c r="L204" s="101">
        <f t="shared" si="57"/>
        <v>0</v>
      </c>
    </row>
    <row r="205" spans="1:12" s="210" customFormat="1" ht="17.25" customHeight="1">
      <c r="A205" s="207"/>
      <c r="B205" s="199"/>
      <c r="C205" s="208"/>
      <c r="D205" s="209"/>
      <c r="E205" s="206" t="s">
        <v>452</v>
      </c>
      <c r="F205" s="101"/>
      <c r="G205" s="101"/>
      <c r="H205" s="112"/>
      <c r="I205" s="101"/>
      <c r="J205" s="112"/>
      <c r="K205" s="101"/>
      <c r="L205" s="101"/>
    </row>
    <row r="206" spans="1:12" ht="27.75" customHeight="1" thickBot="1">
      <c r="A206" s="207">
        <v>2741</v>
      </c>
      <c r="B206" s="240" t="s">
        <v>5</v>
      </c>
      <c r="C206" s="208">
        <v>4</v>
      </c>
      <c r="D206" s="209">
        <v>1</v>
      </c>
      <c r="E206" s="206" t="s">
        <v>273</v>
      </c>
      <c r="F206" s="222">
        <f>SUM(G206:H206)</f>
        <v>0</v>
      </c>
      <c r="G206" s="222"/>
      <c r="H206" s="223"/>
      <c r="I206" s="222"/>
      <c r="J206" s="223"/>
      <c r="K206" s="222"/>
      <c r="L206" s="222"/>
    </row>
    <row r="207" spans="1:12" ht="39.75" customHeight="1">
      <c r="A207" s="207">
        <v>2750</v>
      </c>
      <c r="B207" s="240" t="s">
        <v>5</v>
      </c>
      <c r="C207" s="208">
        <v>5</v>
      </c>
      <c r="D207" s="209">
        <v>0</v>
      </c>
      <c r="E207" s="206" t="s">
        <v>274</v>
      </c>
      <c r="F207" s="101">
        <f aca="true" t="shared" si="58" ref="F207:L207">SUM(F209)</f>
        <v>0</v>
      </c>
      <c r="G207" s="101">
        <f t="shared" si="58"/>
        <v>0</v>
      </c>
      <c r="H207" s="112">
        <f t="shared" si="58"/>
        <v>0</v>
      </c>
      <c r="I207" s="101">
        <f t="shared" si="58"/>
        <v>0</v>
      </c>
      <c r="J207" s="112">
        <f t="shared" si="58"/>
        <v>0</v>
      </c>
      <c r="K207" s="101">
        <f t="shared" si="58"/>
        <v>0</v>
      </c>
      <c r="L207" s="101">
        <f t="shared" si="58"/>
        <v>0</v>
      </c>
    </row>
    <row r="208" spans="1:12" s="210" customFormat="1" ht="15.75" customHeight="1">
      <c r="A208" s="207"/>
      <c r="B208" s="199"/>
      <c r="C208" s="208"/>
      <c r="D208" s="209"/>
      <c r="E208" s="206" t="s">
        <v>452</v>
      </c>
      <c r="F208" s="101"/>
      <c r="G208" s="101"/>
      <c r="H208" s="112"/>
      <c r="I208" s="101"/>
      <c r="J208" s="112"/>
      <c r="K208" s="101"/>
      <c r="L208" s="101"/>
    </row>
    <row r="209" spans="1:12" ht="37.5" customHeight="1" thickBot="1">
      <c r="A209" s="207">
        <v>2751</v>
      </c>
      <c r="B209" s="240" t="s">
        <v>5</v>
      </c>
      <c r="C209" s="208">
        <v>5</v>
      </c>
      <c r="D209" s="209">
        <v>1</v>
      </c>
      <c r="E209" s="206" t="s">
        <v>274</v>
      </c>
      <c r="F209" s="222">
        <f>SUM(G209:H209)</f>
        <v>0</v>
      </c>
      <c r="G209" s="222"/>
      <c r="H209" s="223"/>
      <c r="I209" s="222"/>
      <c r="J209" s="223"/>
      <c r="K209" s="222"/>
      <c r="L209" s="222"/>
    </row>
    <row r="210" spans="1:12" ht="26.25" customHeight="1">
      <c r="A210" s="207">
        <v>2760</v>
      </c>
      <c r="B210" s="240" t="s">
        <v>5</v>
      </c>
      <c r="C210" s="208">
        <v>6</v>
      </c>
      <c r="D210" s="209">
        <v>0</v>
      </c>
      <c r="E210" s="206" t="s">
        <v>275</v>
      </c>
      <c r="F210" s="101">
        <f aca="true" t="shared" si="59" ref="F210:L210">SUM(F212:F213)</f>
        <v>0</v>
      </c>
      <c r="G210" s="101">
        <f t="shared" si="59"/>
        <v>0</v>
      </c>
      <c r="H210" s="112">
        <f t="shared" si="59"/>
        <v>0</v>
      </c>
      <c r="I210" s="101">
        <f t="shared" si="59"/>
        <v>0</v>
      </c>
      <c r="J210" s="112">
        <f t="shared" si="59"/>
        <v>0</v>
      </c>
      <c r="K210" s="101">
        <f t="shared" si="59"/>
        <v>0</v>
      </c>
      <c r="L210" s="101">
        <f t="shared" si="59"/>
        <v>0</v>
      </c>
    </row>
    <row r="211" spans="1:12" s="210" customFormat="1" ht="16.5" customHeight="1">
      <c r="A211" s="207"/>
      <c r="B211" s="199"/>
      <c r="C211" s="208"/>
      <c r="D211" s="209"/>
      <c r="E211" s="206" t="s">
        <v>452</v>
      </c>
      <c r="F211" s="101"/>
      <c r="G211" s="101"/>
      <c r="H211" s="112"/>
      <c r="I211" s="101"/>
      <c r="J211" s="112"/>
      <c r="K211" s="101"/>
      <c r="L211" s="101"/>
    </row>
    <row r="212" spans="1:12" ht="24.75" thickBot="1">
      <c r="A212" s="207">
        <v>2761</v>
      </c>
      <c r="B212" s="240" t="s">
        <v>5</v>
      </c>
      <c r="C212" s="208">
        <v>6</v>
      </c>
      <c r="D212" s="209">
        <v>1</v>
      </c>
      <c r="E212" s="206" t="s">
        <v>7</v>
      </c>
      <c r="F212" s="222">
        <f>SUM(G212:H212)</f>
        <v>0</v>
      </c>
      <c r="G212" s="222"/>
      <c r="H212" s="223"/>
      <c r="I212" s="222"/>
      <c r="J212" s="223"/>
      <c r="K212" s="222"/>
      <c r="L212" s="222"/>
    </row>
    <row r="213" spans="1:12" ht="23.25" customHeight="1" thickBot="1">
      <c r="A213" s="207">
        <v>2762</v>
      </c>
      <c r="B213" s="240" t="s">
        <v>5</v>
      </c>
      <c r="C213" s="208">
        <v>6</v>
      </c>
      <c r="D213" s="209">
        <v>2</v>
      </c>
      <c r="E213" s="206" t="s">
        <v>275</v>
      </c>
      <c r="F213" s="222">
        <f>SUM(G213:H213)</f>
        <v>0</v>
      </c>
      <c r="G213" s="222"/>
      <c r="H213" s="223"/>
      <c r="I213" s="222"/>
      <c r="J213" s="223"/>
      <c r="K213" s="222"/>
      <c r="L213" s="222"/>
    </row>
    <row r="214" spans="1:12" s="205" customFormat="1" ht="37.5" customHeight="1">
      <c r="A214" s="207">
        <v>2800</v>
      </c>
      <c r="B214" s="240" t="s">
        <v>8</v>
      </c>
      <c r="C214" s="241">
        <v>0</v>
      </c>
      <c r="D214" s="242">
        <v>0</v>
      </c>
      <c r="E214" s="224" t="s">
        <v>852</v>
      </c>
      <c r="F214" s="95">
        <f aca="true" t="shared" si="60" ref="F214:L214">SUM(F216,F219,F228,F234,F239,F242)</f>
        <v>21903.6</v>
      </c>
      <c r="G214" s="95">
        <f t="shared" si="60"/>
        <v>21903.6</v>
      </c>
      <c r="H214" s="239">
        <f t="shared" si="60"/>
        <v>0</v>
      </c>
      <c r="I214" s="95">
        <f t="shared" si="60"/>
        <v>5178.6</v>
      </c>
      <c r="J214" s="239">
        <f t="shared" si="60"/>
        <v>10028.6</v>
      </c>
      <c r="K214" s="95">
        <f t="shared" si="60"/>
        <v>16378.6</v>
      </c>
      <c r="L214" s="95">
        <f t="shared" si="60"/>
        <v>21903.6</v>
      </c>
    </row>
    <row r="215" spans="1:12" ht="11.25" customHeight="1">
      <c r="A215" s="198"/>
      <c r="B215" s="199"/>
      <c r="C215" s="200"/>
      <c r="D215" s="201"/>
      <c r="E215" s="206" t="s">
        <v>451</v>
      </c>
      <c r="F215" s="232"/>
      <c r="G215" s="232"/>
      <c r="H215" s="238"/>
      <c r="I215" s="232"/>
      <c r="J215" s="238"/>
      <c r="K215" s="232"/>
      <c r="L215" s="232"/>
    </row>
    <row r="216" spans="1:12" ht="18.75" customHeight="1">
      <c r="A216" s="207">
        <v>2810</v>
      </c>
      <c r="B216" s="240" t="s">
        <v>8</v>
      </c>
      <c r="C216" s="208">
        <v>1</v>
      </c>
      <c r="D216" s="209">
        <v>0</v>
      </c>
      <c r="E216" s="206" t="s">
        <v>276</v>
      </c>
      <c r="F216" s="95">
        <f aca="true" t="shared" si="61" ref="F216:L216">SUM(F218)</f>
        <v>0</v>
      </c>
      <c r="G216" s="95">
        <f t="shared" si="61"/>
        <v>0</v>
      </c>
      <c r="H216" s="239">
        <f t="shared" si="61"/>
        <v>0</v>
      </c>
      <c r="I216" s="95">
        <f t="shared" si="61"/>
        <v>0</v>
      </c>
      <c r="J216" s="239">
        <f t="shared" si="61"/>
        <v>0</v>
      </c>
      <c r="K216" s="95">
        <f t="shared" si="61"/>
        <v>0</v>
      </c>
      <c r="L216" s="95">
        <f t="shared" si="61"/>
        <v>0</v>
      </c>
    </row>
    <row r="217" spans="1:12" s="210" customFormat="1" ht="12.75" customHeight="1">
      <c r="A217" s="207"/>
      <c r="B217" s="199"/>
      <c r="C217" s="208"/>
      <c r="D217" s="209"/>
      <c r="E217" s="206" t="s">
        <v>452</v>
      </c>
      <c r="F217" s="101"/>
      <c r="G217" s="101"/>
      <c r="H217" s="112"/>
      <c r="I217" s="101"/>
      <c r="J217" s="112"/>
      <c r="K217" s="101"/>
      <c r="L217" s="101"/>
    </row>
    <row r="218" spans="1:12" ht="16.5" customHeight="1" thickBot="1">
      <c r="A218" s="207">
        <v>2811</v>
      </c>
      <c r="B218" s="240" t="s">
        <v>8</v>
      </c>
      <c r="C218" s="208">
        <v>1</v>
      </c>
      <c r="D218" s="209">
        <v>1</v>
      </c>
      <c r="E218" s="206" t="s">
        <v>276</v>
      </c>
      <c r="F218" s="222">
        <f>SUM(G218:H218)</f>
        <v>0</v>
      </c>
      <c r="G218" s="222"/>
      <c r="H218" s="222"/>
      <c r="I218" s="222"/>
      <c r="J218" s="222"/>
      <c r="K218" s="222"/>
      <c r="L218" s="222"/>
    </row>
    <row r="219" spans="1:12" ht="17.25" customHeight="1">
      <c r="A219" s="207">
        <v>2820</v>
      </c>
      <c r="B219" s="240" t="s">
        <v>8</v>
      </c>
      <c r="C219" s="208">
        <v>2</v>
      </c>
      <c r="D219" s="209">
        <v>0</v>
      </c>
      <c r="E219" s="224" t="s">
        <v>279</v>
      </c>
      <c r="F219" s="95">
        <f>F221+F222+F223+F224</f>
        <v>21903.6</v>
      </c>
      <c r="G219" s="95">
        <f aca="true" t="shared" si="62" ref="G219:L219">SUM(G221,G222,G223,G224,G225,G226,G227)</f>
        <v>21903.6</v>
      </c>
      <c r="H219" s="95">
        <f t="shared" si="62"/>
        <v>0</v>
      </c>
      <c r="I219" s="95">
        <f t="shared" si="62"/>
        <v>5178.6</v>
      </c>
      <c r="J219" s="95">
        <f t="shared" si="62"/>
        <v>10028.6</v>
      </c>
      <c r="K219" s="95">
        <f t="shared" si="62"/>
        <v>16378.6</v>
      </c>
      <c r="L219" s="95">
        <f t="shared" si="62"/>
        <v>21903.6</v>
      </c>
    </row>
    <row r="220" spans="1:12" s="210" customFormat="1" ht="10.5" customHeight="1" thickBot="1">
      <c r="A220" s="207"/>
      <c r="B220" s="199"/>
      <c r="C220" s="208"/>
      <c r="D220" s="209"/>
      <c r="E220" s="206" t="s">
        <v>452</v>
      </c>
      <c r="F220" s="101"/>
      <c r="G220" s="101"/>
      <c r="H220" s="112"/>
      <c r="I220" s="101"/>
      <c r="J220" s="112"/>
      <c r="K220" s="101"/>
      <c r="L220" s="101"/>
    </row>
    <row r="221" spans="1:12" ht="15.75" thickBot="1">
      <c r="A221" s="207">
        <v>2821</v>
      </c>
      <c r="B221" s="240" t="s">
        <v>8</v>
      </c>
      <c r="C221" s="208">
        <v>2</v>
      </c>
      <c r="D221" s="209">
        <v>1</v>
      </c>
      <c r="E221" s="224" t="s">
        <v>9</v>
      </c>
      <c r="F221" s="222">
        <f>SUM(G221:H221)</f>
        <v>17571</v>
      </c>
      <c r="G221" s="222">
        <v>17571</v>
      </c>
      <c r="H221" s="222"/>
      <c r="I221" s="505">
        <v>4596</v>
      </c>
      <c r="J221" s="506">
        <v>9096</v>
      </c>
      <c r="K221" s="506">
        <v>13096</v>
      </c>
      <c r="L221" s="507">
        <v>17571</v>
      </c>
    </row>
    <row r="222" spans="1:12" ht="15.75" thickBot="1">
      <c r="A222" s="207">
        <v>2822</v>
      </c>
      <c r="B222" s="240" t="s">
        <v>8</v>
      </c>
      <c r="C222" s="208">
        <v>2</v>
      </c>
      <c r="D222" s="209">
        <v>2</v>
      </c>
      <c r="E222" s="206" t="s">
        <v>10</v>
      </c>
      <c r="F222" s="222">
        <f aca="true" t="shared" si="63" ref="F222:F227">SUM(G222:H222)</f>
        <v>0</v>
      </c>
      <c r="G222" s="101"/>
      <c r="H222" s="101"/>
      <c r="I222" s="101"/>
      <c r="J222" s="101"/>
      <c r="K222" s="101"/>
      <c r="L222" s="101"/>
    </row>
    <row r="223" spans="1:12" ht="24" customHeight="1" thickBot="1">
      <c r="A223" s="207">
        <v>2823</v>
      </c>
      <c r="B223" s="240" t="s">
        <v>8</v>
      </c>
      <c r="C223" s="208">
        <v>2</v>
      </c>
      <c r="D223" s="209">
        <v>3</v>
      </c>
      <c r="E223" s="206" t="s">
        <v>45</v>
      </c>
      <c r="F223" s="222">
        <f>SUM(G223:H223)</f>
        <v>0</v>
      </c>
      <c r="G223" s="254"/>
      <c r="H223" s="254"/>
      <c r="I223" s="254"/>
      <c r="J223" s="254"/>
      <c r="K223" s="254"/>
      <c r="L223" s="254"/>
    </row>
    <row r="224" spans="1:12" ht="24.75" thickBot="1">
      <c r="A224" s="207">
        <v>2824</v>
      </c>
      <c r="B224" s="240" t="s">
        <v>8</v>
      </c>
      <c r="C224" s="208">
        <v>2</v>
      </c>
      <c r="D224" s="209">
        <v>4</v>
      </c>
      <c r="E224" s="224" t="s">
        <v>11</v>
      </c>
      <c r="F224" s="222">
        <f t="shared" si="63"/>
        <v>4332.6</v>
      </c>
      <c r="G224" s="101">
        <v>4332.6</v>
      </c>
      <c r="H224" s="95"/>
      <c r="I224" s="495">
        <v>582.6</v>
      </c>
      <c r="J224" s="508">
        <v>932.6</v>
      </c>
      <c r="K224" s="509">
        <v>3282.6</v>
      </c>
      <c r="L224" s="508">
        <v>4332.6</v>
      </c>
    </row>
    <row r="225" spans="1:12" ht="15.75" thickBot="1">
      <c r="A225" s="207">
        <v>2825</v>
      </c>
      <c r="B225" s="240" t="s">
        <v>8</v>
      </c>
      <c r="C225" s="208">
        <v>2</v>
      </c>
      <c r="D225" s="209">
        <v>5</v>
      </c>
      <c r="E225" s="206" t="s">
        <v>12</v>
      </c>
      <c r="F225" s="254">
        <f t="shared" si="63"/>
        <v>0</v>
      </c>
      <c r="G225" s="95"/>
      <c r="H225" s="95"/>
      <c r="I225" s="95"/>
      <c r="J225" s="95"/>
      <c r="K225" s="95"/>
      <c r="L225" s="95"/>
    </row>
    <row r="226" spans="1:12" ht="15.75" thickBot="1">
      <c r="A226" s="207">
        <v>2826</v>
      </c>
      <c r="B226" s="240" t="s">
        <v>8</v>
      </c>
      <c r="C226" s="208">
        <v>2</v>
      </c>
      <c r="D226" s="209">
        <v>6</v>
      </c>
      <c r="E226" s="206" t="s">
        <v>13</v>
      </c>
      <c r="F226" s="222">
        <f t="shared" si="63"/>
        <v>0</v>
      </c>
      <c r="G226" s="101"/>
      <c r="H226" s="112"/>
      <c r="I226" s="101"/>
      <c r="J226" s="112"/>
      <c r="K226" s="101"/>
      <c r="L226" s="101"/>
    </row>
    <row r="227" spans="1:12" ht="36.75" thickBot="1">
      <c r="A227" s="207">
        <v>2827</v>
      </c>
      <c r="B227" s="240" t="s">
        <v>8</v>
      </c>
      <c r="C227" s="208">
        <v>2</v>
      </c>
      <c r="D227" s="209">
        <v>7</v>
      </c>
      <c r="E227" s="206" t="s">
        <v>14</v>
      </c>
      <c r="F227" s="222">
        <f t="shared" si="63"/>
        <v>0</v>
      </c>
      <c r="G227" s="101"/>
      <c r="H227" s="101"/>
      <c r="I227" s="101"/>
      <c r="J227" s="101"/>
      <c r="K227" s="101"/>
      <c r="L227" s="101"/>
    </row>
    <row r="228" spans="1:12" ht="36.75" customHeight="1">
      <c r="A228" s="207">
        <v>2830</v>
      </c>
      <c r="B228" s="240" t="s">
        <v>8</v>
      </c>
      <c r="C228" s="208">
        <v>3</v>
      </c>
      <c r="D228" s="209">
        <v>0</v>
      </c>
      <c r="E228" s="206" t="s">
        <v>280</v>
      </c>
      <c r="F228" s="101">
        <f aca="true" t="shared" si="64" ref="F228:L228">SUM(F230:F231)</f>
        <v>0</v>
      </c>
      <c r="G228" s="101">
        <f t="shared" si="64"/>
        <v>0</v>
      </c>
      <c r="H228" s="101">
        <f t="shared" si="64"/>
        <v>0</v>
      </c>
      <c r="I228" s="101">
        <f t="shared" si="64"/>
        <v>0</v>
      </c>
      <c r="J228" s="101">
        <f t="shared" si="64"/>
        <v>0</v>
      </c>
      <c r="K228" s="101">
        <f t="shared" si="64"/>
        <v>0</v>
      </c>
      <c r="L228" s="101">
        <f t="shared" si="64"/>
        <v>0</v>
      </c>
    </row>
    <row r="229" spans="1:12" s="210" customFormat="1" ht="15" customHeight="1">
      <c r="A229" s="207"/>
      <c r="B229" s="199"/>
      <c r="C229" s="208"/>
      <c r="D229" s="209"/>
      <c r="E229" s="206" t="s">
        <v>452</v>
      </c>
      <c r="F229" s="101"/>
      <c r="G229" s="101"/>
      <c r="H229" s="112"/>
      <c r="I229" s="101"/>
      <c r="J229" s="112"/>
      <c r="K229" s="101"/>
      <c r="L229" s="101"/>
    </row>
    <row r="230" spans="1:12" ht="19.5" customHeight="1" thickBot="1">
      <c r="A230" s="207">
        <v>2831</v>
      </c>
      <c r="B230" s="240" t="s">
        <v>8</v>
      </c>
      <c r="C230" s="208">
        <v>3</v>
      </c>
      <c r="D230" s="209">
        <v>1</v>
      </c>
      <c r="E230" s="206" t="s">
        <v>46</v>
      </c>
      <c r="F230" s="222">
        <f>SUM(G230:H230)</f>
        <v>0</v>
      </c>
      <c r="G230" s="101"/>
      <c r="H230" s="112"/>
      <c r="I230" s="101"/>
      <c r="J230" s="112"/>
      <c r="K230" s="101"/>
      <c r="L230" s="101"/>
    </row>
    <row r="231" spans="1:12" ht="24.75" thickBot="1">
      <c r="A231" s="207">
        <v>2832</v>
      </c>
      <c r="B231" s="240" t="s">
        <v>8</v>
      </c>
      <c r="C231" s="208">
        <v>3</v>
      </c>
      <c r="D231" s="209">
        <v>2</v>
      </c>
      <c r="E231" s="206" t="s">
        <v>51</v>
      </c>
      <c r="F231" s="222">
        <f>SUM(G231:H231)</f>
        <v>0</v>
      </c>
      <c r="G231" s="101">
        <f aca="true" t="shared" si="65" ref="G231:L231">G232</f>
        <v>0</v>
      </c>
      <c r="H231" s="101">
        <f t="shared" si="65"/>
        <v>0</v>
      </c>
      <c r="I231" s="101">
        <f t="shared" si="65"/>
        <v>0</v>
      </c>
      <c r="J231" s="101">
        <f t="shared" si="65"/>
        <v>0</v>
      </c>
      <c r="K231" s="101">
        <f t="shared" si="65"/>
        <v>0</v>
      </c>
      <c r="L231" s="101">
        <f t="shared" si="65"/>
        <v>0</v>
      </c>
    </row>
    <row r="232" spans="1:12" ht="15.75" thickBot="1">
      <c r="A232" s="207"/>
      <c r="B232" s="240"/>
      <c r="C232" s="208"/>
      <c r="D232" s="209"/>
      <c r="E232" s="206">
        <v>4819</v>
      </c>
      <c r="F232" s="222">
        <f>SUM(G232:H232)</f>
        <v>0</v>
      </c>
      <c r="G232" s="101"/>
      <c r="H232" s="112">
        <v>0</v>
      </c>
      <c r="I232" s="101"/>
      <c r="J232" s="112"/>
      <c r="K232" s="101"/>
      <c r="L232" s="101"/>
    </row>
    <row r="233" spans="1:12" ht="18.75" customHeight="1" thickBot="1">
      <c r="A233" s="207">
        <v>2833</v>
      </c>
      <c r="B233" s="240" t="s">
        <v>8</v>
      </c>
      <c r="C233" s="208">
        <v>3</v>
      </c>
      <c r="D233" s="209">
        <v>3</v>
      </c>
      <c r="E233" s="206" t="s">
        <v>52</v>
      </c>
      <c r="F233" s="222">
        <f>SUM(G233:H233)</f>
        <v>0</v>
      </c>
      <c r="G233" s="101"/>
      <c r="H233" s="112"/>
      <c r="I233" s="101"/>
      <c r="J233" s="112"/>
      <c r="K233" s="101"/>
      <c r="L233" s="101"/>
    </row>
    <row r="234" spans="1:12" ht="25.5" customHeight="1">
      <c r="A234" s="207">
        <v>2840</v>
      </c>
      <c r="B234" s="240" t="s">
        <v>8</v>
      </c>
      <c r="C234" s="208">
        <v>4</v>
      </c>
      <c r="D234" s="209">
        <v>0</v>
      </c>
      <c r="E234" s="206" t="s">
        <v>53</v>
      </c>
      <c r="F234" s="101">
        <f aca="true" t="shared" si="66" ref="F234:L234">SUM(F236:F238)</f>
        <v>0</v>
      </c>
      <c r="G234" s="101">
        <f t="shared" si="66"/>
        <v>0</v>
      </c>
      <c r="H234" s="112">
        <f t="shared" si="66"/>
        <v>0</v>
      </c>
      <c r="I234" s="101">
        <f t="shared" si="66"/>
        <v>0</v>
      </c>
      <c r="J234" s="112">
        <f t="shared" si="66"/>
        <v>0</v>
      </c>
      <c r="K234" s="101">
        <f t="shared" si="66"/>
        <v>0</v>
      </c>
      <c r="L234" s="101">
        <f t="shared" si="66"/>
        <v>0</v>
      </c>
    </row>
    <row r="235" spans="1:12" s="210" customFormat="1" ht="10.5" customHeight="1">
      <c r="A235" s="207"/>
      <c r="B235" s="199"/>
      <c r="C235" s="208"/>
      <c r="D235" s="209"/>
      <c r="E235" s="206" t="s">
        <v>452</v>
      </c>
      <c r="F235" s="101"/>
      <c r="G235" s="101"/>
      <c r="H235" s="112"/>
      <c r="I235" s="101"/>
      <c r="J235" s="112"/>
      <c r="K235" s="101"/>
      <c r="L235" s="101"/>
    </row>
    <row r="236" spans="1:12" ht="19.5" customHeight="1" thickBot="1">
      <c r="A236" s="207">
        <v>2841</v>
      </c>
      <c r="B236" s="240" t="s">
        <v>8</v>
      </c>
      <c r="C236" s="208">
        <v>4</v>
      </c>
      <c r="D236" s="209">
        <v>1</v>
      </c>
      <c r="E236" s="206" t="s">
        <v>54</v>
      </c>
      <c r="F236" s="222">
        <f>SUM(G236:H236)</f>
        <v>0</v>
      </c>
      <c r="G236" s="101"/>
      <c r="H236" s="112"/>
      <c r="I236" s="101"/>
      <c r="J236" s="112"/>
      <c r="K236" s="101"/>
      <c r="L236" s="101"/>
    </row>
    <row r="237" spans="1:12" ht="36" customHeight="1" thickBot="1">
      <c r="A237" s="207">
        <v>2842</v>
      </c>
      <c r="B237" s="240" t="s">
        <v>8</v>
      </c>
      <c r="C237" s="208">
        <v>4</v>
      </c>
      <c r="D237" s="209">
        <v>2</v>
      </c>
      <c r="E237" s="206" t="s">
        <v>55</v>
      </c>
      <c r="F237" s="222">
        <f>SUM(G237:H237)</f>
        <v>0</v>
      </c>
      <c r="G237" s="101"/>
      <c r="H237" s="112"/>
      <c r="I237" s="101"/>
      <c r="J237" s="112"/>
      <c r="K237" s="101"/>
      <c r="L237" s="101"/>
    </row>
    <row r="238" spans="1:12" ht="27" customHeight="1" thickBot="1">
      <c r="A238" s="207">
        <v>2843</v>
      </c>
      <c r="B238" s="240" t="s">
        <v>8</v>
      </c>
      <c r="C238" s="208">
        <v>4</v>
      </c>
      <c r="D238" s="209">
        <v>3</v>
      </c>
      <c r="E238" s="206" t="s">
        <v>53</v>
      </c>
      <c r="F238" s="222">
        <f>SUM(G238:H238)</f>
        <v>0</v>
      </c>
      <c r="G238" s="101"/>
      <c r="H238" s="112"/>
      <c r="I238" s="101"/>
      <c r="J238" s="112"/>
      <c r="K238" s="101"/>
      <c r="L238" s="101"/>
    </row>
    <row r="239" spans="1:12" ht="36.75" customHeight="1">
      <c r="A239" s="207">
        <v>2850</v>
      </c>
      <c r="B239" s="240" t="s">
        <v>8</v>
      </c>
      <c r="C239" s="208">
        <v>5</v>
      </c>
      <c r="D239" s="209">
        <v>0</v>
      </c>
      <c r="E239" s="255" t="s">
        <v>281</v>
      </c>
      <c r="F239" s="101">
        <f aca="true" t="shared" si="67" ref="F239:L239">SUM(F241)</f>
        <v>0</v>
      </c>
      <c r="G239" s="101">
        <f t="shared" si="67"/>
        <v>0</v>
      </c>
      <c r="H239" s="112">
        <f t="shared" si="67"/>
        <v>0</v>
      </c>
      <c r="I239" s="101">
        <f t="shared" si="67"/>
        <v>0</v>
      </c>
      <c r="J239" s="112">
        <f t="shared" si="67"/>
        <v>0</v>
      </c>
      <c r="K239" s="101">
        <f t="shared" si="67"/>
        <v>0</v>
      </c>
      <c r="L239" s="101">
        <f t="shared" si="67"/>
        <v>0</v>
      </c>
    </row>
    <row r="240" spans="1:12" s="210" customFormat="1" ht="10.5" customHeight="1">
      <c r="A240" s="207"/>
      <c r="B240" s="199"/>
      <c r="C240" s="208"/>
      <c r="D240" s="209"/>
      <c r="E240" s="206" t="s">
        <v>452</v>
      </c>
      <c r="F240" s="101"/>
      <c r="G240" s="101"/>
      <c r="H240" s="112"/>
      <c r="I240" s="101"/>
      <c r="J240" s="112"/>
      <c r="K240" s="101"/>
      <c r="L240" s="101"/>
    </row>
    <row r="241" spans="1:12" ht="24" customHeight="1" thickBot="1">
      <c r="A241" s="207">
        <v>2851</v>
      </c>
      <c r="B241" s="240" t="s">
        <v>8</v>
      </c>
      <c r="C241" s="208">
        <v>5</v>
      </c>
      <c r="D241" s="209">
        <v>1</v>
      </c>
      <c r="E241" s="255" t="s">
        <v>281</v>
      </c>
      <c r="F241" s="222">
        <f>SUM(G241:H241)</f>
        <v>0</v>
      </c>
      <c r="G241" s="222"/>
      <c r="H241" s="223"/>
      <c r="I241" s="222"/>
      <c r="J241" s="223"/>
      <c r="K241" s="222"/>
      <c r="L241" s="222"/>
    </row>
    <row r="242" spans="1:12" ht="27" customHeight="1" thickBot="1">
      <c r="A242" s="207">
        <v>2860</v>
      </c>
      <c r="B242" s="240" t="s">
        <v>8</v>
      </c>
      <c r="C242" s="208">
        <v>6</v>
      </c>
      <c r="D242" s="209">
        <v>0</v>
      </c>
      <c r="E242" s="255" t="s">
        <v>282</v>
      </c>
      <c r="F242" s="227">
        <f aca="true" t="shared" si="68" ref="F242:L242">SUM(F244)</f>
        <v>0</v>
      </c>
      <c r="G242" s="227">
        <f t="shared" si="68"/>
        <v>0</v>
      </c>
      <c r="H242" s="256">
        <f t="shared" si="68"/>
        <v>0</v>
      </c>
      <c r="I242" s="227">
        <f t="shared" si="68"/>
        <v>0</v>
      </c>
      <c r="J242" s="256">
        <f t="shared" si="68"/>
        <v>0</v>
      </c>
      <c r="K242" s="227">
        <f t="shared" si="68"/>
        <v>0</v>
      </c>
      <c r="L242" s="227">
        <f t="shared" si="68"/>
        <v>0</v>
      </c>
    </row>
    <row r="243" spans="1:12" s="210" customFormat="1" ht="10.5" customHeight="1">
      <c r="A243" s="207"/>
      <c r="B243" s="199"/>
      <c r="C243" s="208"/>
      <c r="D243" s="209"/>
      <c r="E243" s="206" t="s">
        <v>452</v>
      </c>
      <c r="F243" s="232"/>
      <c r="G243" s="232"/>
      <c r="H243" s="238"/>
      <c r="I243" s="232"/>
      <c r="J243" s="238"/>
      <c r="K243" s="232"/>
      <c r="L243" s="232"/>
    </row>
    <row r="244" spans="1:12" ht="24" customHeight="1" thickBot="1">
      <c r="A244" s="207">
        <v>2861</v>
      </c>
      <c r="B244" s="240" t="s">
        <v>8</v>
      </c>
      <c r="C244" s="208">
        <v>6</v>
      </c>
      <c r="D244" s="209">
        <v>1</v>
      </c>
      <c r="E244" s="255" t="s">
        <v>282</v>
      </c>
      <c r="F244" s="222">
        <f>F245</f>
        <v>0</v>
      </c>
      <c r="G244" s="222">
        <f aca="true" t="shared" si="69" ref="G244:L244">G245</f>
        <v>0</v>
      </c>
      <c r="H244" s="222">
        <f t="shared" si="69"/>
        <v>0</v>
      </c>
      <c r="I244" s="222">
        <f t="shared" si="69"/>
        <v>0</v>
      </c>
      <c r="J244" s="222">
        <f t="shared" si="69"/>
        <v>0</v>
      </c>
      <c r="K244" s="222">
        <f t="shared" si="69"/>
        <v>0</v>
      </c>
      <c r="L244" s="222">
        <f t="shared" si="69"/>
        <v>0</v>
      </c>
    </row>
    <row r="245" spans="1:12" ht="24" customHeight="1" thickBot="1">
      <c r="A245" s="207"/>
      <c r="B245" s="240"/>
      <c r="C245" s="208"/>
      <c r="D245" s="209"/>
      <c r="E245" s="255">
        <v>4269</v>
      </c>
      <c r="F245" s="222">
        <f>SUM(G245:H245)</f>
        <v>0</v>
      </c>
      <c r="G245" s="115"/>
      <c r="H245" s="116"/>
      <c r="I245" s="115"/>
      <c r="J245" s="116"/>
      <c r="K245" s="115"/>
      <c r="L245" s="115"/>
    </row>
    <row r="246" spans="1:12" s="205" customFormat="1" ht="44.25" customHeight="1">
      <c r="A246" s="257">
        <v>2900</v>
      </c>
      <c r="B246" s="258" t="s">
        <v>15</v>
      </c>
      <c r="C246" s="241">
        <v>0</v>
      </c>
      <c r="D246" s="242">
        <v>0</v>
      </c>
      <c r="E246" s="224" t="s">
        <v>853</v>
      </c>
      <c r="F246" s="95">
        <f aca="true" t="shared" si="70" ref="F246:L246">SUM(F248,F252,F256,F260,F264,F268,F271,F274)</f>
        <v>213273.6</v>
      </c>
      <c r="G246" s="95">
        <f t="shared" si="70"/>
        <v>213273.6</v>
      </c>
      <c r="H246" s="239">
        <f t="shared" si="70"/>
        <v>0</v>
      </c>
      <c r="I246" s="95">
        <f t="shared" si="70"/>
        <v>44740.6</v>
      </c>
      <c r="J246" s="239">
        <f t="shared" si="70"/>
        <v>109691.79999999999</v>
      </c>
      <c r="K246" s="95">
        <f t="shared" si="70"/>
        <v>166621.8</v>
      </c>
      <c r="L246" s="95">
        <f t="shared" si="70"/>
        <v>213273.6</v>
      </c>
    </row>
    <row r="247" spans="1:12" ht="11.25" customHeight="1">
      <c r="A247" s="198"/>
      <c r="B247" s="199"/>
      <c r="C247" s="200"/>
      <c r="D247" s="201"/>
      <c r="E247" s="206" t="s">
        <v>451</v>
      </c>
      <c r="F247" s="232"/>
      <c r="G247" s="232"/>
      <c r="H247" s="238"/>
      <c r="I247" s="232"/>
      <c r="J247" s="238"/>
      <c r="K247" s="232"/>
      <c r="L247" s="232"/>
    </row>
    <row r="248" spans="1:12" ht="24.75" customHeight="1">
      <c r="A248" s="207">
        <v>2910</v>
      </c>
      <c r="B248" s="240" t="s">
        <v>15</v>
      </c>
      <c r="C248" s="208">
        <v>1</v>
      </c>
      <c r="D248" s="209">
        <v>0</v>
      </c>
      <c r="E248" s="224" t="s">
        <v>47</v>
      </c>
      <c r="F248" s="101">
        <f aca="true" t="shared" si="71" ref="F248:L248">F250+F251</f>
        <v>137908.2</v>
      </c>
      <c r="G248" s="101">
        <f t="shared" si="71"/>
        <v>137908.2</v>
      </c>
      <c r="H248" s="101">
        <f t="shared" si="71"/>
        <v>0</v>
      </c>
      <c r="I248" s="101">
        <f t="shared" si="71"/>
        <v>25981.5</v>
      </c>
      <c r="J248" s="101">
        <f t="shared" si="71"/>
        <v>69932.7</v>
      </c>
      <c r="K248" s="101">
        <f t="shared" si="71"/>
        <v>108362.7</v>
      </c>
      <c r="L248" s="101">
        <f t="shared" si="71"/>
        <v>137908.2</v>
      </c>
    </row>
    <row r="249" spans="1:12" s="210" customFormat="1" ht="10.5" customHeight="1" thickBot="1">
      <c r="A249" s="207"/>
      <c r="B249" s="199"/>
      <c r="C249" s="208"/>
      <c r="D249" s="209"/>
      <c r="E249" s="206" t="s">
        <v>452</v>
      </c>
      <c r="F249" s="101"/>
      <c r="G249" s="101"/>
      <c r="H249" s="112"/>
      <c r="I249" s="101"/>
      <c r="J249" s="112"/>
      <c r="K249" s="101"/>
      <c r="L249" s="101"/>
    </row>
    <row r="250" spans="1:12" ht="19.5" customHeight="1" thickBot="1">
      <c r="A250" s="207">
        <v>2911</v>
      </c>
      <c r="B250" s="240" t="s">
        <v>15</v>
      </c>
      <c r="C250" s="208">
        <v>1</v>
      </c>
      <c r="D250" s="209">
        <v>1</v>
      </c>
      <c r="E250" s="224" t="s">
        <v>309</v>
      </c>
      <c r="F250" s="222">
        <f>SUM(G250:H250)</f>
        <v>137908.2</v>
      </c>
      <c r="G250" s="222">
        <v>137908.2</v>
      </c>
      <c r="H250" s="222"/>
      <c r="I250" s="495">
        <v>25981.5</v>
      </c>
      <c r="J250" s="496">
        <v>69932.7</v>
      </c>
      <c r="K250" s="497">
        <v>108362.7</v>
      </c>
      <c r="L250" s="496">
        <v>137908.2</v>
      </c>
    </row>
    <row r="251" spans="1:12" ht="18" customHeight="1" thickBot="1">
      <c r="A251" s="207">
        <v>2912</v>
      </c>
      <c r="B251" s="240" t="s">
        <v>15</v>
      </c>
      <c r="C251" s="208">
        <v>1</v>
      </c>
      <c r="D251" s="209">
        <v>2</v>
      </c>
      <c r="E251" s="206" t="s">
        <v>16</v>
      </c>
      <c r="F251" s="222"/>
      <c r="G251" s="115"/>
      <c r="H251" s="116"/>
      <c r="I251" s="116"/>
      <c r="J251" s="116"/>
      <c r="K251" s="116"/>
      <c r="L251" s="116"/>
    </row>
    <row r="252" spans="1:12" ht="16.5" customHeight="1">
      <c r="A252" s="207">
        <v>2920</v>
      </c>
      <c r="B252" s="240" t="s">
        <v>15</v>
      </c>
      <c r="C252" s="208">
        <v>2</v>
      </c>
      <c r="D252" s="209">
        <v>0</v>
      </c>
      <c r="E252" s="206" t="s">
        <v>17</v>
      </c>
      <c r="F252" s="101">
        <f aca="true" t="shared" si="72" ref="F252:L252">F254+F255</f>
        <v>0</v>
      </c>
      <c r="G252" s="101">
        <f>G254+G255</f>
        <v>0</v>
      </c>
      <c r="H252" s="101">
        <f t="shared" si="72"/>
        <v>0</v>
      </c>
      <c r="I252" s="101">
        <f t="shared" si="72"/>
        <v>0</v>
      </c>
      <c r="J252" s="101">
        <f t="shared" si="72"/>
        <v>0</v>
      </c>
      <c r="K252" s="101">
        <f t="shared" si="72"/>
        <v>0</v>
      </c>
      <c r="L252" s="101">
        <f t="shared" si="72"/>
        <v>0</v>
      </c>
    </row>
    <row r="253" spans="1:12" s="210" customFormat="1" ht="27" customHeight="1">
      <c r="A253" s="207"/>
      <c r="B253" s="199"/>
      <c r="C253" s="208"/>
      <c r="D253" s="209"/>
      <c r="E253" s="206" t="s">
        <v>452</v>
      </c>
      <c r="F253" s="101"/>
      <c r="G253" s="101"/>
      <c r="H253" s="112"/>
      <c r="I253" s="101"/>
      <c r="J253" s="112"/>
      <c r="K253" s="101"/>
      <c r="L253" s="101"/>
    </row>
    <row r="254" spans="1:12" ht="17.25" customHeight="1" thickBot="1">
      <c r="A254" s="207">
        <v>2921</v>
      </c>
      <c r="B254" s="240" t="s">
        <v>15</v>
      </c>
      <c r="C254" s="208">
        <v>2</v>
      </c>
      <c r="D254" s="209">
        <v>1</v>
      </c>
      <c r="E254" s="206" t="s">
        <v>18</v>
      </c>
      <c r="F254" s="222">
        <f>SUM(G254:H254)</f>
        <v>0</v>
      </c>
      <c r="G254" s="222"/>
      <c r="H254" s="222"/>
      <c r="I254" s="166"/>
      <c r="J254" s="166"/>
      <c r="K254" s="166"/>
      <c r="L254" s="166"/>
    </row>
    <row r="255" spans="1:12" ht="19.5" customHeight="1" thickBot="1">
      <c r="A255" s="207">
        <v>2922</v>
      </c>
      <c r="B255" s="240" t="s">
        <v>15</v>
      </c>
      <c r="C255" s="208">
        <v>2</v>
      </c>
      <c r="D255" s="209">
        <v>2</v>
      </c>
      <c r="E255" s="206" t="s">
        <v>19</v>
      </c>
      <c r="F255" s="222">
        <f>SUM(G255:H255)</f>
        <v>0</v>
      </c>
      <c r="G255" s="115"/>
      <c r="H255" s="115"/>
      <c r="I255" s="115"/>
      <c r="J255" s="115"/>
      <c r="K255" s="115"/>
      <c r="L255" s="115"/>
    </row>
    <row r="256" spans="1:12" ht="36.75" customHeight="1">
      <c r="A256" s="207">
        <v>2930</v>
      </c>
      <c r="B256" s="240" t="s">
        <v>15</v>
      </c>
      <c r="C256" s="208">
        <v>3</v>
      </c>
      <c r="D256" s="209">
        <v>0</v>
      </c>
      <c r="E256" s="206" t="s">
        <v>20</v>
      </c>
      <c r="F256" s="101">
        <f aca="true" t="shared" si="73" ref="F256:L256">SUM(F258:F259)</f>
        <v>0</v>
      </c>
      <c r="G256" s="101">
        <f t="shared" si="73"/>
        <v>0</v>
      </c>
      <c r="H256" s="112">
        <f t="shared" si="73"/>
        <v>0</v>
      </c>
      <c r="I256" s="101">
        <f t="shared" si="73"/>
        <v>0</v>
      </c>
      <c r="J256" s="112">
        <f t="shared" si="73"/>
        <v>0</v>
      </c>
      <c r="K256" s="101">
        <f t="shared" si="73"/>
        <v>0</v>
      </c>
      <c r="L256" s="101">
        <f t="shared" si="73"/>
        <v>0</v>
      </c>
    </row>
    <row r="257" spans="1:12" s="210" customFormat="1" ht="10.5" customHeight="1">
      <c r="A257" s="207"/>
      <c r="B257" s="199"/>
      <c r="C257" s="208"/>
      <c r="D257" s="209"/>
      <c r="E257" s="206" t="s">
        <v>452</v>
      </c>
      <c r="F257" s="101"/>
      <c r="G257" s="101"/>
      <c r="H257" s="112"/>
      <c r="I257" s="101"/>
      <c r="J257" s="112"/>
      <c r="K257" s="101"/>
      <c r="L257" s="101"/>
    </row>
    <row r="258" spans="1:12" ht="25.5" customHeight="1" thickBot="1">
      <c r="A258" s="207">
        <v>2931</v>
      </c>
      <c r="B258" s="240" t="s">
        <v>15</v>
      </c>
      <c r="C258" s="208">
        <v>3</v>
      </c>
      <c r="D258" s="209">
        <v>1</v>
      </c>
      <c r="E258" s="206" t="s">
        <v>21</v>
      </c>
      <c r="F258" s="222">
        <f>SUM(G258:H258)</f>
        <v>0</v>
      </c>
      <c r="G258" s="222"/>
      <c r="H258" s="223"/>
      <c r="I258" s="222"/>
      <c r="J258" s="223"/>
      <c r="K258" s="222"/>
      <c r="L258" s="222"/>
    </row>
    <row r="259" spans="1:12" ht="18.75" customHeight="1" thickBot="1">
      <c r="A259" s="207">
        <v>2932</v>
      </c>
      <c r="B259" s="240" t="s">
        <v>15</v>
      </c>
      <c r="C259" s="208">
        <v>3</v>
      </c>
      <c r="D259" s="209">
        <v>2</v>
      </c>
      <c r="E259" s="206" t="s">
        <v>22</v>
      </c>
      <c r="F259" s="222">
        <f>SUM(G259:H259)</f>
        <v>0</v>
      </c>
      <c r="G259" s="115"/>
      <c r="H259" s="115"/>
      <c r="I259" s="115"/>
      <c r="J259" s="115"/>
      <c r="K259" s="115"/>
      <c r="L259" s="115"/>
    </row>
    <row r="260" spans="1:12" ht="16.5" customHeight="1">
      <c r="A260" s="207">
        <v>2940</v>
      </c>
      <c r="B260" s="240" t="s">
        <v>15</v>
      </c>
      <c r="C260" s="208">
        <v>4</v>
      </c>
      <c r="D260" s="209">
        <v>0</v>
      </c>
      <c r="E260" s="206" t="s">
        <v>310</v>
      </c>
      <c r="F260" s="101">
        <f aca="true" t="shared" si="74" ref="F260:L260">F262</f>
        <v>0</v>
      </c>
      <c r="G260" s="101">
        <f t="shared" si="74"/>
        <v>0</v>
      </c>
      <c r="H260" s="101">
        <f t="shared" si="74"/>
        <v>0</v>
      </c>
      <c r="I260" s="101">
        <f t="shared" si="74"/>
        <v>0</v>
      </c>
      <c r="J260" s="101">
        <f t="shared" si="74"/>
        <v>0</v>
      </c>
      <c r="K260" s="101">
        <f t="shared" si="74"/>
        <v>0</v>
      </c>
      <c r="L260" s="101">
        <f t="shared" si="74"/>
        <v>0</v>
      </c>
    </row>
    <row r="261" spans="1:12" s="210" customFormat="1" ht="12.75" customHeight="1">
      <c r="A261" s="207"/>
      <c r="B261" s="199"/>
      <c r="C261" s="208"/>
      <c r="D261" s="209"/>
      <c r="E261" s="206" t="s">
        <v>452</v>
      </c>
      <c r="F261" s="101"/>
      <c r="G261" s="101"/>
      <c r="H261" s="112"/>
      <c r="I261" s="101"/>
      <c r="J261" s="112"/>
      <c r="K261" s="101"/>
      <c r="L261" s="101"/>
    </row>
    <row r="262" spans="1:12" ht="24" customHeight="1" thickBot="1">
      <c r="A262" s="207">
        <v>2941</v>
      </c>
      <c r="B262" s="240" t="s">
        <v>15</v>
      </c>
      <c r="C262" s="208">
        <v>4</v>
      </c>
      <c r="D262" s="209">
        <v>1</v>
      </c>
      <c r="E262" s="206" t="s">
        <v>23</v>
      </c>
      <c r="F262" s="222">
        <f>SUM(G262:H262)</f>
        <v>0</v>
      </c>
      <c r="G262" s="222"/>
      <c r="H262" s="222"/>
      <c r="I262" s="222"/>
      <c r="J262" s="222"/>
      <c r="K262" s="222"/>
      <c r="L262" s="222"/>
    </row>
    <row r="263" spans="1:12" ht="24" customHeight="1" thickBot="1">
      <c r="A263" s="207">
        <v>2942</v>
      </c>
      <c r="B263" s="240" t="s">
        <v>15</v>
      </c>
      <c r="C263" s="208">
        <v>4</v>
      </c>
      <c r="D263" s="209">
        <v>2</v>
      </c>
      <c r="E263" s="206" t="s">
        <v>24</v>
      </c>
      <c r="F263" s="222">
        <f>SUM(G263:H263)</f>
        <v>0</v>
      </c>
      <c r="G263" s="222"/>
      <c r="H263" s="223"/>
      <c r="I263" s="222"/>
      <c r="J263" s="223"/>
      <c r="K263" s="222"/>
      <c r="L263" s="222"/>
    </row>
    <row r="264" spans="1:12" ht="27.75" customHeight="1">
      <c r="A264" s="207">
        <v>2950</v>
      </c>
      <c r="B264" s="240" t="s">
        <v>15</v>
      </c>
      <c r="C264" s="208">
        <v>5</v>
      </c>
      <c r="D264" s="209">
        <v>0</v>
      </c>
      <c r="E264" s="224" t="s">
        <v>311</v>
      </c>
      <c r="F264" s="101">
        <f>SUM(F266,F267)</f>
        <v>75365.4</v>
      </c>
      <c r="G264" s="101">
        <f aca="true" t="shared" si="75" ref="G264:L264">G266</f>
        <v>75365.4</v>
      </c>
      <c r="H264" s="101">
        <f t="shared" si="75"/>
        <v>0</v>
      </c>
      <c r="I264" s="101">
        <f t="shared" si="75"/>
        <v>18759.1</v>
      </c>
      <c r="J264" s="101">
        <f t="shared" si="75"/>
        <v>39759.1</v>
      </c>
      <c r="K264" s="101">
        <f t="shared" si="75"/>
        <v>58259.1</v>
      </c>
      <c r="L264" s="101">
        <f t="shared" si="75"/>
        <v>75365.4</v>
      </c>
    </row>
    <row r="265" spans="1:12" s="210" customFormat="1" ht="10.5" customHeight="1" thickBot="1">
      <c r="A265" s="207"/>
      <c r="B265" s="199"/>
      <c r="C265" s="208"/>
      <c r="D265" s="209"/>
      <c r="E265" s="206" t="s">
        <v>452</v>
      </c>
      <c r="F265" s="101"/>
      <c r="G265" s="101"/>
      <c r="H265" s="112"/>
      <c r="I265" s="101"/>
      <c r="J265" s="112"/>
      <c r="K265" s="101"/>
      <c r="L265" s="101"/>
    </row>
    <row r="266" spans="1:12" ht="24.75" thickBot="1">
      <c r="A266" s="207">
        <v>2951</v>
      </c>
      <c r="B266" s="240" t="s">
        <v>15</v>
      </c>
      <c r="C266" s="208">
        <v>5</v>
      </c>
      <c r="D266" s="209" t="s">
        <v>509</v>
      </c>
      <c r="E266" s="224" t="s">
        <v>25</v>
      </c>
      <c r="F266" s="222">
        <f>SUM(G266:H266)</f>
        <v>75365.4</v>
      </c>
      <c r="G266" s="222">
        <v>75365.4</v>
      </c>
      <c r="H266" s="222"/>
      <c r="I266" s="495">
        <v>18759.1</v>
      </c>
      <c r="J266" s="496">
        <v>39759.1</v>
      </c>
      <c r="K266" s="509">
        <v>58259.1</v>
      </c>
      <c r="L266" s="508">
        <v>75365.4</v>
      </c>
    </row>
    <row r="267" spans="1:12" ht="16.5" customHeight="1" thickBot="1">
      <c r="A267" s="207">
        <v>2952</v>
      </c>
      <c r="B267" s="240" t="s">
        <v>15</v>
      </c>
      <c r="C267" s="208">
        <v>5</v>
      </c>
      <c r="D267" s="209">
        <v>2</v>
      </c>
      <c r="E267" s="206" t="s">
        <v>26</v>
      </c>
      <c r="F267" s="222">
        <f>SUM(G267:H267)</f>
        <v>0</v>
      </c>
      <c r="G267" s="222"/>
      <c r="H267" s="223"/>
      <c r="I267" s="222"/>
      <c r="J267" s="223"/>
      <c r="K267" s="222"/>
      <c r="L267" s="222"/>
    </row>
    <row r="268" spans="1:12" ht="26.25" customHeight="1">
      <c r="A268" s="207">
        <v>2960</v>
      </c>
      <c r="B268" s="240" t="s">
        <v>15</v>
      </c>
      <c r="C268" s="208">
        <v>6</v>
      </c>
      <c r="D268" s="209">
        <v>0</v>
      </c>
      <c r="E268" s="206" t="s">
        <v>312</v>
      </c>
      <c r="F268" s="101">
        <f aca="true" t="shared" si="76" ref="F268:L268">SUM(F270)</f>
        <v>0</v>
      </c>
      <c r="G268" s="101">
        <f t="shared" si="76"/>
        <v>0</v>
      </c>
      <c r="H268" s="112">
        <f t="shared" si="76"/>
        <v>0</v>
      </c>
      <c r="I268" s="101">
        <f t="shared" si="76"/>
        <v>0</v>
      </c>
      <c r="J268" s="112">
        <f t="shared" si="76"/>
        <v>0</v>
      </c>
      <c r="K268" s="101">
        <f t="shared" si="76"/>
        <v>0</v>
      </c>
      <c r="L268" s="101">
        <f t="shared" si="76"/>
        <v>0</v>
      </c>
    </row>
    <row r="269" spans="1:12" s="210" customFormat="1" ht="14.25" customHeight="1">
      <c r="A269" s="207"/>
      <c r="B269" s="199"/>
      <c r="C269" s="208"/>
      <c r="D269" s="209"/>
      <c r="E269" s="206" t="s">
        <v>452</v>
      </c>
      <c r="F269" s="101"/>
      <c r="G269" s="101"/>
      <c r="H269" s="112"/>
      <c r="I269" s="101"/>
      <c r="J269" s="112"/>
      <c r="K269" s="101"/>
      <c r="L269" s="101"/>
    </row>
    <row r="270" spans="1:12" ht="24" customHeight="1" thickBot="1">
      <c r="A270" s="91">
        <v>2961</v>
      </c>
      <c r="B270" s="208" t="s">
        <v>15</v>
      </c>
      <c r="C270" s="208">
        <v>6</v>
      </c>
      <c r="D270" s="208">
        <v>1</v>
      </c>
      <c r="E270" s="218" t="s">
        <v>312</v>
      </c>
      <c r="F270" s="222">
        <f>SUM(G270:H270)</f>
        <v>0</v>
      </c>
      <c r="G270" s="222"/>
      <c r="H270" s="222"/>
      <c r="I270" s="222"/>
      <c r="J270" s="222"/>
      <c r="K270" s="222"/>
      <c r="L270" s="222"/>
    </row>
    <row r="271" spans="1:12" ht="26.25" customHeight="1">
      <c r="A271" s="91">
        <v>2970</v>
      </c>
      <c r="B271" s="208" t="s">
        <v>15</v>
      </c>
      <c r="C271" s="208">
        <v>7</v>
      </c>
      <c r="D271" s="208">
        <v>0</v>
      </c>
      <c r="E271" s="218" t="s">
        <v>313</v>
      </c>
      <c r="F271" s="101">
        <f aca="true" t="shared" si="77" ref="F271:L271">SUM(F273)</f>
        <v>0</v>
      </c>
      <c r="G271" s="101">
        <f t="shared" si="77"/>
        <v>0</v>
      </c>
      <c r="H271" s="112">
        <f t="shared" si="77"/>
        <v>0</v>
      </c>
      <c r="I271" s="101">
        <f t="shared" si="77"/>
        <v>0</v>
      </c>
      <c r="J271" s="112">
        <f t="shared" si="77"/>
        <v>0</v>
      </c>
      <c r="K271" s="101">
        <f t="shared" si="77"/>
        <v>0</v>
      </c>
      <c r="L271" s="101">
        <f t="shared" si="77"/>
        <v>0</v>
      </c>
    </row>
    <row r="272" spans="1:12" s="210" customFormat="1" ht="10.5" customHeight="1">
      <c r="A272" s="91"/>
      <c r="B272" s="208"/>
      <c r="C272" s="208"/>
      <c r="D272" s="208"/>
      <c r="E272" s="218" t="s">
        <v>452</v>
      </c>
      <c r="F272" s="101"/>
      <c r="G272" s="101"/>
      <c r="H272" s="112"/>
      <c r="I272" s="101"/>
      <c r="J272" s="112"/>
      <c r="K272" s="101"/>
      <c r="L272" s="101"/>
    </row>
    <row r="273" spans="1:12" ht="32.25" customHeight="1" thickBot="1">
      <c r="A273" s="91">
        <v>2971</v>
      </c>
      <c r="B273" s="208" t="s">
        <v>15</v>
      </c>
      <c r="C273" s="208">
        <v>7</v>
      </c>
      <c r="D273" s="208">
        <v>1</v>
      </c>
      <c r="E273" s="218" t="s">
        <v>313</v>
      </c>
      <c r="F273" s="222">
        <f>SUM(G273:H273)</f>
        <v>0</v>
      </c>
      <c r="G273" s="222"/>
      <c r="H273" s="223"/>
      <c r="I273" s="222"/>
      <c r="J273" s="223"/>
      <c r="K273" s="222"/>
      <c r="L273" s="222"/>
    </row>
    <row r="274" spans="1:12" ht="27.75" customHeight="1">
      <c r="A274" s="91">
        <v>2980</v>
      </c>
      <c r="B274" s="208" t="s">
        <v>15</v>
      </c>
      <c r="C274" s="208">
        <v>8</v>
      </c>
      <c r="D274" s="208">
        <v>0</v>
      </c>
      <c r="E274" s="218" t="s">
        <v>314</v>
      </c>
      <c r="F274" s="101">
        <f aca="true" t="shared" si="78" ref="F274:L274">SUM(F276)</f>
        <v>0</v>
      </c>
      <c r="G274" s="101">
        <f t="shared" si="78"/>
        <v>0</v>
      </c>
      <c r="H274" s="112">
        <f t="shared" si="78"/>
        <v>0</v>
      </c>
      <c r="I274" s="101">
        <f t="shared" si="78"/>
        <v>0</v>
      </c>
      <c r="J274" s="112">
        <f t="shared" si="78"/>
        <v>0</v>
      </c>
      <c r="K274" s="101">
        <f t="shared" si="78"/>
        <v>0</v>
      </c>
      <c r="L274" s="101">
        <f t="shared" si="78"/>
        <v>0</v>
      </c>
    </row>
    <row r="275" spans="1:12" s="210" customFormat="1" ht="10.5" customHeight="1">
      <c r="A275" s="91"/>
      <c r="B275" s="208"/>
      <c r="C275" s="208"/>
      <c r="D275" s="208"/>
      <c r="E275" s="218" t="s">
        <v>452</v>
      </c>
      <c r="F275" s="101"/>
      <c r="G275" s="101"/>
      <c r="H275" s="112"/>
      <c r="I275" s="101"/>
      <c r="J275" s="112"/>
      <c r="K275" s="101"/>
      <c r="L275" s="101"/>
    </row>
    <row r="276" spans="1:12" ht="23.25" customHeight="1" thickBot="1">
      <c r="A276" s="91">
        <v>2981</v>
      </c>
      <c r="B276" s="208" t="s">
        <v>15</v>
      </c>
      <c r="C276" s="208">
        <v>8</v>
      </c>
      <c r="D276" s="208">
        <v>1</v>
      </c>
      <c r="E276" s="218" t="s">
        <v>314</v>
      </c>
      <c r="F276" s="222">
        <f>SUM(G276:H276)</f>
        <v>0</v>
      </c>
      <c r="G276" s="222"/>
      <c r="H276" s="222"/>
      <c r="I276" s="222"/>
      <c r="J276" s="222"/>
      <c r="K276" s="222"/>
      <c r="L276" s="222"/>
    </row>
    <row r="277" spans="1:12" s="205" customFormat="1" ht="49.5" customHeight="1">
      <c r="A277" s="260">
        <v>3000</v>
      </c>
      <c r="B277" s="241" t="s">
        <v>28</v>
      </c>
      <c r="C277" s="241">
        <v>0</v>
      </c>
      <c r="D277" s="241">
        <v>0</v>
      </c>
      <c r="E277" s="261" t="s">
        <v>854</v>
      </c>
      <c r="F277" s="95">
        <f>SUM(F279,F283,F286,F289,F292,F295,F298,F301,F305)</f>
        <v>6511.2</v>
      </c>
      <c r="G277" s="95">
        <f>SUM(G279,G283,G286,G289,G292,G295,G298,G301,G305)</f>
        <v>6511.2</v>
      </c>
      <c r="H277" s="239">
        <v>0</v>
      </c>
      <c r="I277" s="95">
        <f>SUM(I279,I283,I286,I289,I292,I295,I298,I301,I305)</f>
        <v>600</v>
      </c>
      <c r="J277" s="239">
        <f>SUM(J279,J283,J286,J289,J292,J295,J298,J301,J305)</f>
        <v>1440</v>
      </c>
      <c r="K277" s="95">
        <f>SUM(K279,K283,K286,K289,K292,K295,K298,K301,K305)</f>
        <v>3725</v>
      </c>
      <c r="L277" s="95">
        <f>SUM(L279,L283,L286,L289,L292,L295,L298,L301,L305)</f>
        <v>6511.2</v>
      </c>
    </row>
    <row r="278" spans="1:12" ht="15.75" customHeight="1">
      <c r="A278" s="91"/>
      <c r="B278" s="208"/>
      <c r="C278" s="208"/>
      <c r="D278" s="208"/>
      <c r="E278" s="218" t="s">
        <v>451</v>
      </c>
      <c r="F278" s="101"/>
      <c r="G278" s="101"/>
      <c r="H278" s="112"/>
      <c r="I278" s="101"/>
      <c r="J278" s="112"/>
      <c r="K278" s="101"/>
      <c r="L278" s="101"/>
    </row>
    <row r="279" spans="1:12" ht="24" customHeight="1">
      <c r="A279" s="91">
        <v>3010</v>
      </c>
      <c r="B279" s="208" t="s">
        <v>28</v>
      </c>
      <c r="C279" s="208">
        <v>1</v>
      </c>
      <c r="D279" s="208">
        <v>0</v>
      </c>
      <c r="E279" s="218" t="s">
        <v>27</v>
      </c>
      <c r="F279" s="101">
        <f aca="true" t="shared" si="79" ref="F279:L279">SUM(F281:F282)</f>
        <v>0</v>
      </c>
      <c r="G279" s="101">
        <f t="shared" si="79"/>
        <v>0</v>
      </c>
      <c r="H279" s="112">
        <f t="shared" si="79"/>
        <v>0</v>
      </c>
      <c r="I279" s="101">
        <f t="shared" si="79"/>
        <v>0</v>
      </c>
      <c r="J279" s="112">
        <f t="shared" si="79"/>
        <v>0</v>
      </c>
      <c r="K279" s="101">
        <f t="shared" si="79"/>
        <v>0</v>
      </c>
      <c r="L279" s="101">
        <f t="shared" si="79"/>
        <v>0</v>
      </c>
    </row>
    <row r="280" spans="1:12" s="210" customFormat="1" ht="16.5" customHeight="1">
      <c r="A280" s="91"/>
      <c r="B280" s="208"/>
      <c r="C280" s="208"/>
      <c r="D280" s="208"/>
      <c r="E280" s="218" t="s">
        <v>452</v>
      </c>
      <c r="F280" s="101"/>
      <c r="G280" s="101"/>
      <c r="H280" s="112"/>
      <c r="I280" s="101"/>
      <c r="J280" s="112"/>
      <c r="K280" s="101"/>
      <c r="L280" s="101"/>
    </row>
    <row r="281" spans="1:12" ht="18.75" customHeight="1" thickBot="1">
      <c r="A281" s="91">
        <v>3011</v>
      </c>
      <c r="B281" s="208" t="s">
        <v>28</v>
      </c>
      <c r="C281" s="208">
        <v>1</v>
      </c>
      <c r="D281" s="208">
        <v>1</v>
      </c>
      <c r="E281" s="218" t="s">
        <v>315</v>
      </c>
      <c r="F281" s="222">
        <f>SUM(G281:H281)</f>
        <v>0</v>
      </c>
      <c r="G281" s="222"/>
      <c r="H281" s="223"/>
      <c r="I281" s="222"/>
      <c r="J281" s="223"/>
      <c r="K281" s="222"/>
      <c r="L281" s="222"/>
    </row>
    <row r="282" spans="1:12" ht="17.25" customHeight="1" thickBot="1">
      <c r="A282" s="91">
        <v>3012</v>
      </c>
      <c r="B282" s="208" t="s">
        <v>28</v>
      </c>
      <c r="C282" s="208">
        <v>1</v>
      </c>
      <c r="D282" s="208">
        <v>2</v>
      </c>
      <c r="E282" s="218" t="s">
        <v>316</v>
      </c>
      <c r="F282" s="222">
        <f>SUM(G282:H282)</f>
        <v>0</v>
      </c>
      <c r="G282" s="222"/>
      <c r="H282" s="223"/>
      <c r="I282" s="222"/>
      <c r="J282" s="223"/>
      <c r="K282" s="222"/>
      <c r="L282" s="222"/>
    </row>
    <row r="283" spans="1:12" ht="15" customHeight="1">
      <c r="A283" s="91">
        <v>3020</v>
      </c>
      <c r="B283" s="208" t="s">
        <v>28</v>
      </c>
      <c r="C283" s="208">
        <v>2</v>
      </c>
      <c r="D283" s="208">
        <v>0</v>
      </c>
      <c r="E283" s="218" t="s">
        <v>317</v>
      </c>
      <c r="F283" s="101">
        <f aca="true" t="shared" si="80" ref="F283:L283">SUM(F285)</f>
        <v>0</v>
      </c>
      <c r="G283" s="101">
        <f t="shared" si="80"/>
        <v>0</v>
      </c>
      <c r="H283" s="112">
        <f t="shared" si="80"/>
        <v>0</v>
      </c>
      <c r="I283" s="101">
        <f t="shared" si="80"/>
        <v>0</v>
      </c>
      <c r="J283" s="112">
        <f t="shared" si="80"/>
        <v>0</v>
      </c>
      <c r="K283" s="101">
        <f t="shared" si="80"/>
        <v>0</v>
      </c>
      <c r="L283" s="101">
        <f t="shared" si="80"/>
        <v>0</v>
      </c>
    </row>
    <row r="284" spans="1:12" s="210" customFormat="1" ht="10.5" customHeight="1">
      <c r="A284" s="91"/>
      <c r="B284" s="208"/>
      <c r="C284" s="208"/>
      <c r="D284" s="208"/>
      <c r="E284" s="218" t="s">
        <v>452</v>
      </c>
      <c r="F284" s="101"/>
      <c r="G284" s="101"/>
      <c r="H284" s="112"/>
      <c r="I284" s="101"/>
      <c r="J284" s="112"/>
      <c r="K284" s="101"/>
      <c r="L284" s="101"/>
    </row>
    <row r="285" spans="1:12" ht="15.75" customHeight="1" thickBot="1">
      <c r="A285" s="91">
        <v>3021</v>
      </c>
      <c r="B285" s="208" t="s">
        <v>28</v>
      </c>
      <c r="C285" s="208">
        <v>2</v>
      </c>
      <c r="D285" s="208">
        <v>1</v>
      </c>
      <c r="E285" s="218" t="s">
        <v>317</v>
      </c>
      <c r="F285" s="222">
        <f>SUM(G285:H285)</f>
        <v>0</v>
      </c>
      <c r="G285" s="222"/>
      <c r="H285" s="223"/>
      <c r="I285" s="222"/>
      <c r="J285" s="223"/>
      <c r="K285" s="222"/>
      <c r="L285" s="222"/>
    </row>
    <row r="286" spans="1:12" ht="14.25" customHeight="1">
      <c r="A286" s="91">
        <v>3030</v>
      </c>
      <c r="B286" s="208" t="s">
        <v>28</v>
      </c>
      <c r="C286" s="208">
        <v>3</v>
      </c>
      <c r="D286" s="208">
        <v>0</v>
      </c>
      <c r="E286" s="261" t="s">
        <v>318</v>
      </c>
      <c r="F286" s="101">
        <f aca="true" t="shared" si="81" ref="F286:L286">SUM(F288)</f>
        <v>2000</v>
      </c>
      <c r="G286" s="101">
        <f t="shared" si="81"/>
        <v>2000</v>
      </c>
      <c r="H286" s="112">
        <f t="shared" si="81"/>
        <v>0</v>
      </c>
      <c r="I286" s="101">
        <f t="shared" si="81"/>
        <v>600</v>
      </c>
      <c r="J286" s="112">
        <f t="shared" si="81"/>
        <v>1000</v>
      </c>
      <c r="K286" s="101">
        <f t="shared" si="81"/>
        <v>1500</v>
      </c>
      <c r="L286" s="101">
        <f t="shared" si="81"/>
        <v>2000</v>
      </c>
    </row>
    <row r="287" spans="1:12" s="210" customFormat="1" ht="15">
      <c r="A287" s="91"/>
      <c r="B287" s="208"/>
      <c r="C287" s="208"/>
      <c r="D287" s="208"/>
      <c r="E287" s="218" t="s">
        <v>452</v>
      </c>
      <c r="F287" s="101"/>
      <c r="G287" s="101"/>
      <c r="H287" s="112"/>
      <c r="I287" s="101"/>
      <c r="J287" s="112"/>
      <c r="K287" s="101"/>
      <c r="L287" s="101"/>
    </row>
    <row r="288" spans="1:12" s="210" customFormat="1" ht="15.75" thickBot="1">
      <c r="A288" s="91">
        <v>3031</v>
      </c>
      <c r="B288" s="208" t="s">
        <v>28</v>
      </c>
      <c r="C288" s="208">
        <v>3</v>
      </c>
      <c r="D288" s="208" t="s">
        <v>509</v>
      </c>
      <c r="E288" s="261" t="s">
        <v>318</v>
      </c>
      <c r="F288" s="222">
        <f>SUM(G288:H288)</f>
        <v>2000</v>
      </c>
      <c r="G288" s="115">
        <v>2000</v>
      </c>
      <c r="H288" s="115"/>
      <c r="I288" s="115">
        <v>600</v>
      </c>
      <c r="J288" s="115">
        <v>1000</v>
      </c>
      <c r="K288" s="115">
        <v>1500</v>
      </c>
      <c r="L288" s="115">
        <v>2000</v>
      </c>
    </row>
    <row r="289" spans="1:12" ht="18" customHeight="1">
      <c r="A289" s="91">
        <v>3040</v>
      </c>
      <c r="B289" s="208" t="s">
        <v>28</v>
      </c>
      <c r="C289" s="208">
        <v>4</v>
      </c>
      <c r="D289" s="208">
        <v>0</v>
      </c>
      <c r="E289" s="218" t="s">
        <v>319</v>
      </c>
      <c r="F289" s="101">
        <f aca="true" t="shared" si="82" ref="F289:L289">SUM(F291)</f>
        <v>0</v>
      </c>
      <c r="G289" s="101">
        <f t="shared" si="82"/>
        <v>0</v>
      </c>
      <c r="H289" s="112">
        <f t="shared" si="82"/>
        <v>0</v>
      </c>
      <c r="I289" s="101">
        <f t="shared" si="82"/>
        <v>0</v>
      </c>
      <c r="J289" s="112">
        <f t="shared" si="82"/>
        <v>0</v>
      </c>
      <c r="K289" s="101">
        <f t="shared" si="82"/>
        <v>0</v>
      </c>
      <c r="L289" s="101">
        <f t="shared" si="82"/>
        <v>0</v>
      </c>
    </row>
    <row r="290" spans="1:12" s="210" customFormat="1" ht="10.5" customHeight="1">
      <c r="A290" s="91"/>
      <c r="B290" s="208"/>
      <c r="C290" s="208"/>
      <c r="D290" s="208"/>
      <c r="E290" s="218" t="s">
        <v>452</v>
      </c>
      <c r="F290" s="101"/>
      <c r="G290" s="101"/>
      <c r="H290" s="112"/>
      <c r="I290" s="101"/>
      <c r="J290" s="112"/>
      <c r="K290" s="101"/>
      <c r="L290" s="101"/>
    </row>
    <row r="291" spans="1:12" ht="16.5" customHeight="1" thickBot="1">
      <c r="A291" s="91">
        <v>3041</v>
      </c>
      <c r="B291" s="208" t="s">
        <v>28</v>
      </c>
      <c r="C291" s="208">
        <v>4</v>
      </c>
      <c r="D291" s="208">
        <v>1</v>
      </c>
      <c r="E291" s="218" t="s">
        <v>319</v>
      </c>
      <c r="F291" s="222">
        <f>SUM(G291:H291)</f>
        <v>0</v>
      </c>
      <c r="G291" s="115"/>
      <c r="H291" s="115"/>
      <c r="I291" s="115"/>
      <c r="J291" s="115"/>
      <c r="K291" s="115"/>
      <c r="L291" s="115"/>
    </row>
    <row r="292" spans="1:12" ht="12" customHeight="1">
      <c r="A292" s="91">
        <v>3050</v>
      </c>
      <c r="B292" s="208" t="s">
        <v>28</v>
      </c>
      <c r="C292" s="208">
        <v>5</v>
      </c>
      <c r="D292" s="208">
        <v>0</v>
      </c>
      <c r="E292" s="218" t="s">
        <v>320</v>
      </c>
      <c r="F292" s="101">
        <f aca="true" t="shared" si="83" ref="F292:L292">SUM(F294)</f>
        <v>0</v>
      </c>
      <c r="G292" s="101">
        <f t="shared" si="83"/>
        <v>0</v>
      </c>
      <c r="H292" s="112">
        <f t="shared" si="83"/>
        <v>0</v>
      </c>
      <c r="I292" s="101">
        <f t="shared" si="83"/>
        <v>0</v>
      </c>
      <c r="J292" s="112">
        <f t="shared" si="83"/>
        <v>0</v>
      </c>
      <c r="K292" s="101">
        <f t="shared" si="83"/>
        <v>0</v>
      </c>
      <c r="L292" s="101">
        <f t="shared" si="83"/>
        <v>0</v>
      </c>
    </row>
    <row r="293" spans="1:12" s="210" customFormat="1" ht="10.5" customHeight="1">
      <c r="A293" s="91"/>
      <c r="B293" s="208"/>
      <c r="C293" s="208"/>
      <c r="D293" s="208"/>
      <c r="E293" s="218" t="s">
        <v>452</v>
      </c>
      <c r="F293" s="101"/>
      <c r="G293" s="101"/>
      <c r="H293" s="112"/>
      <c r="I293" s="101"/>
      <c r="J293" s="112"/>
      <c r="K293" s="101"/>
      <c r="L293" s="101"/>
    </row>
    <row r="294" spans="1:12" ht="15.75" customHeight="1" thickBot="1">
      <c r="A294" s="91">
        <v>3051</v>
      </c>
      <c r="B294" s="208" t="s">
        <v>28</v>
      </c>
      <c r="C294" s="208">
        <v>5</v>
      </c>
      <c r="D294" s="208">
        <v>1</v>
      </c>
      <c r="E294" s="218" t="s">
        <v>320</v>
      </c>
      <c r="F294" s="222">
        <f>SUM(G294:H294)</f>
        <v>0</v>
      </c>
      <c r="G294" s="222"/>
      <c r="H294" s="223"/>
      <c r="I294" s="222"/>
      <c r="J294" s="223"/>
      <c r="K294" s="222"/>
      <c r="L294" s="222"/>
    </row>
    <row r="295" spans="1:12" ht="16.5" customHeight="1">
      <c r="A295" s="91">
        <v>3060</v>
      </c>
      <c r="B295" s="208" t="s">
        <v>28</v>
      </c>
      <c r="C295" s="208">
        <v>6</v>
      </c>
      <c r="D295" s="208">
        <v>0</v>
      </c>
      <c r="E295" s="218" t="s">
        <v>321</v>
      </c>
      <c r="F295" s="101">
        <f aca="true" t="shared" si="84" ref="F295:L295">SUM(F297)</f>
        <v>0</v>
      </c>
      <c r="G295" s="101">
        <f t="shared" si="84"/>
        <v>0</v>
      </c>
      <c r="H295" s="112">
        <f t="shared" si="84"/>
        <v>0</v>
      </c>
      <c r="I295" s="101">
        <f t="shared" si="84"/>
        <v>0</v>
      </c>
      <c r="J295" s="112">
        <f t="shared" si="84"/>
        <v>0</v>
      </c>
      <c r="K295" s="101">
        <f t="shared" si="84"/>
        <v>0</v>
      </c>
      <c r="L295" s="101">
        <f t="shared" si="84"/>
        <v>0</v>
      </c>
    </row>
    <row r="296" spans="1:12" s="210" customFormat="1" ht="10.5" customHeight="1">
      <c r="A296" s="91"/>
      <c r="B296" s="208"/>
      <c r="C296" s="208"/>
      <c r="D296" s="208"/>
      <c r="E296" s="218" t="s">
        <v>452</v>
      </c>
      <c r="F296" s="101"/>
      <c r="G296" s="101"/>
      <c r="H296" s="112"/>
      <c r="I296" s="101"/>
      <c r="J296" s="112"/>
      <c r="K296" s="101"/>
      <c r="L296" s="101"/>
    </row>
    <row r="297" spans="1:12" ht="15.75" customHeight="1" thickBot="1">
      <c r="A297" s="91">
        <v>3061</v>
      </c>
      <c r="B297" s="208" t="s">
        <v>28</v>
      </c>
      <c r="C297" s="208">
        <v>6</v>
      </c>
      <c r="D297" s="208">
        <v>1</v>
      </c>
      <c r="E297" s="218" t="s">
        <v>321</v>
      </c>
      <c r="F297" s="222">
        <f>SUM(G297:H297)</f>
        <v>0</v>
      </c>
      <c r="G297" s="222"/>
      <c r="H297" s="223"/>
      <c r="I297" s="222"/>
      <c r="J297" s="223"/>
      <c r="K297" s="222"/>
      <c r="L297" s="222"/>
    </row>
    <row r="298" spans="1:12" ht="34.5" customHeight="1">
      <c r="A298" s="91">
        <v>3070</v>
      </c>
      <c r="B298" s="208" t="s">
        <v>28</v>
      </c>
      <c r="C298" s="208">
        <v>7</v>
      </c>
      <c r="D298" s="208">
        <v>0</v>
      </c>
      <c r="E298" s="218" t="s">
        <v>322</v>
      </c>
      <c r="F298" s="101">
        <f aca="true" t="shared" si="85" ref="F298:L298">SUM(F300)</f>
        <v>4511.2</v>
      </c>
      <c r="G298" s="101">
        <f t="shared" si="85"/>
        <v>4511.2</v>
      </c>
      <c r="H298" s="112">
        <f t="shared" si="85"/>
        <v>0</v>
      </c>
      <c r="I298" s="101">
        <f t="shared" si="85"/>
        <v>0</v>
      </c>
      <c r="J298" s="112">
        <f t="shared" si="85"/>
        <v>440</v>
      </c>
      <c r="K298" s="101">
        <f t="shared" si="85"/>
        <v>2225</v>
      </c>
      <c r="L298" s="101">
        <f t="shared" si="85"/>
        <v>4511.2</v>
      </c>
    </row>
    <row r="299" spans="1:12" s="210" customFormat="1" ht="10.5" customHeight="1">
      <c r="A299" s="91"/>
      <c r="B299" s="208"/>
      <c r="C299" s="208"/>
      <c r="D299" s="208"/>
      <c r="E299" s="218" t="s">
        <v>452</v>
      </c>
      <c r="F299" s="101"/>
      <c r="G299" s="101"/>
      <c r="H299" s="112"/>
      <c r="I299" s="101"/>
      <c r="J299" s="112"/>
      <c r="K299" s="101"/>
      <c r="L299" s="101"/>
    </row>
    <row r="300" spans="1:14" ht="39" customHeight="1" thickBot="1">
      <c r="A300" s="91">
        <v>3071</v>
      </c>
      <c r="B300" s="208" t="s">
        <v>28</v>
      </c>
      <c r="C300" s="208">
        <v>7</v>
      </c>
      <c r="D300" s="208">
        <v>1</v>
      </c>
      <c r="E300" s="218" t="s">
        <v>322</v>
      </c>
      <c r="F300" s="222">
        <f>SUM(G300:H300)</f>
        <v>4511.2</v>
      </c>
      <c r="G300" s="115">
        <v>4511.2</v>
      </c>
      <c r="H300" s="115"/>
      <c r="I300" s="115"/>
      <c r="J300" s="115">
        <v>440</v>
      </c>
      <c r="K300" s="115">
        <v>2225</v>
      </c>
      <c r="L300" s="115">
        <v>4511.2</v>
      </c>
      <c r="N300" s="424"/>
    </row>
    <row r="301" spans="1:12" ht="40.5" customHeight="1">
      <c r="A301" s="91">
        <v>3080</v>
      </c>
      <c r="B301" s="208" t="s">
        <v>28</v>
      </c>
      <c r="C301" s="208">
        <v>8</v>
      </c>
      <c r="D301" s="208">
        <v>0</v>
      </c>
      <c r="E301" s="218" t="s">
        <v>323</v>
      </c>
      <c r="F301" s="101">
        <f>P300</f>
        <v>0</v>
      </c>
      <c r="G301" s="101">
        <f aca="true" t="shared" si="86" ref="G301:L301">SUM(G303)</f>
        <v>0</v>
      </c>
      <c r="H301" s="112">
        <f t="shared" si="86"/>
        <v>0</v>
      </c>
      <c r="I301" s="101">
        <f t="shared" si="86"/>
        <v>0</v>
      </c>
      <c r="J301" s="112">
        <f t="shared" si="86"/>
        <v>0</v>
      </c>
      <c r="K301" s="101">
        <f t="shared" si="86"/>
        <v>0</v>
      </c>
      <c r="L301" s="101">
        <f t="shared" si="86"/>
        <v>0</v>
      </c>
    </row>
    <row r="302" spans="1:12" s="210" customFormat="1" ht="18.75" customHeight="1">
      <c r="A302" s="91"/>
      <c r="B302" s="208"/>
      <c r="C302" s="208"/>
      <c r="D302" s="208"/>
      <c r="E302" s="218" t="s">
        <v>452</v>
      </c>
      <c r="F302" s="101"/>
      <c r="G302" s="101"/>
      <c r="H302" s="112"/>
      <c r="I302" s="101"/>
      <c r="J302" s="112"/>
      <c r="K302" s="101"/>
      <c r="L302" s="101"/>
    </row>
    <row r="303" spans="1:12" ht="40.5" customHeight="1" thickBot="1">
      <c r="A303" s="91">
        <v>3081</v>
      </c>
      <c r="B303" s="208" t="s">
        <v>28</v>
      </c>
      <c r="C303" s="208">
        <v>8</v>
      </c>
      <c r="D303" s="208">
        <v>1</v>
      </c>
      <c r="E303" s="218" t="s">
        <v>323</v>
      </c>
      <c r="F303" s="222">
        <f>SUM(G303:H303)</f>
        <v>0</v>
      </c>
      <c r="G303" s="222"/>
      <c r="H303" s="223"/>
      <c r="I303" s="222"/>
      <c r="J303" s="223"/>
      <c r="K303" s="222"/>
      <c r="L303" s="222"/>
    </row>
    <row r="304" spans="1:12" s="210" customFormat="1" ht="10.5" customHeight="1">
      <c r="A304" s="91"/>
      <c r="B304" s="208"/>
      <c r="C304" s="208"/>
      <c r="D304" s="208"/>
      <c r="E304" s="218" t="s">
        <v>452</v>
      </c>
      <c r="F304" s="101"/>
      <c r="G304" s="101"/>
      <c r="H304" s="112"/>
      <c r="I304" s="101"/>
      <c r="J304" s="112"/>
      <c r="K304" s="101"/>
      <c r="L304" s="101"/>
    </row>
    <row r="305" spans="1:12" ht="25.5" customHeight="1">
      <c r="A305" s="91">
        <v>3090</v>
      </c>
      <c r="B305" s="208" t="s">
        <v>28</v>
      </c>
      <c r="C305" s="208">
        <v>9</v>
      </c>
      <c r="D305" s="208">
        <v>0</v>
      </c>
      <c r="E305" s="218" t="s">
        <v>324</v>
      </c>
      <c r="F305" s="101">
        <f aca="true" t="shared" si="87" ref="F305:L305">SUM(F307:F308)</f>
        <v>0</v>
      </c>
      <c r="G305" s="101">
        <f t="shared" si="87"/>
        <v>0</v>
      </c>
      <c r="H305" s="112">
        <f t="shared" si="87"/>
        <v>0</v>
      </c>
      <c r="I305" s="101">
        <f t="shared" si="87"/>
        <v>0</v>
      </c>
      <c r="J305" s="112">
        <f t="shared" si="87"/>
        <v>0</v>
      </c>
      <c r="K305" s="101">
        <f t="shared" si="87"/>
        <v>0</v>
      </c>
      <c r="L305" s="101">
        <f t="shared" si="87"/>
        <v>0</v>
      </c>
    </row>
    <row r="306" spans="1:12" s="210" customFormat="1" ht="10.5" customHeight="1">
      <c r="A306" s="91"/>
      <c r="B306" s="208"/>
      <c r="C306" s="208"/>
      <c r="D306" s="208"/>
      <c r="E306" s="218" t="s">
        <v>452</v>
      </c>
      <c r="F306" s="101"/>
      <c r="G306" s="101"/>
      <c r="H306" s="112"/>
      <c r="I306" s="101"/>
      <c r="J306" s="112"/>
      <c r="K306" s="101"/>
      <c r="L306" s="101"/>
    </row>
    <row r="307" spans="1:12" ht="25.5" customHeight="1" thickBot="1">
      <c r="A307" s="91">
        <v>3091</v>
      </c>
      <c r="B307" s="208" t="s">
        <v>28</v>
      </c>
      <c r="C307" s="208">
        <v>9</v>
      </c>
      <c r="D307" s="208">
        <v>1</v>
      </c>
      <c r="E307" s="218" t="s">
        <v>324</v>
      </c>
      <c r="F307" s="222">
        <f>SUM(G307:H307)</f>
        <v>0</v>
      </c>
      <c r="G307" s="101"/>
      <c r="H307" s="101"/>
      <c r="I307" s="101"/>
      <c r="J307" s="101"/>
      <c r="K307" s="101"/>
      <c r="L307" s="101"/>
    </row>
    <row r="308" spans="1:12" ht="53.25" customHeight="1" thickBot="1">
      <c r="A308" s="91">
        <v>3092</v>
      </c>
      <c r="B308" s="208" t="s">
        <v>28</v>
      </c>
      <c r="C308" s="208">
        <v>9</v>
      </c>
      <c r="D308" s="208">
        <v>2</v>
      </c>
      <c r="E308" s="218" t="s">
        <v>48</v>
      </c>
      <c r="F308" s="222">
        <f>SUM(G308:H308)</f>
        <v>0</v>
      </c>
      <c r="G308" s="101"/>
      <c r="H308" s="101"/>
      <c r="I308" s="101"/>
      <c r="J308" s="101"/>
      <c r="K308" s="101"/>
      <c r="L308" s="101"/>
    </row>
    <row r="309" spans="1:12" s="205" customFormat="1" ht="32.25" customHeight="1">
      <c r="A309" s="264">
        <v>3100</v>
      </c>
      <c r="B309" s="241" t="s">
        <v>29</v>
      </c>
      <c r="C309" s="241">
        <v>0</v>
      </c>
      <c r="D309" s="242">
        <v>0</v>
      </c>
      <c r="E309" s="265" t="s">
        <v>856</v>
      </c>
      <c r="F309" s="95">
        <f aca="true" t="shared" si="88" ref="F309:L309">SUM(F311)</f>
        <v>13440.100000000006</v>
      </c>
      <c r="G309" s="95">
        <f t="shared" si="88"/>
        <v>97761.1</v>
      </c>
      <c r="H309" s="239">
        <f t="shared" si="88"/>
        <v>0</v>
      </c>
      <c r="I309" s="95">
        <f t="shared" si="88"/>
        <v>1305.5</v>
      </c>
      <c r="J309" s="239">
        <f t="shared" si="88"/>
        <v>2011.6</v>
      </c>
      <c r="K309" s="95">
        <f t="shared" si="88"/>
        <v>12452.3</v>
      </c>
      <c r="L309" s="95">
        <f t="shared" si="88"/>
        <v>13440.1</v>
      </c>
    </row>
    <row r="310" spans="1:12" ht="11.25" customHeight="1">
      <c r="A310" s="211"/>
      <c r="B310" s="199"/>
      <c r="C310" s="200"/>
      <c r="D310" s="201"/>
      <c r="E310" s="206" t="s">
        <v>451</v>
      </c>
      <c r="F310" s="232"/>
      <c r="G310" s="232"/>
      <c r="H310" s="238"/>
      <c r="I310" s="232"/>
      <c r="J310" s="238"/>
      <c r="K310" s="232"/>
      <c r="L310" s="232"/>
    </row>
    <row r="311" spans="1:12" ht="29.25" customHeight="1">
      <c r="A311" s="211">
        <v>3110</v>
      </c>
      <c r="B311" s="208" t="s">
        <v>29</v>
      </c>
      <c r="C311" s="208">
        <v>1</v>
      </c>
      <c r="D311" s="209">
        <v>0</v>
      </c>
      <c r="E311" s="255" t="s">
        <v>435</v>
      </c>
      <c r="F311" s="101">
        <f aca="true" t="shared" si="89" ref="F311:L311">SUM(F313)</f>
        <v>13440.100000000006</v>
      </c>
      <c r="G311" s="101">
        <f t="shared" si="89"/>
        <v>97761.1</v>
      </c>
      <c r="H311" s="112">
        <f t="shared" si="89"/>
        <v>0</v>
      </c>
      <c r="I311" s="101">
        <f t="shared" si="89"/>
        <v>1305.5</v>
      </c>
      <c r="J311" s="112">
        <f t="shared" si="89"/>
        <v>2011.6</v>
      </c>
      <c r="K311" s="101">
        <f t="shared" si="89"/>
        <v>12452.3</v>
      </c>
      <c r="L311" s="101">
        <f t="shared" si="89"/>
        <v>13440.1</v>
      </c>
    </row>
    <row r="312" spans="1:12" s="210" customFormat="1" ht="13.5" customHeight="1" thickBot="1">
      <c r="A312" s="211"/>
      <c r="B312" s="199"/>
      <c r="C312" s="208"/>
      <c r="D312" s="209"/>
      <c r="E312" s="206" t="s">
        <v>452</v>
      </c>
      <c r="F312" s="101"/>
      <c r="G312" s="101"/>
      <c r="H312" s="112"/>
      <c r="I312" s="101"/>
      <c r="J312" s="112"/>
      <c r="K312" s="101"/>
      <c r="L312" s="101"/>
    </row>
    <row r="313" spans="1:14" ht="24.75" thickBot="1">
      <c r="A313" s="211">
        <v>3112</v>
      </c>
      <c r="B313" s="213" t="s">
        <v>29</v>
      </c>
      <c r="C313" s="213">
        <v>1</v>
      </c>
      <c r="D313" s="214">
        <v>2</v>
      </c>
      <c r="E313" s="520" t="s">
        <v>366</v>
      </c>
      <c r="F313" s="101">
        <f>SUM(G313:H313)-Ekamutner!D116</f>
        <v>13440.100000000006</v>
      </c>
      <c r="G313" s="101">
        <v>97761.1</v>
      </c>
      <c r="H313" s="116">
        <f>H314</f>
        <v>0</v>
      </c>
      <c r="I313" s="266">
        <v>1305.5</v>
      </c>
      <c r="J313" s="266">
        <v>2011.6</v>
      </c>
      <c r="K313" s="266">
        <v>12452.3</v>
      </c>
      <c r="L313" s="227">
        <v>13440.1</v>
      </c>
      <c r="N313" s="230">
        <v>-1000</v>
      </c>
    </row>
    <row r="314" spans="1:12" ht="15">
      <c r="A314" s="91"/>
      <c r="B314" s="208"/>
      <c r="C314" s="208"/>
      <c r="D314" s="208"/>
      <c r="E314" s="268"/>
      <c r="F314" s="101"/>
      <c r="G314" s="101"/>
      <c r="H314" s="112"/>
      <c r="I314" s="101"/>
      <c r="J314" s="112"/>
      <c r="K314" s="101"/>
      <c r="L314" s="101"/>
    </row>
    <row r="315" spans="1:12" ht="15.75" thickBot="1">
      <c r="A315" s="91"/>
      <c r="B315" s="208"/>
      <c r="C315" s="208"/>
      <c r="D315" s="208"/>
      <c r="E315" s="268"/>
      <c r="F315" s="222"/>
      <c r="G315" s="64"/>
      <c r="H315" s="112"/>
      <c r="I315" s="222"/>
      <c r="J315" s="112"/>
      <c r="K315" s="222"/>
      <c r="L315" s="222"/>
    </row>
    <row r="316" spans="2:4" ht="15">
      <c r="B316" s="270"/>
      <c r="C316" s="271"/>
      <c r="D316" s="272"/>
    </row>
    <row r="317" spans="1:12" s="65" customFormat="1" ht="58.5" customHeight="1">
      <c r="A317" s="565" t="s">
        <v>429</v>
      </c>
      <c r="B317" s="565"/>
      <c r="C317" s="565"/>
      <c r="D317" s="565"/>
      <c r="E317" s="565"/>
      <c r="F317" s="565"/>
      <c r="G317" s="565"/>
      <c r="H317" s="565"/>
      <c r="I317" s="565"/>
      <c r="J317" s="565"/>
      <c r="K317" s="565"/>
      <c r="L317" s="565"/>
    </row>
    <row r="318" spans="1:12" s="65" customFormat="1" ht="12.75">
      <c r="A318" s="274" t="s">
        <v>857</v>
      </c>
      <c r="B318" s="275"/>
      <c r="C318" s="275"/>
      <c r="D318" s="275"/>
      <c r="E318" s="275"/>
      <c r="F318" s="275"/>
      <c r="G318" s="510"/>
      <c r="H318" s="511"/>
      <c r="I318" s="511"/>
      <c r="J318" s="511"/>
      <c r="K318" s="511"/>
      <c r="L318" s="511"/>
    </row>
  </sheetData>
  <sheetProtection/>
  <protectedRanges>
    <protectedRange sqref="F1 G3:H3" name="Range25"/>
    <protectedRange sqref="F310:L310 G312:L312 H315:L315 G307:L308 G314:H314 H313 F306:L306" name="Range24"/>
    <protectedRange sqref="F287:L287 G293:L294 G291:L291 G288:L288 F290:L290" name="Range22"/>
    <protectedRange sqref="G262:L263 F265:L265 F269:L269 G258:L259 G270:L270 G267:L267 G266:H266 F261:L261" name="Range20"/>
    <protectedRange sqref="I240:L241 G236:H238 F243:L243 G241:H241 F240:H240 F235:H235 G245:L245 I235:L238" name="Range18"/>
    <protectedRange sqref="G212:H213 I211:L213 F211:H211 F217:L217 F215:L215" name="Range16"/>
    <protectedRange sqref="G194:H197 F193:H193 F186:L186 G188:L191 I193:L197" name="Range14"/>
    <protectedRange sqref="G161:H161 I171:L172 G172:H172 F163:L163 F171:H171 F168:L168 F160:H160 F166:L166 G174:L174 G169:L169 G164:H164 I160:L161" name="Range12"/>
    <protectedRange sqref="G144:H144 F143:H143 G136:L141 F146:L146 I143:L144" name="Range10"/>
    <protectedRange sqref="G114:H116 G120:L123 F113:H113 F118:L118 G119 I113:L116" name="Range8"/>
    <protectedRange sqref="G79:H79 G82:H82 G85:H85 I87:L88 G88:H88 I81:L82 I92:L93 I84:L85 G93:H93 F92:H92 F87:H87 F84:H84 F81:H81 F78:H78 F90:L90 I78:L79" name="Range6"/>
    <protectedRange sqref="G44:H44 I49:L50 G50:H50 G53:H53 G55:L56 I52:L53 G59 F58:H58 F52:H52 F49:H49 F45:H45 I44:L45 I58:L59 F47:L47 G43:L43" name="Range4"/>
    <protectedRange sqref="G15:L16 G19:H20 F22:H22 F18:H18 F13:L13 H23 I22:L23 H14 F11:L11 G23:G25 H24:L25 I18:L20" name="Range2"/>
    <protectedRange sqref="G62:H62 I66:L69 G67:H69 I74:L76 G72:H72 I71:L72 G75:H76 F74:H74 F71:H71 F66:H66 F61:H61 G59:L59 F64:L64 F78:L78 I61:L62" name="Range5"/>
    <protectedRange sqref="G108:L111 G105:L106 G102:L103 G100:H101 G96:L99 G94:L94 M98:N98" name="Range7"/>
    <protectedRange sqref="I128:L132 G126:H126 I134:L135 G129:H132 G135:H135 F134:H134 F128:H128 F125:H125 I125:L126" name="Range9"/>
    <protectedRange sqref="F151:L151 F148:L148 F157:L157 G155:L155 F154:L154 G152:L152 G158:L158" name="Range11"/>
    <protectedRange sqref="G181:H181 F177:L177 F180:H180 F174:L174 I180:L181 G184:H184 G175:H175 G178:H178 F183:L183" name="Range13"/>
    <protectedRange sqref="I199:L203 I205:L206 G200:H203 I208:L209 G206:H206 G209:H209 F208:H208 F205:H205 F199:H199" name="Range15"/>
    <protectedRange sqref="F229:H229 G222:L222 G225:L227 I229:L230 G230:G233 H230 H231:L233 G224:H224 G220:L220" name="Range17"/>
    <protectedRange sqref="F247:L247 F257:L257 G251:L251 G255:L255 F253:L253 F249:L249 G254:H254" name="Range19"/>
    <protectedRange sqref="G273:H273 F287:L287 I284:L285 G281:H282 I280:L282 G285:H285 F284:H284 F280:H280 F272:H272 F278:L278 F275:L275 I272:L273" name="Range21"/>
    <protectedRange sqref="G297:H297 F299:L299 G303:H303 F304:H304 F302:H302 I302:L304 F296:H296 G300:L300 I296:L297" name="Range23"/>
    <protectedRange sqref="L14" name="Range2_2"/>
    <protectedRange sqref="L314" name="Range24_4_1_1_1"/>
    <protectedRange sqref="G313" name="Range24_1_1_1"/>
  </protectedRanges>
  <mergeCells count="12">
    <mergeCell ref="A5:A7"/>
    <mergeCell ref="A317:L317"/>
    <mergeCell ref="B5:B7"/>
    <mergeCell ref="C5:C7"/>
    <mergeCell ref="D5:D7"/>
    <mergeCell ref="F5:H5"/>
    <mergeCell ref="J2:P2"/>
    <mergeCell ref="E2:I2"/>
    <mergeCell ref="E3:K3"/>
    <mergeCell ref="I6:L6"/>
    <mergeCell ref="I5:L5"/>
    <mergeCell ref="E5:E7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2:B63 B93:B95 B97 B101:B103 B104 B106:B107 B108:B112 B114:B117 B119 B120:B124 B126:B127 B129:B133 B135:B142 B144:B145 B147 B149 B150 B152 B153 B156 B158 B159 B161:B162 B164 B165 B167 B169 B170 B172:B173 B175 B176 B178 B179 B181:B182 B184 B185 B187 B189:B192 B194:B198 B200:B204 B206:B207 B209:B210 B212:B214 B216 B218 B219 B221 B222 B223 B224 B225 B226:B227 B228 B233:B234 B236:B239 B241:B242 B246 B248 B250 B251 B252 B254 B255 B256 B258:B259 B260 B262 B263:B264 B267:B268 B271 B273:B274 B277 B279 B281:B283 B285:B286 B288 D288 B289 B291 B292 B294:B295 B297:B298 B300 B301 B303 B305 B307 B308 B309 B311 B313 B91 B88:B89 B85:B86 B82:B83 B79:B80 B75:B77 B72:B73 B67:B70 B65 B59:B60 B56:B57 B53:B54 B50:B51 B48 B42:B46 B40 B37:B38 B35 B34 B31:B32 B28:B29 B26 B25 B19:D21 B15:D17 B14:D14 B12:D12 B10:D10 C23:D23 B270 B276 B244 B230:B231 B23:B24 B155" numberStoredAsText="1"/>
    <ignoredError sqref="G1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231"/>
  <sheetViews>
    <sheetView zoomScale="98" zoomScaleNormal="98" zoomScalePageLayoutView="0" workbookViewId="0" topLeftCell="A223">
      <selection activeCell="L185" sqref="L185"/>
    </sheetView>
  </sheetViews>
  <sheetFormatPr defaultColWidth="9.140625" defaultRowHeight="12.75"/>
  <cols>
    <col min="1" max="1" width="5.8515625" style="65" customWidth="1"/>
    <col min="2" max="2" width="49.57421875" style="65" customWidth="1"/>
    <col min="3" max="3" width="7.7109375" style="141" customWidth="1"/>
    <col min="4" max="4" width="11.421875" style="141" customWidth="1"/>
    <col min="5" max="5" width="11.28125" style="141" customWidth="1"/>
    <col min="6" max="6" width="11.57421875" style="141" customWidth="1"/>
    <col min="7" max="7" width="12.28125" style="141" customWidth="1"/>
    <col min="8" max="8" width="12.28125" style="65" customWidth="1"/>
    <col min="9" max="9" width="12.00390625" style="65" customWidth="1"/>
    <col min="10" max="10" width="13.140625" style="65" customWidth="1"/>
    <col min="11" max="11" width="9.140625" style="65" customWidth="1"/>
    <col min="12" max="12" width="12.00390625" style="65" customWidth="1"/>
    <col min="13" max="16384" width="9.140625" style="65" customWidth="1"/>
  </cols>
  <sheetData>
    <row r="1" spans="1:10" s="3" customFormat="1" ht="24.75" customHeight="1">
      <c r="A1" s="2"/>
      <c r="H1" s="417"/>
      <c r="I1" s="417"/>
      <c r="J1" s="417"/>
    </row>
    <row r="2" spans="1:11" s="64" customFormat="1" ht="29.25" customHeight="1">
      <c r="A2" s="4"/>
      <c r="B2" s="551" t="s">
        <v>410</v>
      </c>
      <c r="C2" s="551"/>
      <c r="D2" s="551"/>
      <c r="E2" s="551"/>
      <c r="F2" s="551"/>
      <c r="G2" s="551"/>
      <c r="H2" s="542"/>
      <c r="I2" s="542"/>
      <c r="J2" s="542"/>
      <c r="K2" s="542"/>
    </row>
    <row r="3" spans="1:10" s="64" customFormat="1" ht="21.75" customHeight="1">
      <c r="A3" s="5"/>
      <c r="B3" s="575" t="s">
        <v>690</v>
      </c>
      <c r="C3" s="575"/>
      <c r="D3" s="575"/>
      <c r="E3" s="575"/>
      <c r="F3" s="575"/>
      <c r="G3" s="575"/>
      <c r="H3" s="575"/>
      <c r="I3" s="575"/>
      <c r="J3" s="575"/>
    </row>
    <row r="4" spans="1:7" ht="15.75" thickBot="1">
      <c r="A4" s="74"/>
      <c r="B4" s="3"/>
      <c r="C4" s="3"/>
      <c r="D4" s="3"/>
      <c r="E4" s="3"/>
      <c r="F4" s="3"/>
      <c r="G4" s="3"/>
    </row>
    <row r="5" spans="1:10" ht="13.5" thickBot="1">
      <c r="A5" s="573" t="s">
        <v>524</v>
      </c>
      <c r="B5" s="579" t="s">
        <v>367</v>
      </c>
      <c r="C5" s="580"/>
      <c r="D5" s="577" t="s">
        <v>256</v>
      </c>
      <c r="E5" s="544"/>
      <c r="F5" s="578"/>
      <c r="G5" s="545" t="s">
        <v>277</v>
      </c>
      <c r="H5" s="546"/>
      <c r="I5" s="546"/>
      <c r="J5" s="547"/>
    </row>
    <row r="6" spans="1:10" ht="30" customHeight="1" thickBot="1">
      <c r="A6" s="574"/>
      <c r="B6" s="581"/>
      <c r="C6" s="582"/>
      <c r="D6" s="576" t="s">
        <v>525</v>
      </c>
      <c r="E6" s="76" t="s">
        <v>451</v>
      </c>
      <c r="F6" s="77"/>
      <c r="G6" s="548" t="s">
        <v>278</v>
      </c>
      <c r="H6" s="549"/>
      <c r="I6" s="549"/>
      <c r="J6" s="550"/>
    </row>
    <row r="7" spans="1:10" ht="25.5">
      <c r="A7" s="574"/>
      <c r="B7" s="79" t="s">
        <v>368</v>
      </c>
      <c r="C7" s="80" t="s">
        <v>369</v>
      </c>
      <c r="D7" s="576"/>
      <c r="E7" s="81" t="s">
        <v>520</v>
      </c>
      <c r="F7" s="82" t="s">
        <v>521</v>
      </c>
      <c r="G7" s="78">
        <v>1</v>
      </c>
      <c r="H7" s="83">
        <v>2</v>
      </c>
      <c r="I7" s="83">
        <v>3</v>
      </c>
      <c r="J7" s="83">
        <v>4</v>
      </c>
    </row>
    <row r="8" spans="1:10" ht="12.75">
      <c r="A8" s="84">
        <v>1</v>
      </c>
      <c r="B8" s="84">
        <v>2</v>
      </c>
      <c r="C8" s="85" t="s">
        <v>370</v>
      </c>
      <c r="D8" s="86">
        <v>4</v>
      </c>
      <c r="E8" s="87">
        <v>5</v>
      </c>
      <c r="F8" s="88">
        <v>6</v>
      </c>
      <c r="G8" s="89">
        <v>7</v>
      </c>
      <c r="H8" s="90">
        <v>8</v>
      </c>
      <c r="I8" s="83">
        <v>9</v>
      </c>
      <c r="J8" s="90">
        <v>10</v>
      </c>
    </row>
    <row r="9" spans="1:10" ht="36.75" customHeight="1">
      <c r="A9" s="91">
        <v>4000</v>
      </c>
      <c r="B9" s="92" t="s">
        <v>788</v>
      </c>
      <c r="C9" s="93"/>
      <c r="D9" s="94">
        <f aca="true" t="shared" si="0" ref="D9:J9">SUM(D11,D172,D207)</f>
        <v>864245.2999999998</v>
      </c>
      <c r="E9" s="95">
        <f t="shared" si="0"/>
        <v>678382.1999999998</v>
      </c>
      <c r="F9" s="96">
        <f t="shared" si="0"/>
        <v>270184.10000000003</v>
      </c>
      <c r="G9" s="97">
        <f t="shared" si="0"/>
        <v>326344.9</v>
      </c>
      <c r="H9" s="98">
        <f t="shared" si="0"/>
        <v>490522.99999999994</v>
      </c>
      <c r="I9" s="98">
        <f t="shared" si="0"/>
        <v>660964.4</v>
      </c>
      <c r="J9" s="98">
        <f t="shared" si="0"/>
        <v>864245.2999999998</v>
      </c>
    </row>
    <row r="10" spans="1:10" ht="12.75">
      <c r="A10" s="91"/>
      <c r="B10" s="99" t="s">
        <v>454</v>
      </c>
      <c r="C10" s="93"/>
      <c r="D10" s="100"/>
      <c r="E10" s="101"/>
      <c r="F10" s="102"/>
      <c r="G10" s="103"/>
      <c r="H10" s="104"/>
      <c r="I10" s="104"/>
      <c r="J10" s="104"/>
    </row>
    <row r="11" spans="1:10" ht="42" customHeight="1">
      <c r="A11" s="91">
        <v>4050</v>
      </c>
      <c r="B11" s="105" t="s">
        <v>789</v>
      </c>
      <c r="C11" s="106" t="s">
        <v>158</v>
      </c>
      <c r="D11" s="100">
        <f aca="true" t="shared" si="1" ref="D11:J11">SUM(D13,D26,D69,D84,D94,D128,D143)</f>
        <v>594061.1999999998</v>
      </c>
      <c r="E11" s="101">
        <f t="shared" si="1"/>
        <v>678382.1999999998</v>
      </c>
      <c r="F11" s="102">
        <f t="shared" si="1"/>
        <v>0</v>
      </c>
      <c r="G11" s="104">
        <f t="shared" si="1"/>
        <v>117288.7</v>
      </c>
      <c r="H11" s="104">
        <f t="shared" si="1"/>
        <v>280466.79999999993</v>
      </c>
      <c r="I11" s="104">
        <f t="shared" si="1"/>
        <v>435632.2</v>
      </c>
      <c r="J11" s="104">
        <f t="shared" si="1"/>
        <v>594061.1999999998</v>
      </c>
    </row>
    <row r="12" spans="1:10" ht="12.75">
      <c r="A12" s="91"/>
      <c r="B12" s="99" t="s">
        <v>454</v>
      </c>
      <c r="C12" s="93"/>
      <c r="D12" s="100"/>
      <c r="E12" s="101"/>
      <c r="F12" s="102"/>
      <c r="G12" s="103"/>
      <c r="H12" s="104"/>
      <c r="I12" s="104"/>
      <c r="J12" s="104"/>
    </row>
    <row r="13" spans="1:10" ht="30.75" customHeight="1">
      <c r="A13" s="91">
        <v>4100</v>
      </c>
      <c r="B13" s="107" t="s">
        <v>790</v>
      </c>
      <c r="C13" s="108" t="s">
        <v>158</v>
      </c>
      <c r="D13" s="100">
        <f>SUM(D15,D20,D23)</f>
        <v>130502.1</v>
      </c>
      <c r="E13" s="101">
        <f>SUM(E15,E20,E23)</f>
        <v>130502.1</v>
      </c>
      <c r="F13" s="102" t="s">
        <v>165</v>
      </c>
      <c r="G13" s="103">
        <f>SUM(G15,G20,G23)</f>
        <v>28750</v>
      </c>
      <c r="H13" s="104">
        <f>SUM(H15,H20,H23)</f>
        <v>57890.2</v>
      </c>
      <c r="I13" s="104">
        <f>SUM(I15,I20,I23)</f>
        <v>89820</v>
      </c>
      <c r="J13" s="104">
        <f>SUM(J15,J20,J23)</f>
        <v>130502.1</v>
      </c>
    </row>
    <row r="14" spans="1:10" ht="12.75">
      <c r="A14" s="91"/>
      <c r="B14" s="99" t="s">
        <v>454</v>
      </c>
      <c r="C14" s="93"/>
      <c r="D14" s="100"/>
      <c r="E14" s="101"/>
      <c r="F14" s="102"/>
      <c r="G14" s="103"/>
      <c r="H14" s="104"/>
      <c r="I14" s="104"/>
      <c r="J14" s="104"/>
    </row>
    <row r="15" spans="1:10" ht="24">
      <c r="A15" s="91">
        <v>4110</v>
      </c>
      <c r="B15" s="109" t="s">
        <v>791</v>
      </c>
      <c r="C15" s="108" t="s">
        <v>158</v>
      </c>
      <c r="D15" s="100">
        <f>SUM(D17:D19)</f>
        <v>130502.1</v>
      </c>
      <c r="E15" s="101">
        <f>SUM(E17:E19)</f>
        <v>130502.1</v>
      </c>
      <c r="F15" s="96" t="s">
        <v>164</v>
      </c>
      <c r="G15" s="103">
        <f>SUM(G17:G19)</f>
        <v>28750</v>
      </c>
      <c r="H15" s="104">
        <f>SUM(H17:H19)</f>
        <v>57890.2</v>
      </c>
      <c r="I15" s="104">
        <f>SUM(I17:I19)</f>
        <v>89820</v>
      </c>
      <c r="J15" s="104">
        <f>SUM(J17:J19)</f>
        <v>130502.1</v>
      </c>
    </row>
    <row r="16" spans="1:10" ht="12.75">
      <c r="A16" s="91"/>
      <c r="B16" s="99" t="s">
        <v>452</v>
      </c>
      <c r="C16" s="108"/>
      <c r="D16" s="100"/>
      <c r="E16" s="101"/>
      <c r="F16" s="96"/>
      <c r="G16" s="103"/>
      <c r="H16" s="104"/>
      <c r="I16" s="104"/>
      <c r="J16" s="104"/>
    </row>
    <row r="17" spans="1:10" ht="24">
      <c r="A17" s="91">
        <v>4111</v>
      </c>
      <c r="B17" s="110" t="s">
        <v>371</v>
      </c>
      <c r="C17" s="111" t="s">
        <v>31</v>
      </c>
      <c r="D17" s="100">
        <f>SUM(E17:F17)</f>
        <v>125872.1</v>
      </c>
      <c r="E17" s="101">
        <v>125872.1</v>
      </c>
      <c r="F17" s="96" t="s">
        <v>164</v>
      </c>
      <c r="G17" s="103">
        <v>27750</v>
      </c>
      <c r="H17" s="104">
        <v>55560.2</v>
      </c>
      <c r="I17" s="104">
        <v>86390</v>
      </c>
      <c r="J17" s="104">
        <v>125872.1</v>
      </c>
    </row>
    <row r="18" spans="1:10" ht="24">
      <c r="A18" s="91">
        <v>4112</v>
      </c>
      <c r="B18" s="110" t="s">
        <v>372</v>
      </c>
      <c r="C18" s="111" t="s">
        <v>32</v>
      </c>
      <c r="D18" s="100">
        <f>SUM(E18:F18)</f>
        <v>4630</v>
      </c>
      <c r="E18" s="101">
        <v>4630</v>
      </c>
      <c r="F18" s="96" t="s">
        <v>164</v>
      </c>
      <c r="G18" s="101">
        <v>1000</v>
      </c>
      <c r="H18" s="112">
        <v>2330</v>
      </c>
      <c r="I18" s="101">
        <v>3430</v>
      </c>
      <c r="J18" s="101">
        <v>4630</v>
      </c>
    </row>
    <row r="19" spans="1:10" ht="12.75">
      <c r="A19" s="91">
        <v>4114</v>
      </c>
      <c r="B19" s="110" t="s">
        <v>373</v>
      </c>
      <c r="C19" s="111" t="s">
        <v>30</v>
      </c>
      <c r="D19" s="100">
        <f>SUM(E19:F19)</f>
        <v>0</v>
      </c>
      <c r="E19" s="101"/>
      <c r="F19" s="96" t="s">
        <v>164</v>
      </c>
      <c r="G19" s="103"/>
      <c r="H19" s="104"/>
      <c r="I19" s="104"/>
      <c r="J19" s="104"/>
    </row>
    <row r="20" spans="1:10" ht="22.5">
      <c r="A20" s="91">
        <v>4120</v>
      </c>
      <c r="B20" s="113" t="s">
        <v>792</v>
      </c>
      <c r="C20" s="108" t="s">
        <v>158</v>
      </c>
      <c r="D20" s="100">
        <f>SUM(D22)</f>
        <v>0</v>
      </c>
      <c r="E20" s="101">
        <f>SUM(E22)</f>
        <v>0</v>
      </c>
      <c r="F20" s="96" t="s">
        <v>164</v>
      </c>
      <c r="G20" s="103">
        <f>SUM(G22)</f>
        <v>0</v>
      </c>
      <c r="H20" s="104">
        <f>SUM(H22)</f>
        <v>0</v>
      </c>
      <c r="I20" s="104">
        <f>SUM(I22)</f>
        <v>0</v>
      </c>
      <c r="J20" s="104">
        <f>SUM(J22)</f>
        <v>0</v>
      </c>
    </row>
    <row r="21" spans="1:10" ht="12.75">
      <c r="A21" s="91"/>
      <c r="B21" s="99" t="s">
        <v>452</v>
      </c>
      <c r="C21" s="108"/>
      <c r="D21" s="100"/>
      <c r="E21" s="101"/>
      <c r="F21" s="96"/>
      <c r="G21" s="103"/>
      <c r="H21" s="104"/>
      <c r="I21" s="104"/>
      <c r="J21" s="104"/>
    </row>
    <row r="22" spans="1:10" ht="13.5" customHeight="1">
      <c r="A22" s="91">
        <v>4121</v>
      </c>
      <c r="B22" s="110" t="s">
        <v>374</v>
      </c>
      <c r="C22" s="111" t="s">
        <v>33</v>
      </c>
      <c r="D22" s="100">
        <f>SUM(E22:F22)</f>
        <v>0</v>
      </c>
      <c r="E22" s="101"/>
      <c r="F22" s="96" t="s">
        <v>164</v>
      </c>
      <c r="G22" s="103"/>
      <c r="H22" s="104"/>
      <c r="I22" s="104"/>
      <c r="J22" s="104"/>
    </row>
    <row r="23" spans="1:10" ht="25.5" customHeight="1">
      <c r="A23" s="91">
        <v>4130</v>
      </c>
      <c r="B23" s="113" t="s">
        <v>793</v>
      </c>
      <c r="C23" s="108" t="s">
        <v>158</v>
      </c>
      <c r="D23" s="100">
        <f>SUM(D25)</f>
        <v>0</v>
      </c>
      <c r="E23" s="101">
        <f>SUM(E25)</f>
        <v>0</v>
      </c>
      <c r="F23" s="102" t="s">
        <v>165</v>
      </c>
      <c r="G23" s="103">
        <f>SUM(G25)</f>
        <v>0</v>
      </c>
      <c r="H23" s="104">
        <f>SUM(H25)</f>
        <v>0</v>
      </c>
      <c r="I23" s="104">
        <f>SUM(I25)</f>
        <v>0</v>
      </c>
      <c r="J23" s="104">
        <f>SUM(J25)</f>
        <v>0</v>
      </c>
    </row>
    <row r="24" spans="1:10" ht="12.75">
      <c r="A24" s="91"/>
      <c r="B24" s="99" t="s">
        <v>452</v>
      </c>
      <c r="C24" s="108"/>
      <c r="D24" s="100"/>
      <c r="E24" s="101"/>
      <c r="F24" s="96"/>
      <c r="G24" s="103"/>
      <c r="H24" s="104"/>
      <c r="I24" s="104"/>
      <c r="J24" s="104"/>
    </row>
    <row r="25" spans="1:10" ht="13.5" customHeight="1">
      <c r="A25" s="91">
        <v>4131</v>
      </c>
      <c r="B25" s="113" t="s">
        <v>34</v>
      </c>
      <c r="C25" s="111" t="s">
        <v>35</v>
      </c>
      <c r="D25" s="100">
        <f>SUM(E25:F25)</f>
        <v>0</v>
      </c>
      <c r="E25" s="101"/>
      <c r="F25" s="96" t="s">
        <v>165</v>
      </c>
      <c r="G25" s="103"/>
      <c r="H25" s="104"/>
      <c r="I25" s="104"/>
      <c r="J25" s="104"/>
    </row>
    <row r="26" spans="1:10" ht="36" customHeight="1">
      <c r="A26" s="91">
        <v>4200</v>
      </c>
      <c r="B26" s="110" t="s">
        <v>794</v>
      </c>
      <c r="C26" s="108" t="s">
        <v>158</v>
      </c>
      <c r="D26" s="100">
        <f>SUM(D28,D37,D42,D52,D55,D59)</f>
        <v>71076.2</v>
      </c>
      <c r="E26" s="101">
        <f>SUM(E28,E37,E42,E52,E55,E59)</f>
        <v>71076.2</v>
      </c>
      <c r="F26" s="96" t="s">
        <v>164</v>
      </c>
      <c r="G26" s="103">
        <f>SUM(G28,G37,G42,G52,G55,G59)</f>
        <v>12303.5</v>
      </c>
      <c r="H26" s="104">
        <f>SUM(H28,H37,H42,H52,H55,H59)</f>
        <v>43189.1</v>
      </c>
      <c r="I26" s="104">
        <f>SUM(I28,I37,I42,I52,I55,I59)</f>
        <v>56244</v>
      </c>
      <c r="J26" s="104">
        <f>SUM(J28,J37,J42,J52,J55,J59)</f>
        <v>71076.2</v>
      </c>
    </row>
    <row r="27" spans="1:10" ht="12.75">
      <c r="A27" s="91"/>
      <c r="B27" s="99" t="s">
        <v>454</v>
      </c>
      <c r="C27" s="93"/>
      <c r="D27" s="100"/>
      <c r="E27" s="101"/>
      <c r="F27" s="102"/>
      <c r="G27" s="103"/>
      <c r="H27" s="104"/>
      <c r="I27" s="104"/>
      <c r="J27" s="104"/>
    </row>
    <row r="28" spans="1:10" ht="33">
      <c r="A28" s="91">
        <v>4210</v>
      </c>
      <c r="B28" s="113" t="s">
        <v>795</v>
      </c>
      <c r="C28" s="108" t="s">
        <v>158</v>
      </c>
      <c r="D28" s="100">
        <f>SUM(D30:D36)</f>
        <v>18949.8</v>
      </c>
      <c r="E28" s="101">
        <f>SUM(E30:E36)</f>
        <v>18949.8</v>
      </c>
      <c r="F28" s="96" t="s">
        <v>164</v>
      </c>
      <c r="G28" s="103">
        <f>SUM(G30:G36)</f>
        <v>5610.8</v>
      </c>
      <c r="H28" s="104">
        <f>SUM(H30:H36)</f>
        <v>9919.800000000001</v>
      </c>
      <c r="I28" s="104">
        <f>SUM(I30:I36)</f>
        <v>14089.800000000001</v>
      </c>
      <c r="J28" s="104">
        <f>SUM(J30:J36)</f>
        <v>18949.8</v>
      </c>
    </row>
    <row r="29" spans="1:10" ht="12.75">
      <c r="A29" s="91"/>
      <c r="B29" s="99" t="s">
        <v>452</v>
      </c>
      <c r="C29" s="108"/>
      <c r="D29" s="100"/>
      <c r="E29" s="101"/>
      <c r="F29" s="96"/>
      <c r="G29" s="103"/>
      <c r="H29" s="104"/>
      <c r="I29" s="104"/>
      <c r="J29" s="104"/>
    </row>
    <row r="30" spans="1:10" ht="24">
      <c r="A30" s="91">
        <v>4211</v>
      </c>
      <c r="B30" s="110" t="s">
        <v>36</v>
      </c>
      <c r="C30" s="111" t="s">
        <v>37</v>
      </c>
      <c r="D30" s="100">
        <f aca="true" t="shared" si="2" ref="D30:D36">SUM(E30:F30)</f>
        <v>0</v>
      </c>
      <c r="E30" s="101"/>
      <c r="F30" s="96" t="s">
        <v>164</v>
      </c>
      <c r="G30" s="103"/>
      <c r="H30" s="104"/>
      <c r="I30" s="104"/>
      <c r="J30" s="104"/>
    </row>
    <row r="31" spans="1:10" ht="12.75">
      <c r="A31" s="91">
        <v>4212</v>
      </c>
      <c r="B31" s="113" t="s">
        <v>796</v>
      </c>
      <c r="C31" s="111" t="s">
        <v>38</v>
      </c>
      <c r="D31" s="100">
        <f t="shared" si="2"/>
        <v>16955.6</v>
      </c>
      <c r="E31" s="101">
        <v>16955.6</v>
      </c>
      <c r="F31" s="96" t="s">
        <v>164</v>
      </c>
      <c r="G31" s="103">
        <v>5236.6</v>
      </c>
      <c r="H31" s="104">
        <v>9155.6</v>
      </c>
      <c r="I31" s="104">
        <v>12455.6</v>
      </c>
      <c r="J31" s="104">
        <v>16955.6</v>
      </c>
    </row>
    <row r="32" spans="1:10" ht="12.75">
      <c r="A32" s="91">
        <v>4213</v>
      </c>
      <c r="B32" s="110" t="s">
        <v>375</v>
      </c>
      <c r="C32" s="111" t="s">
        <v>39</v>
      </c>
      <c r="D32" s="100">
        <f t="shared" si="2"/>
        <v>509</v>
      </c>
      <c r="E32" s="101">
        <v>509</v>
      </c>
      <c r="F32" s="96" t="s">
        <v>164</v>
      </c>
      <c r="G32" s="103">
        <v>109</v>
      </c>
      <c r="H32" s="104">
        <v>259</v>
      </c>
      <c r="I32" s="104">
        <v>409</v>
      </c>
      <c r="J32" s="104">
        <v>509</v>
      </c>
    </row>
    <row r="33" spans="1:10" ht="12.75">
      <c r="A33" s="91">
        <v>4214</v>
      </c>
      <c r="B33" s="110" t="s">
        <v>376</v>
      </c>
      <c r="C33" s="111" t="s">
        <v>40</v>
      </c>
      <c r="D33" s="100">
        <f t="shared" si="2"/>
        <v>985.2</v>
      </c>
      <c r="E33" s="101">
        <v>985.2</v>
      </c>
      <c r="F33" s="96" t="s">
        <v>164</v>
      </c>
      <c r="G33" s="101">
        <v>265.2</v>
      </c>
      <c r="H33" s="112">
        <v>505.2</v>
      </c>
      <c r="I33" s="101">
        <v>725.2</v>
      </c>
      <c r="J33" s="101">
        <v>985.2</v>
      </c>
    </row>
    <row r="34" spans="1:10" ht="12.75">
      <c r="A34" s="91">
        <v>4215</v>
      </c>
      <c r="B34" s="110" t="s">
        <v>377</v>
      </c>
      <c r="C34" s="111" t="s">
        <v>41</v>
      </c>
      <c r="D34" s="100">
        <f t="shared" si="2"/>
        <v>500</v>
      </c>
      <c r="E34" s="101">
        <v>500</v>
      </c>
      <c r="F34" s="96" t="s">
        <v>164</v>
      </c>
      <c r="G34" s="101"/>
      <c r="H34" s="112"/>
      <c r="I34" s="101">
        <v>500</v>
      </c>
      <c r="J34" s="101">
        <v>500</v>
      </c>
    </row>
    <row r="35" spans="1:10" ht="17.25" customHeight="1">
      <c r="A35" s="91">
        <v>4216</v>
      </c>
      <c r="B35" s="110" t="s">
        <v>378</v>
      </c>
      <c r="C35" s="111" t="s">
        <v>42</v>
      </c>
      <c r="D35" s="100">
        <f t="shared" si="2"/>
        <v>0</v>
      </c>
      <c r="E35" s="101"/>
      <c r="F35" s="96" t="s">
        <v>164</v>
      </c>
      <c r="G35" s="103"/>
      <c r="H35" s="104"/>
      <c r="I35" s="104"/>
      <c r="J35" s="104"/>
    </row>
    <row r="36" spans="1:10" ht="12.75">
      <c r="A36" s="91">
        <v>4217</v>
      </c>
      <c r="B36" s="110" t="s">
        <v>379</v>
      </c>
      <c r="C36" s="111" t="s">
        <v>43</v>
      </c>
      <c r="D36" s="100">
        <f t="shared" si="2"/>
        <v>0</v>
      </c>
      <c r="E36" s="101"/>
      <c r="F36" s="96" t="s">
        <v>164</v>
      </c>
      <c r="G36" s="103"/>
      <c r="H36" s="104"/>
      <c r="I36" s="104"/>
      <c r="J36" s="104"/>
    </row>
    <row r="37" spans="1:10" ht="24">
      <c r="A37" s="91">
        <v>4220</v>
      </c>
      <c r="B37" s="113" t="s">
        <v>797</v>
      </c>
      <c r="C37" s="108" t="s">
        <v>158</v>
      </c>
      <c r="D37" s="100">
        <f>SUM(D39:D41)</f>
        <v>1006</v>
      </c>
      <c r="E37" s="101">
        <f>SUM(E39:E41)</f>
        <v>1006</v>
      </c>
      <c r="F37" s="96" t="s">
        <v>164</v>
      </c>
      <c r="G37" s="103">
        <f>SUM(G39:G41)</f>
        <v>210</v>
      </c>
      <c r="H37" s="104">
        <f>SUM(H39:H41)</f>
        <v>520</v>
      </c>
      <c r="I37" s="104">
        <f>SUM(I39:I41)</f>
        <v>764</v>
      </c>
      <c r="J37" s="104">
        <f>SUM(J39:J41)</f>
        <v>1006</v>
      </c>
    </row>
    <row r="38" spans="1:10" ht="12.75">
      <c r="A38" s="91"/>
      <c r="B38" s="99" t="s">
        <v>452</v>
      </c>
      <c r="C38" s="108"/>
      <c r="D38" s="100"/>
      <c r="E38" s="101"/>
      <c r="F38" s="96"/>
      <c r="G38" s="103"/>
      <c r="H38" s="104"/>
      <c r="I38" s="104"/>
      <c r="J38" s="104"/>
    </row>
    <row r="39" spans="1:10" ht="12.75">
      <c r="A39" s="91">
        <v>4221</v>
      </c>
      <c r="B39" s="110" t="s">
        <v>380</v>
      </c>
      <c r="C39" s="412">
        <v>4221</v>
      </c>
      <c r="D39" s="100">
        <f>SUM(E39:F39)</f>
        <v>1006</v>
      </c>
      <c r="E39" s="101">
        <v>1006</v>
      </c>
      <c r="F39" s="96" t="s">
        <v>164</v>
      </c>
      <c r="G39" s="101">
        <v>210</v>
      </c>
      <c r="H39" s="112">
        <v>520</v>
      </c>
      <c r="I39" s="101">
        <v>764</v>
      </c>
      <c r="J39" s="101">
        <v>1006</v>
      </c>
    </row>
    <row r="40" spans="1:10" ht="12.75">
      <c r="A40" s="91">
        <v>4222</v>
      </c>
      <c r="B40" s="110" t="s">
        <v>381</v>
      </c>
      <c r="C40" s="111" t="s">
        <v>120</v>
      </c>
      <c r="D40" s="100">
        <f>SUM(E40:F40)</f>
        <v>0</v>
      </c>
      <c r="E40" s="101"/>
      <c r="F40" s="96" t="s">
        <v>164</v>
      </c>
      <c r="G40" s="101"/>
      <c r="H40" s="112"/>
      <c r="I40" s="101"/>
      <c r="J40" s="101"/>
    </row>
    <row r="41" spans="1:10" ht="12.75">
      <c r="A41" s="91">
        <v>4223</v>
      </c>
      <c r="B41" s="110" t="s">
        <v>382</v>
      </c>
      <c r="C41" s="111" t="s">
        <v>121</v>
      </c>
      <c r="D41" s="100">
        <f>SUM(E41:F41)</f>
        <v>0</v>
      </c>
      <c r="E41" s="101"/>
      <c r="F41" s="96" t="s">
        <v>164</v>
      </c>
      <c r="G41" s="103"/>
      <c r="H41" s="104"/>
      <c r="I41" s="104"/>
      <c r="J41" s="104"/>
    </row>
    <row r="42" spans="1:10" ht="31.5" customHeight="1">
      <c r="A42" s="91">
        <v>4230</v>
      </c>
      <c r="B42" s="114" t="s">
        <v>798</v>
      </c>
      <c r="C42" s="108" t="s">
        <v>158</v>
      </c>
      <c r="D42" s="100">
        <f>SUM(D44:D51)</f>
        <v>16056.4</v>
      </c>
      <c r="E42" s="101">
        <f>SUM(E44:E51)</f>
        <v>16056.4</v>
      </c>
      <c r="F42" s="96" t="s">
        <v>164</v>
      </c>
      <c r="G42" s="103">
        <f>SUM(G44:G51)</f>
        <v>2212.4</v>
      </c>
      <c r="H42" s="104">
        <f>SUM(H44:H51)</f>
        <v>6144.9</v>
      </c>
      <c r="I42" s="104">
        <f>SUM(I44:I51)</f>
        <v>9998</v>
      </c>
      <c r="J42" s="104">
        <f>SUM(J44:J51)</f>
        <v>16056.4</v>
      </c>
    </row>
    <row r="43" spans="1:10" ht="12.75">
      <c r="A43" s="91"/>
      <c r="B43" s="99" t="s">
        <v>452</v>
      </c>
      <c r="C43" s="108"/>
      <c r="D43" s="100"/>
      <c r="E43" s="101"/>
      <c r="F43" s="96"/>
      <c r="G43" s="103"/>
      <c r="H43" s="104"/>
      <c r="I43" s="104"/>
      <c r="J43" s="104"/>
    </row>
    <row r="44" spans="1:10" ht="12.75">
      <c r="A44" s="91">
        <v>4231</v>
      </c>
      <c r="B44" s="110" t="s">
        <v>383</v>
      </c>
      <c r="C44" s="111" t="s">
        <v>122</v>
      </c>
      <c r="D44" s="100">
        <f>SUM(E44:F44)</f>
        <v>0</v>
      </c>
      <c r="E44" s="101"/>
      <c r="F44" s="96" t="s">
        <v>164</v>
      </c>
      <c r="G44" s="101"/>
      <c r="H44" s="112"/>
      <c r="I44" s="101"/>
      <c r="J44" s="101"/>
    </row>
    <row r="45" spans="1:10" ht="12.75">
      <c r="A45" s="91">
        <v>4232</v>
      </c>
      <c r="B45" s="110" t="s">
        <v>384</v>
      </c>
      <c r="C45" s="111" t="s">
        <v>123</v>
      </c>
      <c r="D45" s="100">
        <f aca="true" t="shared" si="3" ref="D45:D51">SUM(E45:F45)</f>
        <v>780</v>
      </c>
      <c r="E45" s="101">
        <v>780</v>
      </c>
      <c r="F45" s="96" t="s">
        <v>164</v>
      </c>
      <c r="G45" s="115">
        <v>150</v>
      </c>
      <c r="H45" s="116">
        <v>300</v>
      </c>
      <c r="I45" s="115">
        <v>630</v>
      </c>
      <c r="J45" s="115">
        <v>780</v>
      </c>
    </row>
    <row r="46" spans="1:10" ht="24">
      <c r="A46" s="91">
        <v>4233</v>
      </c>
      <c r="B46" s="110" t="s">
        <v>385</v>
      </c>
      <c r="C46" s="111" t="s">
        <v>124</v>
      </c>
      <c r="D46" s="100">
        <f t="shared" si="3"/>
        <v>100</v>
      </c>
      <c r="E46" s="101">
        <v>100</v>
      </c>
      <c r="F46" s="96" t="s">
        <v>164</v>
      </c>
      <c r="G46" s="101"/>
      <c r="H46" s="112"/>
      <c r="I46" s="101"/>
      <c r="J46" s="101">
        <v>100</v>
      </c>
    </row>
    <row r="47" spans="1:10" ht="12.75">
      <c r="A47" s="91">
        <v>4234</v>
      </c>
      <c r="B47" s="110" t="s">
        <v>386</v>
      </c>
      <c r="C47" s="111" t="s">
        <v>125</v>
      </c>
      <c r="D47" s="100">
        <f t="shared" si="3"/>
        <v>500</v>
      </c>
      <c r="E47" s="101">
        <v>500</v>
      </c>
      <c r="F47" s="96" t="s">
        <v>164</v>
      </c>
      <c r="G47" s="103">
        <v>200</v>
      </c>
      <c r="H47" s="104">
        <v>300</v>
      </c>
      <c r="I47" s="104">
        <v>400</v>
      </c>
      <c r="J47" s="104">
        <v>500</v>
      </c>
    </row>
    <row r="48" spans="1:10" ht="12.75">
      <c r="A48" s="91">
        <v>4235</v>
      </c>
      <c r="B48" s="117" t="s">
        <v>387</v>
      </c>
      <c r="C48" s="118">
        <v>4235</v>
      </c>
      <c r="D48" s="100">
        <f t="shared" si="3"/>
        <v>0</v>
      </c>
      <c r="E48" s="101"/>
      <c r="F48" s="96" t="s">
        <v>164</v>
      </c>
      <c r="G48" s="103"/>
      <c r="H48" s="104"/>
      <c r="I48" s="104"/>
      <c r="J48" s="104"/>
    </row>
    <row r="49" spans="1:10" ht="18" customHeight="1">
      <c r="A49" s="91">
        <v>4236</v>
      </c>
      <c r="B49" s="110" t="s">
        <v>388</v>
      </c>
      <c r="C49" s="111" t="s">
        <v>126</v>
      </c>
      <c r="D49" s="100">
        <f t="shared" si="3"/>
        <v>0</v>
      </c>
      <c r="E49" s="101"/>
      <c r="F49" s="96" t="s">
        <v>164</v>
      </c>
      <c r="G49" s="103"/>
      <c r="H49" s="104"/>
      <c r="I49" s="104"/>
      <c r="J49" s="104"/>
    </row>
    <row r="50" spans="1:10" ht="12.75">
      <c r="A50" s="91">
        <v>4237</v>
      </c>
      <c r="B50" s="110" t="s">
        <v>389</v>
      </c>
      <c r="C50" s="111" t="s">
        <v>127</v>
      </c>
      <c r="D50" s="100">
        <f t="shared" si="3"/>
        <v>300</v>
      </c>
      <c r="E50" s="101">
        <v>300</v>
      </c>
      <c r="F50" s="96" t="s">
        <v>164</v>
      </c>
      <c r="G50" s="101">
        <v>70</v>
      </c>
      <c r="H50" s="112">
        <v>150</v>
      </c>
      <c r="I50" s="101">
        <v>230</v>
      </c>
      <c r="J50" s="101">
        <v>300</v>
      </c>
    </row>
    <row r="51" spans="1:10" ht="12.75">
      <c r="A51" s="91">
        <v>4238</v>
      </c>
      <c r="B51" s="110" t="s">
        <v>390</v>
      </c>
      <c r="C51" s="111" t="s">
        <v>128</v>
      </c>
      <c r="D51" s="100">
        <f t="shared" si="3"/>
        <v>14376.4</v>
      </c>
      <c r="E51" s="101">
        <v>14376.4</v>
      </c>
      <c r="F51" s="96" t="s">
        <v>164</v>
      </c>
      <c r="G51" s="103">
        <v>1792.4</v>
      </c>
      <c r="H51" s="104">
        <v>5394.9</v>
      </c>
      <c r="I51" s="104">
        <v>8738</v>
      </c>
      <c r="J51" s="104">
        <v>14376.4</v>
      </c>
    </row>
    <row r="52" spans="1:10" ht="24">
      <c r="A52" s="91">
        <v>4240</v>
      </c>
      <c r="B52" s="113" t="s">
        <v>799</v>
      </c>
      <c r="C52" s="108" t="s">
        <v>158</v>
      </c>
      <c r="D52" s="100">
        <f>SUM(D54)</f>
        <v>2100</v>
      </c>
      <c r="E52" s="101">
        <f>SUM(E54)</f>
        <v>2100</v>
      </c>
      <c r="F52" s="96" t="s">
        <v>164</v>
      </c>
      <c r="G52" s="103">
        <f>SUM(G54)</f>
        <v>450</v>
      </c>
      <c r="H52" s="104">
        <f>SUM(H54)</f>
        <v>1250</v>
      </c>
      <c r="I52" s="104">
        <f>SUM(I54)</f>
        <v>1700</v>
      </c>
      <c r="J52" s="104">
        <f>SUM(J54)</f>
        <v>2100</v>
      </c>
    </row>
    <row r="53" spans="1:10" ht="12.75">
      <c r="A53" s="91"/>
      <c r="B53" s="99" t="s">
        <v>452</v>
      </c>
      <c r="C53" s="108"/>
      <c r="D53" s="100"/>
      <c r="E53" s="101"/>
      <c r="F53" s="96"/>
      <c r="G53" s="103"/>
      <c r="H53" s="104"/>
      <c r="I53" s="104"/>
      <c r="J53" s="104"/>
    </row>
    <row r="54" spans="1:10" ht="12.75">
      <c r="A54" s="91">
        <v>4241</v>
      </c>
      <c r="B54" s="110" t="s">
        <v>391</v>
      </c>
      <c r="C54" s="111" t="s">
        <v>129</v>
      </c>
      <c r="D54" s="100">
        <f>SUM(E54:F54)</f>
        <v>2100</v>
      </c>
      <c r="E54" s="101">
        <v>2100</v>
      </c>
      <c r="F54" s="96" t="s">
        <v>164</v>
      </c>
      <c r="G54" s="103">
        <v>450</v>
      </c>
      <c r="H54" s="104">
        <v>1250</v>
      </c>
      <c r="I54" s="104">
        <v>1700</v>
      </c>
      <c r="J54" s="104">
        <v>2100</v>
      </c>
    </row>
    <row r="55" spans="1:10" ht="28.5" customHeight="1">
      <c r="A55" s="91">
        <v>4250</v>
      </c>
      <c r="B55" s="113" t="s">
        <v>800</v>
      </c>
      <c r="C55" s="108" t="s">
        <v>158</v>
      </c>
      <c r="D55" s="100">
        <f>SUM(D57:D58)</f>
        <v>3763.5</v>
      </c>
      <c r="E55" s="101">
        <f>SUM(E57:E58)</f>
        <v>3763.5</v>
      </c>
      <c r="F55" s="96" t="s">
        <v>164</v>
      </c>
      <c r="G55" s="103">
        <f>SUM(G57:G58)</f>
        <v>628.5</v>
      </c>
      <c r="H55" s="104">
        <f>SUM(H57:H58)</f>
        <v>1743.5</v>
      </c>
      <c r="I55" s="104">
        <f>SUM(I57:I58)</f>
        <v>2658.5</v>
      </c>
      <c r="J55" s="104">
        <f>SUM(J57:J58)</f>
        <v>3763.5</v>
      </c>
    </row>
    <row r="56" spans="1:10" ht="12.75">
      <c r="A56" s="91"/>
      <c r="B56" s="99" t="s">
        <v>452</v>
      </c>
      <c r="C56" s="108"/>
      <c r="D56" s="100"/>
      <c r="E56" s="101"/>
      <c r="F56" s="96"/>
      <c r="G56" s="103"/>
      <c r="H56" s="104"/>
      <c r="I56" s="104"/>
      <c r="J56" s="104"/>
    </row>
    <row r="57" spans="1:10" ht="24">
      <c r="A57" s="91">
        <v>4251</v>
      </c>
      <c r="B57" s="110" t="s">
        <v>392</v>
      </c>
      <c r="C57" s="111" t="s">
        <v>130</v>
      </c>
      <c r="D57" s="100">
        <f>SUM(E57:F57)</f>
        <v>1000</v>
      </c>
      <c r="E57" s="101">
        <v>1000</v>
      </c>
      <c r="F57" s="96" t="s">
        <v>164</v>
      </c>
      <c r="G57" s="101"/>
      <c r="H57" s="112">
        <v>300</v>
      </c>
      <c r="I57" s="104">
        <v>600</v>
      </c>
      <c r="J57" s="104">
        <v>1000</v>
      </c>
    </row>
    <row r="58" spans="1:10" ht="24">
      <c r="A58" s="91">
        <v>4252</v>
      </c>
      <c r="B58" s="110" t="s">
        <v>393</v>
      </c>
      <c r="C58" s="111" t="s">
        <v>131</v>
      </c>
      <c r="D58" s="100">
        <f>SUM(E58:F58)</f>
        <v>2763.5</v>
      </c>
      <c r="E58" s="101">
        <v>2763.5</v>
      </c>
      <c r="F58" s="96" t="s">
        <v>164</v>
      </c>
      <c r="G58" s="101">
        <v>628.5</v>
      </c>
      <c r="H58" s="112">
        <v>1443.5</v>
      </c>
      <c r="I58" s="101">
        <v>2058.5</v>
      </c>
      <c r="J58" s="101">
        <v>2763.5</v>
      </c>
    </row>
    <row r="59" spans="1:10" ht="33">
      <c r="A59" s="91">
        <v>4260</v>
      </c>
      <c r="B59" s="113" t="s">
        <v>801</v>
      </c>
      <c r="C59" s="108" t="s">
        <v>158</v>
      </c>
      <c r="D59" s="100">
        <f>SUM(D61:D68)</f>
        <v>29200.5</v>
      </c>
      <c r="E59" s="101">
        <f>SUM(E61:E68)</f>
        <v>29200.5</v>
      </c>
      <c r="F59" s="96" t="s">
        <v>164</v>
      </c>
      <c r="G59" s="103">
        <f>SUM(G61:G68)</f>
        <v>3191.8</v>
      </c>
      <c r="H59" s="104">
        <f>SUM(H61:H68)</f>
        <v>23610.899999999998</v>
      </c>
      <c r="I59" s="104">
        <f>SUM(I61:I68)</f>
        <v>27033.7</v>
      </c>
      <c r="J59" s="104">
        <f>SUM(J61:J68)</f>
        <v>29200.5</v>
      </c>
    </row>
    <row r="60" spans="1:10" ht="12.75">
      <c r="A60" s="91"/>
      <c r="B60" s="99" t="s">
        <v>452</v>
      </c>
      <c r="C60" s="108"/>
      <c r="D60" s="100"/>
      <c r="E60" s="101"/>
      <c r="F60" s="96"/>
      <c r="G60" s="103"/>
      <c r="H60" s="104"/>
      <c r="I60" s="104"/>
      <c r="J60" s="104"/>
    </row>
    <row r="61" spans="1:10" ht="12.75">
      <c r="A61" s="91">
        <v>4261</v>
      </c>
      <c r="B61" s="110" t="s">
        <v>400</v>
      </c>
      <c r="C61" s="111" t="s">
        <v>132</v>
      </c>
      <c r="D61" s="100">
        <f aca="true" t="shared" si="4" ref="D61:D68">SUM(E61:F61)</f>
        <v>999.2</v>
      </c>
      <c r="E61" s="101">
        <v>999.2</v>
      </c>
      <c r="F61" s="96" t="s">
        <v>164</v>
      </c>
      <c r="G61" s="101">
        <v>482.9</v>
      </c>
      <c r="H61" s="112">
        <v>659.7</v>
      </c>
      <c r="I61" s="101">
        <v>782.4</v>
      </c>
      <c r="J61" s="101">
        <v>999.2</v>
      </c>
    </row>
    <row r="62" spans="1:10" ht="12.75">
      <c r="A62" s="91">
        <v>4262</v>
      </c>
      <c r="B62" s="110" t="s">
        <v>401</v>
      </c>
      <c r="C62" s="111" t="s">
        <v>133</v>
      </c>
      <c r="D62" s="100">
        <f t="shared" si="4"/>
        <v>0</v>
      </c>
      <c r="E62" s="101"/>
      <c r="F62" s="96" t="s">
        <v>164</v>
      </c>
      <c r="G62" s="103"/>
      <c r="H62" s="104"/>
      <c r="I62" s="104"/>
      <c r="J62" s="104"/>
    </row>
    <row r="63" spans="1:10" ht="24">
      <c r="A63" s="91">
        <v>4263</v>
      </c>
      <c r="B63" s="110" t="s">
        <v>49</v>
      </c>
      <c r="C63" s="111" t="s">
        <v>134</v>
      </c>
      <c r="D63" s="100">
        <f t="shared" si="4"/>
        <v>0</v>
      </c>
      <c r="E63" s="101"/>
      <c r="F63" s="96" t="s">
        <v>164</v>
      </c>
      <c r="G63" s="103"/>
      <c r="H63" s="104"/>
      <c r="I63" s="104"/>
      <c r="J63" s="104"/>
    </row>
    <row r="64" spans="1:10" ht="12.75">
      <c r="A64" s="91">
        <v>4264</v>
      </c>
      <c r="B64" s="110" t="s">
        <v>402</v>
      </c>
      <c r="C64" s="111" t="s">
        <v>135</v>
      </c>
      <c r="D64" s="100">
        <f t="shared" si="4"/>
        <v>4757.6</v>
      </c>
      <c r="E64" s="101">
        <v>4757.6</v>
      </c>
      <c r="F64" s="96" t="s">
        <v>164</v>
      </c>
      <c r="G64" s="101">
        <v>1357.6</v>
      </c>
      <c r="H64" s="112">
        <v>2557.6</v>
      </c>
      <c r="I64" s="101">
        <v>3757.6</v>
      </c>
      <c r="J64" s="101">
        <v>4757.6</v>
      </c>
    </row>
    <row r="65" spans="1:10" ht="24">
      <c r="A65" s="91">
        <v>4265</v>
      </c>
      <c r="B65" s="119" t="s">
        <v>403</v>
      </c>
      <c r="C65" s="111" t="s">
        <v>136</v>
      </c>
      <c r="D65" s="100">
        <f t="shared" si="4"/>
        <v>0</v>
      </c>
      <c r="E65" s="101"/>
      <c r="F65" s="96" t="s">
        <v>164</v>
      </c>
      <c r="G65" s="103"/>
      <c r="H65" s="104"/>
      <c r="I65" s="104"/>
      <c r="J65" s="104"/>
    </row>
    <row r="66" spans="1:10" ht="12.75">
      <c r="A66" s="91">
        <v>4266</v>
      </c>
      <c r="B66" s="110" t="s">
        <v>404</v>
      </c>
      <c r="C66" s="111" t="s">
        <v>137</v>
      </c>
      <c r="D66" s="100">
        <f t="shared" si="4"/>
        <v>0</v>
      </c>
      <c r="E66" s="101"/>
      <c r="F66" s="96" t="s">
        <v>164</v>
      </c>
      <c r="G66" s="103"/>
      <c r="H66" s="104"/>
      <c r="I66" s="104"/>
      <c r="J66" s="104"/>
    </row>
    <row r="67" spans="1:10" ht="12.75">
      <c r="A67" s="91">
        <v>4267</v>
      </c>
      <c r="B67" s="110" t="s">
        <v>405</v>
      </c>
      <c r="C67" s="111" t="s">
        <v>138</v>
      </c>
      <c r="D67" s="100">
        <f t="shared" si="4"/>
        <v>1500</v>
      </c>
      <c r="E67" s="101">
        <v>1500</v>
      </c>
      <c r="F67" s="96" t="s">
        <v>164</v>
      </c>
      <c r="G67" s="101">
        <v>500</v>
      </c>
      <c r="H67" s="112">
        <v>850</v>
      </c>
      <c r="I67" s="101">
        <v>1150</v>
      </c>
      <c r="J67" s="101">
        <v>1500</v>
      </c>
    </row>
    <row r="68" spans="1:10" ht="12.75">
      <c r="A68" s="91">
        <v>4268</v>
      </c>
      <c r="B68" s="110" t="s">
        <v>406</v>
      </c>
      <c r="C68" s="111" t="s">
        <v>139</v>
      </c>
      <c r="D68" s="100">
        <f t="shared" si="4"/>
        <v>21943.7</v>
      </c>
      <c r="E68" s="101">
        <v>21943.7</v>
      </c>
      <c r="F68" s="96" t="s">
        <v>164</v>
      </c>
      <c r="G68" s="103">
        <v>851.3</v>
      </c>
      <c r="H68" s="104">
        <v>19543.6</v>
      </c>
      <c r="I68" s="104">
        <v>21343.7</v>
      </c>
      <c r="J68" s="104">
        <v>21943.7</v>
      </c>
    </row>
    <row r="69" spans="1:10" ht="11.25" customHeight="1">
      <c r="A69" s="91">
        <v>4300</v>
      </c>
      <c r="B69" s="113" t="s">
        <v>802</v>
      </c>
      <c r="C69" s="108" t="s">
        <v>158</v>
      </c>
      <c r="D69" s="100">
        <f>SUM(D71,D75,D79)</f>
        <v>0</v>
      </c>
      <c r="E69" s="101">
        <f>SUM(E71,E75,E79)</f>
        <v>0</v>
      </c>
      <c r="F69" s="96" t="s">
        <v>164</v>
      </c>
      <c r="G69" s="103">
        <f>SUM(G71,G75,G79)</f>
        <v>0</v>
      </c>
      <c r="H69" s="104">
        <f>SUM(H71,H75,H79)</f>
        <v>0</v>
      </c>
      <c r="I69" s="104">
        <f>SUM(I71,I75,I79)</f>
        <v>0</v>
      </c>
      <c r="J69" s="104">
        <f>SUM(J71,J75,J79)</f>
        <v>0</v>
      </c>
    </row>
    <row r="70" spans="1:10" ht="12.75">
      <c r="A70" s="91"/>
      <c r="B70" s="99" t="s">
        <v>454</v>
      </c>
      <c r="C70" s="93"/>
      <c r="D70" s="100"/>
      <c r="E70" s="101"/>
      <c r="F70" s="102"/>
      <c r="G70" s="103"/>
      <c r="H70" s="104"/>
      <c r="I70" s="104"/>
      <c r="J70" s="104"/>
    </row>
    <row r="71" spans="1:10" ht="12.75">
      <c r="A71" s="91">
        <v>4310</v>
      </c>
      <c r="B71" s="113" t="s">
        <v>803</v>
      </c>
      <c r="C71" s="108" t="s">
        <v>158</v>
      </c>
      <c r="D71" s="100">
        <f>SUM(D73:D74)</f>
        <v>0</v>
      </c>
      <c r="E71" s="101">
        <f>SUM(E73:E74)</f>
        <v>0</v>
      </c>
      <c r="F71" s="102" t="s">
        <v>165</v>
      </c>
      <c r="G71" s="103">
        <f>SUM(G73:G74)</f>
        <v>0</v>
      </c>
      <c r="H71" s="104">
        <f>SUM(H73:H74)</f>
        <v>0</v>
      </c>
      <c r="I71" s="104">
        <f>SUM(I73:I74)</f>
        <v>0</v>
      </c>
      <c r="J71" s="104">
        <f>SUM(J73:J74)</f>
        <v>0</v>
      </c>
    </row>
    <row r="72" spans="1:10" ht="12.75">
      <c r="A72" s="91"/>
      <c r="B72" s="99" t="s">
        <v>452</v>
      </c>
      <c r="C72" s="108"/>
      <c r="D72" s="100"/>
      <c r="E72" s="101"/>
      <c r="F72" s="96"/>
      <c r="G72" s="103"/>
      <c r="H72" s="104"/>
      <c r="I72" s="104"/>
      <c r="J72" s="104"/>
    </row>
    <row r="73" spans="1:10" ht="12.75">
      <c r="A73" s="91">
        <v>4311</v>
      </c>
      <c r="B73" s="110" t="s">
        <v>437</v>
      </c>
      <c r="C73" s="111" t="s">
        <v>140</v>
      </c>
      <c r="D73" s="100">
        <f>SUM(E73:F73)</f>
        <v>0</v>
      </c>
      <c r="E73" s="101"/>
      <c r="F73" s="96" t="s">
        <v>164</v>
      </c>
      <c r="G73" s="103"/>
      <c r="H73" s="104"/>
      <c r="I73" s="104"/>
      <c r="J73" s="104"/>
    </row>
    <row r="74" spans="1:10" ht="12.75">
      <c r="A74" s="91">
        <v>4312</v>
      </c>
      <c r="B74" s="110" t="s">
        <v>438</v>
      </c>
      <c r="C74" s="111" t="s">
        <v>141</v>
      </c>
      <c r="D74" s="100">
        <f>SUM(E74:F74)</f>
        <v>0</v>
      </c>
      <c r="E74" s="101"/>
      <c r="F74" s="96" t="s">
        <v>164</v>
      </c>
      <c r="G74" s="103"/>
      <c r="H74" s="104"/>
      <c r="I74" s="104"/>
      <c r="J74" s="104"/>
    </row>
    <row r="75" spans="1:10" ht="12.75">
      <c r="A75" s="91">
        <v>4320</v>
      </c>
      <c r="B75" s="113" t="s">
        <v>804</v>
      </c>
      <c r="C75" s="108" t="s">
        <v>158</v>
      </c>
      <c r="D75" s="100">
        <f>SUM(D77:D78)</f>
        <v>0</v>
      </c>
      <c r="E75" s="101">
        <f>SUM(E77:E78)</f>
        <v>0</v>
      </c>
      <c r="F75" s="102" t="s">
        <v>165</v>
      </c>
      <c r="G75" s="103">
        <f>SUM(G77:G78)</f>
        <v>0</v>
      </c>
      <c r="H75" s="104">
        <f>SUM(H77:H78)</f>
        <v>0</v>
      </c>
      <c r="I75" s="104">
        <f>SUM(I77:I78)</f>
        <v>0</v>
      </c>
      <c r="J75" s="104">
        <f>SUM(J77:J78)</f>
        <v>0</v>
      </c>
    </row>
    <row r="76" spans="1:10" ht="12.75">
      <c r="A76" s="91"/>
      <c r="B76" s="99" t="s">
        <v>452</v>
      </c>
      <c r="C76" s="108"/>
      <c r="D76" s="100"/>
      <c r="E76" s="101"/>
      <c r="F76" s="96"/>
      <c r="G76" s="103"/>
      <c r="H76" s="104"/>
      <c r="I76" s="104"/>
      <c r="J76" s="104"/>
    </row>
    <row r="77" spans="1:10" ht="15.75" customHeight="1">
      <c r="A77" s="91">
        <v>4321</v>
      </c>
      <c r="B77" s="110" t="s">
        <v>439</v>
      </c>
      <c r="C77" s="111" t="s">
        <v>142</v>
      </c>
      <c r="D77" s="100">
        <f>SUM(E77:F77)</f>
        <v>0</v>
      </c>
      <c r="E77" s="101"/>
      <c r="F77" s="96" t="s">
        <v>164</v>
      </c>
      <c r="G77" s="103"/>
      <c r="H77" s="104"/>
      <c r="I77" s="104"/>
      <c r="J77" s="104"/>
    </row>
    <row r="78" spans="1:10" ht="12.75">
      <c r="A78" s="91">
        <v>4322</v>
      </c>
      <c r="B78" s="110" t="s">
        <v>440</v>
      </c>
      <c r="C78" s="111" t="s">
        <v>143</v>
      </c>
      <c r="D78" s="100">
        <f>SUM(E78:F78)</f>
        <v>0</v>
      </c>
      <c r="E78" s="101"/>
      <c r="F78" s="96" t="s">
        <v>164</v>
      </c>
      <c r="G78" s="103"/>
      <c r="H78" s="104"/>
      <c r="I78" s="104"/>
      <c r="J78" s="104"/>
    </row>
    <row r="79" spans="1:10" ht="22.5">
      <c r="A79" s="91">
        <v>4330</v>
      </c>
      <c r="B79" s="113" t="s">
        <v>805</v>
      </c>
      <c r="C79" s="108" t="s">
        <v>158</v>
      </c>
      <c r="D79" s="100">
        <f>SUM(D81:D83)</f>
        <v>0</v>
      </c>
      <c r="E79" s="101">
        <f>SUM(E81:E83)</f>
        <v>0</v>
      </c>
      <c r="F79" s="96" t="s">
        <v>164</v>
      </c>
      <c r="G79" s="103">
        <f>SUM(G81:G83)</f>
        <v>0</v>
      </c>
      <c r="H79" s="104">
        <f>SUM(H81:H83)</f>
        <v>0</v>
      </c>
      <c r="I79" s="104">
        <f>SUM(I81:I83)</f>
        <v>0</v>
      </c>
      <c r="J79" s="104">
        <f>SUM(J81:J83)</f>
        <v>0</v>
      </c>
    </row>
    <row r="80" spans="1:10" ht="12.75">
      <c r="A80" s="91"/>
      <c r="B80" s="99" t="s">
        <v>452</v>
      </c>
      <c r="C80" s="108"/>
      <c r="D80" s="100"/>
      <c r="E80" s="101"/>
      <c r="F80" s="96"/>
      <c r="G80" s="103"/>
      <c r="H80" s="104"/>
      <c r="I80" s="104"/>
      <c r="J80" s="104"/>
    </row>
    <row r="81" spans="1:10" ht="24">
      <c r="A81" s="91">
        <v>4331</v>
      </c>
      <c r="B81" s="110" t="s">
        <v>441</v>
      </c>
      <c r="C81" s="111" t="s">
        <v>144</v>
      </c>
      <c r="D81" s="100">
        <f>SUM(E81:F81)</f>
        <v>0</v>
      </c>
      <c r="E81" s="101"/>
      <c r="F81" s="96" t="s">
        <v>164</v>
      </c>
      <c r="G81" s="103"/>
      <c r="H81" s="104"/>
      <c r="I81" s="104"/>
      <c r="J81" s="104"/>
    </row>
    <row r="82" spans="1:10" ht="12.75">
      <c r="A82" s="91">
        <v>4332</v>
      </c>
      <c r="B82" s="110" t="s">
        <v>442</v>
      </c>
      <c r="C82" s="111" t="s">
        <v>145</v>
      </c>
      <c r="D82" s="100">
        <f>SUM(E82:F82)</f>
        <v>0</v>
      </c>
      <c r="E82" s="101"/>
      <c r="F82" s="96" t="s">
        <v>164</v>
      </c>
      <c r="G82" s="103"/>
      <c r="H82" s="104"/>
      <c r="I82" s="104"/>
      <c r="J82" s="104"/>
    </row>
    <row r="83" spans="1:10" ht="12.75">
      <c r="A83" s="91">
        <v>4333</v>
      </c>
      <c r="B83" s="110" t="s">
        <v>443</v>
      </c>
      <c r="C83" s="111" t="s">
        <v>146</v>
      </c>
      <c r="D83" s="100">
        <f>SUM(E83:F83)</f>
        <v>0</v>
      </c>
      <c r="E83" s="101"/>
      <c r="F83" s="96" t="s">
        <v>164</v>
      </c>
      <c r="G83" s="103"/>
      <c r="H83" s="104"/>
      <c r="I83" s="104"/>
      <c r="J83" s="104"/>
    </row>
    <row r="84" spans="1:10" ht="12.75">
      <c r="A84" s="91">
        <v>4400</v>
      </c>
      <c r="B84" s="110" t="s">
        <v>806</v>
      </c>
      <c r="C84" s="108" t="s">
        <v>158</v>
      </c>
      <c r="D84" s="100">
        <f>SUM(D86,D90)</f>
        <v>0</v>
      </c>
      <c r="E84" s="101">
        <f>SUM(E86,E90)</f>
        <v>0</v>
      </c>
      <c r="F84" s="96" t="s">
        <v>164</v>
      </c>
      <c r="G84" s="103">
        <f>SUM(G86,G90)</f>
        <v>0</v>
      </c>
      <c r="H84" s="104">
        <f>SUM(H86,H90)</f>
        <v>0</v>
      </c>
      <c r="I84" s="104">
        <f>SUM(I86,I90)</f>
        <v>0</v>
      </c>
      <c r="J84" s="104">
        <f>SUM(J86,J90)</f>
        <v>0</v>
      </c>
    </row>
    <row r="85" spans="1:10" ht="12.75">
      <c r="A85" s="91"/>
      <c r="B85" s="99" t="s">
        <v>454</v>
      </c>
      <c r="C85" s="93"/>
      <c r="D85" s="100"/>
      <c r="E85" s="101"/>
      <c r="F85" s="102"/>
      <c r="G85" s="103"/>
      <c r="H85" s="104"/>
      <c r="I85" s="104"/>
      <c r="J85" s="104"/>
    </row>
    <row r="86" spans="1:10" ht="24">
      <c r="A86" s="91">
        <v>4410</v>
      </c>
      <c r="B86" s="113" t="s">
        <v>807</v>
      </c>
      <c r="C86" s="108" t="s">
        <v>158</v>
      </c>
      <c r="D86" s="100">
        <f>SUM(D88:D89)</f>
        <v>0</v>
      </c>
      <c r="E86" s="101">
        <f>SUM(E88:E89)</f>
        <v>0</v>
      </c>
      <c r="F86" s="102" t="s">
        <v>165</v>
      </c>
      <c r="G86" s="103">
        <f>SUM(G88:G89)</f>
        <v>0</v>
      </c>
      <c r="H86" s="104">
        <f>SUM(H88:H89)</f>
        <v>0</v>
      </c>
      <c r="I86" s="104">
        <f>SUM(I88:I89)</f>
        <v>0</v>
      </c>
      <c r="J86" s="104">
        <f>SUM(J88:J89)</f>
        <v>0</v>
      </c>
    </row>
    <row r="87" spans="1:10" ht="12.75">
      <c r="A87" s="91"/>
      <c r="B87" s="99" t="s">
        <v>452</v>
      </c>
      <c r="C87" s="108"/>
      <c r="D87" s="100"/>
      <c r="E87" s="101"/>
      <c r="F87" s="96"/>
      <c r="G87" s="103"/>
      <c r="H87" s="104"/>
      <c r="I87" s="104"/>
      <c r="J87" s="104"/>
    </row>
    <row r="88" spans="1:10" ht="24">
      <c r="A88" s="91">
        <v>4411</v>
      </c>
      <c r="B88" s="110" t="s">
        <v>444</v>
      </c>
      <c r="C88" s="111" t="s">
        <v>147</v>
      </c>
      <c r="D88" s="100">
        <f>SUM(E88:F88)</f>
        <v>0</v>
      </c>
      <c r="E88" s="101"/>
      <c r="F88" s="96" t="s">
        <v>164</v>
      </c>
      <c r="G88" s="103"/>
      <c r="H88" s="104"/>
      <c r="I88" s="104"/>
      <c r="J88" s="104"/>
    </row>
    <row r="89" spans="1:10" ht="24">
      <c r="A89" s="91">
        <v>4412</v>
      </c>
      <c r="B89" s="110" t="s">
        <v>447</v>
      </c>
      <c r="C89" s="111" t="s">
        <v>148</v>
      </c>
      <c r="D89" s="100">
        <f>SUM(E89:F89)</f>
        <v>0</v>
      </c>
      <c r="E89" s="101"/>
      <c r="F89" s="96" t="s">
        <v>164</v>
      </c>
      <c r="G89" s="103"/>
      <c r="H89" s="104"/>
      <c r="I89" s="104"/>
      <c r="J89" s="104"/>
    </row>
    <row r="90" spans="1:10" ht="24">
      <c r="A90" s="91">
        <v>4420</v>
      </c>
      <c r="B90" s="113" t="s">
        <v>808</v>
      </c>
      <c r="C90" s="108" t="s">
        <v>158</v>
      </c>
      <c r="D90" s="100">
        <f>SUM(D92:D93)</f>
        <v>0</v>
      </c>
      <c r="E90" s="101">
        <f>SUM(E92:E93)</f>
        <v>0</v>
      </c>
      <c r="F90" s="102" t="s">
        <v>165</v>
      </c>
      <c r="G90" s="103">
        <f>SUM(G92:G93)</f>
        <v>0</v>
      </c>
      <c r="H90" s="104">
        <f>SUM(H92:H93)</f>
        <v>0</v>
      </c>
      <c r="I90" s="104">
        <f>SUM(I92:I93)</f>
        <v>0</v>
      </c>
      <c r="J90" s="104">
        <f>SUM(J92:J93)</f>
        <v>0</v>
      </c>
    </row>
    <row r="91" spans="1:10" ht="12.75">
      <c r="A91" s="91"/>
      <c r="B91" s="99" t="s">
        <v>452</v>
      </c>
      <c r="C91" s="108"/>
      <c r="D91" s="100"/>
      <c r="E91" s="101"/>
      <c r="F91" s="96"/>
      <c r="G91" s="103"/>
      <c r="H91" s="104"/>
      <c r="I91" s="104"/>
      <c r="J91" s="104"/>
    </row>
    <row r="92" spans="1:10" ht="24">
      <c r="A92" s="91">
        <v>4421</v>
      </c>
      <c r="B92" s="110" t="s">
        <v>416</v>
      </c>
      <c r="C92" s="111" t="s">
        <v>149</v>
      </c>
      <c r="D92" s="100">
        <f>SUM(E92:F92)</f>
        <v>0</v>
      </c>
      <c r="E92" s="101"/>
      <c r="F92" s="96" t="s">
        <v>164</v>
      </c>
      <c r="G92" s="103"/>
      <c r="H92" s="104"/>
      <c r="I92" s="104"/>
      <c r="J92" s="104"/>
    </row>
    <row r="93" spans="1:10" ht="24">
      <c r="A93" s="91">
        <v>4422</v>
      </c>
      <c r="B93" s="110" t="s">
        <v>532</v>
      </c>
      <c r="C93" s="111" t="s">
        <v>150</v>
      </c>
      <c r="D93" s="100">
        <f>SUM(E93:F93)</f>
        <v>0</v>
      </c>
      <c r="E93" s="101"/>
      <c r="F93" s="96" t="s">
        <v>164</v>
      </c>
      <c r="G93" s="103"/>
      <c r="H93" s="104"/>
      <c r="I93" s="104"/>
      <c r="J93" s="104"/>
    </row>
    <row r="94" spans="1:10" ht="22.5">
      <c r="A94" s="91">
        <v>4500</v>
      </c>
      <c r="B94" s="119" t="s">
        <v>809</v>
      </c>
      <c r="C94" s="108" t="s">
        <v>158</v>
      </c>
      <c r="D94" s="100">
        <f>SUM(D96,D100,D104,D116)</f>
        <v>368205.6</v>
      </c>
      <c r="E94" s="101">
        <f>SUM(E96,E100,E104,E116)</f>
        <v>368205.6</v>
      </c>
      <c r="F94" s="96" t="s">
        <v>164</v>
      </c>
      <c r="G94" s="103">
        <f>SUM(G96,G100,G104,G116)</f>
        <v>73073.7</v>
      </c>
      <c r="H94" s="104">
        <f>SUM(H96,H100,H104,H116)</f>
        <v>173659.9</v>
      </c>
      <c r="I94" s="104">
        <f>SUM(I96,I100,I104,I116)</f>
        <v>270084.9</v>
      </c>
      <c r="J94" s="104">
        <f>SUM(J96,J100,J104,J116)</f>
        <v>368205.6</v>
      </c>
    </row>
    <row r="95" spans="1:10" ht="12.75">
      <c r="A95" s="91"/>
      <c r="B95" s="99" t="s">
        <v>454</v>
      </c>
      <c r="C95" s="93"/>
      <c r="D95" s="100"/>
      <c r="E95" s="101"/>
      <c r="F95" s="102"/>
      <c r="G95" s="103"/>
      <c r="H95" s="104"/>
      <c r="I95" s="104"/>
      <c r="J95" s="104"/>
    </row>
    <row r="96" spans="1:10" ht="24">
      <c r="A96" s="91">
        <v>4510</v>
      </c>
      <c r="B96" s="120" t="s">
        <v>810</v>
      </c>
      <c r="C96" s="108" t="s">
        <v>158</v>
      </c>
      <c r="D96" s="100">
        <f>SUM(D98:D99)</f>
        <v>0</v>
      </c>
      <c r="E96" s="101">
        <f>SUM(E98:E99)</f>
        <v>0</v>
      </c>
      <c r="F96" s="102" t="s">
        <v>165</v>
      </c>
      <c r="G96" s="103">
        <f>SUM(G98:G99)</f>
        <v>0</v>
      </c>
      <c r="H96" s="104">
        <f>SUM(H98:H99)</f>
        <v>0</v>
      </c>
      <c r="I96" s="104">
        <f>SUM(I98:I99)</f>
        <v>0</v>
      </c>
      <c r="J96" s="104">
        <f>SUM(J98:J99)</f>
        <v>0</v>
      </c>
    </row>
    <row r="97" spans="1:10" ht="12.75">
      <c r="A97" s="91"/>
      <c r="B97" s="99" t="s">
        <v>452</v>
      </c>
      <c r="C97" s="108"/>
      <c r="D97" s="100"/>
      <c r="E97" s="101"/>
      <c r="F97" s="96"/>
      <c r="G97" s="103"/>
      <c r="H97" s="104"/>
      <c r="I97" s="104"/>
      <c r="J97" s="104"/>
    </row>
    <row r="98" spans="1:10" ht="24">
      <c r="A98" s="91">
        <v>4511</v>
      </c>
      <c r="B98" s="121" t="s">
        <v>811</v>
      </c>
      <c r="C98" s="111" t="s">
        <v>151</v>
      </c>
      <c r="D98" s="100">
        <f>SUM(E98:F98)</f>
        <v>0</v>
      </c>
      <c r="E98" s="87"/>
      <c r="F98" s="96" t="s">
        <v>164</v>
      </c>
      <c r="G98" s="89"/>
      <c r="H98" s="90"/>
      <c r="I98" s="90"/>
      <c r="J98" s="90"/>
    </row>
    <row r="99" spans="1:10" ht="24">
      <c r="A99" s="91">
        <v>4512</v>
      </c>
      <c r="B99" s="110" t="s">
        <v>533</v>
      </c>
      <c r="C99" s="111" t="s">
        <v>152</v>
      </c>
      <c r="D99" s="100">
        <f>SUM(E99:F99)</f>
        <v>0</v>
      </c>
      <c r="E99" s="122"/>
      <c r="F99" s="96" t="s">
        <v>164</v>
      </c>
      <c r="G99" s="89"/>
      <c r="H99" s="90"/>
      <c r="I99" s="90"/>
      <c r="J99" s="90"/>
    </row>
    <row r="100" spans="1:10" ht="24">
      <c r="A100" s="91">
        <v>4520</v>
      </c>
      <c r="B100" s="120" t="s">
        <v>812</v>
      </c>
      <c r="C100" s="108" t="s">
        <v>158</v>
      </c>
      <c r="D100" s="100">
        <f>SUM(D102:D103)</f>
        <v>0</v>
      </c>
      <c r="E100" s="101">
        <f>SUM(E102:E103)</f>
        <v>0</v>
      </c>
      <c r="F100" s="102" t="s">
        <v>165</v>
      </c>
      <c r="G100" s="103">
        <f>SUM(G102:G103)</f>
        <v>0</v>
      </c>
      <c r="H100" s="104">
        <f>SUM(H102:H103)</f>
        <v>0</v>
      </c>
      <c r="I100" s="104">
        <f>SUM(I102:I103)</f>
        <v>0</v>
      </c>
      <c r="J100" s="104">
        <f>SUM(J102:J103)</f>
        <v>0</v>
      </c>
    </row>
    <row r="101" spans="1:10" ht="12.75">
      <c r="A101" s="91"/>
      <c r="B101" s="99" t="s">
        <v>452</v>
      </c>
      <c r="C101" s="108"/>
      <c r="D101" s="100"/>
      <c r="E101" s="101"/>
      <c r="F101" s="96"/>
      <c r="G101" s="103"/>
      <c r="H101" s="104"/>
      <c r="I101" s="104"/>
      <c r="J101" s="104"/>
    </row>
    <row r="102" spans="1:10" ht="30" customHeight="1">
      <c r="A102" s="91">
        <v>4521</v>
      </c>
      <c r="B102" s="110" t="s">
        <v>495</v>
      </c>
      <c r="C102" s="111" t="s">
        <v>153</v>
      </c>
      <c r="D102" s="100">
        <f>SUM(E102:F102)</f>
        <v>0</v>
      </c>
      <c r="E102" s="101"/>
      <c r="F102" s="96" t="s">
        <v>164</v>
      </c>
      <c r="G102" s="103"/>
      <c r="H102" s="104"/>
      <c r="I102" s="104"/>
      <c r="J102" s="104"/>
    </row>
    <row r="103" spans="1:10" ht="24">
      <c r="A103" s="91">
        <v>4522</v>
      </c>
      <c r="B103" s="110" t="s">
        <v>507</v>
      </c>
      <c r="C103" s="111" t="s">
        <v>154</v>
      </c>
      <c r="D103" s="100">
        <f>SUM(E103:F103)</f>
        <v>0</v>
      </c>
      <c r="E103" s="123"/>
      <c r="F103" s="96" t="s">
        <v>164</v>
      </c>
      <c r="G103" s="103"/>
      <c r="H103" s="104"/>
      <c r="I103" s="104"/>
      <c r="J103" s="104"/>
    </row>
    <row r="104" spans="1:10" ht="34.5" customHeight="1">
      <c r="A104" s="91">
        <v>4530</v>
      </c>
      <c r="B104" s="120" t="s">
        <v>813</v>
      </c>
      <c r="C104" s="108" t="s">
        <v>158</v>
      </c>
      <c r="D104" s="100">
        <f>SUM(D106:D108)</f>
        <v>335897.6</v>
      </c>
      <c r="E104" s="101">
        <f>SUM(E106:E108)</f>
        <v>335897.6</v>
      </c>
      <c r="F104" s="96" t="s">
        <v>164</v>
      </c>
      <c r="G104" s="103">
        <f>SUM(G106:G108)</f>
        <v>72323.7</v>
      </c>
      <c r="H104" s="104">
        <f>SUM(H106:H108)</f>
        <v>171924.9</v>
      </c>
      <c r="I104" s="104">
        <f>SUM(I106:I108)</f>
        <v>259964.9</v>
      </c>
      <c r="J104" s="104">
        <f>SUM(J106:J108)</f>
        <v>335897.6</v>
      </c>
    </row>
    <row r="105" spans="1:10" ht="12.75">
      <c r="A105" s="91"/>
      <c r="B105" s="99" t="s">
        <v>452</v>
      </c>
      <c r="C105" s="108"/>
      <c r="D105" s="100"/>
      <c r="E105" s="101"/>
      <c r="F105" s="96" t="s">
        <v>164</v>
      </c>
      <c r="G105" s="103"/>
      <c r="H105" s="104"/>
      <c r="I105" s="104"/>
      <c r="J105" s="104"/>
    </row>
    <row r="106" spans="1:10" ht="38.25" customHeight="1">
      <c r="A106" s="91">
        <v>4531</v>
      </c>
      <c r="B106" s="117" t="s">
        <v>496</v>
      </c>
      <c r="C106" s="111" t="s">
        <v>56</v>
      </c>
      <c r="D106" s="100">
        <f>SUM(E106:F106)</f>
        <v>335797.6</v>
      </c>
      <c r="E106" s="101">
        <v>335797.6</v>
      </c>
      <c r="F106" s="96" t="s">
        <v>164</v>
      </c>
      <c r="G106" s="103">
        <v>72223.7</v>
      </c>
      <c r="H106" s="104">
        <v>171824.9</v>
      </c>
      <c r="I106" s="104">
        <v>259864.9</v>
      </c>
      <c r="J106" s="104">
        <v>335797.6</v>
      </c>
    </row>
    <row r="107" spans="1:10" ht="38.25" customHeight="1">
      <c r="A107" s="91">
        <v>4532</v>
      </c>
      <c r="B107" s="117" t="s">
        <v>497</v>
      </c>
      <c r="C107" s="111" t="s">
        <v>57</v>
      </c>
      <c r="D107" s="100">
        <f>SUM(E107:F107)</f>
        <v>0</v>
      </c>
      <c r="E107" s="101"/>
      <c r="F107" s="96" t="s">
        <v>164</v>
      </c>
      <c r="G107" s="103"/>
      <c r="H107" s="104"/>
      <c r="I107" s="104"/>
      <c r="J107" s="104"/>
    </row>
    <row r="108" spans="1:10" ht="24">
      <c r="A108" s="91">
        <v>4533</v>
      </c>
      <c r="B108" s="117" t="s">
        <v>814</v>
      </c>
      <c r="C108" s="111" t="s">
        <v>58</v>
      </c>
      <c r="D108" s="100">
        <f>E108</f>
        <v>100</v>
      </c>
      <c r="E108" s="101">
        <f>SUM(E115)</f>
        <v>100</v>
      </c>
      <c r="F108" s="96" t="s">
        <v>164</v>
      </c>
      <c r="G108" s="103">
        <v>100</v>
      </c>
      <c r="H108" s="104">
        <v>100</v>
      </c>
      <c r="I108" s="104">
        <v>100</v>
      </c>
      <c r="J108" s="101">
        <f>SUM(J115)</f>
        <v>100</v>
      </c>
    </row>
    <row r="109" spans="1:10" ht="12.75">
      <c r="A109" s="91"/>
      <c r="B109" s="124" t="s">
        <v>454</v>
      </c>
      <c r="C109" s="111"/>
      <c r="D109" s="100"/>
      <c r="E109" s="101"/>
      <c r="F109" s="96" t="s">
        <v>164</v>
      </c>
      <c r="G109" s="103"/>
      <c r="H109" s="104"/>
      <c r="I109" s="104"/>
      <c r="J109" s="104"/>
    </row>
    <row r="110" spans="1:10" ht="24">
      <c r="A110" s="91">
        <v>4534</v>
      </c>
      <c r="B110" s="124" t="s">
        <v>331</v>
      </c>
      <c r="C110" s="111"/>
      <c r="D110" s="100">
        <f>SUM(D112:D113)</f>
        <v>0</v>
      </c>
      <c r="E110" s="101">
        <f>SUM(E112:E113)</f>
        <v>0</v>
      </c>
      <c r="F110" s="96" t="s">
        <v>164</v>
      </c>
      <c r="G110" s="103">
        <f>SUM(G112:G113)</f>
        <v>0</v>
      </c>
      <c r="H110" s="104">
        <f>SUM(H112:H113)</f>
        <v>0</v>
      </c>
      <c r="I110" s="104">
        <f>SUM(I112:I113)</f>
        <v>0</v>
      </c>
      <c r="J110" s="104">
        <f>SUM(J112:J113)</f>
        <v>0</v>
      </c>
    </row>
    <row r="111" spans="1:10" ht="12.75">
      <c r="A111" s="91"/>
      <c r="B111" s="124" t="s">
        <v>467</v>
      </c>
      <c r="C111" s="111"/>
      <c r="D111" s="100"/>
      <c r="E111" s="101"/>
      <c r="F111" s="96" t="s">
        <v>164</v>
      </c>
      <c r="G111" s="103"/>
      <c r="H111" s="104"/>
      <c r="I111" s="104"/>
      <c r="J111" s="104"/>
    </row>
    <row r="112" spans="1:10" ht="21.75" customHeight="1">
      <c r="A112" s="125">
        <v>4535</v>
      </c>
      <c r="B112" s="126" t="s">
        <v>466</v>
      </c>
      <c r="C112" s="111"/>
      <c r="D112" s="100">
        <f>SUM(E112:F112)</f>
        <v>0</v>
      </c>
      <c r="E112" s="101"/>
      <c r="F112" s="96" t="s">
        <v>164</v>
      </c>
      <c r="G112" s="103"/>
      <c r="H112" s="104"/>
      <c r="I112" s="104"/>
      <c r="J112" s="104"/>
    </row>
    <row r="113" spans="1:10" ht="12.75">
      <c r="A113" s="91">
        <v>4536</v>
      </c>
      <c r="B113" s="124" t="s">
        <v>468</v>
      </c>
      <c r="C113" s="111"/>
      <c r="D113" s="100">
        <f>SUM(E113:F113)</f>
        <v>0</v>
      </c>
      <c r="E113" s="101"/>
      <c r="F113" s="96" t="s">
        <v>164</v>
      </c>
      <c r="G113" s="103"/>
      <c r="H113" s="104"/>
      <c r="I113" s="104"/>
      <c r="J113" s="104"/>
    </row>
    <row r="114" spans="1:10" ht="12.75">
      <c r="A114" s="91">
        <v>4537</v>
      </c>
      <c r="B114" s="124" t="s">
        <v>469</v>
      </c>
      <c r="C114" s="111"/>
      <c r="D114" s="100">
        <f>SUM(E114:F114)</f>
        <v>0</v>
      </c>
      <c r="E114" s="101"/>
      <c r="F114" s="96" t="s">
        <v>164</v>
      </c>
      <c r="G114" s="103"/>
      <c r="H114" s="104"/>
      <c r="I114" s="104"/>
      <c r="J114" s="104"/>
    </row>
    <row r="115" spans="1:12" ht="12.75">
      <c r="A115" s="91">
        <v>4538</v>
      </c>
      <c r="B115" s="124" t="s">
        <v>471</v>
      </c>
      <c r="C115" s="111"/>
      <c r="D115" s="100">
        <f>SUM(E115:F115)</f>
        <v>100</v>
      </c>
      <c r="E115" s="101">
        <v>100</v>
      </c>
      <c r="F115" s="96" t="s">
        <v>164</v>
      </c>
      <c r="G115" s="103">
        <v>100</v>
      </c>
      <c r="H115" s="104">
        <v>100</v>
      </c>
      <c r="I115" s="104">
        <v>100</v>
      </c>
      <c r="J115" s="104">
        <v>100</v>
      </c>
      <c r="L115" s="426"/>
    </row>
    <row r="116" spans="1:10" ht="24">
      <c r="A116" s="91">
        <v>4540</v>
      </c>
      <c r="B116" s="120" t="s">
        <v>815</v>
      </c>
      <c r="C116" s="108" t="s">
        <v>158</v>
      </c>
      <c r="D116" s="100">
        <f>SUM(D118:D120)</f>
        <v>32308</v>
      </c>
      <c r="E116" s="100">
        <f>SUM(E118:E120)</f>
        <v>32308</v>
      </c>
      <c r="F116" s="96" t="s">
        <v>164</v>
      </c>
      <c r="G116" s="100">
        <f>SUM(G118:G120)</f>
        <v>750</v>
      </c>
      <c r="H116" s="100">
        <f>SUM(H118:H120)</f>
        <v>1735</v>
      </c>
      <c r="I116" s="100">
        <f>SUM(I118:I120)</f>
        <v>10120</v>
      </c>
      <c r="J116" s="104">
        <f>SUM(J118:J120)</f>
        <v>32308</v>
      </c>
    </row>
    <row r="117" spans="1:10" ht="12.75">
      <c r="A117" s="91"/>
      <c r="B117" s="99" t="s">
        <v>452</v>
      </c>
      <c r="C117" s="108"/>
      <c r="D117" s="100"/>
      <c r="E117" s="104"/>
      <c r="F117" s="96"/>
      <c r="G117" s="103"/>
      <c r="H117" s="104"/>
      <c r="I117" s="127"/>
      <c r="J117" s="104"/>
    </row>
    <row r="118" spans="1:10" ht="38.25" customHeight="1">
      <c r="A118" s="91">
        <v>4541</v>
      </c>
      <c r="B118" s="117" t="s">
        <v>59</v>
      </c>
      <c r="C118" s="111" t="s">
        <v>61</v>
      </c>
      <c r="D118" s="100">
        <f>SUM(E118:F118)</f>
        <v>0</v>
      </c>
      <c r="E118" s="90"/>
      <c r="F118" s="96" t="s">
        <v>164</v>
      </c>
      <c r="G118" s="89"/>
      <c r="H118" s="90"/>
      <c r="I118" s="128"/>
      <c r="J118" s="90"/>
    </row>
    <row r="119" spans="1:10" ht="38.25" customHeight="1" thickBot="1">
      <c r="A119" s="91">
        <v>4542</v>
      </c>
      <c r="B119" s="117" t="s">
        <v>60</v>
      </c>
      <c r="C119" s="111" t="s">
        <v>62</v>
      </c>
      <c r="D119" s="100">
        <f>SUM(E119:F119)</f>
        <v>0</v>
      </c>
      <c r="E119" s="90"/>
      <c r="F119" s="129" t="s">
        <v>164</v>
      </c>
      <c r="G119" s="89"/>
      <c r="H119" s="90"/>
      <c r="I119" s="128"/>
      <c r="J119" s="90"/>
    </row>
    <row r="120" spans="1:10" ht="24.75" thickBot="1">
      <c r="A120" s="91">
        <v>4543</v>
      </c>
      <c r="B120" s="117" t="s">
        <v>816</v>
      </c>
      <c r="C120" s="111" t="s">
        <v>63</v>
      </c>
      <c r="D120" s="100">
        <f>SUM(D122,D126,D127)</f>
        <v>32308</v>
      </c>
      <c r="E120" s="100">
        <f>SUM(E122,E126,E127)</f>
        <v>32308</v>
      </c>
      <c r="F120" s="130" t="s">
        <v>164</v>
      </c>
      <c r="G120" s="100">
        <f>SUM(G122,G126,G127)</f>
        <v>750</v>
      </c>
      <c r="H120" s="100">
        <f>SUM(H122,H126,H127)</f>
        <v>1735</v>
      </c>
      <c r="I120" s="100">
        <f>SUM(I122,I126,I127)</f>
        <v>10120</v>
      </c>
      <c r="J120" s="104">
        <f>SUM(J122,J126,J127)</f>
        <v>32308</v>
      </c>
    </row>
    <row r="121" spans="1:10" ht="12.75">
      <c r="A121" s="91"/>
      <c r="B121" s="124" t="s">
        <v>454</v>
      </c>
      <c r="C121" s="111"/>
      <c r="D121" s="100"/>
      <c r="E121" s="104"/>
      <c r="F121" s="131"/>
      <c r="G121" s="103"/>
      <c r="H121" s="104"/>
      <c r="I121" s="104"/>
      <c r="J121" s="104"/>
    </row>
    <row r="122" spans="1:10" ht="24">
      <c r="A122" s="91">
        <v>4544</v>
      </c>
      <c r="B122" s="124" t="s">
        <v>332</v>
      </c>
      <c r="C122" s="111"/>
      <c r="D122" s="100">
        <f>SUM(D124:D125)</f>
        <v>0</v>
      </c>
      <c r="E122" s="90"/>
      <c r="F122" s="96" t="s">
        <v>164</v>
      </c>
      <c r="G122" s="89"/>
      <c r="H122" s="90"/>
      <c r="I122" s="90"/>
      <c r="J122" s="90"/>
    </row>
    <row r="123" spans="1:10" ht="12.75">
      <c r="A123" s="91"/>
      <c r="B123" s="124" t="s">
        <v>467</v>
      </c>
      <c r="C123" s="111"/>
      <c r="D123" s="100"/>
      <c r="E123" s="90"/>
      <c r="F123" s="96" t="s">
        <v>164</v>
      </c>
      <c r="G123" s="89"/>
      <c r="H123" s="90"/>
      <c r="I123" s="90"/>
      <c r="J123" s="90"/>
    </row>
    <row r="124" spans="1:10" ht="24" customHeight="1">
      <c r="A124" s="125">
        <v>4545</v>
      </c>
      <c r="B124" s="126" t="s">
        <v>466</v>
      </c>
      <c r="C124" s="111"/>
      <c r="D124" s="100">
        <f>SUM(E124:F124)</f>
        <v>0</v>
      </c>
      <c r="E124" s="90"/>
      <c r="F124" s="96" t="s">
        <v>164</v>
      </c>
      <c r="G124" s="89"/>
      <c r="H124" s="90"/>
      <c r="I124" s="90"/>
      <c r="J124" s="90"/>
    </row>
    <row r="125" spans="1:10" ht="12.75">
      <c r="A125" s="91">
        <v>4546</v>
      </c>
      <c r="B125" s="124" t="s">
        <v>470</v>
      </c>
      <c r="C125" s="111"/>
      <c r="D125" s="100">
        <f>SUM(E125:F125)</f>
        <v>0</v>
      </c>
      <c r="E125" s="90"/>
      <c r="F125" s="96" t="s">
        <v>164</v>
      </c>
      <c r="G125" s="89"/>
      <c r="H125" s="90"/>
      <c r="I125" s="90"/>
      <c r="J125" s="90"/>
    </row>
    <row r="126" spans="1:10" ht="12.75">
      <c r="A126" s="91">
        <v>4547</v>
      </c>
      <c r="B126" s="124" t="s">
        <v>469</v>
      </c>
      <c r="C126" s="111"/>
      <c r="D126" s="100">
        <f>SUM(E126:F126)</f>
        <v>0</v>
      </c>
      <c r="E126" s="90"/>
      <c r="F126" s="96" t="s">
        <v>164</v>
      </c>
      <c r="G126" s="89"/>
      <c r="H126" s="90"/>
      <c r="I126" s="90"/>
      <c r="J126" s="90"/>
    </row>
    <row r="127" spans="1:10" ht="12.75">
      <c r="A127" s="91">
        <v>4548</v>
      </c>
      <c r="B127" s="124" t="s">
        <v>471</v>
      </c>
      <c r="C127" s="111"/>
      <c r="D127" s="100">
        <f>SUM(E127:F127)</f>
        <v>32308</v>
      </c>
      <c r="E127" s="413">
        <v>32308</v>
      </c>
      <c r="F127" s="96" t="s">
        <v>164</v>
      </c>
      <c r="G127" s="101">
        <v>750</v>
      </c>
      <c r="H127" s="112">
        <v>1735</v>
      </c>
      <c r="I127" s="101">
        <v>10120</v>
      </c>
      <c r="J127" s="101">
        <v>32308</v>
      </c>
    </row>
    <row r="128" spans="1:10" ht="32.25" customHeight="1">
      <c r="A128" s="91">
        <v>4600</v>
      </c>
      <c r="B128" s="120" t="s">
        <v>817</v>
      </c>
      <c r="C128" s="108" t="s">
        <v>158</v>
      </c>
      <c r="D128" s="100">
        <f>SUM(D130,D134,D140)</f>
        <v>9211.2</v>
      </c>
      <c r="E128" s="101">
        <f>SUM(E130,E134,E140)</f>
        <v>9211.2</v>
      </c>
      <c r="F128" s="96" t="s">
        <v>164</v>
      </c>
      <c r="G128" s="103">
        <f>SUM(G130,G134,G140)</f>
        <v>1300</v>
      </c>
      <c r="H128" s="104">
        <f>SUM(H130,H134,H140)</f>
        <v>2840</v>
      </c>
      <c r="I128" s="104">
        <f>SUM(I130,I134,I140)</f>
        <v>5825</v>
      </c>
      <c r="J128" s="104">
        <f>SUM(J130,J134,J140)</f>
        <v>9211.2</v>
      </c>
    </row>
    <row r="129" spans="1:10" ht="12.75">
      <c r="A129" s="91"/>
      <c r="B129" s="99" t="s">
        <v>454</v>
      </c>
      <c r="C129" s="93"/>
      <c r="D129" s="100"/>
      <c r="E129" s="101"/>
      <c r="F129" s="102"/>
      <c r="G129" s="103"/>
      <c r="H129" s="104"/>
      <c r="I129" s="104"/>
      <c r="J129" s="104"/>
    </row>
    <row r="130" spans="1:10" ht="12.75">
      <c r="A130" s="91">
        <v>4610</v>
      </c>
      <c r="B130" s="132" t="s">
        <v>511</v>
      </c>
      <c r="C130" s="93"/>
      <c r="D130" s="100">
        <f>SUM(D132:D133)</f>
        <v>0</v>
      </c>
      <c r="E130" s="101">
        <f>SUM(E132:E133)</f>
        <v>0</v>
      </c>
      <c r="F130" s="96" t="s">
        <v>165</v>
      </c>
      <c r="G130" s="103">
        <f>SUM(G132:G133)</f>
        <v>0</v>
      </c>
      <c r="H130" s="104">
        <f>SUM(H132:H133)</f>
        <v>0</v>
      </c>
      <c r="I130" s="104">
        <f>SUM(I132:I133)</f>
        <v>0</v>
      </c>
      <c r="J130" s="104">
        <f>SUM(J132:J133)</f>
        <v>0</v>
      </c>
    </row>
    <row r="131" spans="1:10" ht="12.75">
      <c r="A131" s="91"/>
      <c r="B131" s="99" t="s">
        <v>454</v>
      </c>
      <c r="C131" s="93"/>
      <c r="D131" s="100"/>
      <c r="E131" s="101"/>
      <c r="F131" s="96"/>
      <c r="G131" s="103"/>
      <c r="H131" s="104"/>
      <c r="I131" s="104"/>
      <c r="J131" s="104"/>
    </row>
    <row r="132" spans="1:10" ht="25.5">
      <c r="A132" s="91">
        <v>4610</v>
      </c>
      <c r="B132" s="133" t="s">
        <v>349</v>
      </c>
      <c r="C132" s="93" t="s">
        <v>348</v>
      </c>
      <c r="D132" s="100">
        <f>SUM(E132:F132)</f>
        <v>0</v>
      </c>
      <c r="E132" s="101"/>
      <c r="F132" s="96" t="s">
        <v>164</v>
      </c>
      <c r="G132" s="103"/>
      <c r="H132" s="104"/>
      <c r="I132" s="104"/>
      <c r="J132" s="104"/>
    </row>
    <row r="133" spans="1:10" ht="25.5">
      <c r="A133" s="91">
        <v>4620</v>
      </c>
      <c r="B133" s="133" t="s">
        <v>513</v>
      </c>
      <c r="C133" s="93" t="s">
        <v>512</v>
      </c>
      <c r="D133" s="100">
        <f>SUM(E133:F133)</f>
        <v>0</v>
      </c>
      <c r="E133" s="101"/>
      <c r="F133" s="96" t="s">
        <v>164</v>
      </c>
      <c r="G133" s="103"/>
      <c r="H133" s="104"/>
      <c r="I133" s="104"/>
      <c r="J133" s="104"/>
    </row>
    <row r="134" spans="1:10" ht="34.5">
      <c r="A134" s="91">
        <v>4630</v>
      </c>
      <c r="B134" s="113" t="s">
        <v>818</v>
      </c>
      <c r="C134" s="108" t="s">
        <v>158</v>
      </c>
      <c r="D134" s="100">
        <f>SUM(D136:D139)</f>
        <v>9211.2</v>
      </c>
      <c r="E134" s="101">
        <f>SUM(E136:E139)</f>
        <v>9211.2</v>
      </c>
      <c r="F134" s="96" t="s">
        <v>164</v>
      </c>
      <c r="G134" s="103">
        <f>SUM(G136:G139)</f>
        <v>1300</v>
      </c>
      <c r="H134" s="104">
        <f>SUM(H136:H139)</f>
        <v>2840</v>
      </c>
      <c r="I134" s="104">
        <f>SUM(I136:I139)</f>
        <v>5825</v>
      </c>
      <c r="J134" s="104">
        <f>SUM(J136:J139)</f>
        <v>9211.2</v>
      </c>
    </row>
    <row r="135" spans="1:10" ht="12.75">
      <c r="A135" s="91"/>
      <c r="B135" s="99" t="s">
        <v>452</v>
      </c>
      <c r="C135" s="108"/>
      <c r="D135" s="100"/>
      <c r="E135" s="101"/>
      <c r="F135" s="96"/>
      <c r="G135" s="103"/>
      <c r="H135" s="104"/>
      <c r="I135" s="104"/>
      <c r="J135" s="104"/>
    </row>
    <row r="136" spans="1:10" ht="12.75">
      <c r="A136" s="91">
        <v>4631</v>
      </c>
      <c r="B136" s="110" t="s">
        <v>67</v>
      </c>
      <c r="C136" s="111" t="s">
        <v>64</v>
      </c>
      <c r="D136" s="100">
        <f>SUM(E136:F136)</f>
        <v>2000</v>
      </c>
      <c r="E136" s="101">
        <v>2000</v>
      </c>
      <c r="F136" s="96" t="s">
        <v>164</v>
      </c>
      <c r="G136" s="103">
        <v>600</v>
      </c>
      <c r="H136" s="104">
        <v>1000</v>
      </c>
      <c r="I136" s="104">
        <v>1500</v>
      </c>
      <c r="J136" s="104">
        <v>2000</v>
      </c>
    </row>
    <row r="137" spans="1:12" ht="25.5" customHeight="1">
      <c r="A137" s="91">
        <v>4632</v>
      </c>
      <c r="B137" s="110" t="s">
        <v>68</v>
      </c>
      <c r="C137" s="111" t="s">
        <v>65</v>
      </c>
      <c r="D137" s="100">
        <f>SUM(E137:F137)</f>
        <v>1485</v>
      </c>
      <c r="E137" s="101">
        <v>1485</v>
      </c>
      <c r="F137" s="96" t="s">
        <v>164</v>
      </c>
      <c r="G137" s="103"/>
      <c r="H137" s="104">
        <v>195</v>
      </c>
      <c r="I137" s="104">
        <v>685</v>
      </c>
      <c r="J137" s="104">
        <v>1485</v>
      </c>
      <c r="L137" s="419"/>
    </row>
    <row r="138" spans="1:12" ht="17.25" customHeight="1">
      <c r="A138" s="91">
        <v>4633</v>
      </c>
      <c r="B138" s="110" t="s">
        <v>69</v>
      </c>
      <c r="C138" s="111" t="s">
        <v>66</v>
      </c>
      <c r="D138" s="100">
        <f>SUM(E138:F138)</f>
        <v>0</v>
      </c>
      <c r="E138" s="101"/>
      <c r="F138" s="96" t="s">
        <v>164</v>
      </c>
      <c r="G138" s="103"/>
      <c r="H138" s="104"/>
      <c r="I138" s="104"/>
      <c r="J138" s="104"/>
      <c r="L138" s="419"/>
    </row>
    <row r="139" spans="1:12" ht="14.25" customHeight="1">
      <c r="A139" s="91">
        <v>4634</v>
      </c>
      <c r="B139" s="110" t="s">
        <v>70</v>
      </c>
      <c r="C139" s="111" t="s">
        <v>430</v>
      </c>
      <c r="D139" s="100">
        <f>SUM(E139:F139)</f>
        <v>5726.2</v>
      </c>
      <c r="E139" s="101">
        <v>5726.2</v>
      </c>
      <c r="F139" s="96" t="s">
        <v>164</v>
      </c>
      <c r="G139" s="101">
        <v>700</v>
      </c>
      <c r="H139" s="112">
        <v>1645</v>
      </c>
      <c r="I139" s="101">
        <v>3640</v>
      </c>
      <c r="J139" s="101">
        <v>5726.2</v>
      </c>
      <c r="L139" s="419"/>
    </row>
    <row r="140" spans="1:12" ht="12.75">
      <c r="A140" s="91">
        <v>4640</v>
      </c>
      <c r="B140" s="113" t="s">
        <v>819</v>
      </c>
      <c r="C140" s="108" t="s">
        <v>158</v>
      </c>
      <c r="D140" s="100">
        <f>SUM(D142)</f>
        <v>0</v>
      </c>
      <c r="E140" s="101">
        <f>SUM(E142)</f>
        <v>0</v>
      </c>
      <c r="F140" s="96" t="s">
        <v>164</v>
      </c>
      <c r="G140" s="103">
        <f>SUM(G142)</f>
        <v>0</v>
      </c>
      <c r="H140" s="104">
        <f>SUM(H142)</f>
        <v>0</v>
      </c>
      <c r="I140" s="104">
        <f>SUM(I142)</f>
        <v>0</v>
      </c>
      <c r="J140" s="104">
        <f>SUM(J142)</f>
        <v>0</v>
      </c>
      <c r="L140" s="419"/>
    </row>
    <row r="141" spans="1:10" ht="12.75">
      <c r="A141" s="91"/>
      <c r="B141" s="99" t="s">
        <v>452</v>
      </c>
      <c r="C141" s="108"/>
      <c r="D141" s="100"/>
      <c r="E141" s="101"/>
      <c r="F141" s="96"/>
      <c r="G141" s="103"/>
      <c r="H141" s="104"/>
      <c r="I141" s="104"/>
      <c r="J141" s="104"/>
    </row>
    <row r="142" spans="1:10" ht="12.75">
      <c r="A142" s="91">
        <v>4641</v>
      </c>
      <c r="B142" s="110" t="s">
        <v>71</v>
      </c>
      <c r="C142" s="111" t="s">
        <v>72</v>
      </c>
      <c r="D142" s="100">
        <f>SUM(E142:F142)</f>
        <v>0</v>
      </c>
      <c r="E142" s="101"/>
      <c r="F142" s="96" t="s">
        <v>165</v>
      </c>
      <c r="G142" s="103"/>
      <c r="H142" s="104"/>
      <c r="I142" s="104"/>
      <c r="J142" s="104"/>
    </row>
    <row r="143" spans="1:10" ht="38.25" customHeight="1">
      <c r="A143" s="91">
        <v>4700</v>
      </c>
      <c r="B143" s="113" t="s">
        <v>820</v>
      </c>
      <c r="C143" s="108" t="s">
        <v>158</v>
      </c>
      <c r="D143" s="100">
        <f aca="true" t="shared" si="5" ref="D143:J143">SUM(D145,D149,D155,D158,D162,D165,D168)</f>
        <v>15066.100000000006</v>
      </c>
      <c r="E143" s="101">
        <f t="shared" si="5"/>
        <v>99387.1</v>
      </c>
      <c r="F143" s="102">
        <f t="shared" si="5"/>
        <v>0</v>
      </c>
      <c r="G143" s="103">
        <f t="shared" si="5"/>
        <v>1861.5</v>
      </c>
      <c r="H143" s="104">
        <f t="shared" si="5"/>
        <v>2887.6</v>
      </c>
      <c r="I143" s="104">
        <f t="shared" si="5"/>
        <v>13658.3</v>
      </c>
      <c r="J143" s="104">
        <f t="shared" si="5"/>
        <v>15066.1</v>
      </c>
    </row>
    <row r="144" spans="1:10" ht="12.75">
      <c r="A144" s="91"/>
      <c r="B144" s="99" t="s">
        <v>454</v>
      </c>
      <c r="C144" s="93"/>
      <c r="D144" s="100"/>
      <c r="E144" s="101"/>
      <c r="F144" s="102"/>
      <c r="G144" s="103"/>
      <c r="H144" s="104"/>
      <c r="I144" s="104"/>
      <c r="J144" s="104"/>
    </row>
    <row r="145" spans="1:10" ht="40.5" customHeight="1">
      <c r="A145" s="91">
        <v>4710</v>
      </c>
      <c r="B145" s="113" t="s">
        <v>821</v>
      </c>
      <c r="C145" s="108" t="s">
        <v>158</v>
      </c>
      <c r="D145" s="100">
        <f>SUM(D147:D148)</f>
        <v>176</v>
      </c>
      <c r="E145" s="101">
        <f>SUM(E147:E148)</f>
        <v>176</v>
      </c>
      <c r="F145" s="96" t="s">
        <v>164</v>
      </c>
      <c r="G145" s="103">
        <f>SUM(G147:G148)</f>
        <v>176</v>
      </c>
      <c r="H145" s="104">
        <f>SUM(H147:H148)</f>
        <v>176</v>
      </c>
      <c r="I145" s="104">
        <f>SUM(I147:I148)</f>
        <v>176</v>
      </c>
      <c r="J145" s="104">
        <f>SUM(J147:J148)</f>
        <v>176</v>
      </c>
    </row>
    <row r="146" spans="1:10" ht="12.75">
      <c r="A146" s="91"/>
      <c r="B146" s="99" t="s">
        <v>452</v>
      </c>
      <c r="C146" s="108"/>
      <c r="D146" s="100"/>
      <c r="E146" s="101"/>
      <c r="F146" s="96"/>
      <c r="G146" s="103"/>
      <c r="H146" s="104"/>
      <c r="I146" s="104"/>
      <c r="J146" s="104"/>
    </row>
    <row r="147" spans="1:10" ht="51" customHeight="1">
      <c r="A147" s="91">
        <v>4711</v>
      </c>
      <c r="B147" s="110" t="s">
        <v>350</v>
      </c>
      <c r="C147" s="111" t="s">
        <v>73</v>
      </c>
      <c r="D147" s="100">
        <f>SUM(E147:F147)</f>
        <v>0</v>
      </c>
      <c r="E147" s="101"/>
      <c r="F147" s="96" t="s">
        <v>164</v>
      </c>
      <c r="G147" s="103"/>
      <c r="H147" s="104"/>
      <c r="I147" s="104"/>
      <c r="J147" s="104"/>
    </row>
    <row r="148" spans="1:10" ht="29.25" customHeight="1">
      <c r="A148" s="91">
        <v>4712</v>
      </c>
      <c r="B148" s="110" t="s">
        <v>82</v>
      </c>
      <c r="C148" s="111" t="s">
        <v>74</v>
      </c>
      <c r="D148" s="100">
        <f>SUM(E148:F148)</f>
        <v>176</v>
      </c>
      <c r="E148" s="101">
        <v>176</v>
      </c>
      <c r="F148" s="96" t="s">
        <v>164</v>
      </c>
      <c r="G148" s="103">
        <v>176</v>
      </c>
      <c r="H148" s="104">
        <v>176</v>
      </c>
      <c r="I148" s="104">
        <v>176</v>
      </c>
      <c r="J148" s="104">
        <v>176</v>
      </c>
    </row>
    <row r="149" spans="1:10" ht="50.25" customHeight="1">
      <c r="A149" s="91">
        <v>4720</v>
      </c>
      <c r="B149" s="113" t="s">
        <v>822</v>
      </c>
      <c r="C149" s="108" t="s">
        <v>158</v>
      </c>
      <c r="D149" s="100">
        <f>SUM(D151:D154)</f>
        <v>1450</v>
      </c>
      <c r="E149" s="101">
        <f>SUM(E151:E154)</f>
        <v>1450</v>
      </c>
      <c r="F149" s="96" t="s">
        <v>164</v>
      </c>
      <c r="G149" s="103">
        <f>SUM(G151:G154)</f>
        <v>380</v>
      </c>
      <c r="H149" s="104">
        <f>SUM(H151:H154)</f>
        <v>700</v>
      </c>
      <c r="I149" s="104">
        <f>SUM(I151:I154)</f>
        <v>1030</v>
      </c>
      <c r="J149" s="104">
        <f>SUM(J151:J154)</f>
        <v>1450</v>
      </c>
    </row>
    <row r="150" spans="1:10" ht="12.75">
      <c r="A150" s="91"/>
      <c r="B150" s="99" t="s">
        <v>452</v>
      </c>
      <c r="C150" s="108"/>
      <c r="D150" s="100"/>
      <c r="E150" s="101"/>
      <c r="F150" s="96"/>
      <c r="G150" s="103"/>
      <c r="H150" s="104"/>
      <c r="I150" s="104"/>
      <c r="J150" s="104"/>
    </row>
    <row r="151" spans="1:10" ht="15.75" customHeight="1">
      <c r="A151" s="91">
        <v>4721</v>
      </c>
      <c r="B151" s="110" t="s">
        <v>534</v>
      </c>
      <c r="C151" s="111" t="s">
        <v>83</v>
      </c>
      <c r="D151" s="100">
        <f>SUM(E151:F151)</f>
        <v>0</v>
      </c>
      <c r="E151" s="101"/>
      <c r="F151" s="96" t="s">
        <v>164</v>
      </c>
      <c r="G151" s="103"/>
      <c r="H151" s="104"/>
      <c r="I151" s="104"/>
      <c r="J151" s="104"/>
    </row>
    <row r="152" spans="1:10" ht="12.75">
      <c r="A152" s="91">
        <v>4722</v>
      </c>
      <c r="B152" s="110" t="s">
        <v>535</v>
      </c>
      <c r="C152" s="118">
        <v>4822</v>
      </c>
      <c r="D152" s="100">
        <f>SUM(E152:F152)</f>
        <v>300</v>
      </c>
      <c r="E152" s="101">
        <v>300</v>
      </c>
      <c r="F152" s="96" t="s">
        <v>164</v>
      </c>
      <c r="G152" s="103"/>
      <c r="H152" s="104"/>
      <c r="I152" s="104"/>
      <c r="J152" s="104">
        <v>300</v>
      </c>
    </row>
    <row r="153" spans="1:10" ht="12.75">
      <c r="A153" s="91">
        <v>4723</v>
      </c>
      <c r="B153" s="110" t="s">
        <v>86</v>
      </c>
      <c r="C153" s="111" t="s">
        <v>84</v>
      </c>
      <c r="D153" s="100">
        <f>SUM(E153:F153)</f>
        <v>1150</v>
      </c>
      <c r="E153" s="101">
        <v>1150</v>
      </c>
      <c r="F153" s="96" t="s">
        <v>164</v>
      </c>
      <c r="G153" s="101">
        <v>380</v>
      </c>
      <c r="H153" s="112">
        <v>700</v>
      </c>
      <c r="I153" s="101">
        <v>1030</v>
      </c>
      <c r="J153" s="101">
        <v>1150</v>
      </c>
    </row>
    <row r="154" spans="1:10" ht="24">
      <c r="A154" s="91">
        <v>4724</v>
      </c>
      <c r="B154" s="110" t="s">
        <v>87</v>
      </c>
      <c r="C154" s="111" t="s">
        <v>85</v>
      </c>
      <c r="D154" s="100">
        <f>SUM(E154:F154)</f>
        <v>0</v>
      </c>
      <c r="E154" s="101"/>
      <c r="F154" s="96" t="s">
        <v>164</v>
      </c>
      <c r="G154" s="103"/>
      <c r="H154" s="104"/>
      <c r="I154" s="104"/>
      <c r="J154" s="104"/>
    </row>
    <row r="155" spans="1:10" ht="24">
      <c r="A155" s="91">
        <v>4730</v>
      </c>
      <c r="B155" s="113" t="s">
        <v>823</v>
      </c>
      <c r="C155" s="108" t="s">
        <v>158</v>
      </c>
      <c r="D155" s="100">
        <f>SUM(D157)</f>
        <v>0</v>
      </c>
      <c r="E155" s="101">
        <f>SUM(E157)</f>
        <v>0</v>
      </c>
      <c r="F155" s="96" t="s">
        <v>164</v>
      </c>
      <c r="G155" s="103">
        <f>SUM(G157)</f>
        <v>0</v>
      </c>
      <c r="H155" s="104">
        <f>SUM(H157)</f>
        <v>0</v>
      </c>
      <c r="I155" s="104">
        <f>SUM(I157)</f>
        <v>0</v>
      </c>
      <c r="J155" s="104">
        <f>SUM(J157)</f>
        <v>0</v>
      </c>
    </row>
    <row r="156" spans="1:10" ht="12.75">
      <c r="A156" s="91"/>
      <c r="B156" s="99" t="s">
        <v>452</v>
      </c>
      <c r="C156" s="108"/>
      <c r="D156" s="100"/>
      <c r="E156" s="101"/>
      <c r="F156" s="96"/>
      <c r="G156" s="103"/>
      <c r="H156" s="104"/>
      <c r="I156" s="104"/>
      <c r="J156" s="104"/>
    </row>
    <row r="157" spans="1:10" ht="24">
      <c r="A157" s="91">
        <v>4731</v>
      </c>
      <c r="B157" s="121" t="s">
        <v>824</v>
      </c>
      <c r="C157" s="111" t="s">
        <v>88</v>
      </c>
      <c r="D157" s="100">
        <f>SUM(E157:F157)</f>
        <v>0</v>
      </c>
      <c r="E157" s="101"/>
      <c r="F157" s="96" t="s">
        <v>164</v>
      </c>
      <c r="G157" s="103"/>
      <c r="H157" s="104"/>
      <c r="I157" s="104"/>
      <c r="J157" s="104"/>
    </row>
    <row r="158" spans="1:10" ht="36">
      <c r="A158" s="91">
        <v>4740</v>
      </c>
      <c r="B158" s="134" t="s">
        <v>825</v>
      </c>
      <c r="C158" s="108" t="s">
        <v>158</v>
      </c>
      <c r="D158" s="100">
        <f>SUM(D160:D161)</f>
        <v>0</v>
      </c>
      <c r="E158" s="101">
        <f>SUM(E160:E161)</f>
        <v>0</v>
      </c>
      <c r="F158" s="96" t="s">
        <v>164</v>
      </c>
      <c r="G158" s="103">
        <f>SUM(G160:G161)</f>
        <v>0</v>
      </c>
      <c r="H158" s="104">
        <f>SUM(H160:H161)</f>
        <v>0</v>
      </c>
      <c r="I158" s="104">
        <f>SUM(I160:I161)</f>
        <v>0</v>
      </c>
      <c r="J158" s="104">
        <f>SUM(J160:J161)</f>
        <v>0</v>
      </c>
    </row>
    <row r="159" spans="1:10" ht="12.75">
      <c r="A159" s="91"/>
      <c r="B159" s="99" t="s">
        <v>452</v>
      </c>
      <c r="C159" s="108"/>
      <c r="D159" s="100"/>
      <c r="E159" s="101"/>
      <c r="F159" s="96"/>
      <c r="G159" s="103"/>
      <c r="H159" s="104"/>
      <c r="I159" s="104"/>
      <c r="J159" s="104"/>
    </row>
    <row r="160" spans="1:10" ht="27.75" customHeight="1">
      <c r="A160" s="91">
        <v>4741</v>
      </c>
      <c r="B160" s="110" t="s">
        <v>536</v>
      </c>
      <c r="C160" s="111" t="s">
        <v>89</v>
      </c>
      <c r="D160" s="100">
        <f>SUM(E160:F160)</f>
        <v>0</v>
      </c>
      <c r="E160" s="101"/>
      <c r="F160" s="96" t="s">
        <v>164</v>
      </c>
      <c r="G160" s="103"/>
      <c r="H160" s="104"/>
      <c r="I160" s="104"/>
      <c r="J160" s="104"/>
    </row>
    <row r="161" spans="1:10" ht="27" customHeight="1">
      <c r="A161" s="91">
        <v>4742</v>
      </c>
      <c r="B161" s="110" t="s">
        <v>91</v>
      </c>
      <c r="C161" s="111" t="s">
        <v>90</v>
      </c>
      <c r="D161" s="100">
        <f>SUM(E161:F161)</f>
        <v>0</v>
      </c>
      <c r="E161" s="101"/>
      <c r="F161" s="96" t="s">
        <v>164</v>
      </c>
      <c r="G161" s="103"/>
      <c r="H161" s="104"/>
      <c r="I161" s="104"/>
      <c r="J161" s="104"/>
    </row>
    <row r="162" spans="1:10" ht="39.75" customHeight="1">
      <c r="A162" s="91">
        <v>4750</v>
      </c>
      <c r="B162" s="113" t="s">
        <v>826</v>
      </c>
      <c r="C162" s="108" t="s">
        <v>158</v>
      </c>
      <c r="D162" s="100">
        <f>SUM(D164)</f>
        <v>0</v>
      </c>
      <c r="E162" s="101">
        <f>SUM(E164)</f>
        <v>0</v>
      </c>
      <c r="F162" s="96" t="s">
        <v>164</v>
      </c>
      <c r="G162" s="103">
        <f>SUM(G164)</f>
        <v>0</v>
      </c>
      <c r="H162" s="104">
        <f>SUM(H164)</f>
        <v>0</v>
      </c>
      <c r="I162" s="104">
        <f>SUM(I164)</f>
        <v>0</v>
      </c>
      <c r="J162" s="104">
        <f>SUM(J164)</f>
        <v>0</v>
      </c>
    </row>
    <row r="163" spans="1:10" ht="12.75">
      <c r="A163" s="91"/>
      <c r="B163" s="99" t="s">
        <v>452</v>
      </c>
      <c r="C163" s="108"/>
      <c r="D163" s="100"/>
      <c r="E163" s="101"/>
      <c r="F163" s="96"/>
      <c r="G163" s="103"/>
      <c r="H163" s="104"/>
      <c r="I163" s="104"/>
      <c r="J163" s="104"/>
    </row>
    <row r="164" spans="1:10" ht="39.75" customHeight="1">
      <c r="A164" s="91">
        <v>4751</v>
      </c>
      <c r="B164" s="110" t="s">
        <v>92</v>
      </c>
      <c r="C164" s="111" t="s">
        <v>93</v>
      </c>
      <c r="D164" s="100">
        <f>SUM(E164:F164)</f>
        <v>0</v>
      </c>
      <c r="E164" s="101"/>
      <c r="F164" s="96" t="s">
        <v>164</v>
      </c>
      <c r="G164" s="103"/>
      <c r="H164" s="104"/>
      <c r="I164" s="104"/>
      <c r="J164" s="104"/>
    </row>
    <row r="165" spans="1:10" ht="17.25" customHeight="1">
      <c r="A165" s="91">
        <v>4760</v>
      </c>
      <c r="B165" s="134" t="s">
        <v>827</v>
      </c>
      <c r="C165" s="108" t="s">
        <v>158</v>
      </c>
      <c r="D165" s="100">
        <f>SUM(D167)</f>
        <v>0</v>
      </c>
      <c r="E165" s="101">
        <f>SUM(E167)</f>
        <v>0</v>
      </c>
      <c r="F165" s="96" t="s">
        <v>164</v>
      </c>
      <c r="G165" s="103">
        <f>SUM(G167)</f>
        <v>0</v>
      </c>
      <c r="H165" s="104">
        <f>SUM(H167)</f>
        <v>0</v>
      </c>
      <c r="I165" s="104">
        <f>SUM(I167)</f>
        <v>0</v>
      </c>
      <c r="J165" s="104">
        <f>SUM(J167)</f>
        <v>0</v>
      </c>
    </row>
    <row r="166" spans="1:10" ht="12.75">
      <c r="A166" s="91"/>
      <c r="B166" s="99" t="s">
        <v>452</v>
      </c>
      <c r="C166" s="108"/>
      <c r="D166" s="100"/>
      <c r="E166" s="101"/>
      <c r="F166" s="96"/>
      <c r="G166" s="103"/>
      <c r="H166" s="104"/>
      <c r="I166" s="104"/>
      <c r="J166" s="104"/>
    </row>
    <row r="167" spans="1:10" ht="17.25" customHeight="1">
      <c r="A167" s="91">
        <v>4761</v>
      </c>
      <c r="B167" s="110" t="s">
        <v>95</v>
      </c>
      <c r="C167" s="111" t="s">
        <v>94</v>
      </c>
      <c r="D167" s="100">
        <f>SUM(E167:F167)</f>
        <v>0</v>
      </c>
      <c r="E167" s="101"/>
      <c r="F167" s="96" t="s">
        <v>164</v>
      </c>
      <c r="G167" s="103"/>
      <c r="H167" s="104"/>
      <c r="I167" s="104"/>
      <c r="J167" s="104"/>
    </row>
    <row r="168" spans="1:10" ht="12.75">
      <c r="A168" s="91">
        <v>4770</v>
      </c>
      <c r="B168" s="113" t="s">
        <v>828</v>
      </c>
      <c r="C168" s="108" t="s">
        <v>158</v>
      </c>
      <c r="D168" s="100">
        <f aca="true" t="shared" si="6" ref="D168:J168">SUM(D170)</f>
        <v>13440.100000000006</v>
      </c>
      <c r="E168" s="101">
        <f t="shared" si="6"/>
        <v>97761.1</v>
      </c>
      <c r="F168" s="102">
        <f t="shared" si="6"/>
        <v>0</v>
      </c>
      <c r="G168" s="103">
        <f t="shared" si="6"/>
        <v>1305.5</v>
      </c>
      <c r="H168" s="104">
        <f t="shared" si="6"/>
        <v>2011.6</v>
      </c>
      <c r="I168" s="104">
        <f t="shared" si="6"/>
        <v>12452.3</v>
      </c>
      <c r="J168" s="104">
        <f t="shared" si="6"/>
        <v>13440.1</v>
      </c>
    </row>
    <row r="169" spans="1:10" ht="13.5" thickBot="1">
      <c r="A169" s="91"/>
      <c r="B169" s="99" t="s">
        <v>452</v>
      </c>
      <c r="C169" s="108"/>
      <c r="D169" s="100"/>
      <c r="E169" s="101"/>
      <c r="F169" s="96"/>
      <c r="G169" s="103"/>
      <c r="H169" s="104"/>
      <c r="I169" s="104"/>
      <c r="J169" s="104"/>
    </row>
    <row r="170" spans="1:12" ht="15.75" thickBot="1">
      <c r="A170" s="91">
        <v>4771</v>
      </c>
      <c r="B170" s="110" t="s">
        <v>100</v>
      </c>
      <c r="C170" s="111" t="s">
        <v>96</v>
      </c>
      <c r="D170" s="100">
        <f>SUM(E170)-Ekamutner!D116</f>
        <v>13440.100000000006</v>
      </c>
      <c r="E170" s="521">
        <v>97761.1</v>
      </c>
      <c r="F170" s="96">
        <v>0</v>
      </c>
      <c r="G170" s="266">
        <v>1305.5</v>
      </c>
      <c r="H170" s="266">
        <v>2011.6</v>
      </c>
      <c r="I170" s="266">
        <v>12452.3</v>
      </c>
      <c r="J170" s="227">
        <v>13440.1</v>
      </c>
      <c r="L170" s="425"/>
    </row>
    <row r="171" spans="1:10" ht="36">
      <c r="A171" s="91">
        <v>4772</v>
      </c>
      <c r="B171" s="121" t="s">
        <v>514</v>
      </c>
      <c r="C171" s="108" t="s">
        <v>158</v>
      </c>
      <c r="D171" s="100">
        <f>SUM(E171:F171)</f>
        <v>0</v>
      </c>
      <c r="E171" s="101"/>
      <c r="F171" s="96" t="s">
        <v>165</v>
      </c>
      <c r="G171" s="101"/>
      <c r="H171" s="101"/>
      <c r="I171" s="101"/>
      <c r="J171" s="101"/>
    </row>
    <row r="172" spans="1:10" s="136" customFormat="1" ht="56.25" customHeight="1">
      <c r="A172" s="91">
        <v>5000</v>
      </c>
      <c r="B172" s="135" t="s">
        <v>829</v>
      </c>
      <c r="C172" s="108" t="s">
        <v>158</v>
      </c>
      <c r="D172" s="100">
        <f>SUM(D174,D192,D198,D201)</f>
        <v>274684.10000000003</v>
      </c>
      <c r="E172" s="95" t="s">
        <v>164</v>
      </c>
      <c r="F172" s="102">
        <f>SUM(F174,F192,F198,F201)</f>
        <v>274684.10000000003</v>
      </c>
      <c r="G172" s="103">
        <f>SUM(G174,G192,G198,G201)</f>
        <v>209056.2</v>
      </c>
      <c r="H172" s="104">
        <f>SUM(H174,H192,H198,H201)</f>
        <v>210056.2</v>
      </c>
      <c r="I172" s="104">
        <f>SUM(I174,I192,I198,I201)</f>
        <v>229832.19999999998</v>
      </c>
      <c r="J172" s="104">
        <f>SUM(J174,J192,J198,J201)</f>
        <v>274684.10000000003</v>
      </c>
    </row>
    <row r="173" spans="1:10" ht="12.75">
      <c r="A173" s="91"/>
      <c r="B173" s="99" t="s">
        <v>454</v>
      </c>
      <c r="C173" s="93"/>
      <c r="D173" s="100"/>
      <c r="E173" s="101"/>
      <c r="F173" s="102"/>
      <c r="G173" s="103"/>
      <c r="H173" s="104"/>
      <c r="I173" s="104"/>
      <c r="J173" s="104"/>
    </row>
    <row r="174" spans="1:10" ht="22.5">
      <c r="A174" s="91">
        <v>5100</v>
      </c>
      <c r="B174" s="110" t="s">
        <v>830</v>
      </c>
      <c r="C174" s="108" t="s">
        <v>158</v>
      </c>
      <c r="D174" s="100">
        <f>SUM(D176,D181,D186)</f>
        <v>274684.10000000003</v>
      </c>
      <c r="E174" s="95" t="s">
        <v>164</v>
      </c>
      <c r="F174" s="102">
        <f>SUM(F176,F181,F186)</f>
        <v>274684.10000000003</v>
      </c>
      <c r="G174" s="103">
        <f>SUM(G176,G181,G186)</f>
        <v>209056.2</v>
      </c>
      <c r="H174" s="104">
        <f>SUM(H176,H181,H186)</f>
        <v>210056.2</v>
      </c>
      <c r="I174" s="104">
        <f>SUM(I176,I181,I186)</f>
        <v>229832.19999999998</v>
      </c>
      <c r="J174" s="104">
        <f>SUM(J176,J181,J186)</f>
        <v>274684.10000000003</v>
      </c>
    </row>
    <row r="175" spans="1:10" ht="12.75">
      <c r="A175" s="91"/>
      <c r="B175" s="99" t="s">
        <v>454</v>
      </c>
      <c r="C175" s="93"/>
      <c r="D175" s="100"/>
      <c r="E175" s="101"/>
      <c r="F175" s="102"/>
      <c r="G175" s="103"/>
      <c r="H175" s="104"/>
      <c r="I175" s="104"/>
      <c r="J175" s="104"/>
    </row>
    <row r="176" spans="1:10" ht="24">
      <c r="A176" s="91">
        <v>5110</v>
      </c>
      <c r="B176" s="113" t="s">
        <v>831</v>
      </c>
      <c r="C176" s="108" t="s">
        <v>158</v>
      </c>
      <c r="D176" s="100">
        <f>SUM(D178:D180)</f>
        <v>255161</v>
      </c>
      <c r="E176" s="101" t="s">
        <v>165</v>
      </c>
      <c r="F176" s="102">
        <f>SUM(F178:F180)</f>
        <v>255161</v>
      </c>
      <c r="G176" s="103">
        <f>SUM(G178:G180)</f>
        <v>190133.1</v>
      </c>
      <c r="H176" s="104">
        <f>SUM(H178:H180)</f>
        <v>191133.1</v>
      </c>
      <c r="I176" s="104">
        <f>SUM(I178:I180)</f>
        <v>210909.09999999998</v>
      </c>
      <c r="J176" s="104">
        <f>SUM(J178:J180)</f>
        <v>255161</v>
      </c>
    </row>
    <row r="177" spans="1:10" ht="12.75">
      <c r="A177" s="91"/>
      <c r="B177" s="99" t="s">
        <v>452</v>
      </c>
      <c r="C177" s="108"/>
      <c r="D177" s="100"/>
      <c r="E177" s="101"/>
      <c r="F177" s="96"/>
      <c r="G177" s="97"/>
      <c r="H177" s="98"/>
      <c r="I177" s="98"/>
      <c r="J177" s="98"/>
    </row>
    <row r="178" spans="1:10" ht="12.75">
      <c r="A178" s="91">
        <v>5111</v>
      </c>
      <c r="B178" s="110" t="s">
        <v>504</v>
      </c>
      <c r="C178" s="137" t="s">
        <v>97</v>
      </c>
      <c r="D178" s="100">
        <f>SUM(E178:F178)</f>
        <v>5000</v>
      </c>
      <c r="E178" s="95" t="s">
        <v>164</v>
      </c>
      <c r="F178" s="102">
        <v>5000</v>
      </c>
      <c r="G178" s="103"/>
      <c r="H178" s="104"/>
      <c r="I178" s="104"/>
      <c r="J178" s="104">
        <v>5000</v>
      </c>
    </row>
    <row r="179" spans="1:12" ht="20.25" customHeight="1">
      <c r="A179" s="91">
        <v>5112</v>
      </c>
      <c r="B179" s="110" t="s">
        <v>505</v>
      </c>
      <c r="C179" s="137" t="s">
        <v>98</v>
      </c>
      <c r="D179" s="100">
        <f>SUM(E179:F179)</f>
        <v>103372.1</v>
      </c>
      <c r="E179" s="95" t="s">
        <v>164</v>
      </c>
      <c r="F179" s="102">
        <v>103372.1</v>
      </c>
      <c r="G179" s="103">
        <v>60033.8</v>
      </c>
      <c r="H179" s="103">
        <v>61033.8</v>
      </c>
      <c r="I179" s="103">
        <v>76309.8</v>
      </c>
      <c r="J179" s="103">
        <v>103372.1</v>
      </c>
      <c r="L179" s="515"/>
    </row>
    <row r="180" spans="1:12" ht="26.25" customHeight="1">
      <c r="A180" s="91">
        <v>5113</v>
      </c>
      <c r="B180" s="110" t="s">
        <v>506</v>
      </c>
      <c r="C180" s="137" t="s">
        <v>99</v>
      </c>
      <c r="D180" s="100">
        <f>SUM(E180:F180)</f>
        <v>146788.9</v>
      </c>
      <c r="E180" s="95" t="s">
        <v>164</v>
      </c>
      <c r="F180" s="102">
        <v>146788.9</v>
      </c>
      <c r="G180" s="102">
        <v>130099.3</v>
      </c>
      <c r="H180" s="102">
        <v>130099.3</v>
      </c>
      <c r="I180" s="102">
        <v>134599.3</v>
      </c>
      <c r="J180" s="102">
        <v>146788.9</v>
      </c>
      <c r="L180" s="522"/>
    </row>
    <row r="181" spans="1:10" ht="28.5" customHeight="1">
      <c r="A181" s="91">
        <v>5120</v>
      </c>
      <c r="B181" s="113" t="s">
        <v>832</v>
      </c>
      <c r="C181" s="108" t="s">
        <v>158</v>
      </c>
      <c r="D181" s="100">
        <f>SUM(D183:D185)</f>
        <v>5404.2</v>
      </c>
      <c r="E181" s="101" t="s">
        <v>165</v>
      </c>
      <c r="F181" s="102">
        <f>SUM(F183:F185)</f>
        <v>5404.2</v>
      </c>
      <c r="G181" s="103">
        <f>SUM(G183:G185)</f>
        <v>4804.2</v>
      </c>
      <c r="H181" s="104">
        <f>SUM(H183:H185)</f>
        <v>4804.2</v>
      </c>
      <c r="I181" s="104">
        <f>SUM(I183:I185)</f>
        <v>4804.2</v>
      </c>
      <c r="J181" s="104">
        <f>SUM(J183:J185)</f>
        <v>5404.2</v>
      </c>
    </row>
    <row r="182" spans="1:10" ht="12.75">
      <c r="A182" s="91"/>
      <c r="B182" s="139" t="s">
        <v>452</v>
      </c>
      <c r="C182" s="108"/>
      <c r="D182" s="100"/>
      <c r="E182" s="101"/>
      <c r="F182" s="96"/>
      <c r="G182" s="97"/>
      <c r="H182" s="98"/>
      <c r="I182" s="98"/>
      <c r="J182" s="98"/>
    </row>
    <row r="183" spans="1:10" ht="12.75">
      <c r="A183" s="91">
        <v>5121</v>
      </c>
      <c r="B183" s="110" t="s">
        <v>501</v>
      </c>
      <c r="C183" s="137" t="s">
        <v>101</v>
      </c>
      <c r="D183" s="100">
        <f>SUM(E183:F183)</f>
        <v>0</v>
      </c>
      <c r="E183" s="95" t="s">
        <v>164</v>
      </c>
      <c r="F183" s="102"/>
      <c r="G183" s="103"/>
      <c r="H183" s="104"/>
      <c r="I183" s="104"/>
      <c r="J183" s="104"/>
    </row>
    <row r="184" spans="1:10" ht="12.75">
      <c r="A184" s="91">
        <v>5122</v>
      </c>
      <c r="B184" s="110" t="s">
        <v>502</v>
      </c>
      <c r="C184" s="137" t="s">
        <v>102</v>
      </c>
      <c r="D184" s="100">
        <f>SUM(E184:F184)</f>
        <v>1200</v>
      </c>
      <c r="E184" s="95" t="s">
        <v>164</v>
      </c>
      <c r="F184" s="102">
        <v>1200</v>
      </c>
      <c r="G184" s="103">
        <v>1158</v>
      </c>
      <c r="H184" s="140">
        <v>1158</v>
      </c>
      <c r="I184" s="140">
        <v>1200</v>
      </c>
      <c r="J184" s="140">
        <v>1200</v>
      </c>
    </row>
    <row r="185" spans="1:12" ht="17.25" customHeight="1">
      <c r="A185" s="91">
        <v>5123</v>
      </c>
      <c r="B185" s="110" t="s">
        <v>503</v>
      </c>
      <c r="C185" s="137" t="s">
        <v>103</v>
      </c>
      <c r="D185" s="100">
        <f>SUM(E185:F185)</f>
        <v>4204.2</v>
      </c>
      <c r="E185" s="95" t="s">
        <v>164</v>
      </c>
      <c r="F185" s="102">
        <v>4204.2</v>
      </c>
      <c r="G185" s="103">
        <v>3646.2</v>
      </c>
      <c r="H185" s="103">
        <v>3646.2</v>
      </c>
      <c r="I185" s="103">
        <v>3604.2</v>
      </c>
      <c r="J185" s="103">
        <v>4204.2</v>
      </c>
      <c r="L185" s="419"/>
    </row>
    <row r="186" spans="1:10" ht="36.75" customHeight="1">
      <c r="A186" s="91">
        <v>5130</v>
      </c>
      <c r="B186" s="113" t="s">
        <v>833</v>
      </c>
      <c r="C186" s="108" t="s">
        <v>158</v>
      </c>
      <c r="D186" s="100">
        <f>SUM(D188:D191)</f>
        <v>14118.9</v>
      </c>
      <c r="E186" s="101" t="s">
        <v>165</v>
      </c>
      <c r="F186" s="103">
        <f>SUM(F188:F191)</f>
        <v>14118.9</v>
      </c>
      <c r="G186" s="103">
        <f>SUM(G188:G191)</f>
        <v>14118.9</v>
      </c>
      <c r="H186" s="104">
        <f>SUM(H188:H191)</f>
        <v>14118.9</v>
      </c>
      <c r="I186" s="104">
        <f>SUM(I188:I191)</f>
        <v>14118.9</v>
      </c>
      <c r="J186" s="104">
        <f>SUM(J188:J191)</f>
        <v>14118.9</v>
      </c>
    </row>
    <row r="187" spans="1:10" ht="12.75">
      <c r="A187" s="91"/>
      <c r="B187" s="99" t="s">
        <v>452</v>
      </c>
      <c r="C187" s="108"/>
      <c r="D187" s="100"/>
      <c r="E187" s="101"/>
      <c r="F187" s="96"/>
      <c r="G187" s="97"/>
      <c r="H187" s="98"/>
      <c r="I187" s="98"/>
      <c r="J187" s="98"/>
    </row>
    <row r="188" spans="1:10" ht="17.25" customHeight="1">
      <c r="A188" s="91">
        <v>5131</v>
      </c>
      <c r="B188" s="110" t="s">
        <v>106</v>
      </c>
      <c r="C188" s="137" t="s">
        <v>104</v>
      </c>
      <c r="D188" s="100">
        <f>SUM(E188:F188)</f>
        <v>1000</v>
      </c>
      <c r="E188" s="95" t="s">
        <v>164</v>
      </c>
      <c r="F188" s="102">
        <v>1000</v>
      </c>
      <c r="G188" s="103">
        <v>1000</v>
      </c>
      <c r="H188" s="104">
        <v>1000</v>
      </c>
      <c r="I188" s="104">
        <v>1000</v>
      </c>
      <c r="J188" s="104">
        <v>1000</v>
      </c>
    </row>
    <row r="189" spans="1:10" ht="17.25" customHeight="1">
      <c r="A189" s="91">
        <v>5132</v>
      </c>
      <c r="B189" s="110" t="s">
        <v>498</v>
      </c>
      <c r="C189" s="137" t="s">
        <v>105</v>
      </c>
      <c r="D189" s="100">
        <f>SUM(E189:F189)</f>
        <v>0</v>
      </c>
      <c r="E189" s="95" t="s">
        <v>164</v>
      </c>
      <c r="F189" s="102"/>
      <c r="G189" s="103"/>
      <c r="H189" s="104"/>
      <c r="I189" s="104"/>
      <c r="J189" s="104"/>
    </row>
    <row r="190" spans="1:10" ht="17.25" customHeight="1">
      <c r="A190" s="91">
        <v>5133</v>
      </c>
      <c r="B190" s="110" t="s">
        <v>499</v>
      </c>
      <c r="C190" s="137" t="s">
        <v>112</v>
      </c>
      <c r="D190" s="100">
        <f>SUM(E190:F190)</f>
        <v>0</v>
      </c>
      <c r="E190" s="95" t="s">
        <v>165</v>
      </c>
      <c r="F190" s="102"/>
      <c r="G190" s="103"/>
      <c r="H190" s="104"/>
      <c r="I190" s="104"/>
      <c r="J190" s="104"/>
    </row>
    <row r="191" spans="1:10" ht="17.25" customHeight="1">
      <c r="A191" s="91">
        <v>5134</v>
      </c>
      <c r="B191" s="110" t="s">
        <v>500</v>
      </c>
      <c r="C191" s="137" t="s">
        <v>113</v>
      </c>
      <c r="D191" s="100">
        <f>SUM(E191:F191)</f>
        <v>13118.9</v>
      </c>
      <c r="E191" s="94" t="s">
        <v>165</v>
      </c>
      <c r="F191" s="104">
        <v>13118.9</v>
      </c>
      <c r="G191" s="112">
        <v>13118.9</v>
      </c>
      <c r="H191" s="104">
        <v>13118.9</v>
      </c>
      <c r="I191" s="112">
        <v>13118.9</v>
      </c>
      <c r="J191" s="104">
        <v>13118.9</v>
      </c>
    </row>
    <row r="192" spans="1:10" ht="19.5" customHeight="1">
      <c r="A192" s="91">
        <v>5200</v>
      </c>
      <c r="B192" s="113" t="s">
        <v>834</v>
      </c>
      <c r="C192" s="108" t="s">
        <v>158</v>
      </c>
      <c r="D192" s="100">
        <f>SUM(D194:D197)</f>
        <v>0</v>
      </c>
      <c r="E192" s="95" t="s">
        <v>164</v>
      </c>
      <c r="F192" s="102">
        <f>SUM(F194:F197)</f>
        <v>0</v>
      </c>
      <c r="G192" s="103">
        <f>SUM(G194:G197)</f>
        <v>0</v>
      </c>
      <c r="H192" s="104">
        <f>SUM(H194:H197)</f>
        <v>0</v>
      </c>
      <c r="I192" s="104">
        <f>SUM(I194:I197)</f>
        <v>0</v>
      </c>
      <c r="J192" s="104">
        <f>SUM(J194:J197)</f>
        <v>0</v>
      </c>
    </row>
    <row r="193" spans="1:10" ht="12.75">
      <c r="A193" s="91"/>
      <c r="B193" s="99" t="s">
        <v>454</v>
      </c>
      <c r="C193" s="93"/>
      <c r="D193" s="100"/>
      <c r="E193" s="101"/>
      <c r="F193" s="102"/>
      <c r="G193" s="103"/>
      <c r="H193" s="104"/>
      <c r="I193" s="104"/>
      <c r="J193" s="104"/>
    </row>
    <row r="194" spans="1:10" ht="27" customHeight="1">
      <c r="A194" s="91">
        <v>5211</v>
      </c>
      <c r="B194" s="110" t="s">
        <v>515</v>
      </c>
      <c r="C194" s="137" t="s">
        <v>107</v>
      </c>
      <c r="D194" s="100">
        <f>SUM(E194:F194)</f>
        <v>0</v>
      </c>
      <c r="E194" s="95" t="s">
        <v>164</v>
      </c>
      <c r="F194" s="102"/>
      <c r="G194" s="103"/>
      <c r="H194" s="104"/>
      <c r="I194" s="104"/>
      <c r="J194" s="104"/>
    </row>
    <row r="195" spans="1:10" ht="17.25" customHeight="1">
      <c r="A195" s="91">
        <v>5221</v>
      </c>
      <c r="B195" s="110" t="s">
        <v>516</v>
      </c>
      <c r="C195" s="137" t="s">
        <v>108</v>
      </c>
      <c r="D195" s="100">
        <f>SUM(E195:F195)</f>
        <v>0</v>
      </c>
      <c r="E195" s="95" t="s">
        <v>164</v>
      </c>
      <c r="F195" s="102">
        <v>0</v>
      </c>
      <c r="G195" s="103">
        <v>0</v>
      </c>
      <c r="H195" s="104">
        <v>0</v>
      </c>
      <c r="I195" s="104">
        <v>0</v>
      </c>
      <c r="J195" s="104">
        <v>0</v>
      </c>
    </row>
    <row r="196" spans="1:10" ht="24.75" customHeight="1">
      <c r="A196" s="91">
        <v>5231</v>
      </c>
      <c r="B196" s="110" t="s">
        <v>517</v>
      </c>
      <c r="C196" s="137" t="s">
        <v>109</v>
      </c>
      <c r="D196" s="100">
        <f>SUM(E196:F196)</f>
        <v>0</v>
      </c>
      <c r="E196" s="95" t="s">
        <v>164</v>
      </c>
      <c r="F196" s="102"/>
      <c r="G196" s="103"/>
      <c r="H196" s="104"/>
      <c r="I196" s="104"/>
      <c r="J196" s="104"/>
    </row>
    <row r="197" spans="1:10" ht="17.25" customHeight="1">
      <c r="A197" s="91">
        <v>5241</v>
      </c>
      <c r="B197" s="110" t="s">
        <v>111</v>
      </c>
      <c r="C197" s="137" t="s">
        <v>110</v>
      </c>
      <c r="D197" s="100">
        <f>SUM(E197:F197)</f>
        <v>0</v>
      </c>
      <c r="E197" s="95" t="s">
        <v>164</v>
      </c>
      <c r="F197" s="102"/>
      <c r="G197" s="103"/>
      <c r="H197" s="104"/>
      <c r="I197" s="104"/>
      <c r="J197" s="104"/>
    </row>
    <row r="198" spans="1:10" ht="12.75">
      <c r="A198" s="91">
        <v>5300</v>
      </c>
      <c r="B198" s="113" t="s">
        <v>835</v>
      </c>
      <c r="C198" s="108" t="s">
        <v>158</v>
      </c>
      <c r="D198" s="100">
        <f>SUM(D200)</f>
        <v>0</v>
      </c>
      <c r="E198" s="95" t="s">
        <v>164</v>
      </c>
      <c r="F198" s="102">
        <f>SUM(F200)</f>
        <v>0</v>
      </c>
      <c r="G198" s="103">
        <f>SUM(G200)</f>
        <v>0</v>
      </c>
      <c r="H198" s="104">
        <f>SUM(H200)</f>
        <v>0</v>
      </c>
      <c r="I198" s="104">
        <f>SUM(I200)</f>
        <v>0</v>
      </c>
      <c r="J198" s="104">
        <f>SUM(J200)</f>
        <v>0</v>
      </c>
    </row>
    <row r="199" spans="1:10" ht="12.75">
      <c r="A199" s="91"/>
      <c r="B199" s="99" t="s">
        <v>454</v>
      </c>
      <c r="C199" s="93"/>
      <c r="D199" s="100"/>
      <c r="E199" s="101"/>
      <c r="F199" s="102"/>
      <c r="G199" s="103"/>
      <c r="H199" s="104"/>
      <c r="I199" s="104"/>
      <c r="J199" s="104"/>
    </row>
    <row r="200" spans="1:10" ht="13.5" customHeight="1">
      <c r="A200" s="91">
        <v>5311</v>
      </c>
      <c r="B200" s="110" t="s">
        <v>537</v>
      </c>
      <c r="C200" s="137" t="s">
        <v>114</v>
      </c>
      <c r="D200" s="100">
        <f>SUM(E200:F200)</f>
        <v>0</v>
      </c>
      <c r="E200" s="95" t="s">
        <v>164</v>
      </c>
      <c r="F200" s="102"/>
      <c r="G200" s="103"/>
      <c r="H200" s="104"/>
      <c r="I200" s="104"/>
      <c r="J200" s="104"/>
    </row>
    <row r="201" spans="1:10" ht="22.5">
      <c r="A201" s="91">
        <v>5400</v>
      </c>
      <c r="B201" s="113" t="s">
        <v>836</v>
      </c>
      <c r="C201" s="108" t="s">
        <v>158</v>
      </c>
      <c r="D201" s="100">
        <f>SUM(D203:D206)</f>
        <v>0</v>
      </c>
      <c r="E201" s="95" t="s">
        <v>164</v>
      </c>
      <c r="F201" s="102">
        <f>SUM(F203:F206)</f>
        <v>0</v>
      </c>
      <c r="G201" s="103">
        <f>SUM(G203:G206)</f>
        <v>0</v>
      </c>
      <c r="H201" s="104">
        <f>SUM(H203:H206)</f>
        <v>0</v>
      </c>
      <c r="I201" s="104">
        <f>SUM(I203:I206)</f>
        <v>0</v>
      </c>
      <c r="J201" s="104">
        <f>SUM(J203:J206)</f>
        <v>0</v>
      </c>
    </row>
    <row r="202" spans="1:10" ht="12.75">
      <c r="A202" s="91"/>
      <c r="B202" s="99" t="s">
        <v>454</v>
      </c>
      <c r="C202" s="93"/>
      <c r="D202" s="100"/>
      <c r="E202" s="101"/>
      <c r="F202" s="102"/>
      <c r="G202" s="103"/>
      <c r="H202" s="104"/>
      <c r="I202" s="104"/>
      <c r="J202" s="104"/>
    </row>
    <row r="203" spans="1:10" ht="12.75">
      <c r="A203" s="91">
        <v>5411</v>
      </c>
      <c r="B203" s="110" t="s">
        <v>538</v>
      </c>
      <c r="C203" s="137" t="s">
        <v>115</v>
      </c>
      <c r="D203" s="100">
        <f>SUM(E203:F203)</f>
        <v>0</v>
      </c>
      <c r="E203" s="95" t="s">
        <v>164</v>
      </c>
      <c r="F203" s="102"/>
      <c r="G203" s="103"/>
      <c r="H203" s="104"/>
      <c r="I203" s="104"/>
      <c r="J203" s="104"/>
    </row>
    <row r="204" spans="1:10" ht="12.75">
      <c r="A204" s="91">
        <v>5421</v>
      </c>
      <c r="B204" s="110" t="s">
        <v>539</v>
      </c>
      <c r="C204" s="137" t="s">
        <v>116</v>
      </c>
      <c r="D204" s="100">
        <f>SUM(E204:F204)</f>
        <v>0</v>
      </c>
      <c r="E204" s="95" t="s">
        <v>164</v>
      </c>
      <c r="F204" s="102"/>
      <c r="G204" s="103"/>
      <c r="H204" s="104"/>
      <c r="I204" s="104"/>
      <c r="J204" s="104"/>
    </row>
    <row r="205" spans="1:10" ht="12.75">
      <c r="A205" s="91">
        <v>5431</v>
      </c>
      <c r="B205" s="110" t="s">
        <v>118</v>
      </c>
      <c r="C205" s="137" t="s">
        <v>117</v>
      </c>
      <c r="D205" s="100">
        <f>SUM(E205:F205)</f>
        <v>0</v>
      </c>
      <c r="E205" s="95" t="s">
        <v>164</v>
      </c>
      <c r="F205" s="102"/>
      <c r="G205" s="103"/>
      <c r="H205" s="104"/>
      <c r="I205" s="104"/>
      <c r="J205" s="104"/>
    </row>
    <row r="206" spans="1:10" ht="12.75">
      <c r="A206" s="91">
        <v>5441</v>
      </c>
      <c r="B206" s="142" t="s">
        <v>50</v>
      </c>
      <c r="C206" s="137" t="s">
        <v>119</v>
      </c>
      <c r="D206" s="100">
        <f>SUM(E206:F206)</f>
        <v>0</v>
      </c>
      <c r="E206" s="95" t="s">
        <v>164</v>
      </c>
      <c r="F206" s="102"/>
      <c r="G206" s="103"/>
      <c r="H206" s="104"/>
      <c r="I206" s="104"/>
      <c r="J206" s="104"/>
    </row>
    <row r="207" spans="1:10" s="64" customFormat="1" ht="59.25" customHeight="1">
      <c r="A207" s="143" t="s">
        <v>333</v>
      </c>
      <c r="B207" s="144" t="s">
        <v>837</v>
      </c>
      <c r="C207" s="145" t="s">
        <v>158</v>
      </c>
      <c r="D207" s="100">
        <f>SUM(D209,D214,D222,D225)</f>
        <v>-4500</v>
      </c>
      <c r="E207" s="101" t="s">
        <v>157</v>
      </c>
      <c r="F207" s="102">
        <f>SUM(F209,F214,F222,F225)</f>
        <v>-4500</v>
      </c>
      <c r="G207" s="103">
        <f>SUM(G209,G214,G222,G225)</f>
        <v>0</v>
      </c>
      <c r="H207" s="104">
        <f>SUM(H209,H214,H222,H225)</f>
        <v>0</v>
      </c>
      <c r="I207" s="104">
        <f>SUM(I209,I214,I222,I225)</f>
        <v>-4500</v>
      </c>
      <c r="J207" s="104">
        <f>SUM(J209,J214,J222,J225)</f>
        <v>-4500</v>
      </c>
    </row>
    <row r="208" spans="1:10" s="64" customFormat="1" ht="12.75">
      <c r="A208" s="143"/>
      <c r="B208" s="146" t="s">
        <v>451</v>
      </c>
      <c r="C208" s="145"/>
      <c r="D208" s="100"/>
      <c r="E208" s="101"/>
      <c r="F208" s="102"/>
      <c r="G208" s="103"/>
      <c r="H208" s="104"/>
      <c r="I208" s="104"/>
      <c r="J208" s="104"/>
    </row>
    <row r="209" spans="1:10" ht="28.5">
      <c r="A209" s="147" t="s">
        <v>334</v>
      </c>
      <c r="B209" s="148" t="s">
        <v>838</v>
      </c>
      <c r="C209" s="149" t="s">
        <v>158</v>
      </c>
      <c r="D209" s="100">
        <f>SUM(D211:D213)</f>
        <v>0</v>
      </c>
      <c r="E209" s="101" t="s">
        <v>157</v>
      </c>
      <c r="F209" s="102">
        <f>SUM(F211:F213)</f>
        <v>0</v>
      </c>
      <c r="G209" s="103">
        <f>SUM(G211:G213)</f>
        <v>0</v>
      </c>
      <c r="H209" s="104">
        <f>SUM(H211:H213)</f>
        <v>0</v>
      </c>
      <c r="I209" s="104">
        <f>SUM(I211:I213)</f>
        <v>0</v>
      </c>
      <c r="J209" s="104">
        <f>SUM(J211:J213)</f>
        <v>0</v>
      </c>
    </row>
    <row r="210" spans="1:10" ht="12.75">
      <c r="A210" s="147"/>
      <c r="B210" s="146" t="s">
        <v>451</v>
      </c>
      <c r="C210" s="149"/>
      <c r="D210" s="100"/>
      <c r="E210" s="101"/>
      <c r="F210" s="102"/>
      <c r="G210" s="103"/>
      <c r="H210" s="104"/>
      <c r="I210" s="104"/>
      <c r="J210" s="104"/>
    </row>
    <row r="211" spans="1:10" ht="12.75">
      <c r="A211" s="147" t="s">
        <v>335</v>
      </c>
      <c r="B211" s="150" t="s">
        <v>546</v>
      </c>
      <c r="C211" s="151" t="s">
        <v>541</v>
      </c>
      <c r="D211" s="100">
        <f>SUM(E211:F211)</f>
        <v>0</v>
      </c>
      <c r="E211" s="101" t="s">
        <v>165</v>
      </c>
      <c r="F211" s="102"/>
      <c r="G211" s="103"/>
      <c r="H211" s="104"/>
      <c r="I211" s="104"/>
      <c r="J211" s="104"/>
    </row>
    <row r="212" spans="1:10" s="66" customFormat="1" ht="12.75">
      <c r="A212" s="147" t="s">
        <v>336</v>
      </c>
      <c r="B212" s="150" t="s">
        <v>545</v>
      </c>
      <c r="C212" s="151" t="s">
        <v>542</v>
      </c>
      <c r="D212" s="100">
        <f>SUM(E212:F212)</f>
        <v>0</v>
      </c>
      <c r="E212" s="101" t="s">
        <v>165</v>
      </c>
      <c r="F212" s="152"/>
      <c r="G212" s="153"/>
      <c r="H212" s="154"/>
      <c r="I212" s="154"/>
      <c r="J212" s="154"/>
    </row>
    <row r="213" spans="1:10" ht="30.75" customHeight="1">
      <c r="A213" s="155" t="s">
        <v>337</v>
      </c>
      <c r="B213" s="150" t="s">
        <v>548</v>
      </c>
      <c r="C213" s="151" t="s">
        <v>543</v>
      </c>
      <c r="D213" s="100">
        <f>SUM(E213:F213)</f>
        <v>0</v>
      </c>
      <c r="E213" s="101" t="s">
        <v>157</v>
      </c>
      <c r="F213" s="102"/>
      <c r="G213" s="103"/>
      <c r="H213" s="104"/>
      <c r="I213" s="104"/>
      <c r="J213" s="104"/>
    </row>
    <row r="214" spans="1:10" ht="31.5" customHeight="1">
      <c r="A214" s="155" t="s">
        <v>338</v>
      </c>
      <c r="B214" s="148" t="s">
        <v>839</v>
      </c>
      <c r="C214" s="149" t="s">
        <v>158</v>
      </c>
      <c r="D214" s="100">
        <f>SUM(D216:D217)</f>
        <v>0</v>
      </c>
      <c r="E214" s="101" t="s">
        <v>157</v>
      </c>
      <c r="F214" s="102">
        <f>SUM(F216:F217)</f>
        <v>0</v>
      </c>
      <c r="G214" s="103">
        <f>SUM(G216:G217)</f>
        <v>0</v>
      </c>
      <c r="H214" s="104">
        <f>SUM(H216:H217)</f>
        <v>0</v>
      </c>
      <c r="I214" s="104">
        <f>SUM(I216:I217)</f>
        <v>0</v>
      </c>
      <c r="J214" s="104">
        <f>SUM(J216:J217)</f>
        <v>0</v>
      </c>
    </row>
    <row r="215" spans="1:10" ht="12.75">
      <c r="A215" s="155"/>
      <c r="B215" s="146" t="s">
        <v>451</v>
      </c>
      <c r="C215" s="149"/>
      <c r="D215" s="100"/>
      <c r="E215" s="101"/>
      <c r="F215" s="102"/>
      <c r="G215" s="103"/>
      <c r="H215" s="104"/>
      <c r="I215" s="104"/>
      <c r="J215" s="104"/>
    </row>
    <row r="216" spans="1:10" ht="29.25" customHeight="1">
      <c r="A216" s="155" t="s">
        <v>339</v>
      </c>
      <c r="B216" s="150" t="s">
        <v>531</v>
      </c>
      <c r="C216" s="149" t="s">
        <v>549</v>
      </c>
      <c r="D216" s="100">
        <f>SUM(E216:F216)</f>
        <v>0</v>
      </c>
      <c r="E216" s="101" t="s">
        <v>157</v>
      </c>
      <c r="F216" s="102"/>
      <c r="G216" s="103"/>
      <c r="H216" s="104"/>
      <c r="I216" s="104"/>
      <c r="J216" s="104"/>
    </row>
    <row r="217" spans="1:10" ht="25.5">
      <c r="A217" s="155" t="s">
        <v>340</v>
      </c>
      <c r="B217" s="150" t="s">
        <v>840</v>
      </c>
      <c r="C217" s="149" t="s">
        <v>158</v>
      </c>
      <c r="D217" s="100">
        <f>SUM(D219:D221)</f>
        <v>0</v>
      </c>
      <c r="E217" s="101" t="s">
        <v>157</v>
      </c>
      <c r="F217" s="102">
        <f>SUM(F219:F221)</f>
        <v>0</v>
      </c>
      <c r="G217" s="103">
        <f>SUM(G219:G221)</f>
        <v>0</v>
      </c>
      <c r="H217" s="104">
        <f>SUM(H219:H221)</f>
        <v>0</v>
      </c>
      <c r="I217" s="104">
        <f>SUM(I219:I221)</f>
        <v>0</v>
      </c>
      <c r="J217" s="104">
        <f>SUM(J219:J221)</f>
        <v>0</v>
      </c>
    </row>
    <row r="218" spans="1:10" ht="12.75">
      <c r="A218" s="155"/>
      <c r="B218" s="146" t="s">
        <v>452</v>
      </c>
      <c r="C218" s="149"/>
      <c r="D218" s="100"/>
      <c r="E218" s="101"/>
      <c r="F218" s="102"/>
      <c r="G218" s="103"/>
      <c r="H218" s="104"/>
      <c r="I218" s="104"/>
      <c r="J218" s="104"/>
    </row>
    <row r="219" spans="1:10" ht="12.75">
      <c r="A219" s="155" t="s">
        <v>341</v>
      </c>
      <c r="B219" s="146" t="s">
        <v>528</v>
      </c>
      <c r="C219" s="151" t="s">
        <v>550</v>
      </c>
      <c r="D219" s="100">
        <f>SUM(E219:F219)</f>
        <v>0</v>
      </c>
      <c r="E219" s="101" t="s">
        <v>165</v>
      </c>
      <c r="F219" s="102"/>
      <c r="G219" s="103"/>
      <c r="H219" s="104"/>
      <c r="I219" s="104"/>
      <c r="J219" s="104"/>
    </row>
    <row r="220" spans="1:10" ht="25.5">
      <c r="A220" s="156" t="s">
        <v>342</v>
      </c>
      <c r="B220" s="146" t="s">
        <v>527</v>
      </c>
      <c r="C220" s="149" t="s">
        <v>551</v>
      </c>
      <c r="D220" s="100">
        <f>SUM(E220:F220)</f>
        <v>0</v>
      </c>
      <c r="E220" s="101" t="s">
        <v>157</v>
      </c>
      <c r="F220" s="102"/>
      <c r="G220" s="103"/>
      <c r="H220" s="104"/>
      <c r="I220" s="104"/>
      <c r="J220" s="104"/>
    </row>
    <row r="221" spans="1:10" ht="25.5">
      <c r="A221" s="155" t="s">
        <v>343</v>
      </c>
      <c r="B221" s="157" t="s">
        <v>526</v>
      </c>
      <c r="C221" s="149" t="s">
        <v>552</v>
      </c>
      <c r="D221" s="100">
        <f>SUM(E221:F221)</f>
        <v>0</v>
      </c>
      <c r="E221" s="101" t="s">
        <v>157</v>
      </c>
      <c r="F221" s="102"/>
      <c r="G221" s="103"/>
      <c r="H221" s="104"/>
      <c r="I221" s="104"/>
      <c r="J221" s="104"/>
    </row>
    <row r="222" spans="1:10" ht="28.5">
      <c r="A222" s="155" t="s">
        <v>344</v>
      </c>
      <c r="B222" s="148" t="s">
        <v>841</v>
      </c>
      <c r="C222" s="149" t="s">
        <v>158</v>
      </c>
      <c r="D222" s="100">
        <f>SUM(D224)</f>
        <v>0</v>
      </c>
      <c r="E222" s="101" t="s">
        <v>157</v>
      </c>
      <c r="F222" s="102">
        <f>SUM(F224)</f>
        <v>0</v>
      </c>
      <c r="G222" s="103">
        <f>SUM(G224)</f>
        <v>0</v>
      </c>
      <c r="H222" s="104">
        <f>SUM(H224)</f>
        <v>0</v>
      </c>
      <c r="I222" s="104">
        <f>SUM(I224)</f>
        <v>0</v>
      </c>
      <c r="J222" s="104">
        <f>SUM(J224)</f>
        <v>0</v>
      </c>
    </row>
    <row r="223" spans="1:10" ht="12.75">
      <c r="A223" s="155"/>
      <c r="B223" s="146" t="s">
        <v>451</v>
      </c>
      <c r="C223" s="149"/>
      <c r="D223" s="100"/>
      <c r="E223" s="101"/>
      <c r="F223" s="102"/>
      <c r="G223" s="103"/>
      <c r="H223" s="104"/>
      <c r="I223" s="104"/>
      <c r="J223" s="104"/>
    </row>
    <row r="224" spans="1:10" ht="25.5">
      <c r="A224" s="156" t="s">
        <v>345</v>
      </c>
      <c r="B224" s="150" t="s">
        <v>529</v>
      </c>
      <c r="C224" s="145" t="s">
        <v>554</v>
      </c>
      <c r="D224" s="100">
        <f>SUM(E224:F224)</f>
        <v>0</v>
      </c>
      <c r="E224" s="101" t="s">
        <v>157</v>
      </c>
      <c r="F224" s="102"/>
      <c r="G224" s="103"/>
      <c r="H224" s="104"/>
      <c r="I224" s="104"/>
      <c r="J224" s="104"/>
    </row>
    <row r="225" spans="1:10" ht="42.75">
      <c r="A225" s="155" t="s">
        <v>346</v>
      </c>
      <c r="B225" s="148" t="s">
        <v>842</v>
      </c>
      <c r="C225" s="149" t="s">
        <v>158</v>
      </c>
      <c r="D225" s="100">
        <f>SUM(D227:D230)</f>
        <v>-4500</v>
      </c>
      <c r="E225" s="101" t="s">
        <v>157</v>
      </c>
      <c r="F225" s="102">
        <f>SUM(F227:F230)</f>
        <v>-4500</v>
      </c>
      <c r="G225" s="103">
        <f>SUM(G227:G230)</f>
        <v>0</v>
      </c>
      <c r="H225" s="104">
        <f>SUM(H227:H230)</f>
        <v>0</v>
      </c>
      <c r="I225" s="104">
        <f>SUM(I227:I230)</f>
        <v>-4500</v>
      </c>
      <c r="J225" s="104">
        <f>SUM(J227:J230)</f>
        <v>-4500</v>
      </c>
    </row>
    <row r="226" spans="1:10" ht="12.75">
      <c r="A226" s="155"/>
      <c r="B226" s="146" t="s">
        <v>451</v>
      </c>
      <c r="C226" s="149"/>
      <c r="D226" s="100"/>
      <c r="E226" s="101"/>
      <c r="F226" s="102"/>
      <c r="G226" s="103"/>
      <c r="H226" s="104"/>
      <c r="I226" s="104"/>
      <c r="J226" s="104"/>
    </row>
    <row r="227" spans="1:10" ht="12.75">
      <c r="A227" s="155" t="s">
        <v>347</v>
      </c>
      <c r="B227" s="150" t="s">
        <v>555</v>
      </c>
      <c r="C227" s="151" t="s">
        <v>557</v>
      </c>
      <c r="D227" s="100">
        <f>SUM(E227:F227)</f>
        <v>-4500</v>
      </c>
      <c r="E227" s="101" t="s">
        <v>157</v>
      </c>
      <c r="F227" s="102">
        <v>-4500</v>
      </c>
      <c r="G227" s="103"/>
      <c r="H227" s="104"/>
      <c r="I227" s="104">
        <v>-4500</v>
      </c>
      <c r="J227" s="104">
        <v>-4500</v>
      </c>
    </row>
    <row r="228" spans="1:10" ht="15.75" customHeight="1">
      <c r="A228" s="156" t="s">
        <v>351</v>
      </c>
      <c r="B228" s="150" t="s">
        <v>556</v>
      </c>
      <c r="C228" s="145" t="s">
        <v>558</v>
      </c>
      <c r="D228" s="100">
        <f>SUM(E228:F228)</f>
        <v>0</v>
      </c>
      <c r="E228" s="101" t="s">
        <v>157</v>
      </c>
      <c r="F228" s="102"/>
      <c r="G228" s="103"/>
      <c r="H228" s="104"/>
      <c r="I228" s="104"/>
      <c r="J228" s="104"/>
    </row>
    <row r="229" spans="1:10" ht="25.5">
      <c r="A229" s="155" t="s">
        <v>352</v>
      </c>
      <c r="B229" s="150" t="s">
        <v>417</v>
      </c>
      <c r="C229" s="149" t="s">
        <v>559</v>
      </c>
      <c r="D229" s="100">
        <f>SUM(E229:F229)</f>
        <v>0</v>
      </c>
      <c r="E229" s="101" t="s">
        <v>157</v>
      </c>
      <c r="F229" s="102"/>
      <c r="G229" s="103"/>
      <c r="H229" s="104"/>
      <c r="I229" s="104"/>
      <c r="J229" s="104"/>
    </row>
    <row r="230" spans="1:10" ht="25.5">
      <c r="A230" s="155" t="s">
        <v>353</v>
      </c>
      <c r="B230" s="150" t="s">
        <v>530</v>
      </c>
      <c r="C230" s="149" t="s">
        <v>560</v>
      </c>
      <c r="D230" s="100">
        <f>SUM(E230:F230)</f>
        <v>0</v>
      </c>
      <c r="E230" s="101" t="s">
        <v>157</v>
      </c>
      <c r="F230" s="102"/>
      <c r="G230" s="103"/>
      <c r="H230" s="104"/>
      <c r="I230" s="104"/>
      <c r="J230" s="104"/>
    </row>
    <row r="231" spans="3:7" ht="12.75">
      <c r="C231" s="158"/>
      <c r="D231" s="159"/>
      <c r="E231" s="160"/>
      <c r="F231" s="161"/>
      <c r="G231" s="65"/>
    </row>
  </sheetData>
  <sheetProtection/>
  <protectedRanges>
    <protectedRange sqref="E1" name="Range24"/>
    <protectedRange sqref="E103 G103:J103" name="Range18"/>
    <protectedRange sqref="F211:F213 F216 F219 G210:J213 G215:J216 D218:F218 D215:F215 D210:F210 G218:J219 D208:E208 G208:J208" name="Range15"/>
    <protectedRange sqref="F178:F179 F183:F184 G182:J184 D182:F182 D177:F177 D173:J173 D175:J175 D187:J187 G177:J179" name="Range13"/>
    <protectedRange sqref="E142 E147:E148 G141:J142 D144:J144 E151:E154 D150:F150 D146:F146 D141:F141 G154:J154 G146:J148 G150:J152" name="Range11"/>
    <protectedRange sqref="D109:E109 D117:F117 D111:E111 E118:E119 D121:J121 G109:J109 E112:E115 G117:J119 G111:J115" name="Range9"/>
    <protectedRange sqref="E88:E89 D95:J95 E92:E93 D91:F91 D97:J97 G91:J93 G88:J89 D87:J87" name="Range7"/>
    <protectedRange sqref="E61:E68 E73:E74 D72:F72 D70:J70 G65:J66 G62:J63 G68:J68 D60:J60 G72:J74" name="Range5"/>
    <protectedRange sqref="E25:F25 E39:E41 G24:J25 E30:E36 D27:J27 D29:F29 D24:F24 G41:J41 G35:J36 G29:J32 D38:J38" name="Range3"/>
    <protectedRange sqref="E17:E19 D21:J21 G19:J19 D14:J14 D12:J12 G17:J17 D16:J16 D10:J10" name="Range1"/>
    <protectedRange sqref="E44:E50 E54 E57:E58 D53:J53 G47:J49 D56:J56 G54:J54 I57:J57 D43:J43" name="Range4"/>
    <protectedRange sqref="E77:E78 E81:E83 D85:J85 D80:F80 D76:F76 G80:J83 G76:J78" name="Range6"/>
    <protectedRange sqref="E98:E99 E106:E107 E102 D105:E105 D101:F101 G98:J99 G101:J102 G105:J107" name="Range8"/>
    <protectedRange sqref="E122:E126 E132:E133 E136:E139 D135:F135 D131:F131 D129:J129 G131:J133 G122:J126 G135:J138" name="Range10"/>
    <protectedRange sqref="E157 G166:J167 E160:E161 E164 E167 E171 D169:J169 G156:J157 G159:J161 D166:F166 D163:F163 D159:F159 D156:F156 G171:J171 F170 G163:J164" name="Range12"/>
    <protectedRange sqref="F194:F197 F203:F206 F188:J190 D202:F202 D193:F193 G202:J206 G193:J197 D199:J199" name="Range14"/>
    <protectedRange sqref="F224 G223:J224 D223:F223 F220:J221 D226:J226 F228:J230" name="Range16"/>
    <protectedRange sqref="E22 G22:J22" name="Range17"/>
    <protectedRange sqref="F200:J200" name="Range21"/>
    <protectedRange sqref="D3:E3" name="Range25"/>
    <protectedRange sqref="G39:J39" name="Range2_1"/>
    <protectedRange sqref="G46:J46" name="Range2_5"/>
    <protectedRange sqref="G67:J67" name="Range2_7"/>
    <protectedRange sqref="G18:J18" name="Range2_11"/>
    <protectedRange sqref="G33:J33" name="Range2_12"/>
    <protectedRange sqref="G153:J153" name="Range3_1"/>
    <protectedRange sqref="G44:J44" name="Range2_13"/>
    <protectedRange sqref="G45:J45" name="Range2_14"/>
    <protectedRange sqref="G57:H57" name="Range2"/>
    <protectedRange sqref="G34:J34" name="Range2_3"/>
    <protectedRange sqref="G139:J139" name="Range23_2"/>
    <protectedRange sqref="G40:J40" name="Range2_4"/>
    <protectedRange sqref="G50:J50" name="Range2_15"/>
    <protectedRange sqref="F227:J227" name="Range16_1"/>
    <protectedRange sqref="F191:J191" name="Range3_4_1"/>
    <protectedRange sqref="F185:J185" name="Range13_1"/>
    <protectedRange sqref="F180:J180" name="Range13_2"/>
    <protectedRange sqref="E127" name="Range10_1"/>
    <protectedRange sqref="G127:J127" name="Range3_2_1"/>
    <protectedRange sqref="E51 G51:J51" name="Range4_1"/>
    <protectedRange sqref="E170" name="Range24_1_1"/>
  </protectedRanges>
  <mergeCells count="9">
    <mergeCell ref="H2:K2"/>
    <mergeCell ref="A5:A7"/>
    <mergeCell ref="G6:J6"/>
    <mergeCell ref="G5:J5"/>
    <mergeCell ref="B2:G2"/>
    <mergeCell ref="B3:J3"/>
    <mergeCell ref="D6:D7"/>
    <mergeCell ref="D5:F5"/>
    <mergeCell ref="B5:C6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8 C17:C19 C22 C25 C30:C36 C40:C41 C44:C47 C49:C50 C54 C57:C58 C61:C68 C73:C74 C77:C78 C81:C83 C88:C89 C92:C93 C98:C99 C102:C103 C106:C108 C118:C120 C132:C133 C136:C139 C142 C147:C148 C151 C153:C154 C157 C160:C161 C164 C167 C170 C178:C179 C183:C184 C188:C190 C194:C197 C200 C203:C206 C211:C213 C216 C219:C221 C224 C228:C2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198"/>
  <sheetViews>
    <sheetView zoomScalePageLayoutView="0" workbookViewId="0" topLeftCell="A5">
      <selection activeCell="F29" sqref="F29"/>
    </sheetView>
  </sheetViews>
  <sheetFormatPr defaultColWidth="9.140625" defaultRowHeight="12.75"/>
  <cols>
    <col min="1" max="1" width="5.57421875" style="30" customWidth="1"/>
    <col min="2" max="2" width="39.00390625" style="30" customWidth="1"/>
    <col min="3" max="3" width="14.140625" style="30" customWidth="1"/>
    <col min="4" max="4" width="13.00390625" style="30" customWidth="1"/>
    <col min="5" max="5" width="13.421875" style="30" customWidth="1"/>
    <col min="6" max="6" width="13.8515625" style="30" customWidth="1"/>
    <col min="7" max="7" width="12.28125" style="30" customWidth="1"/>
    <col min="8" max="8" width="13.28125" style="30" customWidth="1"/>
    <col min="9" max="9" width="14.57421875" style="30" customWidth="1"/>
    <col min="10" max="10" width="12.57421875" style="30" customWidth="1"/>
    <col min="11" max="11" width="14.57421875" style="30" customWidth="1"/>
    <col min="12" max="16384" width="9.140625" style="30" customWidth="1"/>
  </cols>
  <sheetData>
    <row r="2" spans="1:10" s="26" customFormat="1" ht="15" customHeight="1">
      <c r="A2" s="21"/>
      <c r="B2" s="22"/>
      <c r="C2" s="22"/>
      <c r="D2" s="23"/>
      <c r="E2" s="22"/>
      <c r="F2" s="24"/>
      <c r="G2" s="22"/>
      <c r="H2" s="583"/>
      <c r="I2" s="583"/>
      <c r="J2" s="583"/>
    </row>
    <row r="3" spans="1:11" s="26" customFormat="1" ht="26.25" customHeight="1">
      <c r="A3" s="21"/>
      <c r="B3" s="22"/>
      <c r="C3" s="22"/>
      <c r="D3" s="585" t="s">
        <v>327</v>
      </c>
      <c r="E3" s="585"/>
      <c r="F3" s="24"/>
      <c r="G3" s="536"/>
      <c r="H3" s="536"/>
      <c r="I3" s="536"/>
      <c r="J3" s="22"/>
      <c r="K3" s="22"/>
    </row>
    <row r="4" spans="1:11" s="26" customFormat="1" ht="15.75">
      <c r="A4" s="25"/>
      <c r="B4" s="25"/>
      <c r="C4" s="25"/>
      <c r="D4" s="25"/>
      <c r="E4" s="25"/>
      <c r="F4" s="27"/>
      <c r="G4" s="25"/>
      <c r="H4" s="25"/>
      <c r="I4" s="25"/>
      <c r="J4" s="25"/>
      <c r="K4" s="25"/>
    </row>
    <row r="5" spans="1:11" s="26" customFormat="1" ht="15.75">
      <c r="A5" s="25"/>
      <c r="B5" s="25"/>
      <c r="C5" s="25"/>
      <c r="D5" s="25"/>
      <c r="E5" s="25"/>
      <c r="F5" s="27"/>
      <c r="G5" s="25"/>
      <c r="H5" s="25"/>
      <c r="I5" s="25"/>
      <c r="J5" s="25"/>
      <c r="K5" s="25"/>
    </row>
    <row r="6" spans="1:11" s="26" customFormat="1" ht="29.25" customHeight="1">
      <c r="A6" s="25"/>
      <c r="B6" s="584" t="s">
        <v>691</v>
      </c>
      <c r="C6" s="584"/>
      <c r="D6" s="584"/>
      <c r="E6" s="584"/>
      <c r="F6" s="584"/>
      <c r="G6" s="584"/>
      <c r="H6" s="584"/>
      <c r="I6" s="584"/>
      <c r="J6" s="27"/>
      <c r="K6" s="27"/>
    </row>
    <row r="7" spans="1:11" s="26" customFormat="1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2" ht="13.5" thickBot="1">
      <c r="A8" s="28"/>
      <c r="B8" s="28"/>
      <c r="C8" s="28"/>
      <c r="D8" s="28"/>
      <c r="E8" s="29"/>
      <c r="F8" s="29"/>
      <c r="G8" s="29"/>
      <c r="H8" s="29"/>
      <c r="I8" s="29"/>
      <c r="J8" s="24"/>
      <c r="K8" s="24"/>
      <c r="L8" s="24"/>
    </row>
    <row r="9" spans="1:12" ht="13.5" thickBot="1">
      <c r="A9" s="590" t="s">
        <v>472</v>
      </c>
      <c r="B9" s="587"/>
      <c r="C9" s="593" t="s">
        <v>256</v>
      </c>
      <c r="D9" s="593"/>
      <c r="E9" s="593"/>
      <c r="F9" s="597" t="s">
        <v>277</v>
      </c>
      <c r="G9" s="598"/>
      <c r="H9" s="598"/>
      <c r="I9" s="599"/>
      <c r="J9" s="24"/>
      <c r="K9" s="24"/>
      <c r="L9" s="24"/>
    </row>
    <row r="10" spans="1:12" ht="30" customHeight="1" thickBot="1">
      <c r="A10" s="591"/>
      <c r="B10" s="588"/>
      <c r="C10" s="31" t="s">
        <v>257</v>
      </c>
      <c r="D10" s="32" t="s">
        <v>258</v>
      </c>
      <c r="E10" s="33"/>
      <c r="F10" s="594" t="s">
        <v>278</v>
      </c>
      <c r="G10" s="595"/>
      <c r="H10" s="595"/>
      <c r="I10" s="596"/>
      <c r="J10" s="24"/>
      <c r="K10" s="24"/>
      <c r="L10" s="24"/>
    </row>
    <row r="11" spans="1:12" ht="26.25" thickBot="1">
      <c r="A11" s="592"/>
      <c r="B11" s="589"/>
      <c r="C11" s="34" t="s">
        <v>260</v>
      </c>
      <c r="D11" s="35" t="s">
        <v>155</v>
      </c>
      <c r="E11" s="36" t="s">
        <v>156</v>
      </c>
      <c r="F11" s="37">
        <v>1</v>
      </c>
      <c r="G11" s="37">
        <v>2</v>
      </c>
      <c r="H11" s="37">
        <v>3</v>
      </c>
      <c r="I11" s="37">
        <v>4</v>
      </c>
      <c r="J11" s="24"/>
      <c r="K11" s="24"/>
      <c r="L11" s="24"/>
    </row>
    <row r="12" spans="1:12" ht="13.5" thickBot="1">
      <c r="A12" s="38">
        <v>1</v>
      </c>
      <c r="B12" s="38">
        <v>2</v>
      </c>
      <c r="C12" s="39">
        <v>3</v>
      </c>
      <c r="D12" s="40">
        <v>4</v>
      </c>
      <c r="E12" s="41">
        <v>5</v>
      </c>
      <c r="F12" s="39">
        <v>6</v>
      </c>
      <c r="G12" s="42">
        <v>7</v>
      </c>
      <c r="H12" s="43">
        <v>8</v>
      </c>
      <c r="I12" s="39">
        <v>9</v>
      </c>
      <c r="J12" s="24"/>
      <c r="K12" s="24"/>
      <c r="L12" s="24"/>
    </row>
    <row r="13" spans="1:12" ht="30" customHeight="1" thickBot="1">
      <c r="A13" s="44">
        <v>8000</v>
      </c>
      <c r="B13" s="45" t="s">
        <v>399</v>
      </c>
      <c r="C13" s="46">
        <f>SUM(D13:E13)</f>
        <v>-137496.5999999999</v>
      </c>
      <c r="D13" s="46">
        <f>Ekamutner!E11-'Gorcarnakan caxs'!G9</f>
        <v>-4040.399999999907</v>
      </c>
      <c r="E13" s="46">
        <f>Ekamutner!F11-'Gorcarnakan caxs'!H9</f>
        <v>-133456.19999999998</v>
      </c>
      <c r="F13" s="46">
        <f>Ekamutner!G11-'Gorcarnakan caxs'!I9</f>
        <v>-137496.59999999998</v>
      </c>
      <c r="G13" s="46">
        <f>Ekamutner!H11-'Gorcarnakan caxs'!J9</f>
        <v>-137496.59999999992</v>
      </c>
      <c r="H13" s="46">
        <f>Ekamutner!I11-'Gorcarnakan caxs'!K9</f>
        <v>-137496.59999999986</v>
      </c>
      <c r="I13" s="46">
        <f>Ekamutner!J11-'Gorcarnakan caxs'!L9</f>
        <v>-137496.59999999986</v>
      </c>
      <c r="J13" s="24"/>
      <c r="K13" s="24"/>
      <c r="L13" s="24"/>
    </row>
    <row r="14" spans="1:12" ht="12.75">
      <c r="A14" s="29"/>
      <c r="B14" s="29"/>
      <c r="C14" s="29"/>
      <c r="D14" s="29"/>
      <c r="E14" s="29"/>
      <c r="F14" s="29"/>
      <c r="G14" s="29"/>
      <c r="H14" s="29"/>
      <c r="I14" s="29"/>
      <c r="J14" s="24"/>
      <c r="K14" s="24"/>
      <c r="L14" s="24"/>
    </row>
    <row r="15" spans="1:12" ht="12.75">
      <c r="A15" s="29"/>
      <c r="B15" s="29"/>
      <c r="C15" s="29"/>
      <c r="D15" s="29"/>
      <c r="E15" s="29"/>
      <c r="F15" s="29"/>
      <c r="G15" s="29"/>
      <c r="H15" s="29"/>
      <c r="I15" s="29"/>
      <c r="J15" s="24"/>
      <c r="K15" s="24"/>
      <c r="L15" s="24"/>
    </row>
    <row r="16" spans="1:12" ht="12.75">
      <c r="A16" s="29"/>
      <c r="B16" s="29"/>
      <c r="C16" s="29"/>
      <c r="D16" s="29"/>
      <c r="E16" s="29"/>
      <c r="F16" s="29"/>
      <c r="G16" s="29"/>
      <c r="H16" s="29"/>
      <c r="I16" s="29"/>
      <c r="J16" s="24"/>
      <c r="K16" s="24"/>
      <c r="L16" s="24"/>
    </row>
    <row r="17" spans="1:12" ht="12.75">
      <c r="A17" s="29"/>
      <c r="B17" s="29"/>
      <c r="C17" s="29"/>
      <c r="D17" s="29"/>
      <c r="E17" s="29"/>
      <c r="F17" s="29"/>
      <c r="G17" s="29"/>
      <c r="H17" s="29"/>
      <c r="I17" s="29"/>
      <c r="J17" s="24"/>
      <c r="K17" s="24"/>
      <c r="L17" s="24"/>
    </row>
    <row r="18" spans="1:12" ht="12.75">
      <c r="A18" s="29"/>
      <c r="B18" s="47" t="s">
        <v>432</v>
      </c>
      <c r="C18" s="48">
        <f>C13+'Dificiti caxs'!D11</f>
        <v>0</v>
      </c>
      <c r="D18" s="48">
        <f>D13+'Dificiti caxs'!E11</f>
        <v>9.458744898438454E-11</v>
      </c>
      <c r="E18" s="48">
        <f>E13+'Dificiti caxs'!F11</f>
        <v>0</v>
      </c>
      <c r="F18" s="48">
        <f>F13+'Dificiti caxs'!G11</f>
        <v>0</v>
      </c>
      <c r="G18" s="48">
        <f>G13+'Dificiti caxs'!H11</f>
        <v>0</v>
      </c>
      <c r="H18" s="48">
        <f>H13+'Dificiti caxs'!I11</f>
        <v>0</v>
      </c>
      <c r="I18" s="48">
        <f>I13+'Dificiti caxs'!J11</f>
        <v>0</v>
      </c>
      <c r="J18" s="24"/>
      <c r="K18" s="24"/>
      <c r="L18" s="24"/>
    </row>
    <row r="19" spans="1:12" ht="12.75">
      <c r="A19" s="29"/>
      <c r="B19" s="47" t="s">
        <v>433</v>
      </c>
      <c r="C19" s="48">
        <f>'Gorcarnakan caxs'!F9-'Tntesagitakan '!D9</f>
        <v>0</v>
      </c>
      <c r="D19" s="48">
        <f>'Gorcarnakan caxs'!G9-'Tntesagitakan '!E9</f>
        <v>0</v>
      </c>
      <c r="E19" s="48">
        <f>'Gorcarnakan caxs'!H9-'Tntesagitakan '!F9</f>
        <v>0</v>
      </c>
      <c r="F19" s="48">
        <f>'Gorcarnakan caxs'!I9-'Tntesagitakan '!G9</f>
        <v>0</v>
      </c>
      <c r="G19" s="48">
        <f>'Gorcarnakan caxs'!J9-'Tntesagitakan '!H9</f>
        <v>0</v>
      </c>
      <c r="H19" s="48">
        <f>'Gorcarnakan caxs'!K9-'Tntesagitakan '!I9</f>
        <v>0</v>
      </c>
      <c r="I19" s="48">
        <f>'Gorcarnakan caxs'!L9-'Tntesagitakan '!J9</f>
        <v>0</v>
      </c>
      <c r="J19" s="24"/>
      <c r="K19" s="24"/>
      <c r="L19" s="24"/>
    </row>
    <row r="20" spans="1:12" ht="12.75">
      <c r="A20" s="29"/>
      <c r="B20" s="47" t="s">
        <v>685</v>
      </c>
      <c r="C20" s="48">
        <f>'Tntesagitakan '!D9-'Gorcarnakan caxs.Tntesagitakan'!F12</f>
        <v>0</v>
      </c>
      <c r="D20" s="48">
        <f>'Tntesagitakan '!E9-'Gorcarnakan caxs.Tntesagitakan'!G12</f>
        <v>0</v>
      </c>
      <c r="E20" s="48">
        <f>'Tntesagitakan '!F9-'Gorcarnakan caxs.Tntesagitakan'!H12</f>
        <v>0</v>
      </c>
      <c r="F20" s="48">
        <f>'Tntesagitakan '!G9-'Gorcarnakan caxs.Tntesagitakan'!I12</f>
        <v>0</v>
      </c>
      <c r="G20" s="48">
        <f>'Tntesagitakan '!H9-'Gorcarnakan caxs.Tntesagitakan'!J12</f>
        <v>0</v>
      </c>
      <c r="H20" s="48">
        <f>'Tntesagitakan '!I9-'Gorcarnakan caxs.Tntesagitakan'!K12</f>
        <v>0</v>
      </c>
      <c r="I20" s="48">
        <f>'Tntesagitakan '!J9-'Gorcarnakan caxs.Tntesagitakan'!L12</f>
        <v>0</v>
      </c>
      <c r="J20" s="24"/>
      <c r="K20" s="24"/>
      <c r="L20" s="24"/>
    </row>
    <row r="21" spans="1:12" ht="12.75">
      <c r="A21" s="29"/>
      <c r="B21" s="47" t="s">
        <v>434</v>
      </c>
      <c r="C21" s="48">
        <f>'Gorcarnakan caxs'!F313-'Tntesagitakan '!D170</f>
        <v>0</v>
      </c>
      <c r="D21" s="48">
        <f>'Gorcarnakan caxs'!G313-'Tntesagitakan '!E170</f>
        <v>0</v>
      </c>
      <c r="E21" s="48">
        <f>'Gorcarnakan caxs'!H313-'Tntesagitakan '!F170</f>
        <v>0</v>
      </c>
      <c r="F21" s="48">
        <f>'Gorcarnakan caxs'!I313-'Tntesagitakan '!G170</f>
        <v>0</v>
      </c>
      <c r="G21" s="48">
        <f>'Gorcarnakan caxs'!J313-'Tntesagitakan '!H170</f>
        <v>0</v>
      </c>
      <c r="H21" s="48">
        <f>'Gorcarnakan caxs'!K313-'Tntesagitakan '!I170</f>
        <v>0</v>
      </c>
      <c r="I21" s="48">
        <f>'Gorcarnakan caxs'!L313-'Tntesagitakan '!J170</f>
        <v>0</v>
      </c>
      <c r="J21" s="24"/>
      <c r="K21" s="24"/>
      <c r="L21" s="24"/>
    </row>
    <row r="22" spans="1:12" ht="12.75">
      <c r="A22" s="29"/>
      <c r="B22" s="49"/>
      <c r="C22" s="50"/>
      <c r="D22" s="50"/>
      <c r="E22" s="50"/>
      <c r="F22" s="50"/>
      <c r="G22" s="50"/>
      <c r="H22" s="50"/>
      <c r="I22" s="50"/>
      <c r="J22" s="24"/>
      <c r="K22" s="24"/>
      <c r="L22" s="24"/>
    </row>
    <row r="23" spans="1:12" ht="12.75">
      <c r="A23" s="29"/>
      <c r="B23" s="49"/>
      <c r="C23" s="50"/>
      <c r="D23" s="50"/>
      <c r="E23" s="50"/>
      <c r="F23" s="50"/>
      <c r="G23" s="50"/>
      <c r="H23" s="50"/>
      <c r="I23" s="50"/>
      <c r="J23" s="24"/>
      <c r="K23" s="24"/>
      <c r="L23" s="24"/>
    </row>
    <row r="24" spans="1:12" ht="12.75">
      <c r="A24" s="29"/>
      <c r="B24" s="49"/>
      <c r="C24" s="50"/>
      <c r="D24" s="48"/>
      <c r="E24" s="50"/>
      <c r="F24" s="50"/>
      <c r="G24" s="50"/>
      <c r="H24" s="50"/>
      <c r="I24" s="50"/>
      <c r="J24" s="24"/>
      <c r="K24" s="24"/>
      <c r="L24" s="24"/>
    </row>
    <row r="25" spans="1:11" s="51" customFormat="1" ht="33" customHeight="1">
      <c r="A25" s="586" t="s">
        <v>431</v>
      </c>
      <c r="B25" s="586"/>
      <c r="C25" s="586"/>
      <c r="D25" s="586"/>
      <c r="E25" s="586"/>
      <c r="F25" s="586"/>
      <c r="G25" s="586"/>
      <c r="H25" s="586"/>
      <c r="I25" s="586"/>
      <c r="J25" s="586"/>
      <c r="K25" s="586"/>
    </row>
    <row r="26" spans="1:3" ht="12.75">
      <c r="A26" s="52"/>
      <c r="B26" s="53"/>
      <c r="C26" s="54"/>
    </row>
    <row r="27" spans="1:3" ht="12.75">
      <c r="A27" s="52"/>
      <c r="B27" s="55"/>
      <c r="C27" s="54"/>
    </row>
    <row r="28" spans="2:3" ht="12.75">
      <c r="B28" s="55"/>
      <c r="C28" s="54"/>
    </row>
    <row r="29" spans="2:3" ht="12.75">
      <c r="B29" s="55"/>
      <c r="C29" s="54"/>
    </row>
    <row r="30" spans="2:3" ht="12.75">
      <c r="B30" s="55"/>
      <c r="C30" s="54"/>
    </row>
    <row r="31" spans="2:3" ht="12.75">
      <c r="B31" s="55"/>
      <c r="C31" s="54"/>
    </row>
    <row r="32" spans="2:3" ht="12.75">
      <c r="B32" s="55"/>
      <c r="C32" s="54"/>
    </row>
    <row r="33" spans="2:3" ht="12.75">
      <c r="B33" s="55"/>
      <c r="C33" s="54"/>
    </row>
    <row r="34" spans="2:3" ht="12.75">
      <c r="B34" s="55"/>
      <c r="C34" s="54"/>
    </row>
    <row r="35" spans="2:3" ht="12.75">
      <c r="B35" s="55"/>
      <c r="C35" s="54"/>
    </row>
    <row r="36" ht="12.75">
      <c r="B36" s="56"/>
    </row>
    <row r="37" ht="12.75">
      <c r="B37" s="56"/>
    </row>
    <row r="38" ht="12.75">
      <c r="B38" s="56"/>
    </row>
    <row r="39" ht="12.75">
      <c r="B39" s="56"/>
    </row>
    <row r="40" ht="12.75">
      <c r="B40" s="56"/>
    </row>
    <row r="41" ht="12.75">
      <c r="B41" s="56"/>
    </row>
    <row r="42" ht="12.75">
      <c r="B42" s="56"/>
    </row>
    <row r="43" ht="12.75">
      <c r="B43" s="56"/>
    </row>
    <row r="44" ht="12.75">
      <c r="B44" s="56"/>
    </row>
    <row r="45" ht="12.75">
      <c r="B45" s="56"/>
    </row>
    <row r="46" ht="12.75">
      <c r="B46" s="56"/>
    </row>
    <row r="47" ht="12.75">
      <c r="B47" s="56"/>
    </row>
    <row r="48" ht="12.75">
      <c r="B48" s="56"/>
    </row>
    <row r="49" ht="12.75">
      <c r="B49" s="56"/>
    </row>
    <row r="50" ht="12.75">
      <c r="B50" s="56"/>
    </row>
    <row r="51" ht="12.75">
      <c r="B51" s="56"/>
    </row>
    <row r="52" ht="12.75">
      <c r="B52" s="56"/>
    </row>
    <row r="53" ht="12.75">
      <c r="B53" s="56"/>
    </row>
    <row r="54" ht="12.75">
      <c r="B54" s="56"/>
    </row>
    <row r="55" ht="12.75">
      <c r="B55" s="56"/>
    </row>
    <row r="56" ht="12.75">
      <c r="B56" s="56"/>
    </row>
    <row r="57" ht="12.75">
      <c r="B57" s="56"/>
    </row>
    <row r="58" ht="12.75">
      <c r="B58" s="56"/>
    </row>
    <row r="59" ht="12.75">
      <c r="B59" s="56"/>
    </row>
    <row r="60" ht="12.75">
      <c r="B60" s="56"/>
    </row>
    <row r="61" ht="12.75">
      <c r="B61" s="56"/>
    </row>
    <row r="62" ht="12.75">
      <c r="B62" s="56"/>
    </row>
    <row r="63" ht="12.75">
      <c r="B63" s="56"/>
    </row>
    <row r="64" ht="12.75">
      <c r="B64" s="56"/>
    </row>
    <row r="65" ht="12.75">
      <c r="B65" s="56"/>
    </row>
    <row r="66" ht="12.75">
      <c r="B66" s="56"/>
    </row>
    <row r="67" ht="12.75">
      <c r="B67" s="56"/>
    </row>
    <row r="68" ht="12.75">
      <c r="B68" s="56"/>
    </row>
    <row r="69" ht="12.75">
      <c r="B69" s="56"/>
    </row>
    <row r="70" ht="12.75">
      <c r="B70" s="56"/>
    </row>
    <row r="71" ht="12.75">
      <c r="B71" s="56"/>
    </row>
    <row r="72" ht="12.75">
      <c r="B72" s="56"/>
    </row>
    <row r="73" ht="12.75">
      <c r="B73" s="56"/>
    </row>
    <row r="74" ht="12.75">
      <c r="B74" s="56"/>
    </row>
    <row r="75" ht="12.75">
      <c r="B75" s="56"/>
    </row>
    <row r="76" ht="12.75">
      <c r="B76" s="56"/>
    </row>
    <row r="77" ht="12.75">
      <c r="B77" s="56"/>
    </row>
    <row r="78" ht="12.75">
      <c r="B78" s="56"/>
    </row>
    <row r="79" ht="12.75">
      <c r="B79" s="56"/>
    </row>
    <row r="80" ht="12.75">
      <c r="B80" s="56"/>
    </row>
    <row r="81" ht="12.75">
      <c r="B81" s="56"/>
    </row>
    <row r="82" ht="12.75">
      <c r="B82" s="56"/>
    </row>
    <row r="83" ht="12.75">
      <c r="B83" s="56"/>
    </row>
    <row r="84" ht="12.75">
      <c r="B84" s="56"/>
    </row>
    <row r="85" ht="12.75">
      <c r="B85" s="56"/>
    </row>
    <row r="86" ht="12.75">
      <c r="B86" s="56"/>
    </row>
    <row r="87" ht="12.75">
      <c r="B87" s="56"/>
    </row>
    <row r="88" ht="12.75">
      <c r="B88" s="56"/>
    </row>
    <row r="89" ht="12.75">
      <c r="B89" s="56"/>
    </row>
    <row r="90" ht="12.75">
      <c r="B90" s="56"/>
    </row>
    <row r="91" ht="12.75">
      <c r="B91" s="56"/>
    </row>
    <row r="92" ht="12.75">
      <c r="B92" s="56"/>
    </row>
    <row r="93" ht="12.75">
      <c r="B93" s="56"/>
    </row>
    <row r="94" ht="12.75">
      <c r="B94" s="56"/>
    </row>
    <row r="95" ht="12.75">
      <c r="B95" s="56"/>
    </row>
    <row r="96" ht="12.75">
      <c r="B96" s="56"/>
    </row>
    <row r="97" ht="12.75">
      <c r="B97" s="56"/>
    </row>
    <row r="98" ht="12.75">
      <c r="B98" s="56"/>
    </row>
    <row r="99" ht="12.75">
      <c r="B99" s="56"/>
    </row>
    <row r="100" ht="12.75">
      <c r="B100" s="56"/>
    </row>
    <row r="101" ht="12.75">
      <c r="B101" s="56"/>
    </row>
    <row r="102" ht="12.75">
      <c r="B102" s="56"/>
    </row>
    <row r="103" ht="12.75">
      <c r="B103" s="56"/>
    </row>
    <row r="104" ht="12.75">
      <c r="B104" s="56"/>
    </row>
    <row r="105" ht="12.75">
      <c r="B105" s="56"/>
    </row>
    <row r="106" ht="12.75">
      <c r="B106" s="56"/>
    </row>
    <row r="107" ht="12.75">
      <c r="B107" s="56"/>
    </row>
    <row r="108" ht="12.75">
      <c r="B108" s="56"/>
    </row>
    <row r="109" ht="12.75">
      <c r="B109" s="56"/>
    </row>
    <row r="110" ht="12.75">
      <c r="B110" s="56"/>
    </row>
    <row r="111" ht="12.75">
      <c r="B111" s="56"/>
    </row>
    <row r="112" ht="12.75">
      <c r="B112" s="56"/>
    </row>
    <row r="113" ht="12.75">
      <c r="B113" s="56"/>
    </row>
    <row r="114" ht="12.75">
      <c r="B114" s="56"/>
    </row>
    <row r="115" ht="12.75">
      <c r="B115" s="56"/>
    </row>
    <row r="116" ht="12.75">
      <c r="B116" s="56"/>
    </row>
    <row r="117" ht="12.75">
      <c r="B117" s="56"/>
    </row>
    <row r="118" ht="12.75">
      <c r="B118" s="56"/>
    </row>
    <row r="119" ht="12.75">
      <c r="B119" s="56"/>
    </row>
    <row r="120" ht="12.75">
      <c r="B120" s="56"/>
    </row>
    <row r="121" ht="12.75">
      <c r="B121" s="56"/>
    </row>
    <row r="122" ht="12.75">
      <c r="B122" s="56"/>
    </row>
    <row r="123" ht="12.75">
      <c r="B123" s="56"/>
    </row>
    <row r="124" ht="12.75">
      <c r="B124" s="56"/>
    </row>
    <row r="125" ht="12.75">
      <c r="B125" s="56"/>
    </row>
    <row r="126" ht="12.75">
      <c r="B126" s="56"/>
    </row>
    <row r="127" ht="12.75">
      <c r="B127" s="56"/>
    </row>
    <row r="128" ht="12.75">
      <c r="B128" s="56"/>
    </row>
    <row r="129" ht="12.75">
      <c r="B129" s="56"/>
    </row>
    <row r="130" ht="12.75">
      <c r="B130" s="56"/>
    </row>
    <row r="131" ht="12.75">
      <c r="B131" s="56"/>
    </row>
    <row r="132" ht="12.75">
      <c r="B132" s="56"/>
    </row>
    <row r="133" ht="12.75">
      <c r="B133" s="56"/>
    </row>
    <row r="134" ht="12.75">
      <c r="B134" s="56"/>
    </row>
    <row r="135" ht="12.75">
      <c r="B135" s="56"/>
    </row>
    <row r="136" ht="12.75">
      <c r="B136" s="56"/>
    </row>
    <row r="137" ht="12.75">
      <c r="B137" s="56"/>
    </row>
    <row r="138" ht="12.75">
      <c r="B138" s="56"/>
    </row>
    <row r="139" ht="12.75">
      <c r="B139" s="56"/>
    </row>
    <row r="140" ht="12.75">
      <c r="B140" s="56"/>
    </row>
    <row r="141" ht="12.75">
      <c r="B141" s="56"/>
    </row>
    <row r="142" ht="12.75">
      <c r="B142" s="56"/>
    </row>
    <row r="143" ht="12.75">
      <c r="B143" s="56"/>
    </row>
    <row r="144" ht="12.75">
      <c r="B144" s="56"/>
    </row>
    <row r="145" ht="12.75">
      <c r="B145" s="56"/>
    </row>
    <row r="146" ht="12.75">
      <c r="B146" s="56"/>
    </row>
    <row r="147" ht="12.75">
      <c r="B147" s="56"/>
    </row>
    <row r="148" ht="12.75">
      <c r="B148" s="56"/>
    </row>
    <row r="149" ht="12.75">
      <c r="B149" s="56"/>
    </row>
    <row r="150" ht="12.75">
      <c r="B150" s="56"/>
    </row>
    <row r="151" ht="12.75">
      <c r="B151" s="56"/>
    </row>
    <row r="152" ht="12.75">
      <c r="B152" s="56"/>
    </row>
    <row r="153" ht="12.75">
      <c r="B153" s="56"/>
    </row>
    <row r="154" ht="12.75">
      <c r="B154" s="56"/>
    </row>
    <row r="155" ht="12.75">
      <c r="B155" s="56"/>
    </row>
    <row r="156" ht="12.75">
      <c r="B156" s="56"/>
    </row>
    <row r="157" ht="12.75">
      <c r="B157" s="56"/>
    </row>
    <row r="158" ht="12.75">
      <c r="B158" s="56"/>
    </row>
    <row r="159" ht="12.75">
      <c r="B159" s="56"/>
    </row>
    <row r="160" ht="12.75">
      <c r="B160" s="56"/>
    </row>
    <row r="161" ht="12.75">
      <c r="B161" s="56"/>
    </row>
    <row r="162" ht="12.75">
      <c r="B162" s="56"/>
    </row>
    <row r="163" ht="12.75">
      <c r="B163" s="56"/>
    </row>
    <row r="164" ht="12.75">
      <c r="B164" s="56"/>
    </row>
    <row r="165" ht="12.75">
      <c r="B165" s="56"/>
    </row>
    <row r="166" ht="12.75">
      <c r="B166" s="56"/>
    </row>
    <row r="167" ht="12.75">
      <c r="B167" s="56"/>
    </row>
    <row r="168" ht="12.75">
      <c r="B168" s="56"/>
    </row>
    <row r="169" ht="12.75">
      <c r="B169" s="56"/>
    </row>
    <row r="170" ht="12.75">
      <c r="B170" s="56"/>
    </row>
    <row r="171" ht="12.75">
      <c r="B171" s="56"/>
    </row>
    <row r="172" ht="12.75">
      <c r="B172" s="56"/>
    </row>
    <row r="173" ht="12.75">
      <c r="B173" s="56"/>
    </row>
    <row r="174" ht="12.75">
      <c r="B174" s="56"/>
    </row>
    <row r="175" ht="12.75">
      <c r="B175" s="56"/>
    </row>
    <row r="176" ht="12.75">
      <c r="B176" s="56"/>
    </row>
    <row r="177" ht="12.75">
      <c r="B177" s="56"/>
    </row>
    <row r="178" ht="12.75">
      <c r="B178" s="56"/>
    </row>
    <row r="179" ht="12.75">
      <c r="B179" s="56"/>
    </row>
    <row r="180" ht="12.75">
      <c r="B180" s="56"/>
    </row>
    <row r="181" ht="12.75">
      <c r="B181" s="56"/>
    </row>
    <row r="182" ht="12.75">
      <c r="B182" s="56"/>
    </row>
    <row r="183" ht="12.75">
      <c r="B183" s="56"/>
    </row>
    <row r="184" ht="12.75">
      <c r="B184" s="56"/>
    </row>
    <row r="185" ht="12.75">
      <c r="B185" s="56"/>
    </row>
    <row r="186" ht="12.75">
      <c r="B186" s="56"/>
    </row>
    <row r="187" ht="12.75">
      <c r="B187" s="56"/>
    </row>
    <row r="188" ht="12.75">
      <c r="B188" s="56"/>
    </row>
    <row r="189" ht="12.75">
      <c r="B189" s="56"/>
    </row>
    <row r="190" ht="12.75">
      <c r="B190" s="56"/>
    </row>
    <row r="191" ht="12.75">
      <c r="B191" s="56"/>
    </row>
    <row r="192" ht="12.75">
      <c r="B192" s="56"/>
    </row>
    <row r="193" ht="12.75">
      <c r="B193" s="56"/>
    </row>
    <row r="194" ht="12.75">
      <c r="B194" s="56"/>
    </row>
    <row r="195" ht="12.75">
      <c r="B195" s="56"/>
    </row>
    <row r="196" ht="12.75">
      <c r="B196" s="56"/>
    </row>
    <row r="197" ht="12.75">
      <c r="B197" s="56"/>
    </row>
    <row r="198" ht="12.75">
      <c r="B198" s="56"/>
    </row>
  </sheetData>
  <sheetProtection/>
  <protectedRanges>
    <protectedRange sqref="D2" name="Range1"/>
  </protectedRanges>
  <mergeCells count="10">
    <mergeCell ref="H2:J2"/>
    <mergeCell ref="G3:I3"/>
    <mergeCell ref="B6:I6"/>
    <mergeCell ref="D3:E3"/>
    <mergeCell ref="A25:K25"/>
    <mergeCell ref="B9:B11"/>
    <mergeCell ref="A9:A11"/>
    <mergeCell ref="C9:E9"/>
    <mergeCell ref="F10:I10"/>
    <mergeCell ref="F9:I9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55"/>
  <sheetViews>
    <sheetView zoomScale="90" zoomScaleNormal="90" zoomScalePageLayoutView="0" workbookViewId="0" topLeftCell="A1">
      <selection activeCell="B21" sqref="B21"/>
    </sheetView>
  </sheetViews>
  <sheetFormatPr defaultColWidth="9.140625" defaultRowHeight="12.75"/>
  <cols>
    <col min="1" max="1" width="5.8515625" style="1" customWidth="1"/>
    <col min="2" max="2" width="54.28125" style="1" customWidth="1"/>
    <col min="3" max="3" width="15.8515625" style="1" customWidth="1"/>
    <col min="4" max="4" width="15.421875" style="1" customWidth="1"/>
    <col min="5" max="5" width="16.7109375" style="1" customWidth="1"/>
    <col min="6" max="6" width="17.8515625" style="1" customWidth="1"/>
    <col min="7" max="7" width="18.28125" style="1" customWidth="1"/>
    <col min="8" max="8" width="14.57421875" style="1" customWidth="1"/>
    <col min="9" max="9" width="12.8515625" style="1" customWidth="1"/>
    <col min="10" max="10" width="12.00390625" style="1" customWidth="1"/>
    <col min="11" max="11" width="14.7109375" style="1" customWidth="1"/>
    <col min="12" max="12" width="13.8515625" style="1" customWidth="1"/>
    <col min="13" max="16384" width="9.140625" style="1" customWidth="1"/>
  </cols>
  <sheetData>
    <row r="1" spans="1:12" s="282" customFormat="1" ht="24" customHeight="1">
      <c r="A1" s="164"/>
      <c r="B1" s="164"/>
      <c r="C1" s="281"/>
      <c r="D1" s="164"/>
      <c r="E1" s="164"/>
      <c r="F1" s="164"/>
      <c r="G1" s="164"/>
      <c r="H1" s="603"/>
      <c r="I1" s="603"/>
      <c r="J1" s="603"/>
      <c r="K1" s="164"/>
      <c r="L1" s="3"/>
    </row>
    <row r="2" spans="1:12" s="282" customFormat="1" ht="36" customHeight="1">
      <c r="A2" s="164"/>
      <c r="B2" s="283"/>
      <c r="C2" s="284"/>
      <c r="D2" s="600" t="s">
        <v>326</v>
      </c>
      <c r="E2" s="600"/>
      <c r="F2" s="164"/>
      <c r="G2" s="164"/>
      <c r="H2" s="542"/>
      <c r="I2" s="542"/>
      <c r="J2" s="542"/>
      <c r="K2" s="164"/>
      <c r="L2" s="3"/>
    </row>
    <row r="3" spans="1:12" s="282" customFormat="1" ht="15" customHeigh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3"/>
    </row>
    <row r="4" spans="1:12" s="282" customFormat="1" ht="15" customHeight="1">
      <c r="A4" s="164"/>
      <c r="B4" s="601" t="s">
        <v>692</v>
      </c>
      <c r="C4" s="601"/>
      <c r="D4" s="601"/>
      <c r="E4" s="601"/>
      <c r="F4" s="601"/>
      <c r="G4" s="601"/>
      <c r="H4" s="601"/>
      <c r="I4" s="601"/>
      <c r="J4" s="601"/>
      <c r="K4" s="164"/>
      <c r="L4" s="3"/>
    </row>
    <row r="5" spans="1:14" s="282" customFormat="1" ht="15" customHeight="1">
      <c r="A5" s="164"/>
      <c r="B5" s="164"/>
      <c r="C5" s="551" t="s">
        <v>169</v>
      </c>
      <c r="D5" s="551"/>
      <c r="E5" s="551"/>
      <c r="F5" s="551"/>
      <c r="G5" s="551"/>
      <c r="H5" s="164"/>
      <c r="I5" s="164"/>
      <c r="J5" s="164"/>
      <c r="K5" s="164"/>
      <c r="L5" s="164"/>
      <c r="M5" s="164"/>
      <c r="N5" s="164"/>
    </row>
    <row r="6" spans="1:14" s="282" customFormat="1" ht="13.5" customHeight="1" thickBot="1">
      <c r="A6" s="285"/>
      <c r="B6" s="3"/>
      <c r="C6" s="3"/>
      <c r="D6" s="3"/>
      <c r="E6" s="602" t="s">
        <v>170</v>
      </c>
      <c r="F6" s="602"/>
      <c r="G6" s="3"/>
      <c r="H6" s="3"/>
      <c r="I6" s="3"/>
      <c r="J6" s="286"/>
      <c r="K6" s="164"/>
      <c r="L6" s="164"/>
      <c r="M6" s="164"/>
      <c r="N6" s="164"/>
    </row>
    <row r="7" spans="1:14" ht="13.5" customHeight="1" thickBot="1">
      <c r="A7" s="573" t="s">
        <v>524</v>
      </c>
      <c r="B7" s="579" t="s">
        <v>367</v>
      </c>
      <c r="C7" s="580"/>
      <c r="D7" s="544" t="s">
        <v>256</v>
      </c>
      <c r="E7" s="544"/>
      <c r="F7" s="578"/>
      <c r="G7" s="577" t="s">
        <v>277</v>
      </c>
      <c r="H7" s="544"/>
      <c r="I7" s="544"/>
      <c r="J7" s="578"/>
      <c r="K7" s="164"/>
      <c r="L7" s="164"/>
      <c r="M7" s="164"/>
      <c r="N7" s="164"/>
    </row>
    <row r="8" spans="1:14" ht="30" customHeight="1" thickBot="1">
      <c r="A8" s="574"/>
      <c r="B8" s="581"/>
      <c r="C8" s="582"/>
      <c r="D8" s="539" t="s">
        <v>525</v>
      </c>
      <c r="E8" s="287" t="s">
        <v>451</v>
      </c>
      <c r="F8" s="287"/>
      <c r="G8" s="605" t="s">
        <v>278</v>
      </c>
      <c r="H8" s="606"/>
      <c r="I8" s="606"/>
      <c r="J8" s="607"/>
      <c r="K8" s="164"/>
      <c r="L8" s="164"/>
      <c r="M8" s="164"/>
      <c r="N8" s="164"/>
    </row>
    <row r="9" spans="1:14" ht="13.5" customHeight="1" thickBot="1">
      <c r="A9" s="608"/>
      <c r="B9" s="75" t="s">
        <v>368</v>
      </c>
      <c r="C9" s="288" t="s">
        <v>369</v>
      </c>
      <c r="D9" s="540"/>
      <c r="E9" s="289" t="s">
        <v>520</v>
      </c>
      <c r="F9" s="290" t="s">
        <v>521</v>
      </c>
      <c r="G9" s="83">
        <v>1</v>
      </c>
      <c r="H9" s="83">
        <v>2</v>
      </c>
      <c r="I9" s="83">
        <v>3</v>
      </c>
      <c r="J9" s="83">
        <v>4</v>
      </c>
      <c r="K9" s="164"/>
      <c r="L9" s="164"/>
      <c r="M9" s="164"/>
      <c r="N9" s="164"/>
    </row>
    <row r="10" spans="1:14" ht="13.5" customHeight="1" thickBot="1">
      <c r="A10" s="291">
        <v>1</v>
      </c>
      <c r="B10" s="291">
        <v>2</v>
      </c>
      <c r="C10" s="291" t="s">
        <v>370</v>
      </c>
      <c r="D10" s="292">
        <v>4</v>
      </c>
      <c r="E10" s="292">
        <v>5</v>
      </c>
      <c r="F10" s="293">
        <v>6</v>
      </c>
      <c r="G10" s="292">
        <v>7</v>
      </c>
      <c r="H10" s="292">
        <v>8</v>
      </c>
      <c r="I10" s="293">
        <v>9</v>
      </c>
      <c r="J10" s="292">
        <v>10</v>
      </c>
      <c r="K10" s="164"/>
      <c r="L10" s="164"/>
      <c r="M10" s="164"/>
      <c r="N10" s="164"/>
    </row>
    <row r="11" spans="1:14" s="298" customFormat="1" ht="24">
      <c r="A11" s="294">
        <v>8010</v>
      </c>
      <c r="B11" s="295" t="s">
        <v>858</v>
      </c>
      <c r="C11" s="296"/>
      <c r="D11" s="297">
        <f>SUM(E11:F11)</f>
        <v>137496.6</v>
      </c>
      <c r="E11" s="297">
        <f>SUM(E13+E68)</f>
        <v>4040.4000000000015</v>
      </c>
      <c r="F11" s="297">
        <f>SUM(F13+F68)</f>
        <v>133456.2</v>
      </c>
      <c r="G11" s="297">
        <f>SUM(G13,G68)</f>
        <v>137496.6</v>
      </c>
      <c r="H11" s="297">
        <f>SUM(H13,H68)</f>
        <v>137496.6</v>
      </c>
      <c r="I11" s="297">
        <f>SUM(I13,I68)</f>
        <v>137496.6</v>
      </c>
      <c r="J11" s="297">
        <f>SUM(J13,J68)</f>
        <v>137496.6</v>
      </c>
      <c r="K11" s="164"/>
      <c r="L11" s="164"/>
      <c r="M11" s="164"/>
      <c r="N11" s="164"/>
    </row>
    <row r="12" spans="1:14" s="298" customFormat="1" ht="12.75" customHeight="1">
      <c r="A12" s="299"/>
      <c r="B12" s="300" t="s">
        <v>451</v>
      </c>
      <c r="C12" s="301"/>
      <c r="D12" s="203"/>
      <c r="E12" s="302"/>
      <c r="F12" s="303"/>
      <c r="G12" s="302"/>
      <c r="H12" s="302"/>
      <c r="I12" s="302"/>
      <c r="J12" s="302"/>
      <c r="K12" s="164"/>
      <c r="L12" s="164"/>
      <c r="M12" s="164"/>
      <c r="N12" s="164"/>
    </row>
    <row r="13" spans="1:14" ht="24">
      <c r="A13" s="304">
        <v>8100</v>
      </c>
      <c r="B13" s="305" t="s">
        <v>859</v>
      </c>
      <c r="C13" s="306"/>
      <c r="D13" s="101">
        <f aca="true" t="shared" si="0" ref="D13:J13">SUM(D15,D43)</f>
        <v>137496.6</v>
      </c>
      <c r="E13" s="101">
        <f t="shared" si="0"/>
        <v>4040.4000000000015</v>
      </c>
      <c r="F13" s="101">
        <f t="shared" si="0"/>
        <v>133456.2</v>
      </c>
      <c r="G13" s="101">
        <f t="shared" si="0"/>
        <v>137496.6</v>
      </c>
      <c r="H13" s="101">
        <f t="shared" si="0"/>
        <v>137496.6</v>
      </c>
      <c r="I13" s="101">
        <f t="shared" si="0"/>
        <v>137496.6</v>
      </c>
      <c r="J13" s="101">
        <f t="shared" si="0"/>
        <v>137496.6</v>
      </c>
      <c r="K13" s="164"/>
      <c r="L13" s="164"/>
      <c r="M13" s="164"/>
      <c r="N13" s="164"/>
    </row>
    <row r="14" spans="1:14" ht="12.75" customHeight="1">
      <c r="A14" s="304"/>
      <c r="B14" s="307" t="s">
        <v>451</v>
      </c>
      <c r="C14" s="306"/>
      <c r="D14" s="101"/>
      <c r="E14" s="101"/>
      <c r="F14" s="101"/>
      <c r="G14" s="101"/>
      <c r="H14" s="101"/>
      <c r="I14" s="101"/>
      <c r="J14" s="101"/>
      <c r="K14" s="164"/>
      <c r="L14" s="164"/>
      <c r="M14" s="164"/>
      <c r="N14" s="164"/>
    </row>
    <row r="15" spans="1:14" ht="24" customHeight="1">
      <c r="A15" s="308">
        <v>8110</v>
      </c>
      <c r="B15" s="309" t="s">
        <v>765</v>
      </c>
      <c r="C15" s="306"/>
      <c r="D15" s="101">
        <f aca="true" t="shared" si="1" ref="D15:J15">SUM(D17:D21)</f>
        <v>0</v>
      </c>
      <c r="E15" s="101">
        <f t="shared" si="1"/>
        <v>0</v>
      </c>
      <c r="F15" s="101">
        <f t="shared" si="1"/>
        <v>0</v>
      </c>
      <c r="G15" s="101">
        <f t="shared" si="1"/>
        <v>0</v>
      </c>
      <c r="H15" s="101">
        <f t="shared" si="1"/>
        <v>0</v>
      </c>
      <c r="I15" s="101">
        <f t="shared" si="1"/>
        <v>0</v>
      </c>
      <c r="J15" s="101">
        <f t="shared" si="1"/>
        <v>0</v>
      </c>
      <c r="K15" s="164"/>
      <c r="L15" s="164"/>
      <c r="M15" s="164"/>
      <c r="N15" s="164"/>
    </row>
    <row r="16" spans="1:14" ht="12.75" customHeight="1">
      <c r="A16" s="308"/>
      <c r="B16" s="310" t="s">
        <v>451</v>
      </c>
      <c r="C16" s="306"/>
      <c r="D16" s="311"/>
      <c r="E16" s="103"/>
      <c r="F16" s="312"/>
      <c r="G16" s="311"/>
      <c r="H16" s="103"/>
      <c r="I16" s="312"/>
      <c r="J16" s="311"/>
      <c r="K16" s="164"/>
      <c r="L16" s="164"/>
      <c r="M16" s="164"/>
      <c r="N16" s="164"/>
    </row>
    <row r="17" spans="1:14" ht="33" customHeight="1">
      <c r="A17" s="308">
        <v>8111</v>
      </c>
      <c r="B17" s="313" t="s">
        <v>860</v>
      </c>
      <c r="C17" s="306"/>
      <c r="D17" s="101">
        <f>SUM(D19:D20)</f>
        <v>0</v>
      </c>
      <c r="E17" s="314" t="s">
        <v>540</v>
      </c>
      <c r="F17" s="101">
        <f>SUM(F19:F20)</f>
        <v>0</v>
      </c>
      <c r="G17" s="101"/>
      <c r="H17" s="314"/>
      <c r="I17" s="101"/>
      <c r="J17" s="101"/>
      <c r="K17" s="164"/>
      <c r="L17" s="315"/>
      <c r="M17" s="164"/>
      <c r="N17" s="164"/>
    </row>
    <row r="18" spans="1:14" ht="12.75" customHeight="1">
      <c r="A18" s="308"/>
      <c r="B18" s="316" t="s">
        <v>467</v>
      </c>
      <c r="C18" s="306"/>
      <c r="D18" s="101"/>
      <c r="E18" s="314"/>
      <c r="F18" s="317"/>
      <c r="G18" s="101"/>
      <c r="H18" s="314"/>
      <c r="I18" s="317"/>
      <c r="J18" s="101"/>
      <c r="K18" s="164"/>
      <c r="L18" s="315"/>
      <c r="M18" s="164"/>
      <c r="N18" s="164"/>
    </row>
    <row r="19" spans="1:14" ht="13.5" customHeight="1" thickBot="1">
      <c r="A19" s="308">
        <v>8112</v>
      </c>
      <c r="B19" s="318" t="s">
        <v>458</v>
      </c>
      <c r="C19" s="319" t="s">
        <v>486</v>
      </c>
      <c r="D19" s="222">
        <f>SUM(E19:F19)</f>
        <v>0</v>
      </c>
      <c r="E19" s="314" t="s">
        <v>540</v>
      </c>
      <c r="F19" s="317"/>
      <c r="G19" s="222"/>
      <c r="H19" s="314"/>
      <c r="I19" s="317"/>
      <c r="J19" s="222"/>
      <c r="K19" s="164"/>
      <c r="L19" s="315"/>
      <c r="M19" s="164"/>
      <c r="N19" s="164"/>
    </row>
    <row r="20" spans="1:19" ht="13.5" customHeight="1" thickBot="1">
      <c r="A20" s="308">
        <v>8113</v>
      </c>
      <c r="B20" s="318" t="s">
        <v>453</v>
      </c>
      <c r="C20" s="319" t="s">
        <v>487</v>
      </c>
      <c r="D20" s="222">
        <f>SUM(E20:F20)</f>
        <v>0</v>
      </c>
      <c r="E20" s="314" t="s">
        <v>540</v>
      </c>
      <c r="F20" s="317"/>
      <c r="G20" s="222"/>
      <c r="H20" s="314"/>
      <c r="I20" s="317"/>
      <c r="J20" s="222"/>
      <c r="K20" s="320"/>
      <c r="L20" s="164"/>
      <c r="M20" s="164"/>
      <c r="N20" s="164"/>
      <c r="O20" s="164"/>
      <c r="P20" s="164"/>
      <c r="Q20" s="164"/>
      <c r="R20" s="164"/>
      <c r="S20" s="164"/>
    </row>
    <row r="21" spans="1:19" ht="34.5" customHeight="1">
      <c r="A21" s="308">
        <v>8120</v>
      </c>
      <c r="B21" s="313" t="s">
        <v>861</v>
      </c>
      <c r="C21" s="319"/>
      <c r="D21" s="101">
        <f>SUM(D23,D33)</f>
        <v>0</v>
      </c>
      <c r="E21" s="101">
        <f aca="true" t="shared" si="2" ref="E21:J21">SUM(E23,E33)</f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320"/>
      <c r="L21" s="164"/>
      <c r="M21" s="164"/>
      <c r="N21" s="164"/>
      <c r="O21" s="164"/>
      <c r="P21" s="164"/>
      <c r="Q21" s="164"/>
      <c r="R21" s="164"/>
      <c r="S21" s="164"/>
    </row>
    <row r="22" spans="1:19" ht="12.75" customHeight="1">
      <c r="A22" s="308"/>
      <c r="B22" s="316" t="s">
        <v>451</v>
      </c>
      <c r="C22" s="319"/>
      <c r="D22" s="101"/>
      <c r="E22" s="314"/>
      <c r="F22" s="317"/>
      <c r="G22" s="101"/>
      <c r="H22" s="314"/>
      <c r="I22" s="317"/>
      <c r="J22" s="101"/>
      <c r="K22" s="320"/>
      <c r="L22" s="164"/>
      <c r="M22" s="164"/>
      <c r="N22" s="164"/>
      <c r="O22" s="164"/>
      <c r="P22" s="164"/>
      <c r="Q22" s="164"/>
      <c r="R22" s="164"/>
      <c r="S22" s="164"/>
    </row>
    <row r="23" spans="1:19" ht="12.75" customHeight="1">
      <c r="A23" s="308">
        <v>8121</v>
      </c>
      <c r="B23" s="313" t="s">
        <v>862</v>
      </c>
      <c r="C23" s="319"/>
      <c r="D23" s="101">
        <f>SUM(D25,D29)</f>
        <v>0</v>
      </c>
      <c r="E23" s="314" t="s">
        <v>540</v>
      </c>
      <c r="F23" s="101">
        <f>SUM(F25,F29)</f>
        <v>0</v>
      </c>
      <c r="G23" s="101">
        <f>SUM(G25,G29)</f>
        <v>0</v>
      </c>
      <c r="H23" s="101">
        <f>SUM(H25,H29)</f>
        <v>0</v>
      </c>
      <c r="I23" s="101">
        <f>SUM(I25,I29)</f>
        <v>0</v>
      </c>
      <c r="J23" s="101">
        <f>SUM(J25,J29)</f>
        <v>0</v>
      </c>
      <c r="K23" s="320"/>
      <c r="L23" s="164"/>
      <c r="M23" s="164"/>
      <c r="N23" s="164"/>
      <c r="O23" s="164"/>
      <c r="P23" s="164"/>
      <c r="Q23" s="164"/>
      <c r="R23" s="164"/>
      <c r="S23" s="164"/>
    </row>
    <row r="24" spans="1:19" ht="12.75" customHeight="1">
      <c r="A24" s="308"/>
      <c r="B24" s="316" t="s">
        <v>467</v>
      </c>
      <c r="C24" s="319"/>
      <c r="D24" s="101"/>
      <c r="E24" s="314"/>
      <c r="F24" s="317"/>
      <c r="G24" s="317"/>
      <c r="H24" s="317"/>
      <c r="I24" s="317"/>
      <c r="J24" s="317"/>
      <c r="K24" s="320"/>
      <c r="L24" s="164"/>
      <c r="M24" s="164"/>
      <c r="N24" s="164"/>
      <c r="O24" s="164"/>
      <c r="P24" s="164"/>
      <c r="Q24" s="164"/>
      <c r="R24" s="164"/>
      <c r="S24" s="164"/>
    </row>
    <row r="25" spans="1:19" ht="12.75" customHeight="1">
      <c r="A25" s="304">
        <v>8122</v>
      </c>
      <c r="B25" s="309" t="s">
        <v>863</v>
      </c>
      <c r="C25" s="319" t="s">
        <v>488</v>
      </c>
      <c r="D25" s="101">
        <f>SUM(D27:D28)</f>
        <v>0</v>
      </c>
      <c r="E25" s="314" t="s">
        <v>540</v>
      </c>
      <c r="F25" s="101">
        <f>SUM(F27:F28)</f>
        <v>0</v>
      </c>
      <c r="G25" s="101">
        <f>SUM(G27:G28)</f>
        <v>0</v>
      </c>
      <c r="H25" s="101">
        <f>SUM(H27:H28)</f>
        <v>0</v>
      </c>
      <c r="I25" s="101">
        <f>SUM(I27:I28)</f>
        <v>0</v>
      </c>
      <c r="J25" s="101">
        <f>SUM(J27:J28)</f>
        <v>0</v>
      </c>
      <c r="K25" s="320"/>
      <c r="L25" s="164"/>
      <c r="M25" s="164"/>
      <c r="N25" s="164"/>
      <c r="O25" s="164"/>
      <c r="P25" s="164"/>
      <c r="Q25" s="164"/>
      <c r="R25" s="164"/>
      <c r="S25" s="164"/>
    </row>
    <row r="26" spans="1:19" ht="12.75" customHeight="1">
      <c r="A26" s="304"/>
      <c r="B26" s="321" t="s">
        <v>467</v>
      </c>
      <c r="C26" s="319"/>
      <c r="D26" s="101"/>
      <c r="E26" s="314"/>
      <c r="F26" s="317"/>
      <c r="G26" s="317"/>
      <c r="H26" s="317"/>
      <c r="I26" s="317"/>
      <c r="J26" s="317"/>
      <c r="K26" s="320"/>
      <c r="L26" s="164"/>
      <c r="M26" s="164"/>
      <c r="N26" s="164"/>
      <c r="O26" s="164"/>
      <c r="P26" s="164"/>
      <c r="Q26" s="164"/>
      <c r="R26" s="164"/>
      <c r="S26" s="164"/>
    </row>
    <row r="27" spans="1:19" ht="13.5" customHeight="1" thickBot="1">
      <c r="A27" s="304">
        <v>8123</v>
      </c>
      <c r="B27" s="321" t="s">
        <v>473</v>
      </c>
      <c r="C27" s="319"/>
      <c r="D27" s="222">
        <f>SUM(E27:F27)</f>
        <v>0</v>
      </c>
      <c r="E27" s="314" t="s">
        <v>540</v>
      </c>
      <c r="F27" s="317"/>
      <c r="G27" s="317"/>
      <c r="H27" s="317"/>
      <c r="I27" s="317"/>
      <c r="J27" s="317"/>
      <c r="K27" s="320"/>
      <c r="L27" s="164"/>
      <c r="M27" s="164"/>
      <c r="N27" s="164"/>
      <c r="O27" s="164"/>
      <c r="P27" s="164"/>
      <c r="Q27" s="164"/>
      <c r="R27" s="164"/>
      <c r="S27" s="164"/>
    </row>
    <row r="28" spans="1:19" ht="13.5" customHeight="1" thickBot="1">
      <c r="A28" s="304">
        <v>8124</v>
      </c>
      <c r="B28" s="321" t="s">
        <v>475</v>
      </c>
      <c r="C28" s="319"/>
      <c r="D28" s="222">
        <f>SUM(E28:F28)</f>
        <v>0</v>
      </c>
      <c r="E28" s="314" t="s">
        <v>540</v>
      </c>
      <c r="F28" s="317"/>
      <c r="G28" s="317"/>
      <c r="H28" s="317"/>
      <c r="I28" s="317"/>
      <c r="J28" s="317"/>
      <c r="K28" s="320"/>
      <c r="L28" s="164"/>
      <c r="M28" s="164"/>
      <c r="N28" s="164"/>
      <c r="O28" s="164"/>
      <c r="P28" s="164"/>
      <c r="Q28" s="164"/>
      <c r="R28" s="164"/>
      <c r="S28" s="164"/>
    </row>
    <row r="29" spans="1:19" ht="24">
      <c r="A29" s="304">
        <v>8130</v>
      </c>
      <c r="B29" s="309" t="s">
        <v>864</v>
      </c>
      <c r="C29" s="319" t="s">
        <v>489</v>
      </c>
      <c r="D29" s="101">
        <f>SUM(D31:D32)</f>
        <v>0</v>
      </c>
      <c r="E29" s="314" t="s">
        <v>540</v>
      </c>
      <c r="F29" s="101">
        <f>SUM(F31:F32)</f>
        <v>0</v>
      </c>
      <c r="G29" s="101">
        <f>SUM(G31:G32)</f>
        <v>0</v>
      </c>
      <c r="H29" s="101">
        <f>SUM(H31:H32)</f>
        <v>0</v>
      </c>
      <c r="I29" s="101">
        <f>SUM(I31:I32)</f>
        <v>0</v>
      </c>
      <c r="J29" s="101">
        <f>SUM(J31:J32)</f>
        <v>0</v>
      </c>
      <c r="K29" s="320"/>
      <c r="L29" s="164"/>
      <c r="M29" s="164"/>
      <c r="N29" s="164"/>
      <c r="O29" s="164"/>
      <c r="P29" s="164"/>
      <c r="Q29" s="164"/>
      <c r="R29" s="164"/>
      <c r="S29" s="164"/>
    </row>
    <row r="30" spans="1:19" ht="12.75" customHeight="1">
      <c r="A30" s="304"/>
      <c r="B30" s="321" t="s">
        <v>467</v>
      </c>
      <c r="C30" s="319"/>
      <c r="D30" s="101"/>
      <c r="E30" s="314"/>
      <c r="F30" s="317"/>
      <c r="G30" s="101"/>
      <c r="H30" s="314"/>
      <c r="I30" s="317"/>
      <c r="J30" s="101"/>
      <c r="K30" s="320"/>
      <c r="L30" s="164"/>
      <c r="M30" s="164"/>
      <c r="N30" s="164"/>
      <c r="O30" s="164"/>
      <c r="P30" s="164"/>
      <c r="Q30" s="164"/>
      <c r="R30" s="164"/>
      <c r="S30" s="164"/>
    </row>
    <row r="31" spans="1:19" ht="13.5" customHeight="1" thickBot="1">
      <c r="A31" s="304">
        <v>8131</v>
      </c>
      <c r="B31" s="321" t="s">
        <v>479</v>
      </c>
      <c r="C31" s="319"/>
      <c r="D31" s="222">
        <f>SUM(E31:F31)</f>
        <v>0</v>
      </c>
      <c r="E31" s="314" t="s">
        <v>540</v>
      </c>
      <c r="F31" s="317"/>
      <c r="G31" s="222"/>
      <c r="H31" s="314"/>
      <c r="I31" s="317"/>
      <c r="J31" s="222"/>
      <c r="K31" s="320"/>
      <c r="L31" s="164"/>
      <c r="M31" s="164"/>
      <c r="N31" s="164"/>
      <c r="O31" s="164"/>
      <c r="P31" s="164"/>
      <c r="Q31" s="164"/>
      <c r="R31" s="164"/>
      <c r="S31" s="164"/>
    </row>
    <row r="32" spans="1:19" ht="13.5" customHeight="1" thickBot="1">
      <c r="A32" s="304">
        <v>8132</v>
      </c>
      <c r="B32" s="321" t="s">
        <v>477</v>
      </c>
      <c r="C32" s="319"/>
      <c r="D32" s="222">
        <f>SUM(E32:F32)</f>
        <v>0</v>
      </c>
      <c r="E32" s="314" t="s">
        <v>540</v>
      </c>
      <c r="F32" s="317"/>
      <c r="G32" s="222"/>
      <c r="H32" s="314"/>
      <c r="I32" s="317"/>
      <c r="J32" s="222"/>
      <c r="K32" s="320"/>
      <c r="L32" s="164"/>
      <c r="M32" s="164"/>
      <c r="N32" s="164"/>
      <c r="O32" s="164"/>
      <c r="P32" s="164"/>
      <c r="Q32" s="164"/>
      <c r="R32" s="164"/>
      <c r="S32" s="164"/>
    </row>
    <row r="33" spans="1:19" s="322" customFormat="1" ht="12.75" customHeight="1">
      <c r="A33" s="304">
        <v>8140</v>
      </c>
      <c r="B33" s="309" t="s">
        <v>865</v>
      </c>
      <c r="C33" s="319"/>
      <c r="D33" s="101">
        <f>SUM(D35,D39)</f>
        <v>0</v>
      </c>
      <c r="E33" s="101">
        <f aca="true" t="shared" si="3" ref="E33:J33">SUM(E35,E39)</f>
        <v>0</v>
      </c>
      <c r="F33" s="101">
        <f t="shared" si="3"/>
        <v>0</v>
      </c>
      <c r="G33" s="101">
        <f t="shared" si="3"/>
        <v>0</v>
      </c>
      <c r="H33" s="101">
        <f t="shared" si="3"/>
        <v>0</v>
      </c>
      <c r="I33" s="101">
        <f t="shared" si="3"/>
        <v>0</v>
      </c>
      <c r="J33" s="101">
        <f t="shared" si="3"/>
        <v>0</v>
      </c>
      <c r="K33" s="320"/>
      <c r="L33" s="164"/>
      <c r="M33" s="164"/>
      <c r="N33" s="164"/>
      <c r="O33" s="164"/>
      <c r="P33" s="164"/>
      <c r="Q33" s="164"/>
      <c r="R33" s="164"/>
      <c r="S33" s="164"/>
    </row>
    <row r="34" spans="1:19" s="322" customFormat="1" ht="13.5" customHeight="1" thickBot="1">
      <c r="A34" s="308"/>
      <c r="B34" s="316" t="s">
        <v>467</v>
      </c>
      <c r="C34" s="319"/>
      <c r="D34" s="101"/>
      <c r="E34" s="314"/>
      <c r="F34" s="317"/>
      <c r="G34" s="101"/>
      <c r="H34" s="314"/>
      <c r="I34" s="317"/>
      <c r="J34" s="101"/>
      <c r="K34" s="320"/>
      <c r="L34" s="164"/>
      <c r="M34" s="164"/>
      <c r="N34" s="164"/>
      <c r="O34" s="164"/>
      <c r="P34" s="164"/>
      <c r="Q34" s="164"/>
      <c r="R34" s="164"/>
      <c r="S34" s="164"/>
    </row>
    <row r="35" spans="1:19" s="322" customFormat="1" ht="24">
      <c r="A35" s="304">
        <v>8141</v>
      </c>
      <c r="B35" s="309" t="s">
        <v>866</v>
      </c>
      <c r="C35" s="319" t="s">
        <v>488</v>
      </c>
      <c r="D35" s="228">
        <f>SUM(D37:D38)</f>
        <v>0</v>
      </c>
      <c r="E35" s="228">
        <f aca="true" t="shared" si="4" ref="E35:J35">SUM(E37:E38)</f>
        <v>0</v>
      </c>
      <c r="F35" s="228">
        <f t="shared" si="4"/>
        <v>0</v>
      </c>
      <c r="G35" s="228">
        <f t="shared" si="4"/>
        <v>0</v>
      </c>
      <c r="H35" s="228">
        <f t="shared" si="4"/>
        <v>0</v>
      </c>
      <c r="I35" s="228">
        <f t="shared" si="4"/>
        <v>0</v>
      </c>
      <c r="J35" s="228">
        <f t="shared" si="4"/>
        <v>0</v>
      </c>
      <c r="K35" s="320"/>
      <c r="L35" s="164"/>
      <c r="M35" s="164"/>
      <c r="N35" s="164"/>
      <c r="O35" s="164"/>
      <c r="P35" s="164"/>
      <c r="Q35" s="164"/>
      <c r="R35" s="164"/>
      <c r="S35" s="164"/>
    </row>
    <row r="36" spans="1:19" s="322" customFormat="1" ht="13.5" customHeight="1" thickBot="1">
      <c r="A36" s="304"/>
      <c r="B36" s="321" t="s">
        <v>467</v>
      </c>
      <c r="C36" s="323"/>
      <c r="D36" s="101"/>
      <c r="E36" s="314"/>
      <c r="F36" s="317"/>
      <c r="G36" s="101"/>
      <c r="H36" s="314"/>
      <c r="I36" s="317"/>
      <c r="J36" s="101"/>
      <c r="K36" s="320"/>
      <c r="L36" s="164"/>
      <c r="M36" s="164"/>
      <c r="N36" s="164"/>
      <c r="O36" s="164"/>
      <c r="P36" s="164"/>
      <c r="Q36" s="164"/>
      <c r="R36" s="164"/>
      <c r="S36" s="164"/>
    </row>
    <row r="37" spans="1:19" s="322" customFormat="1" ht="13.5" customHeight="1" thickBot="1">
      <c r="A37" s="294">
        <v>8142</v>
      </c>
      <c r="B37" s="324" t="s">
        <v>480</v>
      </c>
      <c r="C37" s="325"/>
      <c r="D37" s="222">
        <f>SUM(E37:F37)</f>
        <v>0</v>
      </c>
      <c r="E37" s="314"/>
      <c r="F37" s="317" t="s">
        <v>165</v>
      </c>
      <c r="G37" s="222"/>
      <c r="H37" s="314"/>
      <c r="I37" s="317"/>
      <c r="J37" s="222"/>
      <c r="K37" s="320"/>
      <c r="L37" s="164"/>
      <c r="M37" s="164"/>
      <c r="N37" s="164"/>
      <c r="O37" s="164"/>
      <c r="P37" s="164"/>
      <c r="Q37" s="164"/>
      <c r="R37" s="164"/>
      <c r="S37" s="164"/>
    </row>
    <row r="38" spans="1:19" s="322" customFormat="1" ht="13.5" customHeight="1" thickBot="1">
      <c r="A38" s="326">
        <v>8143</v>
      </c>
      <c r="B38" s="327" t="s">
        <v>481</v>
      </c>
      <c r="C38" s="328"/>
      <c r="D38" s="222">
        <f>SUM(E38:F38)</f>
        <v>0</v>
      </c>
      <c r="E38" s="329"/>
      <c r="F38" s="330" t="s">
        <v>165</v>
      </c>
      <c r="G38" s="222"/>
      <c r="H38" s="329"/>
      <c r="I38" s="330"/>
      <c r="J38" s="222"/>
      <c r="K38" s="320"/>
      <c r="L38" s="164"/>
      <c r="M38" s="164"/>
      <c r="N38" s="164"/>
      <c r="O38" s="164"/>
      <c r="P38" s="164"/>
      <c r="Q38" s="164"/>
      <c r="R38" s="164"/>
      <c r="S38" s="164"/>
    </row>
    <row r="39" spans="1:19" s="322" customFormat="1" ht="27" customHeight="1">
      <c r="A39" s="294">
        <v>8150</v>
      </c>
      <c r="B39" s="331" t="s">
        <v>867</v>
      </c>
      <c r="C39" s="332" t="s">
        <v>489</v>
      </c>
      <c r="D39" s="228">
        <f>SUM(D41:D42)</f>
        <v>0</v>
      </c>
      <c r="E39" s="228">
        <f aca="true" t="shared" si="5" ref="E39:J39">SUM(E41:E42)</f>
        <v>0</v>
      </c>
      <c r="F39" s="228">
        <f t="shared" si="5"/>
        <v>0</v>
      </c>
      <c r="G39" s="228">
        <f t="shared" si="5"/>
        <v>0</v>
      </c>
      <c r="H39" s="228">
        <f t="shared" si="5"/>
        <v>0</v>
      </c>
      <c r="I39" s="228">
        <f t="shared" si="5"/>
        <v>0</v>
      </c>
      <c r="J39" s="228">
        <f t="shared" si="5"/>
        <v>0</v>
      </c>
      <c r="K39" s="320"/>
      <c r="L39" s="164"/>
      <c r="M39" s="164"/>
      <c r="N39" s="164"/>
      <c r="O39" s="164"/>
      <c r="P39" s="164"/>
      <c r="Q39" s="164"/>
      <c r="R39" s="164"/>
      <c r="S39" s="164"/>
    </row>
    <row r="40" spans="1:19" s="322" customFormat="1" ht="12.75" customHeight="1">
      <c r="A40" s="304"/>
      <c r="B40" s="321" t="s">
        <v>467</v>
      </c>
      <c r="C40" s="333"/>
      <c r="D40" s="101"/>
      <c r="E40" s="314"/>
      <c r="F40" s="317"/>
      <c r="G40" s="101"/>
      <c r="H40" s="314"/>
      <c r="I40" s="317"/>
      <c r="J40" s="101"/>
      <c r="K40" s="320"/>
      <c r="L40" s="164"/>
      <c r="M40" s="164"/>
      <c r="N40" s="164"/>
      <c r="O40" s="164"/>
      <c r="P40" s="164"/>
      <c r="Q40" s="164"/>
      <c r="R40" s="164"/>
      <c r="S40" s="164"/>
    </row>
    <row r="41" spans="1:19" s="322" customFormat="1" ht="13.5" customHeight="1" thickBot="1">
      <c r="A41" s="304">
        <v>8151</v>
      </c>
      <c r="B41" s="321" t="s">
        <v>479</v>
      </c>
      <c r="C41" s="333"/>
      <c r="D41" s="222">
        <f>SUM(E41:F41)</f>
        <v>0</v>
      </c>
      <c r="E41" s="314"/>
      <c r="F41" s="317" t="s">
        <v>165</v>
      </c>
      <c r="G41" s="222"/>
      <c r="H41" s="314"/>
      <c r="I41" s="317"/>
      <c r="J41" s="222"/>
      <c r="K41" s="320"/>
      <c r="L41" s="164"/>
      <c r="M41" s="164"/>
      <c r="N41" s="164"/>
      <c r="O41" s="164"/>
      <c r="P41" s="164"/>
      <c r="Q41" s="164"/>
      <c r="R41" s="164"/>
      <c r="S41" s="164"/>
    </row>
    <row r="42" spans="1:19" s="322" customFormat="1" ht="13.5" customHeight="1" thickBot="1">
      <c r="A42" s="334">
        <v>8152</v>
      </c>
      <c r="B42" s="335" t="s">
        <v>478</v>
      </c>
      <c r="C42" s="336"/>
      <c r="D42" s="222">
        <f>SUM(E42:F42)</f>
        <v>0</v>
      </c>
      <c r="E42" s="329"/>
      <c r="F42" s="330" t="s">
        <v>165</v>
      </c>
      <c r="G42" s="222"/>
      <c r="H42" s="329"/>
      <c r="I42" s="330"/>
      <c r="J42" s="222"/>
      <c r="K42" s="320"/>
      <c r="L42" s="164"/>
      <c r="M42" s="164"/>
      <c r="N42" s="164"/>
      <c r="O42" s="164"/>
      <c r="P42" s="164"/>
      <c r="Q42" s="164"/>
      <c r="R42" s="164"/>
      <c r="S42" s="164"/>
    </row>
    <row r="43" spans="1:19" s="322" customFormat="1" ht="37.5" customHeight="1" thickBot="1">
      <c r="A43" s="337">
        <v>8160</v>
      </c>
      <c r="B43" s="338" t="s">
        <v>868</v>
      </c>
      <c r="C43" s="339"/>
      <c r="D43" s="227">
        <f aca="true" t="shared" si="6" ref="D43:J43">SUM(D45,D50,D54,D66)</f>
        <v>137496.6</v>
      </c>
      <c r="E43" s="227">
        <f t="shared" si="6"/>
        <v>4040.4000000000015</v>
      </c>
      <c r="F43" s="227">
        <f t="shared" si="6"/>
        <v>133456.2</v>
      </c>
      <c r="G43" s="227">
        <f t="shared" si="6"/>
        <v>137496.6</v>
      </c>
      <c r="H43" s="227">
        <f t="shared" si="6"/>
        <v>137496.6</v>
      </c>
      <c r="I43" s="227">
        <f t="shared" si="6"/>
        <v>137496.6</v>
      </c>
      <c r="J43" s="227">
        <f t="shared" si="6"/>
        <v>137496.6</v>
      </c>
      <c r="K43" s="320"/>
      <c r="L43" s="164"/>
      <c r="M43" s="164"/>
      <c r="N43" s="164"/>
      <c r="O43" s="164"/>
      <c r="P43" s="164"/>
      <c r="Q43" s="164"/>
      <c r="R43" s="164"/>
      <c r="S43" s="164"/>
    </row>
    <row r="44" spans="1:19" s="322" customFormat="1" ht="13.5" customHeight="1" thickBot="1">
      <c r="A44" s="340"/>
      <c r="B44" s="341" t="s">
        <v>451</v>
      </c>
      <c r="C44" s="342"/>
      <c r="D44" s="123"/>
      <c r="E44" s="343"/>
      <c r="F44" s="344"/>
      <c r="G44" s="123"/>
      <c r="H44" s="343"/>
      <c r="I44" s="344"/>
      <c r="J44" s="123"/>
      <c r="K44" s="320"/>
      <c r="L44" s="164"/>
      <c r="M44" s="164"/>
      <c r="N44" s="164"/>
      <c r="O44" s="164"/>
      <c r="P44" s="164"/>
      <c r="Q44" s="164"/>
      <c r="R44" s="164"/>
      <c r="S44" s="164"/>
    </row>
    <row r="45" spans="1:19" s="298" customFormat="1" ht="29.25" customHeight="1" thickBot="1">
      <c r="A45" s="337">
        <v>8161</v>
      </c>
      <c r="B45" s="345" t="s">
        <v>869</v>
      </c>
      <c r="C45" s="339"/>
      <c r="D45" s="130">
        <f>SUM(D47:D49)</f>
        <v>0</v>
      </c>
      <c r="E45" s="346" t="s">
        <v>540</v>
      </c>
      <c r="F45" s="130">
        <f>SUM(F47:F49)</f>
        <v>0</v>
      </c>
      <c r="G45" s="130">
        <f>SUM(G47:G49)</f>
        <v>0</v>
      </c>
      <c r="H45" s="130">
        <f>SUM(H47:H49)</f>
        <v>0</v>
      </c>
      <c r="I45" s="130">
        <f>SUM(I47:I49)</f>
        <v>0</v>
      </c>
      <c r="J45" s="130">
        <f>SUM(J47:J49)</f>
        <v>0</v>
      </c>
      <c r="K45" s="320"/>
      <c r="L45" s="164"/>
      <c r="M45" s="164"/>
      <c r="N45" s="164"/>
      <c r="O45" s="164"/>
      <c r="P45" s="164"/>
      <c r="Q45" s="164"/>
      <c r="R45" s="164"/>
      <c r="S45" s="164"/>
    </row>
    <row r="46" spans="1:19" s="298" customFormat="1" ht="12.75" customHeight="1">
      <c r="A46" s="299"/>
      <c r="B46" s="347" t="s">
        <v>467</v>
      </c>
      <c r="C46" s="348"/>
      <c r="D46" s="203"/>
      <c r="E46" s="349"/>
      <c r="F46" s="303"/>
      <c r="G46" s="203"/>
      <c r="H46" s="349"/>
      <c r="I46" s="303"/>
      <c r="J46" s="203"/>
      <c r="K46" s="320"/>
      <c r="L46" s="164"/>
      <c r="M46" s="164"/>
      <c r="N46" s="164"/>
      <c r="O46" s="164"/>
      <c r="P46" s="164"/>
      <c r="Q46" s="164"/>
      <c r="R46" s="164"/>
      <c r="S46" s="164"/>
    </row>
    <row r="47" spans="1:19" ht="27" customHeight="1" thickBot="1">
      <c r="A47" s="304">
        <v>8162</v>
      </c>
      <c r="B47" s="321" t="s">
        <v>448</v>
      </c>
      <c r="C47" s="333" t="s">
        <v>490</v>
      </c>
      <c r="D47" s="222"/>
      <c r="E47" s="314" t="s">
        <v>540</v>
      </c>
      <c r="F47" s="317"/>
      <c r="G47" s="222"/>
      <c r="H47" s="314"/>
      <c r="I47" s="317"/>
      <c r="J47" s="222"/>
      <c r="K47" s="320"/>
      <c r="L47" s="164"/>
      <c r="M47" s="164"/>
      <c r="N47" s="164"/>
      <c r="O47" s="164"/>
      <c r="P47" s="164"/>
      <c r="Q47" s="164"/>
      <c r="R47" s="164"/>
      <c r="S47" s="164"/>
    </row>
    <row r="48" spans="1:19" s="298" customFormat="1" ht="71.25" customHeight="1" thickBot="1">
      <c r="A48" s="350">
        <v>8163</v>
      </c>
      <c r="B48" s="321" t="s">
        <v>411</v>
      </c>
      <c r="C48" s="333" t="s">
        <v>490</v>
      </c>
      <c r="D48" s="222">
        <f>SUM(E48:F48)</f>
        <v>0</v>
      </c>
      <c r="E48" s="346" t="s">
        <v>540</v>
      </c>
      <c r="F48" s="351"/>
      <c r="G48" s="222"/>
      <c r="H48" s="346"/>
      <c r="I48" s="351"/>
      <c r="J48" s="222"/>
      <c r="K48" s="320"/>
      <c r="L48" s="164"/>
      <c r="M48" s="164"/>
      <c r="N48" s="164"/>
      <c r="O48" s="164"/>
      <c r="P48" s="164"/>
      <c r="Q48" s="164"/>
      <c r="R48" s="164"/>
      <c r="S48" s="164"/>
    </row>
    <row r="49" spans="1:19" ht="14.25" customHeight="1" thickBot="1">
      <c r="A49" s="334">
        <v>8164</v>
      </c>
      <c r="B49" s="335" t="s">
        <v>449</v>
      </c>
      <c r="C49" s="336" t="s">
        <v>491</v>
      </c>
      <c r="D49" s="222">
        <f>SUM(E49:F49)</f>
        <v>0</v>
      </c>
      <c r="E49" s="329" t="s">
        <v>540</v>
      </c>
      <c r="F49" s="330"/>
      <c r="G49" s="222"/>
      <c r="H49" s="329"/>
      <c r="I49" s="330"/>
      <c r="J49" s="222"/>
      <c r="K49" s="320"/>
      <c r="L49" s="164"/>
      <c r="M49" s="164"/>
      <c r="N49" s="164"/>
      <c r="O49" s="164"/>
      <c r="P49" s="164"/>
      <c r="Q49" s="164"/>
      <c r="R49" s="164"/>
      <c r="S49" s="164"/>
    </row>
    <row r="50" spans="1:19" s="298" customFormat="1" ht="13.5" customHeight="1" thickBot="1">
      <c r="A50" s="337">
        <v>8170</v>
      </c>
      <c r="B50" s="345" t="s">
        <v>457</v>
      </c>
      <c r="C50" s="339"/>
      <c r="D50" s="352">
        <f>SUM(D52:D53)</f>
        <v>0</v>
      </c>
      <c r="E50" s="352">
        <f aca="true" t="shared" si="7" ref="E50:J50">SUM(E52:E53)</f>
        <v>0</v>
      </c>
      <c r="F50" s="352">
        <f t="shared" si="7"/>
        <v>0</v>
      </c>
      <c r="G50" s="352">
        <f t="shared" si="7"/>
        <v>0</v>
      </c>
      <c r="H50" s="352">
        <f t="shared" si="7"/>
        <v>0</v>
      </c>
      <c r="I50" s="352">
        <f t="shared" si="7"/>
        <v>0</v>
      </c>
      <c r="J50" s="352">
        <f t="shared" si="7"/>
        <v>0</v>
      </c>
      <c r="K50" s="320"/>
      <c r="L50" s="164"/>
      <c r="M50" s="164"/>
      <c r="N50" s="164"/>
      <c r="O50" s="164"/>
      <c r="P50" s="164"/>
      <c r="Q50" s="164"/>
      <c r="R50" s="164"/>
      <c r="S50" s="164"/>
    </row>
    <row r="51" spans="1:19" s="298" customFormat="1" ht="12.75" customHeight="1">
      <c r="A51" s="299"/>
      <c r="B51" s="347" t="s">
        <v>467</v>
      </c>
      <c r="C51" s="348"/>
      <c r="D51" s="353"/>
      <c r="E51" s="349"/>
      <c r="F51" s="354"/>
      <c r="G51" s="353"/>
      <c r="H51" s="349"/>
      <c r="I51" s="354"/>
      <c r="J51" s="353"/>
      <c r="K51" s="320"/>
      <c r="L51" s="164"/>
      <c r="M51" s="164"/>
      <c r="N51" s="164"/>
      <c r="O51" s="164"/>
      <c r="P51" s="164"/>
      <c r="Q51" s="164"/>
      <c r="R51" s="164"/>
      <c r="S51" s="164"/>
    </row>
    <row r="52" spans="1:19" ht="24.75" thickBot="1">
      <c r="A52" s="304">
        <v>8171</v>
      </c>
      <c r="B52" s="321" t="s">
        <v>455</v>
      </c>
      <c r="C52" s="333" t="s">
        <v>492</v>
      </c>
      <c r="D52" s="222">
        <f>SUM(E52:F52)</f>
        <v>0</v>
      </c>
      <c r="E52" s="103"/>
      <c r="F52" s="317"/>
      <c r="G52" s="222"/>
      <c r="H52" s="103"/>
      <c r="I52" s="317"/>
      <c r="J52" s="222"/>
      <c r="K52" s="320"/>
      <c r="L52" s="355"/>
      <c r="M52" s="355"/>
      <c r="N52" s="355"/>
      <c r="O52" s="355"/>
      <c r="P52" s="164"/>
      <c r="Q52" s="164"/>
      <c r="R52" s="164"/>
      <c r="S52" s="164"/>
    </row>
    <row r="53" spans="1:15" ht="13.5" customHeight="1" thickBot="1">
      <c r="A53" s="304">
        <v>8172</v>
      </c>
      <c r="B53" s="318" t="s">
        <v>456</v>
      </c>
      <c r="C53" s="333" t="s">
        <v>493</v>
      </c>
      <c r="D53" s="222">
        <f>SUM(E53:F53)</f>
        <v>0</v>
      </c>
      <c r="E53" s="356"/>
      <c r="F53" s="357"/>
      <c r="G53" s="222"/>
      <c r="H53" s="356"/>
      <c r="I53" s="357"/>
      <c r="J53" s="222"/>
      <c r="K53" s="320"/>
      <c r="L53" s="355"/>
      <c r="M53" s="355"/>
      <c r="N53" s="355"/>
      <c r="O53" s="355"/>
    </row>
    <row r="54" spans="1:15" s="298" customFormat="1" ht="24.75" thickBot="1">
      <c r="A54" s="358">
        <v>8190</v>
      </c>
      <c r="B54" s="359" t="s">
        <v>870</v>
      </c>
      <c r="C54" s="360"/>
      <c r="D54" s="98">
        <f>SUM(E54:F54)</f>
        <v>137496.6</v>
      </c>
      <c r="E54" s="130">
        <f>SUM(E56+E60-E59)</f>
        <v>4040.4000000000015</v>
      </c>
      <c r="F54" s="130">
        <f>SUM(F60)</f>
        <v>133456.2</v>
      </c>
      <c r="G54" s="130">
        <f>SUM(G56+G60-G59)</f>
        <v>137496.6</v>
      </c>
      <c r="H54" s="130">
        <f>SUM(H56+H60-H59)</f>
        <v>137496.6</v>
      </c>
      <c r="I54" s="130">
        <f>SUM(I56+I60-I59)</f>
        <v>137496.6</v>
      </c>
      <c r="J54" s="130">
        <f>SUM(J56+J60-J59)</f>
        <v>137496.6</v>
      </c>
      <c r="K54" s="320"/>
      <c r="L54" s="355"/>
      <c r="M54" s="355"/>
      <c r="N54" s="355"/>
      <c r="O54" s="355"/>
    </row>
    <row r="55" spans="1:15" s="298" customFormat="1" ht="12.75" customHeight="1">
      <c r="A55" s="361"/>
      <c r="B55" s="316" t="s">
        <v>454</v>
      </c>
      <c r="C55" s="269"/>
      <c r="D55" s="362"/>
      <c r="E55" s="363"/>
      <c r="F55" s="364"/>
      <c r="G55" s="362"/>
      <c r="H55" s="363"/>
      <c r="I55" s="364"/>
      <c r="J55" s="362"/>
      <c r="K55" s="320"/>
      <c r="L55" s="355"/>
      <c r="M55" s="355"/>
      <c r="N55" s="355"/>
      <c r="O55" s="355"/>
    </row>
    <row r="56" spans="1:15" ht="24">
      <c r="A56" s="365">
        <v>8191</v>
      </c>
      <c r="B56" s="347" t="s">
        <v>397</v>
      </c>
      <c r="C56" s="366">
        <v>9320</v>
      </c>
      <c r="D56" s="232">
        <f>SUM(E56:F56)</f>
        <v>63471.4</v>
      </c>
      <c r="E56" s="367">
        <v>63471.4</v>
      </c>
      <c r="F56" s="368" t="s">
        <v>165</v>
      </c>
      <c r="G56" s="367">
        <v>63471.4</v>
      </c>
      <c r="H56" s="367">
        <v>63471.4</v>
      </c>
      <c r="I56" s="367">
        <v>63471.4</v>
      </c>
      <c r="J56" s="367">
        <v>63471.4</v>
      </c>
      <c r="K56" s="320"/>
      <c r="L56" s="355"/>
      <c r="M56" s="355"/>
      <c r="N56" s="355"/>
      <c r="O56" s="355"/>
    </row>
    <row r="57" spans="1:15" ht="12.75" customHeight="1">
      <c r="A57" s="369"/>
      <c r="B57" s="316" t="s">
        <v>452</v>
      </c>
      <c r="C57" s="370"/>
      <c r="D57" s="101"/>
      <c r="E57" s="103"/>
      <c r="F57" s="317"/>
      <c r="G57" s="101"/>
      <c r="H57" s="101"/>
      <c r="I57" s="317"/>
      <c r="J57" s="101"/>
      <c r="K57" s="320"/>
      <c r="L57" s="355"/>
      <c r="M57" s="355"/>
      <c r="N57" s="355"/>
      <c r="O57" s="355"/>
    </row>
    <row r="58" spans="1:15" ht="35.25" customHeight="1">
      <c r="A58" s="369">
        <v>8192</v>
      </c>
      <c r="B58" s="321" t="s">
        <v>450</v>
      </c>
      <c r="C58" s="370"/>
      <c r="D58" s="232">
        <f>SUM(E58:F58)</f>
        <v>4040.4</v>
      </c>
      <c r="E58" s="103">
        <v>4040.4</v>
      </c>
      <c r="F58" s="312" t="s">
        <v>540</v>
      </c>
      <c r="G58" s="103">
        <v>4040.4</v>
      </c>
      <c r="H58" s="103">
        <v>4040.4</v>
      </c>
      <c r="I58" s="103">
        <v>4040.4</v>
      </c>
      <c r="J58" s="103">
        <v>4040.4</v>
      </c>
      <c r="K58" s="320"/>
      <c r="L58" s="355"/>
      <c r="M58" s="355"/>
      <c r="N58" s="355"/>
      <c r="O58" s="355"/>
    </row>
    <row r="59" spans="1:15" ht="24.75" thickBot="1">
      <c r="A59" s="369">
        <v>8193</v>
      </c>
      <c r="B59" s="321" t="s">
        <v>354</v>
      </c>
      <c r="C59" s="370"/>
      <c r="D59" s="101">
        <f>D56-D58</f>
        <v>59431</v>
      </c>
      <c r="E59" s="101">
        <f>E56-E58</f>
        <v>59431</v>
      </c>
      <c r="F59" s="312" t="s">
        <v>165</v>
      </c>
      <c r="G59" s="101">
        <f>G56-G58</f>
        <v>59431</v>
      </c>
      <c r="H59" s="101">
        <f>H56-H58</f>
        <v>59431</v>
      </c>
      <c r="I59" s="101">
        <f>I56-I58</f>
        <v>59431</v>
      </c>
      <c r="J59" s="101">
        <f>J56-J58</f>
        <v>59431</v>
      </c>
      <c r="K59" s="320"/>
      <c r="L59" s="355"/>
      <c r="M59" s="355"/>
      <c r="N59" s="355"/>
      <c r="O59" s="355"/>
    </row>
    <row r="60" spans="1:15" ht="24.75" thickBot="1">
      <c r="A60" s="369">
        <v>8194</v>
      </c>
      <c r="B60" s="371" t="s">
        <v>436</v>
      </c>
      <c r="C60" s="372">
        <v>9330</v>
      </c>
      <c r="D60" s="130">
        <f>D62+D63</f>
        <v>133456.2</v>
      </c>
      <c r="E60" s="130">
        <f aca="true" t="shared" si="8" ref="E60:J60">SUM(E62,E63)</f>
        <v>0</v>
      </c>
      <c r="F60" s="130">
        <f>F62+F63</f>
        <v>133456.2</v>
      </c>
      <c r="G60" s="130">
        <f t="shared" si="8"/>
        <v>133456.2</v>
      </c>
      <c r="H60" s="130">
        <f t="shared" si="8"/>
        <v>133456.2</v>
      </c>
      <c r="I60" s="130">
        <f t="shared" si="8"/>
        <v>133456.2</v>
      </c>
      <c r="J60" s="130">
        <f t="shared" si="8"/>
        <v>133456.2</v>
      </c>
      <c r="K60" s="320"/>
      <c r="L60" s="355"/>
      <c r="M60" s="355"/>
      <c r="N60" s="355"/>
      <c r="O60" s="355"/>
    </row>
    <row r="61" spans="1:15" ht="12.75" customHeight="1">
      <c r="A61" s="369"/>
      <c r="B61" s="316" t="s">
        <v>452</v>
      </c>
      <c r="C61" s="372"/>
      <c r="D61" s="101"/>
      <c r="E61" s="314"/>
      <c r="F61" s="317"/>
      <c r="G61" s="101"/>
      <c r="H61" s="314"/>
      <c r="I61" s="317"/>
      <c r="J61" s="101"/>
      <c r="K61" s="320"/>
      <c r="L61" s="355"/>
      <c r="M61" s="355"/>
      <c r="N61" s="355"/>
      <c r="O61" s="355"/>
    </row>
    <row r="62" spans="1:15" ht="24.75" thickBot="1">
      <c r="A62" s="369">
        <v>8195</v>
      </c>
      <c r="B62" s="321" t="s">
        <v>398</v>
      </c>
      <c r="C62" s="372"/>
      <c r="D62" s="222">
        <f>F62</f>
        <v>74025.2</v>
      </c>
      <c r="E62" s="314" t="s">
        <v>540</v>
      </c>
      <c r="F62" s="317">
        <v>74025.2</v>
      </c>
      <c r="G62" s="317">
        <v>74025.2</v>
      </c>
      <c r="H62" s="317">
        <v>74025.2</v>
      </c>
      <c r="I62" s="317">
        <v>74025.2</v>
      </c>
      <c r="J62" s="317">
        <v>74025.2</v>
      </c>
      <c r="K62" s="320"/>
      <c r="L62" s="355"/>
      <c r="M62" s="355"/>
      <c r="N62" s="355"/>
      <c r="O62" s="355"/>
    </row>
    <row r="63" spans="1:15" ht="24.75" thickBot="1">
      <c r="A63" s="373">
        <v>8196</v>
      </c>
      <c r="B63" s="321" t="s">
        <v>412</v>
      </c>
      <c r="C63" s="372"/>
      <c r="D63" s="222">
        <f>SUM(D59)</f>
        <v>59431</v>
      </c>
      <c r="E63" s="314" t="s">
        <v>540</v>
      </c>
      <c r="F63" s="367">
        <v>59431</v>
      </c>
      <c r="G63" s="367">
        <v>59431</v>
      </c>
      <c r="H63" s="367">
        <v>59431</v>
      </c>
      <c r="I63" s="367">
        <v>59431</v>
      </c>
      <c r="J63" s="367">
        <v>59431</v>
      </c>
      <c r="K63" s="320"/>
      <c r="L63" s="355"/>
      <c r="M63" s="355"/>
      <c r="N63" s="355"/>
      <c r="O63" s="355"/>
    </row>
    <row r="64" spans="1:15" ht="24.75" thickBot="1">
      <c r="A64" s="369">
        <v>8197</v>
      </c>
      <c r="B64" s="374" t="s">
        <v>394</v>
      </c>
      <c r="C64" s="375"/>
      <c r="D64" s="222" t="s">
        <v>165</v>
      </c>
      <c r="E64" s="376" t="s">
        <v>540</v>
      </c>
      <c r="F64" s="377" t="s">
        <v>165</v>
      </c>
      <c r="G64" s="222"/>
      <c r="H64" s="376"/>
      <c r="I64" s="377"/>
      <c r="J64" s="222"/>
      <c r="K64" s="320"/>
      <c r="L64" s="355"/>
      <c r="M64" s="355"/>
      <c r="N64" s="355"/>
      <c r="O64" s="355"/>
    </row>
    <row r="65" spans="1:15" ht="36.75" thickBot="1">
      <c r="A65" s="369">
        <v>8198</v>
      </c>
      <c r="B65" s="378" t="s">
        <v>395</v>
      </c>
      <c r="C65" s="379"/>
      <c r="D65" s="222">
        <f>SUM(E65:F65)</f>
        <v>0</v>
      </c>
      <c r="E65" s="314" t="s">
        <v>165</v>
      </c>
      <c r="F65" s="317">
        <v>0</v>
      </c>
      <c r="G65" s="317">
        <v>0</v>
      </c>
      <c r="H65" s="317">
        <v>0</v>
      </c>
      <c r="I65" s="317">
        <v>0</v>
      </c>
      <c r="J65" s="317">
        <v>0</v>
      </c>
      <c r="K65" s="320"/>
      <c r="L65" s="355"/>
      <c r="M65" s="355"/>
      <c r="N65" s="355"/>
      <c r="O65" s="355"/>
    </row>
    <row r="66" spans="1:15" ht="48">
      <c r="A66" s="369">
        <v>8199</v>
      </c>
      <c r="B66" s="380" t="s">
        <v>871</v>
      </c>
      <c r="C66" s="379"/>
      <c r="D66" s="311">
        <f>SUM(E66:F66)</f>
        <v>0</v>
      </c>
      <c r="E66" s="314"/>
      <c r="F66" s="317"/>
      <c r="G66" s="311"/>
      <c r="H66" s="314"/>
      <c r="I66" s="317"/>
      <c r="J66" s="311"/>
      <c r="K66" s="320"/>
      <c r="L66" s="355"/>
      <c r="M66" s="355"/>
      <c r="N66" s="355"/>
      <c r="O66" s="355"/>
    </row>
    <row r="67" spans="1:15" ht="24">
      <c r="A67" s="369" t="s">
        <v>355</v>
      </c>
      <c r="B67" s="381" t="s">
        <v>396</v>
      </c>
      <c r="C67" s="379"/>
      <c r="D67" s="311">
        <f>SUM(E67:F67)</f>
        <v>0</v>
      </c>
      <c r="E67" s="376"/>
      <c r="F67" s="317"/>
      <c r="G67" s="311"/>
      <c r="H67" s="376"/>
      <c r="I67" s="317"/>
      <c r="J67" s="311"/>
      <c r="K67" s="320"/>
      <c r="L67" s="355"/>
      <c r="M67" s="355"/>
      <c r="N67" s="355"/>
      <c r="O67" s="355"/>
    </row>
    <row r="68" spans="1:15" ht="30" customHeight="1">
      <c r="A68" s="308">
        <v>8200</v>
      </c>
      <c r="B68" s="305" t="s">
        <v>872</v>
      </c>
      <c r="C68" s="370"/>
      <c r="D68" s="101">
        <f>SUM(D70)</f>
        <v>0</v>
      </c>
      <c r="E68" s="101">
        <f aca="true" t="shared" si="9" ref="E68:J68">SUM(E70)</f>
        <v>0</v>
      </c>
      <c r="F68" s="101">
        <f t="shared" si="9"/>
        <v>0</v>
      </c>
      <c r="G68" s="101">
        <f t="shared" si="9"/>
        <v>0</v>
      </c>
      <c r="H68" s="101">
        <f t="shared" si="9"/>
        <v>0</v>
      </c>
      <c r="I68" s="101">
        <f t="shared" si="9"/>
        <v>0</v>
      </c>
      <c r="J68" s="101">
        <f t="shared" si="9"/>
        <v>0</v>
      </c>
      <c r="K68" s="320"/>
      <c r="L68" s="355"/>
      <c r="M68" s="355"/>
      <c r="N68" s="355"/>
      <c r="O68" s="355"/>
    </row>
    <row r="69" spans="1:15" ht="12.75" customHeight="1">
      <c r="A69" s="308"/>
      <c r="B69" s="307" t="s">
        <v>451</v>
      </c>
      <c r="C69" s="370"/>
      <c r="D69" s="101"/>
      <c r="E69" s="103"/>
      <c r="F69" s="317"/>
      <c r="G69" s="101"/>
      <c r="H69" s="103"/>
      <c r="I69" s="317"/>
      <c r="J69" s="101"/>
      <c r="K69" s="320"/>
      <c r="L69" s="355"/>
      <c r="M69" s="355"/>
      <c r="N69" s="355"/>
      <c r="O69" s="355"/>
    </row>
    <row r="70" spans="1:15" ht="24">
      <c r="A70" s="308">
        <v>8210</v>
      </c>
      <c r="B70" s="382" t="s">
        <v>873</v>
      </c>
      <c r="C70" s="370"/>
      <c r="D70" s="101">
        <f>SUM(D72,D76)</f>
        <v>0</v>
      </c>
      <c r="E70" s="101">
        <f aca="true" t="shared" si="10" ref="E70:J70">SUM(E72,E76)</f>
        <v>0</v>
      </c>
      <c r="F70" s="101">
        <f t="shared" si="10"/>
        <v>0</v>
      </c>
      <c r="G70" s="101">
        <f t="shared" si="10"/>
        <v>0</v>
      </c>
      <c r="H70" s="101">
        <f t="shared" si="10"/>
        <v>0</v>
      </c>
      <c r="I70" s="101">
        <f t="shared" si="10"/>
        <v>0</v>
      </c>
      <c r="J70" s="101">
        <f t="shared" si="10"/>
        <v>0</v>
      </c>
      <c r="K70" s="320"/>
      <c r="L70" s="355"/>
      <c r="M70" s="355"/>
      <c r="N70" s="355"/>
      <c r="O70" s="355"/>
    </row>
    <row r="71" spans="1:15" ht="12.75" customHeight="1">
      <c r="A71" s="304"/>
      <c r="B71" s="321" t="s">
        <v>451</v>
      </c>
      <c r="C71" s="370"/>
      <c r="D71" s="101"/>
      <c r="E71" s="314"/>
      <c r="F71" s="317"/>
      <c r="G71" s="101"/>
      <c r="H71" s="314"/>
      <c r="I71" s="317"/>
      <c r="J71" s="101"/>
      <c r="K71" s="320"/>
      <c r="L71" s="355"/>
      <c r="M71" s="355"/>
      <c r="N71" s="355"/>
      <c r="O71" s="355"/>
    </row>
    <row r="72" spans="1:15" ht="24" customHeight="1">
      <c r="A72" s="308">
        <v>8211</v>
      </c>
      <c r="B72" s="313" t="s">
        <v>874</v>
      </c>
      <c r="C72" s="370"/>
      <c r="D72" s="101">
        <f>SUM(D74:D75)</f>
        <v>0</v>
      </c>
      <c r="E72" s="314" t="s">
        <v>540</v>
      </c>
      <c r="F72" s="101">
        <f>SUM(F74:F75)</f>
        <v>0</v>
      </c>
      <c r="G72" s="101"/>
      <c r="H72" s="314"/>
      <c r="I72" s="101"/>
      <c r="J72" s="101"/>
      <c r="K72" s="320"/>
      <c r="L72" s="355"/>
      <c r="M72" s="355"/>
      <c r="N72" s="355"/>
      <c r="O72" s="355"/>
    </row>
    <row r="73" spans="1:15" ht="12.75" customHeight="1">
      <c r="A73" s="308"/>
      <c r="B73" s="316" t="s">
        <v>452</v>
      </c>
      <c r="C73" s="370"/>
      <c r="D73" s="101"/>
      <c r="E73" s="314"/>
      <c r="F73" s="317"/>
      <c r="G73" s="101"/>
      <c r="H73" s="314"/>
      <c r="I73" s="317"/>
      <c r="J73" s="101"/>
      <c r="K73" s="320"/>
      <c r="L73" s="355"/>
      <c r="M73" s="355"/>
      <c r="N73" s="355"/>
      <c r="O73" s="355"/>
    </row>
    <row r="74" spans="1:15" ht="13.5" customHeight="1" thickBot="1">
      <c r="A74" s="308">
        <v>8212</v>
      </c>
      <c r="B74" s="318" t="s">
        <v>458</v>
      </c>
      <c r="C74" s="333" t="s">
        <v>461</v>
      </c>
      <c r="D74" s="222">
        <f>SUM(E74:F74)</f>
        <v>0</v>
      </c>
      <c r="E74" s="314" t="s">
        <v>540</v>
      </c>
      <c r="F74" s="317"/>
      <c r="G74" s="222"/>
      <c r="H74" s="314"/>
      <c r="I74" s="317"/>
      <c r="J74" s="222"/>
      <c r="K74" s="320"/>
      <c r="L74" s="355"/>
      <c r="M74" s="355"/>
      <c r="N74" s="355"/>
      <c r="O74" s="355"/>
    </row>
    <row r="75" spans="1:15" ht="13.5" customHeight="1" thickBot="1">
      <c r="A75" s="308">
        <v>8213</v>
      </c>
      <c r="B75" s="318" t="s">
        <v>453</v>
      </c>
      <c r="C75" s="333" t="s">
        <v>462</v>
      </c>
      <c r="D75" s="222">
        <f>SUM(E75:F75)</f>
        <v>0</v>
      </c>
      <c r="E75" s="314" t="s">
        <v>540</v>
      </c>
      <c r="F75" s="317"/>
      <c r="G75" s="222"/>
      <c r="H75" s="314"/>
      <c r="I75" s="317"/>
      <c r="J75" s="222"/>
      <c r="K75" s="320"/>
      <c r="L75" s="355"/>
      <c r="M75" s="355"/>
      <c r="N75" s="355"/>
      <c r="O75" s="355"/>
    </row>
    <row r="76" spans="1:15" ht="24">
      <c r="A76" s="308">
        <v>8220</v>
      </c>
      <c r="B76" s="313" t="s">
        <v>875</v>
      </c>
      <c r="C76" s="370"/>
      <c r="D76" s="101">
        <f>SUM(D78,D82)</f>
        <v>0</v>
      </c>
      <c r="E76" s="101">
        <f aca="true" t="shared" si="11" ref="E76:J76">SUM(E78,E82)</f>
        <v>0</v>
      </c>
      <c r="F76" s="101">
        <f t="shared" si="11"/>
        <v>0</v>
      </c>
      <c r="G76" s="101">
        <f t="shared" si="11"/>
        <v>0</v>
      </c>
      <c r="H76" s="101">
        <f t="shared" si="11"/>
        <v>0</v>
      </c>
      <c r="I76" s="101">
        <f t="shared" si="11"/>
        <v>0</v>
      </c>
      <c r="J76" s="101">
        <f t="shared" si="11"/>
        <v>0</v>
      </c>
      <c r="K76" s="320"/>
      <c r="L76" s="355"/>
      <c r="M76" s="355"/>
      <c r="N76" s="355"/>
      <c r="O76" s="355"/>
    </row>
    <row r="77" spans="1:14" ht="12.75" customHeight="1">
      <c r="A77" s="308"/>
      <c r="B77" s="316" t="s">
        <v>451</v>
      </c>
      <c r="C77" s="370"/>
      <c r="D77" s="101"/>
      <c r="E77" s="103"/>
      <c r="F77" s="317"/>
      <c r="G77" s="101"/>
      <c r="H77" s="103"/>
      <c r="I77" s="317"/>
      <c r="J77" s="101"/>
      <c r="K77" s="320"/>
      <c r="L77" s="355"/>
      <c r="M77" s="355"/>
      <c r="N77" s="164"/>
    </row>
    <row r="78" spans="1:14" ht="12.75" customHeight="1">
      <c r="A78" s="308">
        <v>8221</v>
      </c>
      <c r="B78" s="313" t="s">
        <v>876</v>
      </c>
      <c r="C78" s="370"/>
      <c r="D78" s="101">
        <f>SUM(D80:D81)</f>
        <v>0</v>
      </c>
      <c r="E78" s="314" t="s">
        <v>540</v>
      </c>
      <c r="F78" s="101">
        <f>SUM(F80:F81)</f>
        <v>0</v>
      </c>
      <c r="G78" s="101">
        <f>SUM(G80:G81)</f>
        <v>0</v>
      </c>
      <c r="H78" s="101">
        <f>SUM(H80:H81)</f>
        <v>0</v>
      </c>
      <c r="I78" s="101">
        <f>SUM(I80:I81)</f>
        <v>0</v>
      </c>
      <c r="J78" s="101">
        <f>SUM(J80:J81)</f>
        <v>0</v>
      </c>
      <c r="K78" s="320"/>
      <c r="L78" s="355"/>
      <c r="M78" s="355"/>
      <c r="N78" s="164"/>
    </row>
    <row r="79" spans="1:14" ht="12.75" customHeight="1">
      <c r="A79" s="308"/>
      <c r="B79" s="316" t="s">
        <v>467</v>
      </c>
      <c r="C79" s="370"/>
      <c r="D79" s="101"/>
      <c r="E79" s="314"/>
      <c r="F79" s="317"/>
      <c r="G79" s="101"/>
      <c r="H79" s="314"/>
      <c r="I79" s="317"/>
      <c r="J79" s="101"/>
      <c r="K79" s="320"/>
      <c r="L79" s="355"/>
      <c r="M79" s="355"/>
      <c r="N79" s="164"/>
    </row>
    <row r="80" spans="1:14" ht="13.5" customHeight="1" thickBot="1">
      <c r="A80" s="304">
        <v>8222</v>
      </c>
      <c r="B80" s="321" t="s">
        <v>474</v>
      </c>
      <c r="C80" s="333" t="s">
        <v>463</v>
      </c>
      <c r="D80" s="222">
        <f>SUM(E80:F80)</f>
        <v>0</v>
      </c>
      <c r="E80" s="314" t="s">
        <v>540</v>
      </c>
      <c r="F80" s="317"/>
      <c r="G80" s="222"/>
      <c r="H80" s="314"/>
      <c r="I80" s="317"/>
      <c r="J80" s="222"/>
      <c r="K80" s="320"/>
      <c r="L80" s="355"/>
      <c r="M80" s="355"/>
      <c r="N80" s="164"/>
    </row>
    <row r="81" spans="1:14" ht="13.5" customHeight="1" thickBot="1">
      <c r="A81" s="304">
        <v>8230</v>
      </c>
      <c r="B81" s="321" t="s">
        <v>476</v>
      </c>
      <c r="C81" s="333" t="s">
        <v>464</v>
      </c>
      <c r="D81" s="222">
        <f>SUM(E81:F81)</f>
        <v>0</v>
      </c>
      <c r="E81" s="314" t="s">
        <v>540</v>
      </c>
      <c r="F81" s="317"/>
      <c r="G81" s="222"/>
      <c r="H81" s="314"/>
      <c r="I81" s="317"/>
      <c r="J81" s="222"/>
      <c r="K81" s="320"/>
      <c r="L81" s="355"/>
      <c r="M81" s="355"/>
      <c r="N81" s="164"/>
    </row>
    <row r="82" spans="1:14" ht="12.75" customHeight="1">
      <c r="A82" s="304">
        <v>8240</v>
      </c>
      <c r="B82" s="313" t="s">
        <v>877</v>
      </c>
      <c r="C82" s="370"/>
      <c r="D82" s="101">
        <f>SUM(D84:D85)</f>
        <v>0</v>
      </c>
      <c r="E82" s="101">
        <f aca="true" t="shared" si="12" ref="E82:J82">SUM(E84:E85)</f>
        <v>0</v>
      </c>
      <c r="F82" s="101">
        <f t="shared" si="12"/>
        <v>0</v>
      </c>
      <c r="G82" s="101">
        <f t="shared" si="12"/>
        <v>0</v>
      </c>
      <c r="H82" s="101">
        <f t="shared" si="12"/>
        <v>0</v>
      </c>
      <c r="I82" s="101">
        <f t="shared" si="12"/>
        <v>0</v>
      </c>
      <c r="J82" s="101">
        <f t="shared" si="12"/>
        <v>0</v>
      </c>
      <c r="K82" s="320"/>
      <c r="L82" s="355"/>
      <c r="M82" s="355"/>
      <c r="N82" s="164"/>
    </row>
    <row r="83" spans="1:14" ht="12.75" customHeight="1">
      <c r="A83" s="308"/>
      <c r="B83" s="316" t="s">
        <v>467</v>
      </c>
      <c r="C83" s="370"/>
      <c r="D83" s="101"/>
      <c r="E83" s="103"/>
      <c r="F83" s="317"/>
      <c r="G83" s="101"/>
      <c r="H83" s="103"/>
      <c r="I83" s="317"/>
      <c r="J83" s="101"/>
      <c r="K83" s="320"/>
      <c r="L83" s="355"/>
      <c r="M83" s="355"/>
      <c r="N83" s="164"/>
    </row>
    <row r="84" spans="1:14" ht="13.5" customHeight="1" thickBot="1">
      <c r="A84" s="304">
        <v>8241</v>
      </c>
      <c r="B84" s="321" t="s">
        <v>494</v>
      </c>
      <c r="C84" s="333" t="s">
        <v>463</v>
      </c>
      <c r="D84" s="222">
        <f>SUM(E84:F84)</f>
        <v>0</v>
      </c>
      <c r="E84" s="103"/>
      <c r="F84" s="317" t="s">
        <v>165</v>
      </c>
      <c r="G84" s="222"/>
      <c r="H84" s="103"/>
      <c r="I84" s="317"/>
      <c r="J84" s="222"/>
      <c r="K84" s="320"/>
      <c r="L84" s="355"/>
      <c r="M84" s="355"/>
      <c r="N84" s="164"/>
    </row>
    <row r="85" spans="1:14" ht="13.5" customHeight="1" thickBot="1">
      <c r="A85" s="326">
        <v>8250</v>
      </c>
      <c r="B85" s="327" t="s">
        <v>482</v>
      </c>
      <c r="C85" s="383" t="s">
        <v>464</v>
      </c>
      <c r="D85" s="222">
        <f>SUM(E85:F85)</f>
        <v>0</v>
      </c>
      <c r="E85" s="356"/>
      <c r="F85" s="357" t="s">
        <v>165</v>
      </c>
      <c r="G85" s="222"/>
      <c r="H85" s="356"/>
      <c r="I85" s="357"/>
      <c r="J85" s="222"/>
      <c r="K85" s="320"/>
      <c r="L85" s="355"/>
      <c r="M85" s="355"/>
      <c r="N85" s="164"/>
    </row>
    <row r="86" spans="1:12" ht="12.75">
      <c r="A86" s="65"/>
      <c r="B86" s="65"/>
      <c r="C86" s="384"/>
      <c r="D86" s="65"/>
      <c r="E86" s="65"/>
      <c r="F86" s="65"/>
      <c r="G86" s="65"/>
      <c r="H86" s="65"/>
      <c r="I86" s="65"/>
      <c r="J86" s="65"/>
      <c r="K86" s="65"/>
      <c r="L86" s="65"/>
    </row>
    <row r="87" spans="1:12" s="282" customFormat="1" ht="41.25" customHeight="1">
      <c r="A87" s="604" t="s">
        <v>878</v>
      </c>
      <c r="B87" s="604"/>
      <c r="C87" s="604"/>
      <c r="D87" s="604"/>
      <c r="E87" s="604"/>
      <c r="F87" s="604"/>
      <c r="G87" s="604"/>
      <c r="H87" s="604"/>
      <c r="I87" s="604"/>
      <c r="J87" s="604"/>
      <c r="K87" s="604"/>
      <c r="L87" s="3"/>
    </row>
    <row r="88" spans="1:12" s="282" customFormat="1" ht="31.5" customHeight="1">
      <c r="A88" s="604" t="s">
        <v>879</v>
      </c>
      <c r="B88" s="604"/>
      <c r="C88" s="604"/>
      <c r="D88" s="604"/>
      <c r="E88" s="604"/>
      <c r="F88" s="604"/>
      <c r="G88" s="604"/>
      <c r="H88" s="604"/>
      <c r="I88" s="604"/>
      <c r="J88" s="604"/>
      <c r="K88" s="604"/>
      <c r="L88" s="3"/>
    </row>
    <row r="89" spans="1:12" s="282" customFormat="1" ht="33" customHeight="1">
      <c r="A89" s="604" t="s">
        <v>880</v>
      </c>
      <c r="B89" s="604"/>
      <c r="C89" s="604"/>
      <c r="D89" s="604"/>
      <c r="E89" s="604"/>
      <c r="F89" s="604"/>
      <c r="G89" s="604"/>
      <c r="H89" s="604"/>
      <c r="I89" s="604"/>
      <c r="J89" s="604"/>
      <c r="K89" s="604"/>
      <c r="L89" s="3"/>
    </row>
    <row r="90" spans="1:12" ht="30.75" customHeight="1">
      <c r="A90" s="604" t="s">
        <v>881</v>
      </c>
      <c r="B90" s="604"/>
      <c r="C90" s="604"/>
      <c r="D90" s="604"/>
      <c r="E90" s="604"/>
      <c r="F90" s="604"/>
      <c r="G90" s="604"/>
      <c r="H90" s="604"/>
      <c r="I90" s="604"/>
      <c r="J90" s="604"/>
      <c r="K90" s="604"/>
      <c r="L90" s="65"/>
    </row>
    <row r="91" ht="12.75">
      <c r="C91" s="385"/>
    </row>
    <row r="92" ht="12.75">
      <c r="C92" s="385"/>
    </row>
    <row r="93" ht="12.75">
      <c r="C93" s="385"/>
    </row>
    <row r="94" ht="12.75">
      <c r="C94" s="385"/>
    </row>
    <row r="95" ht="12.75">
      <c r="C95" s="385"/>
    </row>
    <row r="96" ht="12.75">
      <c r="C96" s="385"/>
    </row>
    <row r="97" ht="12.75">
      <c r="C97" s="385"/>
    </row>
    <row r="98" ht="12.75">
      <c r="C98" s="385"/>
    </row>
    <row r="99" ht="12.75">
      <c r="C99" s="385"/>
    </row>
    <row r="100" ht="12.75">
      <c r="C100" s="385"/>
    </row>
    <row r="101" ht="12.75">
      <c r="C101" s="385"/>
    </row>
    <row r="102" ht="12.75">
      <c r="C102" s="385"/>
    </row>
    <row r="103" ht="12.75">
      <c r="C103" s="385"/>
    </row>
    <row r="104" ht="12.75">
      <c r="C104" s="385"/>
    </row>
    <row r="105" ht="12.75">
      <c r="C105" s="385"/>
    </row>
    <row r="106" ht="12.75">
      <c r="C106" s="385"/>
    </row>
    <row r="107" ht="12.75">
      <c r="C107" s="385"/>
    </row>
    <row r="108" ht="12.75">
      <c r="C108" s="385"/>
    </row>
    <row r="109" ht="12.75">
      <c r="C109" s="385"/>
    </row>
    <row r="110" ht="12.75">
      <c r="C110" s="385"/>
    </row>
    <row r="111" ht="12.75">
      <c r="C111" s="385"/>
    </row>
    <row r="112" ht="12.75">
      <c r="C112" s="385"/>
    </row>
    <row r="113" ht="12.75">
      <c r="C113" s="385"/>
    </row>
    <row r="114" ht="12.75">
      <c r="C114" s="385"/>
    </row>
    <row r="115" ht="12.75">
      <c r="C115" s="385"/>
    </row>
    <row r="116" ht="12.75">
      <c r="C116" s="385"/>
    </row>
    <row r="117" ht="12.75">
      <c r="C117" s="385"/>
    </row>
    <row r="118" ht="12.75">
      <c r="C118" s="385"/>
    </row>
    <row r="119" ht="12.75">
      <c r="C119" s="385"/>
    </row>
    <row r="120" ht="12.75">
      <c r="C120" s="385"/>
    </row>
    <row r="121" ht="12.75">
      <c r="C121" s="385"/>
    </row>
    <row r="122" ht="12.75">
      <c r="C122" s="385"/>
    </row>
    <row r="123" ht="12.75">
      <c r="C123" s="385"/>
    </row>
    <row r="124" ht="12.75">
      <c r="C124" s="385"/>
    </row>
    <row r="125" ht="12.75">
      <c r="C125" s="385"/>
    </row>
    <row r="126" ht="12.75">
      <c r="C126" s="385"/>
    </row>
    <row r="127" ht="12.75">
      <c r="C127" s="385"/>
    </row>
    <row r="128" ht="12.75">
      <c r="C128" s="385"/>
    </row>
    <row r="129" ht="12.75">
      <c r="C129" s="385"/>
    </row>
    <row r="130" ht="12.75">
      <c r="C130" s="385"/>
    </row>
    <row r="131" ht="12.75">
      <c r="C131" s="385"/>
    </row>
    <row r="132" ht="12.75">
      <c r="C132" s="385"/>
    </row>
    <row r="133" ht="12.75">
      <c r="C133" s="385"/>
    </row>
    <row r="134" ht="12.75">
      <c r="C134" s="385"/>
    </row>
    <row r="135" ht="12.75">
      <c r="C135" s="385"/>
    </row>
    <row r="136" ht="12.75">
      <c r="C136" s="385"/>
    </row>
    <row r="137" ht="12.75">
      <c r="C137" s="385"/>
    </row>
    <row r="138" ht="12.75">
      <c r="C138" s="385"/>
    </row>
    <row r="139" ht="12.75">
      <c r="C139" s="385"/>
    </row>
    <row r="140" ht="12.75">
      <c r="C140" s="385"/>
    </row>
    <row r="141" ht="12.75">
      <c r="C141" s="385"/>
    </row>
    <row r="142" ht="12.75">
      <c r="C142" s="385"/>
    </row>
    <row r="143" ht="12.75">
      <c r="C143" s="385"/>
    </row>
    <row r="144" ht="12.75">
      <c r="C144" s="385"/>
    </row>
    <row r="145" ht="12.75">
      <c r="C145" s="385"/>
    </row>
    <row r="146" ht="12.75">
      <c r="C146" s="385"/>
    </row>
    <row r="147" ht="12.75">
      <c r="C147" s="385"/>
    </row>
    <row r="148" ht="12.75">
      <c r="C148" s="385"/>
    </row>
    <row r="149" ht="12.75">
      <c r="C149" s="385"/>
    </row>
    <row r="150" ht="12.75">
      <c r="C150" s="385"/>
    </row>
    <row r="151" ht="12.75">
      <c r="C151" s="385"/>
    </row>
    <row r="152" ht="12.75">
      <c r="C152" s="385"/>
    </row>
    <row r="153" ht="12.75">
      <c r="C153" s="385"/>
    </row>
    <row r="154" ht="12.75">
      <c r="C154" s="385"/>
    </row>
    <row r="155" ht="12.75">
      <c r="C155" s="385"/>
    </row>
    <row r="156" ht="12.75">
      <c r="C156" s="385"/>
    </row>
    <row r="157" ht="12.75">
      <c r="C157" s="385"/>
    </row>
    <row r="158" ht="12.75">
      <c r="C158" s="385"/>
    </row>
    <row r="159" ht="12.75">
      <c r="C159" s="385"/>
    </row>
    <row r="160" ht="12.75">
      <c r="C160" s="385"/>
    </row>
    <row r="161" ht="12.75">
      <c r="C161" s="385"/>
    </row>
    <row r="162" ht="12.75">
      <c r="C162" s="385"/>
    </row>
    <row r="163" ht="12.75">
      <c r="C163" s="385"/>
    </row>
    <row r="164" ht="12.75">
      <c r="C164" s="385"/>
    </row>
    <row r="165" ht="12.75">
      <c r="C165" s="385"/>
    </row>
    <row r="166" ht="12.75">
      <c r="C166" s="385"/>
    </row>
    <row r="167" ht="12.75">
      <c r="C167" s="385"/>
    </row>
    <row r="168" ht="12.75">
      <c r="C168" s="385"/>
    </row>
    <row r="169" ht="12.75">
      <c r="C169" s="385"/>
    </row>
    <row r="170" ht="12.75">
      <c r="C170" s="385"/>
    </row>
    <row r="171" ht="12.75">
      <c r="C171" s="385"/>
    </row>
    <row r="172" ht="12.75">
      <c r="C172" s="385"/>
    </row>
    <row r="173" ht="12.75">
      <c r="C173" s="385"/>
    </row>
    <row r="174" ht="12.75">
      <c r="C174" s="385"/>
    </row>
    <row r="175" ht="12.75">
      <c r="C175" s="385"/>
    </row>
    <row r="176" ht="12.75">
      <c r="C176" s="385"/>
    </row>
    <row r="177" ht="12.75">
      <c r="C177" s="385"/>
    </row>
    <row r="178" ht="12.75">
      <c r="C178" s="385"/>
    </row>
    <row r="179" ht="12.75">
      <c r="C179" s="385"/>
    </row>
    <row r="180" ht="12.75">
      <c r="C180" s="385"/>
    </row>
    <row r="181" ht="12.75">
      <c r="C181" s="385"/>
    </row>
    <row r="182" ht="12.75">
      <c r="C182" s="385"/>
    </row>
    <row r="183" ht="12.75">
      <c r="C183" s="385"/>
    </row>
    <row r="184" ht="12.75">
      <c r="C184" s="385"/>
    </row>
    <row r="185" ht="12.75">
      <c r="C185" s="385"/>
    </row>
    <row r="186" ht="12.75">
      <c r="C186" s="385"/>
    </row>
    <row r="187" ht="12.75">
      <c r="C187" s="385"/>
    </row>
    <row r="188" ht="12.75">
      <c r="C188" s="385"/>
    </row>
    <row r="189" ht="12.75">
      <c r="C189" s="385"/>
    </row>
    <row r="190" ht="12.75">
      <c r="C190" s="385"/>
    </row>
    <row r="191" ht="12.75">
      <c r="C191" s="385"/>
    </row>
    <row r="192" ht="12.75">
      <c r="C192" s="385"/>
    </row>
    <row r="193" ht="12.75">
      <c r="C193" s="385"/>
    </row>
    <row r="194" ht="12.75">
      <c r="C194" s="385"/>
    </row>
    <row r="195" ht="12.75">
      <c r="C195" s="385"/>
    </row>
    <row r="196" ht="12.75">
      <c r="C196" s="385"/>
    </row>
    <row r="197" ht="12.75">
      <c r="C197" s="385"/>
    </row>
    <row r="198" ht="12.75">
      <c r="C198" s="385"/>
    </row>
    <row r="199" ht="12.75">
      <c r="C199" s="385"/>
    </row>
    <row r="200" ht="12.75">
      <c r="C200" s="385"/>
    </row>
    <row r="201" ht="12.75">
      <c r="C201" s="385"/>
    </row>
    <row r="202" ht="12.75">
      <c r="C202" s="385"/>
    </row>
    <row r="203" ht="12.75">
      <c r="C203" s="385"/>
    </row>
    <row r="204" ht="12.75">
      <c r="C204" s="385"/>
    </row>
    <row r="205" ht="12.75">
      <c r="C205" s="385"/>
    </row>
    <row r="206" ht="12.75">
      <c r="C206" s="385"/>
    </row>
    <row r="207" ht="12.75">
      <c r="C207" s="385"/>
    </row>
    <row r="208" ht="12.75">
      <c r="C208" s="385"/>
    </row>
    <row r="209" ht="12.75">
      <c r="C209" s="385"/>
    </row>
    <row r="210" ht="12.75">
      <c r="C210" s="385"/>
    </row>
    <row r="211" ht="12.75">
      <c r="C211" s="385"/>
    </row>
    <row r="212" ht="12.75">
      <c r="C212" s="385"/>
    </row>
    <row r="213" ht="12.75">
      <c r="C213" s="385"/>
    </row>
    <row r="214" ht="12.75">
      <c r="C214" s="385"/>
    </row>
    <row r="215" ht="12.75">
      <c r="C215" s="385"/>
    </row>
    <row r="216" ht="12.75">
      <c r="C216" s="385"/>
    </row>
    <row r="217" ht="12.75">
      <c r="C217" s="385"/>
    </row>
    <row r="218" ht="12.75">
      <c r="C218" s="385"/>
    </row>
    <row r="219" ht="12.75">
      <c r="C219" s="385"/>
    </row>
    <row r="220" ht="12.75">
      <c r="C220" s="385"/>
    </row>
    <row r="221" ht="12.75">
      <c r="C221" s="385"/>
    </row>
    <row r="222" ht="12.75">
      <c r="C222" s="385"/>
    </row>
    <row r="223" ht="12.75">
      <c r="C223" s="385"/>
    </row>
    <row r="224" ht="12.75">
      <c r="C224" s="385"/>
    </row>
    <row r="225" ht="12.75">
      <c r="C225" s="385"/>
    </row>
    <row r="226" ht="12.75">
      <c r="C226" s="385"/>
    </row>
    <row r="227" ht="12.75">
      <c r="C227" s="385"/>
    </row>
    <row r="228" ht="12.75">
      <c r="C228" s="385"/>
    </row>
    <row r="229" ht="12.75">
      <c r="C229" s="385"/>
    </row>
    <row r="230" ht="12.75">
      <c r="C230" s="385"/>
    </row>
    <row r="231" ht="12.75">
      <c r="C231" s="385"/>
    </row>
    <row r="232" ht="12.75">
      <c r="C232" s="385"/>
    </row>
    <row r="233" ht="12.75">
      <c r="C233" s="385"/>
    </row>
    <row r="234" ht="12.75">
      <c r="C234" s="385"/>
    </row>
    <row r="235" ht="12.75">
      <c r="C235" s="385"/>
    </row>
    <row r="236" ht="12.75">
      <c r="C236" s="385"/>
    </row>
    <row r="237" ht="12.75">
      <c r="C237" s="385"/>
    </row>
    <row r="238" ht="12.75">
      <c r="C238" s="385"/>
    </row>
    <row r="239" ht="12.75">
      <c r="C239" s="385"/>
    </row>
    <row r="240" ht="12.75">
      <c r="C240" s="385"/>
    </row>
    <row r="241" ht="12.75">
      <c r="C241" s="385"/>
    </row>
    <row r="242" ht="12.75">
      <c r="C242" s="385"/>
    </row>
    <row r="243" ht="12.75">
      <c r="C243" s="385"/>
    </row>
    <row r="244" ht="12.75">
      <c r="C244" s="385"/>
    </row>
    <row r="245" ht="12.75">
      <c r="C245" s="385"/>
    </row>
    <row r="246" ht="12.75">
      <c r="C246" s="385"/>
    </row>
    <row r="247" ht="12.75">
      <c r="C247" s="385"/>
    </row>
    <row r="248" ht="12.75">
      <c r="C248" s="385"/>
    </row>
    <row r="249" ht="12.75">
      <c r="C249" s="385"/>
    </row>
    <row r="250" ht="12.75">
      <c r="C250" s="385"/>
    </row>
    <row r="251" ht="12.75">
      <c r="C251" s="385"/>
    </row>
    <row r="252" ht="12.75">
      <c r="C252" s="385"/>
    </row>
    <row r="253" ht="12.75">
      <c r="C253" s="385"/>
    </row>
    <row r="254" ht="12.75">
      <c r="C254" s="385"/>
    </row>
    <row r="255" ht="12.75">
      <c r="C255" s="385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L64" name="Range15"/>
    <protectedRange sqref="L52" name="Range13"/>
    <protectedRange sqref="L32" name="Range11"/>
    <protectedRange sqref="K67" name="Range9"/>
    <protectedRange sqref="K67" name="Range7"/>
    <protectedRange sqref="E66:F67 H66:I66 I67 K66:L66 L67 D69:L69 D71:L71 D73:L73 F74:F75 I74:I75 L74:L75 D77:L77 D79:L79 L80:L81 I80:I81 F80:F81 E84:E85 K84:K85 H84:H85 D83:K83" name="Range5"/>
    <protectedRange sqref="D30:L30 L31:L32 I31:I32 F31:F32 D34:L34 D36:L36 E37:E38 H37:H38 K37:K38 D40:L40 E41:E42 H41:H42 K41:K42 D44:L44 D46:L46 D47 F47:F49 I47:I49 L47:L49" name="Range3"/>
    <protectedRange sqref="K26 D18:L18 F19:F20 I19:I20 L19:L20 D22:L22 D16:L16 F27:F28 D12:L12 D14:L14 D26:F26 G26:J28 L26:L28 D24:L24" name="Range2"/>
    <protectedRange sqref="D51:L51 K52:L53 H52:I53 E52:F53 D55:L55 K56:K58 L65 E56:E58 D61:L61 L62 G65:J65 D57:L57 F62:F65 G56:J56 G62:J63 G58:J58" name="Range4"/>
    <protectedRange sqref="H67" name="Range6"/>
    <protectedRange sqref="H67" name="Range8"/>
    <protectedRange sqref="L31" name="Range10"/>
    <protectedRange sqref="L47" name="Range12"/>
    <protectedRange sqref="L53" name="Range14"/>
    <protectedRange sqref="I52" name="Range16"/>
    <protectedRange sqref="I64" name="Range18"/>
    <protectedRange sqref="F52" name="Range20"/>
    <protectedRange sqref="F47" name="Range22"/>
    <protectedRange sqref="K64:K65" name="Range24"/>
  </protectedRanges>
  <mergeCells count="16">
    <mergeCell ref="A90:K90"/>
    <mergeCell ref="D7:F7"/>
    <mergeCell ref="A87:K87"/>
    <mergeCell ref="A88:K88"/>
    <mergeCell ref="A89:K89"/>
    <mergeCell ref="D8:D9"/>
    <mergeCell ref="G8:J8"/>
    <mergeCell ref="A7:A9"/>
    <mergeCell ref="B7:C8"/>
    <mergeCell ref="G7:J7"/>
    <mergeCell ref="D2:E2"/>
    <mergeCell ref="B4:J4"/>
    <mergeCell ref="C5:G5"/>
    <mergeCell ref="E6:F6"/>
    <mergeCell ref="H2:J2"/>
    <mergeCell ref="H1:J1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B427"/>
  <sheetViews>
    <sheetView tabSelected="1" zoomScalePageLayoutView="0" workbookViewId="0" topLeftCell="A196">
      <selection activeCell="M4" sqref="M4"/>
    </sheetView>
  </sheetViews>
  <sheetFormatPr defaultColWidth="9.140625" defaultRowHeight="12.75"/>
  <cols>
    <col min="1" max="1" width="5.140625" style="269" customWidth="1"/>
    <col min="2" max="2" width="4.7109375" style="278" customWidth="1"/>
    <col min="3" max="3" width="7.00390625" style="279" customWidth="1"/>
    <col min="4" max="4" width="5.7109375" style="280" customWidth="1"/>
    <col min="5" max="5" width="42.140625" style="273" customWidth="1"/>
    <col min="6" max="7" width="11.7109375" style="169" customWidth="1"/>
    <col min="8" max="8" width="12.8515625" style="169" customWidth="1"/>
    <col min="9" max="12" width="11.7109375" style="169" customWidth="1"/>
    <col min="13" max="18" width="12.7109375" style="169" customWidth="1"/>
    <col min="19" max="16384" width="9.140625" style="169" customWidth="1"/>
  </cols>
  <sheetData>
    <row r="1" s="65" customFormat="1" ht="12.75">
      <c r="F1" s="162"/>
    </row>
    <row r="2" spans="6:12" s="65" customFormat="1" ht="19.5" customHeight="1">
      <c r="F2" s="162"/>
      <c r="K2" s="417"/>
      <c r="L2" s="417"/>
    </row>
    <row r="3" spans="6:12" s="65" customFormat="1" ht="39.75" customHeight="1">
      <c r="F3" s="162"/>
      <c r="J3" s="163"/>
      <c r="K3" s="418"/>
      <c r="L3" s="418"/>
    </row>
    <row r="4" spans="1:12" s="65" customFormat="1" ht="15">
      <c r="A4" s="164"/>
      <c r="B4" s="164"/>
      <c r="C4" s="164"/>
      <c r="D4" s="164"/>
      <c r="E4" s="618" t="s">
        <v>686</v>
      </c>
      <c r="F4" s="618"/>
      <c r="G4" s="618"/>
      <c r="H4" s="618"/>
      <c r="I4" s="618"/>
      <c r="J4" s="618"/>
      <c r="K4" s="164"/>
      <c r="L4" s="164"/>
    </row>
    <row r="5" spans="1:12" s="65" customFormat="1" ht="24" customHeight="1">
      <c r="A5" s="4"/>
      <c r="B5" s="4"/>
      <c r="C5" s="4"/>
      <c r="D5" s="4"/>
      <c r="E5" s="552" t="s">
        <v>693</v>
      </c>
      <c r="F5" s="552"/>
      <c r="G5" s="552"/>
      <c r="H5" s="552"/>
      <c r="I5" s="552"/>
      <c r="J5" s="552"/>
      <c r="K5" s="552"/>
      <c r="L5" s="4"/>
    </row>
    <row r="6" spans="1:12" s="65" customFormat="1" ht="21" customHeight="1">
      <c r="A6" s="5"/>
      <c r="B6" s="5"/>
      <c r="C6" s="5"/>
      <c r="D6" s="5"/>
      <c r="E6" s="619" t="s">
        <v>687</v>
      </c>
      <c r="F6" s="619"/>
      <c r="G6" s="619"/>
      <c r="H6" s="619"/>
      <c r="I6" s="619"/>
      <c r="J6" s="619"/>
      <c r="K6" s="619"/>
      <c r="L6" s="5"/>
    </row>
    <row r="7" spans="1:12" ht="15.75" customHeight="1" thickBot="1">
      <c r="A7" s="166"/>
      <c r="B7" s="167"/>
      <c r="C7" s="165"/>
      <c r="D7" s="165"/>
      <c r="E7" s="168"/>
      <c r="F7" s="166"/>
      <c r="G7" s="169" t="s">
        <v>843</v>
      </c>
      <c r="L7" s="170"/>
    </row>
    <row r="8" spans="1:12" ht="28.5" customHeight="1" thickBot="1">
      <c r="A8" s="609" t="s">
        <v>522</v>
      </c>
      <c r="B8" s="612" t="s">
        <v>749</v>
      </c>
      <c r="C8" s="615" t="s">
        <v>162</v>
      </c>
      <c r="D8" s="615" t="s">
        <v>163</v>
      </c>
      <c r="E8" s="559" t="s">
        <v>523</v>
      </c>
      <c r="F8" s="572" t="s">
        <v>256</v>
      </c>
      <c r="G8" s="557"/>
      <c r="H8" s="557"/>
      <c r="I8" s="556" t="s">
        <v>277</v>
      </c>
      <c r="J8" s="557"/>
      <c r="K8" s="557"/>
      <c r="L8" s="558"/>
    </row>
    <row r="9" spans="1:12" s="174" customFormat="1" ht="26.25" customHeight="1">
      <c r="A9" s="610"/>
      <c r="B9" s="613"/>
      <c r="C9" s="616"/>
      <c r="D9" s="616"/>
      <c r="E9" s="560"/>
      <c r="F9" s="171" t="s">
        <v>257</v>
      </c>
      <c r="G9" s="172" t="s">
        <v>258</v>
      </c>
      <c r="H9" s="173"/>
      <c r="I9" s="553" t="s">
        <v>278</v>
      </c>
      <c r="J9" s="554"/>
      <c r="K9" s="554"/>
      <c r="L9" s="555"/>
    </row>
    <row r="10" spans="1:12" s="181" customFormat="1" ht="42.75" customHeight="1" thickBot="1">
      <c r="A10" s="611"/>
      <c r="B10" s="614"/>
      <c r="C10" s="617"/>
      <c r="D10" s="617"/>
      <c r="E10" s="561"/>
      <c r="F10" s="175" t="s">
        <v>259</v>
      </c>
      <c r="G10" s="176" t="s">
        <v>155</v>
      </c>
      <c r="H10" s="177" t="s">
        <v>156</v>
      </c>
      <c r="I10" s="178">
        <v>1</v>
      </c>
      <c r="J10" s="179">
        <v>2</v>
      </c>
      <c r="K10" s="179">
        <v>3</v>
      </c>
      <c r="L10" s="180">
        <v>4</v>
      </c>
    </row>
    <row r="11" spans="1:12" s="189" customFormat="1" ht="15.75" thickBot="1">
      <c r="A11" s="182">
        <v>1</v>
      </c>
      <c r="B11" s="183">
        <v>2</v>
      </c>
      <c r="C11" s="183">
        <v>3</v>
      </c>
      <c r="D11" s="184">
        <v>4</v>
      </c>
      <c r="E11" s="185">
        <v>5</v>
      </c>
      <c r="F11" s="186">
        <v>6</v>
      </c>
      <c r="G11" s="187">
        <v>7</v>
      </c>
      <c r="H11" s="188">
        <v>8</v>
      </c>
      <c r="I11" s="186">
        <v>9</v>
      </c>
      <c r="J11" s="187">
        <v>10</v>
      </c>
      <c r="K11" s="188">
        <v>11</v>
      </c>
      <c r="L11" s="186">
        <v>12</v>
      </c>
    </row>
    <row r="12" spans="1:12" s="197" customFormat="1" ht="57.75" customHeight="1" thickBot="1">
      <c r="A12" s="190">
        <v>2000</v>
      </c>
      <c r="B12" s="191" t="s">
        <v>164</v>
      </c>
      <c r="C12" s="192" t="s">
        <v>165</v>
      </c>
      <c r="D12" s="193" t="s">
        <v>165</v>
      </c>
      <c r="E12" s="194" t="s">
        <v>844</v>
      </c>
      <c r="F12" s="195">
        <f aca="true" t="shared" si="0" ref="F12:L12">SUM(F13,F101,F118,F144,F210,F234,F267,F296,F332,F380,F416)</f>
        <v>864245.2999999999</v>
      </c>
      <c r="G12" s="195">
        <f t="shared" si="0"/>
        <v>678382.2</v>
      </c>
      <c r="H12" s="196">
        <f t="shared" si="0"/>
        <v>270184.1</v>
      </c>
      <c r="I12" s="195">
        <f t="shared" si="0"/>
        <v>326344.89999999997</v>
      </c>
      <c r="J12" s="196">
        <f t="shared" si="0"/>
        <v>490522.99999999994</v>
      </c>
      <c r="K12" s="195">
        <f t="shared" si="0"/>
        <v>660964.3999999999</v>
      </c>
      <c r="L12" s="195">
        <f t="shared" si="0"/>
        <v>864245.2999999999</v>
      </c>
    </row>
    <row r="13" spans="1:12" s="205" customFormat="1" ht="63" customHeight="1">
      <c r="A13" s="198">
        <v>2100</v>
      </c>
      <c r="B13" s="199" t="s">
        <v>561</v>
      </c>
      <c r="C13" s="200" t="s">
        <v>508</v>
      </c>
      <c r="D13" s="201" t="s">
        <v>508</v>
      </c>
      <c r="E13" s="202" t="s">
        <v>845</v>
      </c>
      <c r="F13" s="203">
        <f aca="true" t="shared" si="1" ref="F13:L13">SUM(F15,F43,F47,F60,F63,F66,F90,F93)</f>
        <v>298779.1</v>
      </c>
      <c r="G13" s="203">
        <f t="shared" si="1"/>
        <v>217786.40000000002</v>
      </c>
      <c r="H13" s="204">
        <f t="shared" si="1"/>
        <v>80992.69999999998</v>
      </c>
      <c r="I13" s="203">
        <f t="shared" si="1"/>
        <v>115360.9</v>
      </c>
      <c r="J13" s="204">
        <f t="shared" si="1"/>
        <v>161710.3</v>
      </c>
      <c r="K13" s="203">
        <f t="shared" si="1"/>
        <v>215862</v>
      </c>
      <c r="L13" s="203">
        <f t="shared" si="1"/>
        <v>298779.1</v>
      </c>
    </row>
    <row r="14" spans="1:12" ht="13.5" customHeight="1">
      <c r="A14" s="198"/>
      <c r="B14" s="199"/>
      <c r="C14" s="200"/>
      <c r="D14" s="201"/>
      <c r="E14" s="206" t="s">
        <v>451</v>
      </c>
      <c r="F14" s="101"/>
      <c r="G14" s="101"/>
      <c r="H14" s="112"/>
      <c r="I14" s="101"/>
      <c r="J14" s="112"/>
      <c r="K14" s="101"/>
      <c r="L14" s="101"/>
    </row>
    <row r="15" spans="1:12" s="210" customFormat="1" ht="60" customHeight="1">
      <c r="A15" s="207">
        <v>2110</v>
      </c>
      <c r="B15" s="199" t="s">
        <v>561</v>
      </c>
      <c r="C15" s="208" t="s">
        <v>509</v>
      </c>
      <c r="D15" s="209" t="s">
        <v>508</v>
      </c>
      <c r="E15" s="206" t="s">
        <v>328</v>
      </c>
      <c r="F15" s="101">
        <f aca="true" t="shared" si="2" ref="F15:L15">SUM(F17)</f>
        <v>151030.80000000002</v>
      </c>
      <c r="G15" s="101">
        <f t="shared" si="2"/>
        <v>149830.80000000002</v>
      </c>
      <c r="H15" s="112">
        <f t="shared" si="2"/>
        <v>1200</v>
      </c>
      <c r="I15" s="101">
        <f t="shared" si="2"/>
        <v>35219.5</v>
      </c>
      <c r="J15" s="112">
        <f t="shared" si="2"/>
        <v>68766.5</v>
      </c>
      <c r="K15" s="101">
        <f t="shared" si="2"/>
        <v>105051</v>
      </c>
      <c r="L15" s="101">
        <f t="shared" si="2"/>
        <v>151030.80000000002</v>
      </c>
    </row>
    <row r="16" spans="1:12" s="210" customFormat="1" ht="12" customHeight="1">
      <c r="A16" s="207"/>
      <c r="B16" s="199"/>
      <c r="C16" s="208"/>
      <c r="D16" s="209"/>
      <c r="E16" s="206" t="s">
        <v>452</v>
      </c>
      <c r="F16" s="101"/>
      <c r="G16" s="101"/>
      <c r="H16" s="112"/>
      <c r="I16" s="101"/>
      <c r="J16" s="112"/>
      <c r="K16" s="101"/>
      <c r="L16" s="101"/>
    </row>
    <row r="17" spans="1:12" ht="41.25" customHeight="1">
      <c r="A17" s="211">
        <v>2111</v>
      </c>
      <c r="B17" s="212" t="s">
        <v>561</v>
      </c>
      <c r="C17" s="213" t="s">
        <v>509</v>
      </c>
      <c r="D17" s="214" t="s">
        <v>509</v>
      </c>
      <c r="E17" s="215" t="s">
        <v>329</v>
      </c>
      <c r="F17" s="115">
        <f>SUM(G17:H17)</f>
        <v>151030.80000000002</v>
      </c>
      <c r="G17" s="115">
        <f aca="true" t="shared" si="3" ref="G17:L17">G18+G19+G20+G21+G22+G23+G24+G25+G26+G27+G28+G29+G30+G31+G32+G33+G34+G35+G36+G37+G38+G39</f>
        <v>149830.80000000002</v>
      </c>
      <c r="H17" s="115">
        <f t="shared" si="3"/>
        <v>1200</v>
      </c>
      <c r="I17" s="115">
        <f t="shared" si="3"/>
        <v>35219.5</v>
      </c>
      <c r="J17" s="115">
        <f t="shared" si="3"/>
        <v>68766.5</v>
      </c>
      <c r="K17" s="115">
        <f t="shared" si="3"/>
        <v>105051</v>
      </c>
      <c r="L17" s="115">
        <f t="shared" si="3"/>
        <v>151030.80000000002</v>
      </c>
    </row>
    <row r="18" spans="1:12" ht="24" customHeight="1">
      <c r="A18" s="91"/>
      <c r="B18" s="208"/>
      <c r="C18" s="208"/>
      <c r="D18" s="104"/>
      <c r="E18" s="110" t="s">
        <v>694</v>
      </c>
      <c r="F18" s="101">
        <f>SUM(G18:H18)</f>
        <v>121283</v>
      </c>
      <c r="G18" s="101">
        <v>121283</v>
      </c>
      <c r="H18" s="112"/>
      <c r="I18" s="101">
        <v>26500</v>
      </c>
      <c r="J18" s="112">
        <v>53060.2</v>
      </c>
      <c r="K18" s="101">
        <v>82500</v>
      </c>
      <c r="L18" s="101">
        <v>121283</v>
      </c>
    </row>
    <row r="19" spans="1:12" ht="30" customHeight="1">
      <c r="A19" s="91"/>
      <c r="B19" s="208"/>
      <c r="C19" s="208"/>
      <c r="D19" s="104"/>
      <c r="E19" s="110" t="s">
        <v>695</v>
      </c>
      <c r="F19" s="101">
        <f aca="true" t="shared" si="4" ref="F19:F40">SUM(G19:H19)</f>
        <v>4630</v>
      </c>
      <c r="G19" s="101">
        <v>4630</v>
      </c>
      <c r="H19" s="112"/>
      <c r="I19" s="101">
        <v>1000</v>
      </c>
      <c r="J19" s="112">
        <v>2330</v>
      </c>
      <c r="K19" s="101">
        <v>3430</v>
      </c>
      <c r="L19" s="101">
        <v>4630</v>
      </c>
    </row>
    <row r="20" spans="1:12" ht="18" customHeight="1">
      <c r="A20" s="91"/>
      <c r="B20" s="208"/>
      <c r="C20" s="208"/>
      <c r="D20" s="104"/>
      <c r="E20" s="119" t="s">
        <v>696</v>
      </c>
      <c r="F20" s="101">
        <f t="shared" si="4"/>
        <v>7893.3</v>
      </c>
      <c r="G20" s="101">
        <v>7893.3</v>
      </c>
      <c r="H20" s="112"/>
      <c r="I20" s="101">
        <v>2393.3</v>
      </c>
      <c r="J20" s="112">
        <v>4393.3</v>
      </c>
      <c r="K20" s="101">
        <v>5893.3</v>
      </c>
      <c r="L20" s="101">
        <v>7893.3</v>
      </c>
    </row>
    <row r="21" spans="1:12" ht="18" customHeight="1">
      <c r="A21" s="91"/>
      <c r="B21" s="208"/>
      <c r="C21" s="208"/>
      <c r="D21" s="104"/>
      <c r="E21" s="119" t="s">
        <v>697</v>
      </c>
      <c r="F21" s="101">
        <f t="shared" si="4"/>
        <v>509</v>
      </c>
      <c r="G21" s="101">
        <v>509</v>
      </c>
      <c r="H21" s="112"/>
      <c r="I21" s="101">
        <v>109</v>
      </c>
      <c r="J21" s="112">
        <v>259</v>
      </c>
      <c r="K21" s="101">
        <v>409</v>
      </c>
      <c r="L21" s="101">
        <v>509</v>
      </c>
    </row>
    <row r="22" spans="1:12" ht="18" customHeight="1">
      <c r="A22" s="91"/>
      <c r="B22" s="208"/>
      <c r="C22" s="208"/>
      <c r="D22" s="104"/>
      <c r="E22" s="119" t="s">
        <v>698</v>
      </c>
      <c r="F22" s="101">
        <f t="shared" si="4"/>
        <v>825.2</v>
      </c>
      <c r="G22" s="101">
        <v>825.2</v>
      </c>
      <c r="H22" s="112"/>
      <c r="I22" s="101">
        <v>225.2</v>
      </c>
      <c r="J22" s="112">
        <v>425.2</v>
      </c>
      <c r="K22" s="101">
        <v>625.2</v>
      </c>
      <c r="L22" s="101">
        <v>825.2</v>
      </c>
    </row>
    <row r="23" spans="1:12" ht="18" customHeight="1">
      <c r="A23" s="91"/>
      <c r="B23" s="208"/>
      <c r="C23" s="208"/>
      <c r="D23" s="104"/>
      <c r="E23" s="119" t="s">
        <v>699</v>
      </c>
      <c r="F23" s="101">
        <f t="shared" si="4"/>
        <v>500</v>
      </c>
      <c r="G23" s="101">
        <v>500</v>
      </c>
      <c r="H23" s="112"/>
      <c r="I23" s="101"/>
      <c r="J23" s="112"/>
      <c r="K23" s="101">
        <v>500</v>
      </c>
      <c r="L23" s="101">
        <v>500</v>
      </c>
    </row>
    <row r="24" spans="1:12" ht="18" customHeight="1">
      <c r="A24" s="91"/>
      <c r="B24" s="208"/>
      <c r="C24" s="208"/>
      <c r="D24" s="104"/>
      <c r="E24" s="119" t="s">
        <v>700</v>
      </c>
      <c r="F24" s="101">
        <f t="shared" si="4"/>
        <v>1000</v>
      </c>
      <c r="G24" s="101">
        <v>1000</v>
      </c>
      <c r="H24" s="112"/>
      <c r="I24" s="101">
        <v>200</v>
      </c>
      <c r="J24" s="112">
        <v>500</v>
      </c>
      <c r="K24" s="101">
        <v>750</v>
      </c>
      <c r="L24" s="101">
        <v>1000</v>
      </c>
    </row>
    <row r="25" spans="1:12" ht="18" customHeight="1">
      <c r="A25" s="91"/>
      <c r="B25" s="208"/>
      <c r="C25" s="208"/>
      <c r="D25" s="104"/>
      <c r="E25" s="119" t="s">
        <v>701</v>
      </c>
      <c r="F25" s="101">
        <f t="shared" si="4"/>
        <v>180</v>
      </c>
      <c r="G25" s="101">
        <v>180</v>
      </c>
      <c r="H25" s="112"/>
      <c r="I25" s="101"/>
      <c r="J25" s="112"/>
      <c r="K25" s="101">
        <v>180</v>
      </c>
      <c r="L25" s="101">
        <v>180</v>
      </c>
    </row>
    <row r="26" spans="1:12" ht="33" customHeight="1">
      <c r="A26" s="91"/>
      <c r="B26" s="208"/>
      <c r="C26" s="208"/>
      <c r="D26" s="104"/>
      <c r="E26" s="414" t="s">
        <v>885</v>
      </c>
      <c r="F26" s="101">
        <f t="shared" si="4"/>
        <v>100</v>
      </c>
      <c r="G26" s="101">
        <v>100</v>
      </c>
      <c r="H26" s="112"/>
      <c r="I26" s="101"/>
      <c r="J26" s="112"/>
      <c r="K26" s="101"/>
      <c r="L26" s="101">
        <v>100</v>
      </c>
    </row>
    <row r="27" spans="1:12" ht="18" customHeight="1">
      <c r="A27" s="91"/>
      <c r="B27" s="208"/>
      <c r="C27" s="208"/>
      <c r="D27" s="104"/>
      <c r="E27" s="119" t="s">
        <v>702</v>
      </c>
      <c r="F27" s="101">
        <f t="shared" si="4"/>
        <v>200</v>
      </c>
      <c r="G27" s="101">
        <v>200</v>
      </c>
      <c r="H27" s="112"/>
      <c r="I27" s="101">
        <v>100</v>
      </c>
      <c r="J27" s="112">
        <v>150</v>
      </c>
      <c r="K27" s="101">
        <v>200</v>
      </c>
      <c r="L27" s="101">
        <v>200</v>
      </c>
    </row>
    <row r="28" spans="1:12" ht="18" customHeight="1">
      <c r="A28" s="91"/>
      <c r="B28" s="208"/>
      <c r="C28" s="208"/>
      <c r="D28" s="104"/>
      <c r="E28" s="119" t="s">
        <v>703</v>
      </c>
      <c r="F28" s="101">
        <f t="shared" si="4"/>
        <v>300</v>
      </c>
      <c r="G28" s="101">
        <v>300</v>
      </c>
      <c r="H28" s="112"/>
      <c r="I28" s="101">
        <v>70</v>
      </c>
      <c r="J28" s="112">
        <v>150</v>
      </c>
      <c r="K28" s="101">
        <v>230</v>
      </c>
      <c r="L28" s="101">
        <v>300</v>
      </c>
    </row>
    <row r="29" spans="1:12" ht="26.25" customHeight="1">
      <c r="A29" s="91"/>
      <c r="B29" s="208"/>
      <c r="C29" s="208"/>
      <c r="D29" s="104"/>
      <c r="E29" s="119" t="s">
        <v>704</v>
      </c>
      <c r="F29" s="101">
        <f t="shared" si="4"/>
        <v>900</v>
      </c>
      <c r="G29" s="101">
        <v>900</v>
      </c>
      <c r="H29" s="112"/>
      <c r="I29" s="101">
        <v>200</v>
      </c>
      <c r="J29" s="112">
        <v>400</v>
      </c>
      <c r="K29" s="101">
        <v>600</v>
      </c>
      <c r="L29" s="101">
        <v>900</v>
      </c>
    </row>
    <row r="30" spans="1:12" ht="18" customHeight="1">
      <c r="A30" s="91"/>
      <c r="B30" s="208"/>
      <c r="C30" s="208"/>
      <c r="D30" s="104"/>
      <c r="E30" s="119" t="s">
        <v>705</v>
      </c>
      <c r="F30" s="101">
        <f t="shared" si="4"/>
        <v>200</v>
      </c>
      <c r="G30" s="101">
        <v>200</v>
      </c>
      <c r="H30" s="112"/>
      <c r="I30" s="101">
        <v>100</v>
      </c>
      <c r="J30" s="112">
        <v>150</v>
      </c>
      <c r="K30" s="101">
        <v>200</v>
      </c>
      <c r="L30" s="101">
        <v>200</v>
      </c>
    </row>
    <row r="31" spans="1:12" ht="27" customHeight="1">
      <c r="A31" s="91"/>
      <c r="B31" s="208"/>
      <c r="C31" s="208"/>
      <c r="D31" s="104"/>
      <c r="E31" s="119" t="s">
        <v>706</v>
      </c>
      <c r="F31" s="101">
        <f t="shared" si="4"/>
        <v>1000</v>
      </c>
      <c r="G31" s="101">
        <v>1000</v>
      </c>
      <c r="H31" s="112"/>
      <c r="I31" s="101"/>
      <c r="J31" s="112">
        <v>300</v>
      </c>
      <c r="K31" s="101">
        <v>600</v>
      </c>
      <c r="L31" s="101">
        <v>1000</v>
      </c>
    </row>
    <row r="32" spans="1:12" ht="33" customHeight="1">
      <c r="A32" s="91"/>
      <c r="B32" s="208"/>
      <c r="C32" s="208"/>
      <c r="D32" s="104"/>
      <c r="E32" s="119" t="s">
        <v>707</v>
      </c>
      <c r="F32" s="101">
        <f t="shared" si="4"/>
        <v>2513.5</v>
      </c>
      <c r="G32" s="101">
        <v>2513.5</v>
      </c>
      <c r="H32" s="112"/>
      <c r="I32" s="101">
        <v>613.5</v>
      </c>
      <c r="J32" s="112">
        <v>1213.5</v>
      </c>
      <c r="K32" s="101">
        <v>1813.5</v>
      </c>
      <c r="L32" s="101">
        <v>2513.5</v>
      </c>
    </row>
    <row r="33" spans="1:12" ht="18" customHeight="1">
      <c r="A33" s="91"/>
      <c r="B33" s="208"/>
      <c r="C33" s="208"/>
      <c r="D33" s="104"/>
      <c r="E33" s="119" t="s">
        <v>708</v>
      </c>
      <c r="F33" s="101">
        <f t="shared" si="4"/>
        <v>939.2</v>
      </c>
      <c r="G33" s="101">
        <v>939.2</v>
      </c>
      <c r="H33" s="112"/>
      <c r="I33" s="101">
        <v>462.9</v>
      </c>
      <c r="J33" s="112">
        <v>619.7</v>
      </c>
      <c r="K33" s="101">
        <v>732.4</v>
      </c>
      <c r="L33" s="101">
        <v>939.2</v>
      </c>
    </row>
    <row r="34" spans="1:12" ht="18" customHeight="1">
      <c r="A34" s="91"/>
      <c r="B34" s="208"/>
      <c r="C34" s="208"/>
      <c r="D34" s="104"/>
      <c r="E34" s="119" t="s">
        <v>709</v>
      </c>
      <c r="F34" s="101">
        <f t="shared" si="4"/>
        <v>4757.6</v>
      </c>
      <c r="G34" s="101">
        <v>4757.6</v>
      </c>
      <c r="H34" s="112"/>
      <c r="I34" s="101">
        <v>1357.6</v>
      </c>
      <c r="J34" s="112">
        <v>2557.6</v>
      </c>
      <c r="K34" s="101">
        <v>3757.6</v>
      </c>
      <c r="L34" s="101">
        <v>4757.6</v>
      </c>
    </row>
    <row r="35" spans="1:12" ht="29.25" customHeight="1">
      <c r="A35" s="91"/>
      <c r="B35" s="208"/>
      <c r="C35" s="208"/>
      <c r="D35" s="104"/>
      <c r="E35" s="119" t="s">
        <v>711</v>
      </c>
      <c r="F35" s="101">
        <f t="shared" si="4"/>
        <v>700</v>
      </c>
      <c r="G35" s="101">
        <v>700</v>
      </c>
      <c r="H35" s="112"/>
      <c r="I35" s="101">
        <v>300</v>
      </c>
      <c r="J35" s="112">
        <v>450</v>
      </c>
      <c r="K35" s="101">
        <v>550</v>
      </c>
      <c r="L35" s="101">
        <v>700</v>
      </c>
    </row>
    <row r="36" spans="1:12" ht="18" customHeight="1">
      <c r="A36" s="91"/>
      <c r="B36" s="208"/>
      <c r="C36" s="208"/>
      <c r="D36" s="104"/>
      <c r="E36" s="119" t="s">
        <v>710</v>
      </c>
      <c r="F36" s="101">
        <f t="shared" si="4"/>
        <v>1000</v>
      </c>
      <c r="G36" s="101">
        <v>1000</v>
      </c>
      <c r="H36" s="112"/>
      <c r="I36" s="101">
        <v>400</v>
      </c>
      <c r="J36" s="112">
        <v>600</v>
      </c>
      <c r="K36" s="101">
        <v>800</v>
      </c>
      <c r="L36" s="101">
        <v>1000</v>
      </c>
    </row>
    <row r="37" spans="1:12" ht="18" customHeight="1">
      <c r="A37" s="91"/>
      <c r="B37" s="208"/>
      <c r="C37" s="208"/>
      <c r="D37" s="104"/>
      <c r="E37" s="119" t="s">
        <v>712</v>
      </c>
      <c r="F37" s="101">
        <f t="shared" si="4"/>
        <v>300</v>
      </c>
      <c r="G37" s="101">
        <v>300</v>
      </c>
      <c r="H37" s="112"/>
      <c r="I37" s="101"/>
      <c r="J37" s="112"/>
      <c r="K37" s="101"/>
      <c r="L37" s="101">
        <v>300</v>
      </c>
    </row>
    <row r="38" spans="1:12" ht="18" customHeight="1">
      <c r="A38" s="91"/>
      <c r="B38" s="208"/>
      <c r="C38" s="208"/>
      <c r="D38" s="104"/>
      <c r="E38" s="119" t="s">
        <v>713</v>
      </c>
      <c r="F38" s="101">
        <f t="shared" si="4"/>
        <v>100</v>
      </c>
      <c r="G38" s="101">
        <v>100</v>
      </c>
      <c r="H38" s="112"/>
      <c r="I38" s="101">
        <v>30</v>
      </c>
      <c r="J38" s="112">
        <v>50</v>
      </c>
      <c r="K38" s="101">
        <v>80</v>
      </c>
      <c r="L38" s="101">
        <v>100</v>
      </c>
    </row>
    <row r="39" spans="1:12" ht="18" customHeight="1">
      <c r="A39" s="91"/>
      <c r="B39" s="208"/>
      <c r="C39" s="208"/>
      <c r="D39" s="104"/>
      <c r="E39" s="110" t="s">
        <v>764</v>
      </c>
      <c r="F39" s="101">
        <f t="shared" si="4"/>
        <v>1200</v>
      </c>
      <c r="G39" s="101"/>
      <c r="H39" s="112">
        <v>1200</v>
      </c>
      <c r="I39" s="101">
        <v>1158</v>
      </c>
      <c r="J39" s="112">
        <v>1158</v>
      </c>
      <c r="K39" s="101">
        <v>1200</v>
      </c>
      <c r="L39" s="101">
        <v>1200</v>
      </c>
    </row>
    <row r="40" spans="1:184" ht="18" customHeight="1">
      <c r="A40" s="104"/>
      <c r="B40" s="104"/>
      <c r="C40" s="104"/>
      <c r="D40" s="104"/>
      <c r="E40" s="216"/>
      <c r="F40" s="101">
        <f t="shared" si="4"/>
        <v>0</v>
      </c>
      <c r="G40" s="101"/>
      <c r="H40" s="112"/>
      <c r="I40" s="101"/>
      <c r="J40" s="112"/>
      <c r="K40" s="101"/>
      <c r="L40" s="217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</row>
    <row r="41" spans="1:12" ht="23.25" customHeight="1">
      <c r="A41" s="91">
        <v>2112</v>
      </c>
      <c r="B41" s="208" t="s">
        <v>561</v>
      </c>
      <c r="C41" s="208" t="s">
        <v>509</v>
      </c>
      <c r="D41" s="208" t="s">
        <v>510</v>
      </c>
      <c r="E41" s="218" t="s">
        <v>166</v>
      </c>
      <c r="F41" s="101">
        <f>SUM(G41:H41)</f>
        <v>0</v>
      </c>
      <c r="G41" s="101"/>
      <c r="H41" s="112"/>
      <c r="I41" s="101"/>
      <c r="J41" s="112"/>
      <c r="K41" s="101"/>
      <c r="L41" s="101"/>
    </row>
    <row r="42" spans="1:12" ht="18.75" customHeight="1" thickBot="1">
      <c r="A42" s="198">
        <v>2113</v>
      </c>
      <c r="B42" s="199" t="s">
        <v>561</v>
      </c>
      <c r="C42" s="200" t="s">
        <v>509</v>
      </c>
      <c r="D42" s="201" t="s">
        <v>370</v>
      </c>
      <c r="E42" s="219" t="s">
        <v>167</v>
      </c>
      <c r="F42" s="220">
        <f>SUM(G42:H42)</f>
        <v>0</v>
      </c>
      <c r="G42" s="220"/>
      <c r="H42" s="221"/>
      <c r="I42" s="220"/>
      <c r="J42" s="221"/>
      <c r="K42" s="220"/>
      <c r="L42" s="220"/>
    </row>
    <row r="43" spans="1:12" ht="18.75" customHeight="1">
      <c r="A43" s="207">
        <v>2120</v>
      </c>
      <c r="B43" s="199" t="s">
        <v>561</v>
      </c>
      <c r="C43" s="208" t="s">
        <v>510</v>
      </c>
      <c r="D43" s="209" t="s">
        <v>508</v>
      </c>
      <c r="E43" s="206" t="s">
        <v>168</v>
      </c>
      <c r="F43" s="101">
        <f aca="true" t="shared" si="5" ref="F43:L43">SUM(F45:F46)</f>
        <v>0</v>
      </c>
      <c r="G43" s="101">
        <f t="shared" si="5"/>
        <v>0</v>
      </c>
      <c r="H43" s="112">
        <f t="shared" si="5"/>
        <v>0</v>
      </c>
      <c r="I43" s="101">
        <f t="shared" si="5"/>
        <v>0</v>
      </c>
      <c r="J43" s="112">
        <f t="shared" si="5"/>
        <v>0</v>
      </c>
      <c r="K43" s="101">
        <f t="shared" si="5"/>
        <v>0</v>
      </c>
      <c r="L43" s="101">
        <f t="shared" si="5"/>
        <v>0</v>
      </c>
    </row>
    <row r="44" spans="1:12" s="210" customFormat="1" ht="12" customHeight="1">
      <c r="A44" s="207"/>
      <c r="B44" s="199"/>
      <c r="C44" s="208"/>
      <c r="D44" s="209"/>
      <c r="E44" s="206" t="s">
        <v>452</v>
      </c>
      <c r="F44" s="101"/>
      <c r="G44" s="101"/>
      <c r="H44" s="112"/>
      <c r="I44" s="101"/>
      <c r="J44" s="112"/>
      <c r="K44" s="101"/>
      <c r="L44" s="101"/>
    </row>
    <row r="45" spans="1:12" ht="16.5" customHeight="1" thickBot="1">
      <c r="A45" s="207">
        <v>2121</v>
      </c>
      <c r="B45" s="199" t="s">
        <v>561</v>
      </c>
      <c r="C45" s="208" t="s">
        <v>510</v>
      </c>
      <c r="D45" s="209" t="s">
        <v>509</v>
      </c>
      <c r="E45" s="206" t="s">
        <v>330</v>
      </c>
      <c r="F45" s="222">
        <f>SUM(G45:H45)</f>
        <v>0</v>
      </c>
      <c r="G45" s="222"/>
      <c r="H45" s="223"/>
      <c r="I45" s="222"/>
      <c r="J45" s="223"/>
      <c r="K45" s="222"/>
      <c r="L45" s="222"/>
    </row>
    <row r="46" spans="1:12" ht="35.25" customHeight="1" thickBot="1">
      <c r="A46" s="207">
        <v>2122</v>
      </c>
      <c r="B46" s="199" t="s">
        <v>561</v>
      </c>
      <c r="C46" s="208" t="s">
        <v>510</v>
      </c>
      <c r="D46" s="209" t="s">
        <v>510</v>
      </c>
      <c r="E46" s="206" t="s">
        <v>171</v>
      </c>
      <c r="F46" s="222">
        <f>SUM(G46:H46)</f>
        <v>0</v>
      </c>
      <c r="G46" s="222"/>
      <c r="H46" s="223"/>
      <c r="I46" s="222"/>
      <c r="J46" s="223"/>
      <c r="K46" s="222"/>
      <c r="L46" s="222"/>
    </row>
    <row r="47" spans="1:12" ht="30" customHeight="1">
      <c r="A47" s="207">
        <v>2130</v>
      </c>
      <c r="B47" s="199" t="s">
        <v>561</v>
      </c>
      <c r="C47" s="208" t="s">
        <v>370</v>
      </c>
      <c r="D47" s="209" t="s">
        <v>508</v>
      </c>
      <c r="E47" s="224" t="s">
        <v>172</v>
      </c>
      <c r="F47" s="95">
        <f aca="true" t="shared" si="6" ref="F47:L47">SUM(F51,F50)</f>
        <v>5495.1</v>
      </c>
      <c r="G47" s="95">
        <f t="shared" si="6"/>
        <v>5495.1</v>
      </c>
      <c r="H47" s="95">
        <f t="shared" si="6"/>
        <v>0</v>
      </c>
      <c r="I47" s="95">
        <f t="shared" si="6"/>
        <v>1500</v>
      </c>
      <c r="J47" s="95">
        <f t="shared" si="6"/>
        <v>3000</v>
      </c>
      <c r="K47" s="95">
        <f t="shared" si="6"/>
        <v>4589</v>
      </c>
      <c r="L47" s="95">
        <f t="shared" si="6"/>
        <v>5495.1</v>
      </c>
    </row>
    <row r="48" spans="1:12" s="210" customFormat="1" ht="10.5" customHeight="1">
      <c r="A48" s="207"/>
      <c r="B48" s="199"/>
      <c r="C48" s="208"/>
      <c r="D48" s="209"/>
      <c r="E48" s="206" t="s">
        <v>452</v>
      </c>
      <c r="F48" s="101"/>
      <c r="G48" s="101"/>
      <c r="H48" s="112"/>
      <c r="I48" s="101"/>
      <c r="J48" s="112"/>
      <c r="K48" s="101"/>
      <c r="L48" s="101"/>
    </row>
    <row r="49" spans="1:12" ht="31.5" customHeight="1" thickBot="1">
      <c r="A49" s="207">
        <v>2131</v>
      </c>
      <c r="B49" s="199" t="s">
        <v>561</v>
      </c>
      <c r="C49" s="208" t="s">
        <v>370</v>
      </c>
      <c r="D49" s="209" t="s">
        <v>509</v>
      </c>
      <c r="E49" s="206" t="s">
        <v>173</v>
      </c>
      <c r="F49" s="222">
        <f>SUM(G49:H49)</f>
        <v>0</v>
      </c>
      <c r="G49" s="222"/>
      <c r="H49" s="223"/>
      <c r="I49" s="225"/>
      <c r="J49" s="225"/>
      <c r="K49" s="225"/>
      <c r="L49" s="225"/>
    </row>
    <row r="50" spans="1:12" ht="27" customHeight="1" thickBot="1">
      <c r="A50" s="207">
        <v>2132</v>
      </c>
      <c r="B50" s="199" t="s">
        <v>561</v>
      </c>
      <c r="C50" s="208">
        <v>3</v>
      </c>
      <c r="D50" s="209">
        <v>2</v>
      </c>
      <c r="E50" s="206" t="s">
        <v>174</v>
      </c>
      <c r="F50" s="222">
        <f>SUM(G50:H50)</f>
        <v>0</v>
      </c>
      <c r="G50" s="222"/>
      <c r="H50" s="222"/>
      <c r="I50" s="222"/>
      <c r="J50" s="222"/>
      <c r="K50" s="222"/>
      <c r="L50" s="222"/>
    </row>
    <row r="51" spans="1:12" ht="24" customHeight="1" thickBot="1">
      <c r="A51" s="207">
        <v>2133</v>
      </c>
      <c r="B51" s="199" t="s">
        <v>561</v>
      </c>
      <c r="C51" s="208">
        <v>3</v>
      </c>
      <c r="D51" s="209">
        <v>3</v>
      </c>
      <c r="E51" s="224" t="s">
        <v>175</v>
      </c>
      <c r="F51" s="222">
        <f>SUM(G51:H51)</f>
        <v>5495.1</v>
      </c>
      <c r="G51" s="115">
        <f aca="true" t="shared" si="7" ref="G51:L51">SUM(G52:G59)</f>
        <v>5495.1</v>
      </c>
      <c r="H51" s="115">
        <f t="shared" si="7"/>
        <v>0</v>
      </c>
      <c r="I51" s="115">
        <f t="shared" si="7"/>
        <v>1500</v>
      </c>
      <c r="J51" s="115">
        <f t="shared" si="7"/>
        <v>3000</v>
      </c>
      <c r="K51" s="115">
        <f t="shared" si="7"/>
        <v>4589</v>
      </c>
      <c r="L51" s="115">
        <f t="shared" si="7"/>
        <v>5495.1</v>
      </c>
    </row>
    <row r="52" spans="1:12" ht="30" customHeight="1" thickBot="1">
      <c r="A52" s="207"/>
      <c r="B52" s="199"/>
      <c r="C52" s="208"/>
      <c r="D52" s="209"/>
      <c r="E52" s="119" t="s">
        <v>714</v>
      </c>
      <c r="F52" s="222">
        <f aca="true" t="shared" si="8" ref="F52:F59">SUM(G52:H52)</f>
        <v>4501.1</v>
      </c>
      <c r="G52" s="115">
        <v>4501.1</v>
      </c>
      <c r="H52" s="116"/>
      <c r="I52" s="115">
        <v>1250</v>
      </c>
      <c r="J52" s="116">
        <v>2500</v>
      </c>
      <c r="K52" s="115">
        <v>3890</v>
      </c>
      <c r="L52" s="115">
        <v>4501.1</v>
      </c>
    </row>
    <row r="53" spans="1:12" ht="24" customHeight="1" thickBot="1">
      <c r="A53" s="207"/>
      <c r="B53" s="199"/>
      <c r="C53" s="208"/>
      <c r="D53" s="209"/>
      <c r="E53" s="119" t="s">
        <v>696</v>
      </c>
      <c r="F53" s="222">
        <f t="shared" si="8"/>
        <v>70</v>
      </c>
      <c r="G53" s="115">
        <v>70</v>
      </c>
      <c r="H53" s="116"/>
      <c r="I53" s="115"/>
      <c r="J53" s="116"/>
      <c r="K53" s="115"/>
      <c r="L53" s="115">
        <v>70</v>
      </c>
    </row>
    <row r="54" spans="1:12" ht="24" customHeight="1" thickBot="1">
      <c r="A54" s="207"/>
      <c r="B54" s="199"/>
      <c r="C54" s="208"/>
      <c r="D54" s="209"/>
      <c r="E54" s="119" t="s">
        <v>717</v>
      </c>
      <c r="F54" s="222">
        <f t="shared" si="8"/>
        <v>160</v>
      </c>
      <c r="G54" s="115">
        <v>160</v>
      </c>
      <c r="H54" s="116"/>
      <c r="I54" s="115">
        <v>40</v>
      </c>
      <c r="J54" s="116">
        <v>80</v>
      </c>
      <c r="K54" s="115">
        <v>100</v>
      </c>
      <c r="L54" s="115">
        <v>160</v>
      </c>
    </row>
    <row r="55" spans="1:12" ht="24" customHeight="1" thickBot="1">
      <c r="A55" s="207"/>
      <c r="B55" s="199"/>
      <c r="C55" s="208"/>
      <c r="D55" s="209"/>
      <c r="E55" s="119" t="s">
        <v>700</v>
      </c>
      <c r="F55" s="222">
        <f t="shared" si="8"/>
        <v>24</v>
      </c>
      <c r="G55" s="115">
        <v>24</v>
      </c>
      <c r="H55" s="116"/>
      <c r="I55" s="115">
        <v>10</v>
      </c>
      <c r="J55" s="226">
        <v>20</v>
      </c>
      <c r="K55" s="226">
        <v>24</v>
      </c>
      <c r="L55" s="226">
        <v>24</v>
      </c>
    </row>
    <row r="56" spans="1:12" ht="37.5" customHeight="1" thickBot="1">
      <c r="A56" s="207"/>
      <c r="B56" s="199"/>
      <c r="C56" s="208"/>
      <c r="D56" s="209"/>
      <c r="E56" s="110" t="s">
        <v>715</v>
      </c>
      <c r="F56" s="222">
        <f t="shared" si="8"/>
        <v>50</v>
      </c>
      <c r="G56" s="115">
        <v>50</v>
      </c>
      <c r="H56" s="116"/>
      <c r="I56" s="115">
        <v>15</v>
      </c>
      <c r="J56" s="226">
        <v>30</v>
      </c>
      <c r="K56" s="226">
        <v>45</v>
      </c>
      <c r="L56" s="226">
        <v>50</v>
      </c>
    </row>
    <row r="57" spans="1:12" ht="24" customHeight="1" thickBot="1">
      <c r="A57" s="207"/>
      <c r="B57" s="199"/>
      <c r="C57" s="208"/>
      <c r="D57" s="209"/>
      <c r="E57" s="119" t="s">
        <v>708</v>
      </c>
      <c r="F57" s="222">
        <f t="shared" si="8"/>
        <v>60</v>
      </c>
      <c r="G57" s="115">
        <v>60</v>
      </c>
      <c r="H57" s="116"/>
      <c r="I57" s="115">
        <v>20</v>
      </c>
      <c r="J57" s="116">
        <v>40</v>
      </c>
      <c r="K57" s="115">
        <v>50</v>
      </c>
      <c r="L57" s="115">
        <v>60</v>
      </c>
    </row>
    <row r="58" spans="1:12" ht="24" customHeight="1" thickBot="1">
      <c r="A58" s="207"/>
      <c r="B58" s="199"/>
      <c r="C58" s="208"/>
      <c r="D58" s="209"/>
      <c r="E58" s="119" t="s">
        <v>710</v>
      </c>
      <c r="F58" s="222">
        <f t="shared" si="8"/>
        <v>30</v>
      </c>
      <c r="G58" s="115">
        <v>30</v>
      </c>
      <c r="H58" s="116"/>
      <c r="I58" s="115">
        <v>15</v>
      </c>
      <c r="J58" s="116">
        <v>30</v>
      </c>
      <c r="K58" s="115">
        <v>30</v>
      </c>
      <c r="L58" s="115">
        <v>30</v>
      </c>
    </row>
    <row r="59" spans="1:12" ht="30" customHeight="1" thickBot="1">
      <c r="A59" s="207"/>
      <c r="B59" s="199"/>
      <c r="C59" s="208"/>
      <c r="D59" s="209"/>
      <c r="E59" s="119" t="s">
        <v>716</v>
      </c>
      <c r="F59" s="222">
        <f t="shared" si="8"/>
        <v>600</v>
      </c>
      <c r="G59" s="115">
        <v>600</v>
      </c>
      <c r="H59" s="116"/>
      <c r="I59" s="115">
        <v>150</v>
      </c>
      <c r="J59" s="116">
        <v>300</v>
      </c>
      <c r="K59" s="115">
        <v>450</v>
      </c>
      <c r="L59" s="115">
        <v>600</v>
      </c>
    </row>
    <row r="60" spans="1:12" ht="27.75" customHeight="1">
      <c r="A60" s="207">
        <v>2140</v>
      </c>
      <c r="B60" s="199" t="s">
        <v>561</v>
      </c>
      <c r="C60" s="208">
        <v>4</v>
      </c>
      <c r="D60" s="209">
        <v>0</v>
      </c>
      <c r="E60" s="206" t="s">
        <v>176</v>
      </c>
      <c r="F60" s="101">
        <f aca="true" t="shared" si="9" ref="F60:L60">SUM(F62)</f>
        <v>0</v>
      </c>
      <c r="G60" s="101">
        <f t="shared" si="9"/>
        <v>0</v>
      </c>
      <c r="H60" s="112">
        <f t="shared" si="9"/>
        <v>0</v>
      </c>
      <c r="I60" s="101">
        <f t="shared" si="9"/>
        <v>0</v>
      </c>
      <c r="J60" s="112">
        <f t="shared" si="9"/>
        <v>0</v>
      </c>
      <c r="K60" s="101">
        <f t="shared" si="9"/>
        <v>0</v>
      </c>
      <c r="L60" s="101">
        <f t="shared" si="9"/>
        <v>0</v>
      </c>
    </row>
    <row r="61" spans="1:12" s="210" customFormat="1" ht="14.25" customHeight="1">
      <c r="A61" s="207"/>
      <c r="B61" s="199"/>
      <c r="C61" s="208"/>
      <c r="D61" s="209"/>
      <c r="E61" s="206" t="s">
        <v>452</v>
      </c>
      <c r="F61" s="101"/>
      <c r="G61" s="101"/>
      <c r="H61" s="112"/>
      <c r="I61" s="101"/>
      <c r="J61" s="112"/>
      <c r="K61" s="101"/>
      <c r="L61" s="101"/>
    </row>
    <row r="62" spans="1:12" ht="15" customHeight="1" thickBot="1">
      <c r="A62" s="207">
        <v>2141</v>
      </c>
      <c r="B62" s="199" t="s">
        <v>561</v>
      </c>
      <c r="C62" s="208">
        <v>4</v>
      </c>
      <c r="D62" s="209">
        <v>1</v>
      </c>
      <c r="E62" s="206" t="s">
        <v>177</v>
      </c>
      <c r="F62" s="222">
        <f>SUM(G62:H62)</f>
        <v>0</v>
      </c>
      <c r="G62" s="222"/>
      <c r="H62" s="223"/>
      <c r="I62" s="222"/>
      <c r="J62" s="223"/>
      <c r="K62" s="222"/>
      <c r="L62" s="222"/>
    </row>
    <row r="63" spans="1:12" ht="49.5" customHeight="1">
      <c r="A63" s="207">
        <v>2150</v>
      </c>
      <c r="B63" s="199" t="s">
        <v>561</v>
      </c>
      <c r="C63" s="208">
        <v>5</v>
      </c>
      <c r="D63" s="209">
        <v>0</v>
      </c>
      <c r="E63" s="206" t="s">
        <v>178</v>
      </c>
      <c r="F63" s="101">
        <f aca="true" t="shared" si="10" ref="F63:L63">SUM(F65)</f>
        <v>0</v>
      </c>
      <c r="G63" s="101">
        <f t="shared" si="10"/>
        <v>0</v>
      </c>
      <c r="H63" s="112">
        <f t="shared" si="10"/>
        <v>0</v>
      </c>
      <c r="I63" s="101">
        <f t="shared" si="10"/>
        <v>0</v>
      </c>
      <c r="J63" s="112">
        <f t="shared" si="10"/>
        <v>0</v>
      </c>
      <c r="K63" s="101">
        <f t="shared" si="10"/>
        <v>0</v>
      </c>
      <c r="L63" s="101">
        <f t="shared" si="10"/>
        <v>0</v>
      </c>
    </row>
    <row r="64" spans="1:12" s="210" customFormat="1" ht="14.25" customHeight="1" thickBot="1">
      <c r="A64" s="207"/>
      <c r="B64" s="199"/>
      <c r="C64" s="208"/>
      <c r="D64" s="209"/>
      <c r="E64" s="206" t="s">
        <v>452</v>
      </c>
      <c r="F64" s="101"/>
      <c r="G64" s="101"/>
      <c r="H64" s="112"/>
      <c r="I64" s="101"/>
      <c r="J64" s="112"/>
      <c r="K64" s="101"/>
      <c r="L64" s="115"/>
    </row>
    <row r="65" spans="1:12" ht="41.25" customHeight="1" thickBot="1">
      <c r="A65" s="207">
        <v>2151</v>
      </c>
      <c r="B65" s="199" t="s">
        <v>561</v>
      </c>
      <c r="C65" s="208">
        <v>5</v>
      </c>
      <c r="D65" s="209">
        <v>1</v>
      </c>
      <c r="E65" s="206" t="s">
        <v>179</v>
      </c>
      <c r="F65" s="222">
        <f>SUM(G65:H65)</f>
        <v>0</v>
      </c>
      <c r="G65" s="222"/>
      <c r="H65" s="223"/>
      <c r="I65" s="222"/>
      <c r="J65" s="223"/>
      <c r="K65" s="222"/>
      <c r="L65" s="227"/>
    </row>
    <row r="66" spans="1:12" ht="37.5" customHeight="1">
      <c r="A66" s="207">
        <v>2160</v>
      </c>
      <c r="B66" s="199" t="s">
        <v>561</v>
      </c>
      <c r="C66" s="208">
        <v>6</v>
      </c>
      <c r="D66" s="209">
        <v>0</v>
      </c>
      <c r="E66" s="224" t="s">
        <v>180</v>
      </c>
      <c r="F66" s="101">
        <f aca="true" t="shared" si="11" ref="F66:L66">SUM(F68)</f>
        <v>142253.19999999998</v>
      </c>
      <c r="G66" s="101">
        <f t="shared" si="11"/>
        <v>62460.5</v>
      </c>
      <c r="H66" s="112">
        <f t="shared" si="11"/>
        <v>79792.69999999998</v>
      </c>
      <c r="I66" s="228">
        <f t="shared" si="11"/>
        <v>78641.4</v>
      </c>
      <c r="J66" s="112">
        <f t="shared" si="11"/>
        <v>89943.79999999999</v>
      </c>
      <c r="K66" s="228">
        <f t="shared" si="11"/>
        <v>106221.99999999999</v>
      </c>
      <c r="L66" s="101">
        <f t="shared" si="11"/>
        <v>142253.19999999998</v>
      </c>
    </row>
    <row r="67" spans="1:12" s="210" customFormat="1" ht="10.5" customHeight="1" thickBot="1">
      <c r="A67" s="207"/>
      <c r="B67" s="199"/>
      <c r="C67" s="208"/>
      <c r="D67" s="209"/>
      <c r="E67" s="206" t="s">
        <v>452</v>
      </c>
      <c r="F67" s="101"/>
      <c r="G67" s="101"/>
      <c r="H67" s="112"/>
      <c r="I67" s="101"/>
      <c r="J67" s="112"/>
      <c r="K67" s="101"/>
      <c r="L67" s="115"/>
    </row>
    <row r="68" spans="1:12" ht="39" customHeight="1" thickBot="1">
      <c r="A68" s="211">
        <v>2161</v>
      </c>
      <c r="B68" s="212" t="s">
        <v>561</v>
      </c>
      <c r="C68" s="213">
        <v>6</v>
      </c>
      <c r="D68" s="214">
        <v>1</v>
      </c>
      <c r="E68" s="215" t="s">
        <v>181</v>
      </c>
      <c r="F68" s="115">
        <f>SUM(G68:H68)</f>
        <v>142253.19999999998</v>
      </c>
      <c r="G68" s="115">
        <f>G69+G70+G71+G72+G73+G74+G75+G76+G77+G78+G79</f>
        <v>62460.5</v>
      </c>
      <c r="H68" s="229">
        <f>H69+H70+H71+H72+H73+H74+H75+H76+H77+H78+H79+H80+H81+H84+H89</f>
        <v>79792.69999999998</v>
      </c>
      <c r="I68" s="229">
        <f>I69+I70+I71+I72+I73+I74+I75+I76+I77+I78+I79+I80+I81+I84+I89</f>
        <v>78641.4</v>
      </c>
      <c r="J68" s="229">
        <f>J69+J70+J71+J72+J73+J74+J75+J76+J77+J78+J79+J80+J81+J84+J89</f>
        <v>89943.79999999999</v>
      </c>
      <c r="K68" s="229">
        <f>K69+K70+K71+K72+K73+K74+K75+K76+K77+K78+K79+K80+K81+K84+K89</f>
        <v>106221.99999999999</v>
      </c>
      <c r="L68" s="227">
        <f>L69+L70+L71+L72+L73+L74+L75+L76+L77+L78+L79+L80+L81+L84+L89</f>
        <v>142253.19999999998</v>
      </c>
    </row>
    <row r="69" spans="1:12" ht="24.75" customHeight="1">
      <c r="A69" s="91"/>
      <c r="B69" s="208"/>
      <c r="C69" s="208"/>
      <c r="D69" s="208"/>
      <c r="E69" s="231" t="s">
        <v>718</v>
      </c>
      <c r="F69" s="115">
        <f aca="true" t="shared" si="12" ref="F69:F89">SUM(G69:H69)</f>
        <v>300</v>
      </c>
      <c r="G69" s="101">
        <v>300</v>
      </c>
      <c r="H69" s="112"/>
      <c r="I69" s="101">
        <v>100</v>
      </c>
      <c r="J69" s="112">
        <v>150</v>
      </c>
      <c r="K69" s="101">
        <v>200</v>
      </c>
      <c r="L69" s="232">
        <v>300</v>
      </c>
    </row>
    <row r="70" spans="1:12" ht="24.75" customHeight="1">
      <c r="A70" s="91"/>
      <c r="B70" s="208"/>
      <c r="C70" s="401"/>
      <c r="D70" s="208"/>
      <c r="E70" s="231" t="s">
        <v>704</v>
      </c>
      <c r="F70" s="115">
        <f t="shared" si="12"/>
        <v>4876.4</v>
      </c>
      <c r="G70" s="101">
        <v>4876.4</v>
      </c>
      <c r="H70" s="112"/>
      <c r="I70" s="101">
        <v>92.4</v>
      </c>
      <c r="J70" s="112">
        <v>1994.9</v>
      </c>
      <c r="K70" s="101">
        <v>3038.1</v>
      </c>
      <c r="L70" s="101">
        <v>4876.4</v>
      </c>
    </row>
    <row r="71" spans="1:12" ht="24.75" customHeight="1">
      <c r="A71" s="91"/>
      <c r="B71" s="208"/>
      <c r="C71" s="401"/>
      <c r="D71" s="208"/>
      <c r="E71" s="231" t="s">
        <v>705</v>
      </c>
      <c r="F71" s="115">
        <f t="shared" si="12"/>
        <v>1900</v>
      </c>
      <c r="G71" s="101">
        <v>1900</v>
      </c>
      <c r="H71" s="112"/>
      <c r="I71" s="101">
        <v>350</v>
      </c>
      <c r="J71" s="112">
        <v>1100</v>
      </c>
      <c r="K71" s="101">
        <v>1500</v>
      </c>
      <c r="L71" s="101">
        <v>1900</v>
      </c>
    </row>
    <row r="72" spans="1:12" ht="24.75" customHeight="1">
      <c r="A72" s="91"/>
      <c r="B72" s="208"/>
      <c r="C72" s="402"/>
      <c r="D72" s="208"/>
      <c r="E72" s="231" t="s">
        <v>711</v>
      </c>
      <c r="F72" s="115">
        <f t="shared" si="12"/>
        <v>800</v>
      </c>
      <c r="G72" s="101">
        <v>800</v>
      </c>
      <c r="H72" s="112"/>
      <c r="I72" s="101">
        <v>200</v>
      </c>
      <c r="J72" s="112">
        <v>400</v>
      </c>
      <c r="K72" s="101">
        <v>600</v>
      </c>
      <c r="L72" s="101">
        <v>800</v>
      </c>
    </row>
    <row r="73" spans="1:12" ht="24.75" customHeight="1">
      <c r="A73" s="91"/>
      <c r="B73" s="208"/>
      <c r="C73" s="402"/>
      <c r="D73" s="208"/>
      <c r="E73" s="231" t="s">
        <v>719</v>
      </c>
      <c r="F73" s="115">
        <f t="shared" si="12"/>
        <v>3003.7</v>
      </c>
      <c r="G73" s="101">
        <v>3003.7</v>
      </c>
      <c r="H73" s="112"/>
      <c r="I73" s="101">
        <v>3.7</v>
      </c>
      <c r="J73" s="112">
        <v>2003.7</v>
      </c>
      <c r="K73" s="101">
        <v>3003.7</v>
      </c>
      <c r="L73" s="101">
        <v>3003.7</v>
      </c>
    </row>
    <row r="74" spans="1:12" ht="39.75" customHeight="1">
      <c r="A74" s="91"/>
      <c r="B74" s="208"/>
      <c r="C74" s="403"/>
      <c r="D74" s="208"/>
      <c r="E74" s="233" t="s">
        <v>720</v>
      </c>
      <c r="F74" s="115">
        <f t="shared" si="12"/>
        <v>16981.4</v>
      </c>
      <c r="G74" s="101">
        <v>16981.4</v>
      </c>
      <c r="H74" s="112"/>
      <c r="I74" s="101">
        <v>3826.6</v>
      </c>
      <c r="J74" s="112">
        <v>8176.5</v>
      </c>
      <c r="K74" s="101">
        <v>11376.5</v>
      </c>
      <c r="L74" s="101">
        <v>16981.4</v>
      </c>
    </row>
    <row r="75" spans="1:14" ht="24.75" customHeight="1">
      <c r="A75" s="91"/>
      <c r="B75" s="208"/>
      <c r="C75" s="402"/>
      <c r="D75" s="208"/>
      <c r="E75" s="107" t="s">
        <v>738</v>
      </c>
      <c r="F75" s="115">
        <f t="shared" si="12"/>
        <v>100</v>
      </c>
      <c r="G75" s="101">
        <v>100</v>
      </c>
      <c r="H75" s="112"/>
      <c r="I75" s="101">
        <v>100</v>
      </c>
      <c r="J75" s="112">
        <v>100</v>
      </c>
      <c r="K75" s="101">
        <v>100</v>
      </c>
      <c r="L75" s="101">
        <v>100</v>
      </c>
      <c r="N75" s="230"/>
    </row>
    <row r="76" spans="1:12" s="396" customFormat="1" ht="24.75" customHeight="1">
      <c r="A76" s="91"/>
      <c r="B76" s="208"/>
      <c r="C76" s="401"/>
      <c r="D76" s="208"/>
      <c r="E76" s="107" t="s">
        <v>721</v>
      </c>
      <c r="F76" s="101">
        <f t="shared" si="12"/>
        <v>30623</v>
      </c>
      <c r="G76" s="101">
        <v>30623</v>
      </c>
      <c r="H76" s="112"/>
      <c r="I76" s="101"/>
      <c r="J76" s="112">
        <v>50</v>
      </c>
      <c r="K76" s="101">
        <v>8435</v>
      </c>
      <c r="L76" s="101">
        <v>30623</v>
      </c>
    </row>
    <row r="77" spans="1:12" ht="24.75" customHeight="1">
      <c r="A77" s="393"/>
      <c r="B77" s="200"/>
      <c r="C77" s="200"/>
      <c r="D77" s="200"/>
      <c r="E77" s="394" t="s">
        <v>722</v>
      </c>
      <c r="F77" s="395">
        <f t="shared" si="12"/>
        <v>2700</v>
      </c>
      <c r="G77" s="232">
        <v>2700</v>
      </c>
      <c r="H77" s="238"/>
      <c r="I77" s="232">
        <v>700</v>
      </c>
      <c r="J77" s="238">
        <v>1400</v>
      </c>
      <c r="K77" s="232">
        <v>2100</v>
      </c>
      <c r="L77" s="232">
        <v>2700</v>
      </c>
    </row>
    <row r="78" spans="1:12" ht="37.5" customHeight="1">
      <c r="A78" s="235"/>
      <c r="B78" s="199"/>
      <c r="C78" s="208"/>
      <c r="D78" s="208"/>
      <c r="E78" s="231" t="s">
        <v>723</v>
      </c>
      <c r="F78" s="234">
        <f t="shared" si="12"/>
        <v>176</v>
      </c>
      <c r="G78" s="101">
        <v>176</v>
      </c>
      <c r="H78" s="112"/>
      <c r="I78" s="101">
        <v>176</v>
      </c>
      <c r="J78" s="112">
        <v>176</v>
      </c>
      <c r="K78" s="101">
        <v>176</v>
      </c>
      <c r="L78" s="101">
        <v>176</v>
      </c>
    </row>
    <row r="79" spans="1:12" ht="24.75" customHeight="1">
      <c r="A79" s="235"/>
      <c r="B79" s="199"/>
      <c r="C79" s="208"/>
      <c r="D79" s="208"/>
      <c r="E79" s="231" t="s">
        <v>713</v>
      </c>
      <c r="F79" s="234">
        <f t="shared" si="12"/>
        <v>1000</v>
      </c>
      <c r="G79" s="101">
        <v>1000</v>
      </c>
      <c r="H79" s="112"/>
      <c r="I79" s="101">
        <v>300</v>
      </c>
      <c r="J79" s="112">
        <v>600</v>
      </c>
      <c r="K79" s="101">
        <v>900</v>
      </c>
      <c r="L79" s="101">
        <v>1000</v>
      </c>
    </row>
    <row r="80" spans="1:12" ht="24.75" customHeight="1">
      <c r="A80" s="235"/>
      <c r="B80" s="199"/>
      <c r="C80" s="208"/>
      <c r="D80" s="208"/>
      <c r="E80" s="110" t="s">
        <v>768</v>
      </c>
      <c r="F80" s="234">
        <f t="shared" si="12"/>
        <v>5000</v>
      </c>
      <c r="G80" s="101"/>
      <c r="H80" s="112">
        <v>5000</v>
      </c>
      <c r="I80" s="101"/>
      <c r="J80" s="112"/>
      <c r="K80" s="101"/>
      <c r="L80" s="101">
        <v>5000</v>
      </c>
    </row>
    <row r="81" spans="1:12" ht="24.75" customHeight="1" thickBot="1">
      <c r="A81" s="235"/>
      <c r="B81" s="199"/>
      <c r="C81" s="208"/>
      <c r="D81" s="208"/>
      <c r="E81" s="236" t="s">
        <v>753</v>
      </c>
      <c r="F81" s="234">
        <f t="shared" si="12"/>
        <v>58073.799999999996</v>
      </c>
      <c r="G81" s="101"/>
      <c r="H81" s="116">
        <f>SUM(H82+H83)</f>
        <v>58073.799999999996</v>
      </c>
      <c r="I81" s="101">
        <f>SUM(I82+I83)</f>
        <v>58073.799999999996</v>
      </c>
      <c r="J81" s="116">
        <f>SUM(J82+J83)</f>
        <v>58073.799999999996</v>
      </c>
      <c r="K81" s="101">
        <f>SUM(K82+K83)</f>
        <v>58073.799999999996</v>
      </c>
      <c r="L81" s="115">
        <f>SUM(L82+L83)</f>
        <v>58073.799999999996</v>
      </c>
    </row>
    <row r="82" spans="1:12" ht="24.75" customHeight="1" thickBot="1">
      <c r="A82" s="235"/>
      <c r="B82" s="199"/>
      <c r="C82" s="208"/>
      <c r="D82" s="208"/>
      <c r="E82" s="231" t="s">
        <v>751</v>
      </c>
      <c r="F82" s="234">
        <f t="shared" si="12"/>
        <v>39591.2</v>
      </c>
      <c r="G82" s="101"/>
      <c r="H82" s="227">
        <v>39591.2</v>
      </c>
      <c r="I82" s="116">
        <v>39591.2</v>
      </c>
      <c r="J82" s="227">
        <v>39591.2</v>
      </c>
      <c r="K82" s="116">
        <v>39591.2</v>
      </c>
      <c r="L82" s="227">
        <v>39591.2</v>
      </c>
    </row>
    <row r="83" spans="1:12" ht="33.75" customHeight="1" thickBot="1">
      <c r="A83" s="235"/>
      <c r="B83" s="199"/>
      <c r="C83" s="208"/>
      <c r="D83" s="208"/>
      <c r="E83" s="231" t="s">
        <v>752</v>
      </c>
      <c r="F83" s="234">
        <f t="shared" si="12"/>
        <v>18482.6</v>
      </c>
      <c r="G83" s="101"/>
      <c r="H83" s="391">
        <v>18482.6</v>
      </c>
      <c r="I83" s="227">
        <v>18482.6</v>
      </c>
      <c r="J83" s="256">
        <v>18482.6</v>
      </c>
      <c r="K83" s="227">
        <v>18482.6</v>
      </c>
      <c r="L83" s="392">
        <v>18482.6</v>
      </c>
    </row>
    <row r="84" spans="1:12" ht="27.75" customHeight="1" thickBot="1">
      <c r="A84" s="235"/>
      <c r="B84" s="199"/>
      <c r="C84" s="208"/>
      <c r="D84" s="208"/>
      <c r="E84" s="133" t="s">
        <v>754</v>
      </c>
      <c r="F84" s="234">
        <f t="shared" si="12"/>
        <v>3600</v>
      </c>
      <c r="G84" s="101"/>
      <c r="H84" s="227">
        <f>SUM(H85,H86,H87,H88)</f>
        <v>3600</v>
      </c>
      <c r="I84" s="227">
        <f>SUM(I85,I86,I87,I88)</f>
        <v>1600</v>
      </c>
      <c r="J84" s="237">
        <f>SUM(J85,J86,J87,J88)</f>
        <v>2600</v>
      </c>
      <c r="K84" s="237">
        <f>SUM(K85,K86,K87,K88)</f>
        <v>3600</v>
      </c>
      <c r="L84" s="237">
        <f>SUM(L85,L86,L87,L88)</f>
        <v>3600</v>
      </c>
    </row>
    <row r="85" spans="1:12" ht="27.75" customHeight="1">
      <c r="A85" s="235"/>
      <c r="B85" s="199"/>
      <c r="C85" s="208"/>
      <c r="D85" s="208"/>
      <c r="E85" s="133" t="s">
        <v>769</v>
      </c>
      <c r="F85" s="234">
        <f t="shared" si="12"/>
        <v>1000</v>
      </c>
      <c r="G85" s="101"/>
      <c r="H85" s="238">
        <v>1000</v>
      </c>
      <c r="I85" s="229"/>
      <c r="J85" s="104">
        <v>1000</v>
      </c>
      <c r="K85" s="104">
        <v>1000</v>
      </c>
      <c r="L85" s="104">
        <v>1000</v>
      </c>
    </row>
    <row r="86" spans="1:12" ht="27.75" customHeight="1">
      <c r="A86" s="235"/>
      <c r="B86" s="199"/>
      <c r="C86" s="208"/>
      <c r="D86" s="208"/>
      <c r="E86" s="133" t="s">
        <v>787</v>
      </c>
      <c r="F86" s="234">
        <f t="shared" si="12"/>
        <v>600</v>
      </c>
      <c r="G86" s="101"/>
      <c r="H86" s="238">
        <v>600</v>
      </c>
      <c r="I86" s="115">
        <v>600</v>
      </c>
      <c r="J86" s="138">
        <v>600</v>
      </c>
      <c r="K86" s="123">
        <v>600</v>
      </c>
      <c r="L86" s="123">
        <v>600</v>
      </c>
    </row>
    <row r="87" spans="1:12" ht="27.75" customHeight="1">
      <c r="A87" s="235"/>
      <c r="B87" s="199"/>
      <c r="C87" s="208"/>
      <c r="D87" s="208"/>
      <c r="E87" s="133" t="s">
        <v>772</v>
      </c>
      <c r="F87" s="234">
        <f t="shared" si="12"/>
        <v>1000</v>
      </c>
      <c r="G87" s="101"/>
      <c r="H87" s="112">
        <v>1000</v>
      </c>
      <c r="I87" s="115"/>
      <c r="J87" s="116"/>
      <c r="K87" s="115">
        <v>1000</v>
      </c>
      <c r="L87" s="115">
        <v>1000</v>
      </c>
    </row>
    <row r="88" spans="1:12" ht="48" customHeight="1" thickBot="1">
      <c r="A88" s="235"/>
      <c r="B88" s="199"/>
      <c r="C88" s="208"/>
      <c r="D88" s="208"/>
      <c r="E88" s="110" t="s">
        <v>755</v>
      </c>
      <c r="F88" s="234">
        <f t="shared" si="12"/>
        <v>1000</v>
      </c>
      <c r="G88" s="101"/>
      <c r="H88" s="112">
        <v>1000</v>
      </c>
      <c r="I88" s="115">
        <v>1000</v>
      </c>
      <c r="J88" s="116">
        <v>1000</v>
      </c>
      <c r="K88" s="115">
        <v>1000</v>
      </c>
      <c r="L88" s="115">
        <v>1000</v>
      </c>
    </row>
    <row r="89" spans="1:12" ht="26.25" customHeight="1">
      <c r="A89" s="235"/>
      <c r="B89" s="199"/>
      <c r="C89" s="208"/>
      <c r="D89" s="208"/>
      <c r="E89" s="231" t="s">
        <v>756</v>
      </c>
      <c r="F89" s="234">
        <f t="shared" si="12"/>
        <v>13118.9</v>
      </c>
      <c r="G89" s="101"/>
      <c r="H89" s="112">
        <v>13118.9</v>
      </c>
      <c r="I89" s="228">
        <v>13118.9</v>
      </c>
      <c r="J89" s="228">
        <v>13118.9</v>
      </c>
      <c r="K89" s="228">
        <v>13118.9</v>
      </c>
      <c r="L89" s="228">
        <v>13118.9</v>
      </c>
    </row>
    <row r="90" spans="1:12" ht="15">
      <c r="A90" s="207">
        <v>2170</v>
      </c>
      <c r="B90" s="199" t="s">
        <v>561</v>
      </c>
      <c r="C90" s="208">
        <v>7</v>
      </c>
      <c r="D90" s="209">
        <v>0</v>
      </c>
      <c r="E90" s="206" t="s">
        <v>44</v>
      </c>
      <c r="F90" s="101">
        <f aca="true" t="shared" si="13" ref="F90:L90">SUM(F92)</f>
        <v>0</v>
      </c>
      <c r="G90" s="101">
        <f t="shared" si="13"/>
        <v>0</v>
      </c>
      <c r="H90" s="112">
        <f t="shared" si="13"/>
        <v>0</v>
      </c>
      <c r="I90" s="232">
        <f t="shared" si="13"/>
        <v>0</v>
      </c>
      <c r="J90" s="238">
        <f t="shared" si="13"/>
        <v>0</v>
      </c>
      <c r="K90" s="101">
        <f t="shared" si="13"/>
        <v>0</v>
      </c>
      <c r="L90" s="232">
        <f t="shared" si="13"/>
        <v>0</v>
      </c>
    </row>
    <row r="91" spans="1:12" s="210" customFormat="1" ht="14.25" customHeight="1">
      <c r="A91" s="207"/>
      <c r="B91" s="199"/>
      <c r="C91" s="208"/>
      <c r="D91" s="209"/>
      <c r="E91" s="206" t="s">
        <v>452</v>
      </c>
      <c r="F91" s="101"/>
      <c r="G91" s="101"/>
      <c r="H91" s="112"/>
      <c r="I91" s="101"/>
      <c r="J91" s="112"/>
      <c r="K91" s="101"/>
      <c r="L91" s="101"/>
    </row>
    <row r="92" spans="1:12" ht="15.75" thickBot="1">
      <c r="A92" s="207">
        <v>2171</v>
      </c>
      <c r="B92" s="199" t="s">
        <v>561</v>
      </c>
      <c r="C92" s="208">
        <v>7</v>
      </c>
      <c r="D92" s="209">
        <v>1</v>
      </c>
      <c r="E92" s="206" t="s">
        <v>44</v>
      </c>
      <c r="F92" s="222">
        <f>SUM(G92:H92)</f>
        <v>0</v>
      </c>
      <c r="G92" s="222"/>
      <c r="H92" s="223"/>
      <c r="I92" s="222"/>
      <c r="J92" s="223"/>
      <c r="K92" s="222"/>
      <c r="L92" s="222"/>
    </row>
    <row r="93" spans="1:12" ht="38.25" customHeight="1">
      <c r="A93" s="207">
        <v>2180</v>
      </c>
      <c r="B93" s="199" t="s">
        <v>561</v>
      </c>
      <c r="C93" s="208">
        <v>8</v>
      </c>
      <c r="D93" s="209">
        <v>0</v>
      </c>
      <c r="E93" s="206" t="s">
        <v>182</v>
      </c>
      <c r="F93" s="101">
        <f aca="true" t="shared" si="14" ref="F93:L93">SUM(F95)</f>
        <v>0</v>
      </c>
      <c r="G93" s="101">
        <f t="shared" si="14"/>
        <v>0</v>
      </c>
      <c r="H93" s="112">
        <f t="shared" si="14"/>
        <v>0</v>
      </c>
      <c r="I93" s="101">
        <f t="shared" si="14"/>
        <v>0</v>
      </c>
      <c r="J93" s="112">
        <f t="shared" si="14"/>
        <v>0</v>
      </c>
      <c r="K93" s="101">
        <f t="shared" si="14"/>
        <v>0</v>
      </c>
      <c r="L93" s="101">
        <f t="shared" si="14"/>
        <v>0</v>
      </c>
    </row>
    <row r="94" spans="1:12" s="210" customFormat="1" ht="18.75" customHeight="1">
      <c r="A94" s="207"/>
      <c r="B94" s="199"/>
      <c r="C94" s="208"/>
      <c r="D94" s="209"/>
      <c r="E94" s="206" t="s">
        <v>452</v>
      </c>
      <c r="F94" s="101"/>
      <c r="G94" s="101"/>
      <c r="H94" s="112"/>
      <c r="I94" s="101"/>
      <c r="J94" s="112"/>
      <c r="K94" s="101"/>
      <c r="L94" s="101"/>
    </row>
    <row r="95" spans="1:12" ht="34.5" customHeight="1">
      <c r="A95" s="207">
        <v>2181</v>
      </c>
      <c r="B95" s="199" t="s">
        <v>561</v>
      </c>
      <c r="C95" s="208">
        <v>8</v>
      </c>
      <c r="D95" s="209">
        <v>1</v>
      </c>
      <c r="E95" s="206" t="s">
        <v>182</v>
      </c>
      <c r="F95" s="101">
        <f aca="true" t="shared" si="15" ref="F95:L95">SUM(F97:F98)</f>
        <v>0</v>
      </c>
      <c r="G95" s="101">
        <f>SUM(G97:G98)</f>
        <v>0</v>
      </c>
      <c r="H95" s="112">
        <f t="shared" si="15"/>
        <v>0</v>
      </c>
      <c r="I95" s="101">
        <f t="shared" si="15"/>
        <v>0</v>
      </c>
      <c r="J95" s="112">
        <f t="shared" si="15"/>
        <v>0</v>
      </c>
      <c r="K95" s="101">
        <f t="shared" si="15"/>
        <v>0</v>
      </c>
      <c r="L95" s="101">
        <f t="shared" si="15"/>
        <v>0</v>
      </c>
    </row>
    <row r="96" spans="1:12" ht="15">
      <c r="A96" s="207"/>
      <c r="B96" s="199"/>
      <c r="C96" s="208"/>
      <c r="D96" s="209"/>
      <c r="E96" s="219" t="s">
        <v>452</v>
      </c>
      <c r="F96" s="101"/>
      <c r="G96" s="101"/>
      <c r="H96" s="112"/>
      <c r="I96" s="101"/>
      <c r="J96" s="112"/>
      <c r="K96" s="101"/>
      <c r="L96" s="101"/>
    </row>
    <row r="97" spans="1:12" ht="15.75" thickBot="1">
      <c r="A97" s="207">
        <v>2182</v>
      </c>
      <c r="B97" s="199" t="s">
        <v>561</v>
      </c>
      <c r="C97" s="208">
        <v>8</v>
      </c>
      <c r="D97" s="209">
        <v>1</v>
      </c>
      <c r="E97" s="219" t="s">
        <v>459</v>
      </c>
      <c r="F97" s="222">
        <f>SUM(G97:H97)</f>
        <v>0</v>
      </c>
      <c r="G97" s="222"/>
      <c r="H97" s="223"/>
      <c r="I97" s="222"/>
      <c r="J97" s="223"/>
      <c r="K97" s="222"/>
      <c r="L97" s="222"/>
    </row>
    <row r="98" spans="1:12" ht="24.75" thickBot="1">
      <c r="A98" s="207">
        <v>2183</v>
      </c>
      <c r="B98" s="199" t="s">
        <v>561</v>
      </c>
      <c r="C98" s="208">
        <v>8</v>
      </c>
      <c r="D98" s="209">
        <v>1</v>
      </c>
      <c r="E98" s="219" t="s">
        <v>460</v>
      </c>
      <c r="F98" s="222">
        <f>SUM(G98:H98)</f>
        <v>0</v>
      </c>
      <c r="G98" s="222">
        <f aca="true" t="shared" si="16" ref="G98:L98">G99</f>
        <v>0</v>
      </c>
      <c r="H98" s="223">
        <f t="shared" si="16"/>
        <v>0</v>
      </c>
      <c r="I98" s="222">
        <f t="shared" si="16"/>
        <v>0</v>
      </c>
      <c r="J98" s="223">
        <f t="shared" si="16"/>
        <v>0</v>
      </c>
      <c r="K98" s="222">
        <f t="shared" si="16"/>
        <v>0</v>
      </c>
      <c r="L98" s="222">
        <f t="shared" si="16"/>
        <v>0</v>
      </c>
    </row>
    <row r="99" spans="1:12" ht="24.75" thickBot="1">
      <c r="A99" s="207">
        <v>2184</v>
      </c>
      <c r="B99" s="199" t="s">
        <v>561</v>
      </c>
      <c r="C99" s="208">
        <v>8</v>
      </c>
      <c r="D99" s="209">
        <v>1</v>
      </c>
      <c r="E99" s="219" t="s">
        <v>465</v>
      </c>
      <c r="F99" s="222">
        <f>SUM(G99:H99)</f>
        <v>0</v>
      </c>
      <c r="G99" s="222"/>
      <c r="H99" s="223"/>
      <c r="I99" s="222"/>
      <c r="J99" s="223"/>
      <c r="K99" s="222"/>
      <c r="L99" s="222"/>
    </row>
    <row r="100" spans="1:12" ht="15">
      <c r="A100" s="207">
        <v>2185</v>
      </c>
      <c r="B100" s="199" t="s">
        <v>561</v>
      </c>
      <c r="C100" s="208">
        <v>8</v>
      </c>
      <c r="D100" s="209">
        <v>1</v>
      </c>
      <c r="E100" s="219"/>
      <c r="F100" s="101"/>
      <c r="G100" s="101"/>
      <c r="H100" s="112"/>
      <c r="I100" s="101"/>
      <c r="J100" s="112"/>
      <c r="K100" s="101"/>
      <c r="L100" s="101"/>
    </row>
    <row r="101" spans="1:12" s="205" customFormat="1" ht="40.5" customHeight="1">
      <c r="A101" s="207">
        <v>2200</v>
      </c>
      <c r="B101" s="199" t="s">
        <v>562</v>
      </c>
      <c r="C101" s="208">
        <v>0</v>
      </c>
      <c r="D101" s="209">
        <v>0</v>
      </c>
      <c r="E101" s="202" t="s">
        <v>846</v>
      </c>
      <c r="F101" s="95">
        <f aca="true" t="shared" si="17" ref="F101:L101">SUM(F103,F106,F109,F112,F115)</f>
        <v>0</v>
      </c>
      <c r="G101" s="95">
        <f t="shared" si="17"/>
        <v>0</v>
      </c>
      <c r="H101" s="239">
        <f t="shared" si="17"/>
        <v>0</v>
      </c>
      <c r="I101" s="95">
        <f t="shared" si="17"/>
        <v>0</v>
      </c>
      <c r="J101" s="239">
        <f t="shared" si="17"/>
        <v>0</v>
      </c>
      <c r="K101" s="95">
        <f t="shared" si="17"/>
        <v>0</v>
      </c>
      <c r="L101" s="95">
        <f t="shared" si="17"/>
        <v>0</v>
      </c>
    </row>
    <row r="102" spans="1:12" ht="11.25" customHeight="1">
      <c r="A102" s="198"/>
      <c r="B102" s="199"/>
      <c r="C102" s="200"/>
      <c r="D102" s="201"/>
      <c r="E102" s="206" t="s">
        <v>451</v>
      </c>
      <c r="F102" s="232"/>
      <c r="G102" s="232"/>
      <c r="H102" s="238"/>
      <c r="I102" s="232"/>
      <c r="J102" s="238"/>
      <c r="K102" s="232"/>
      <c r="L102" s="232"/>
    </row>
    <row r="103" spans="1:12" ht="21" customHeight="1">
      <c r="A103" s="207">
        <v>2210</v>
      </c>
      <c r="B103" s="199" t="s">
        <v>562</v>
      </c>
      <c r="C103" s="208">
        <v>1</v>
      </c>
      <c r="D103" s="209">
        <v>0</v>
      </c>
      <c r="E103" s="206" t="s">
        <v>183</v>
      </c>
      <c r="F103" s="101">
        <f aca="true" t="shared" si="18" ref="F103:L103">SUM(F105)</f>
        <v>0</v>
      </c>
      <c r="G103" s="101">
        <f t="shared" si="18"/>
        <v>0</v>
      </c>
      <c r="H103" s="112">
        <f t="shared" si="18"/>
        <v>0</v>
      </c>
      <c r="I103" s="101">
        <f t="shared" si="18"/>
        <v>0</v>
      </c>
      <c r="J103" s="112">
        <f t="shared" si="18"/>
        <v>0</v>
      </c>
      <c r="K103" s="101">
        <f t="shared" si="18"/>
        <v>0</v>
      </c>
      <c r="L103" s="101">
        <f t="shared" si="18"/>
        <v>0</v>
      </c>
    </row>
    <row r="104" spans="1:12" s="210" customFormat="1" ht="10.5" customHeight="1">
      <c r="A104" s="207"/>
      <c r="B104" s="199"/>
      <c r="C104" s="208"/>
      <c r="D104" s="209"/>
      <c r="E104" s="206" t="s">
        <v>452</v>
      </c>
      <c r="F104" s="101"/>
      <c r="G104" s="101"/>
      <c r="H104" s="112"/>
      <c r="I104" s="101"/>
      <c r="J104" s="112"/>
      <c r="K104" s="101"/>
      <c r="L104" s="101"/>
    </row>
    <row r="105" spans="1:12" ht="19.5" customHeight="1" thickBot="1">
      <c r="A105" s="207">
        <v>2211</v>
      </c>
      <c r="B105" s="199" t="s">
        <v>562</v>
      </c>
      <c r="C105" s="208">
        <v>1</v>
      </c>
      <c r="D105" s="209">
        <v>1</v>
      </c>
      <c r="E105" s="206" t="s">
        <v>184</v>
      </c>
      <c r="F105" s="222">
        <f>SUM(G105:H105)</f>
        <v>0</v>
      </c>
      <c r="G105" s="222"/>
      <c r="H105" s="223"/>
      <c r="I105" s="222"/>
      <c r="J105" s="225"/>
      <c r="K105" s="225"/>
      <c r="L105" s="225"/>
    </row>
    <row r="106" spans="1:12" ht="17.25" customHeight="1">
      <c r="A106" s="207">
        <v>2220</v>
      </c>
      <c r="B106" s="199" t="s">
        <v>562</v>
      </c>
      <c r="C106" s="208">
        <v>2</v>
      </c>
      <c r="D106" s="209">
        <v>0</v>
      </c>
      <c r="E106" s="206" t="s">
        <v>185</v>
      </c>
      <c r="F106" s="101">
        <f aca="true" t="shared" si="19" ref="F106:L106">SUM(F108)</f>
        <v>0</v>
      </c>
      <c r="G106" s="101">
        <f t="shared" si="19"/>
        <v>0</v>
      </c>
      <c r="H106" s="112">
        <f t="shared" si="19"/>
        <v>0</v>
      </c>
      <c r="I106" s="101">
        <f t="shared" si="19"/>
        <v>0</v>
      </c>
      <c r="J106" s="112">
        <f t="shared" si="19"/>
        <v>0</v>
      </c>
      <c r="K106" s="101">
        <f t="shared" si="19"/>
        <v>0</v>
      </c>
      <c r="L106" s="101">
        <f t="shared" si="19"/>
        <v>0</v>
      </c>
    </row>
    <row r="107" spans="1:12" s="210" customFormat="1" ht="10.5" customHeight="1">
      <c r="A107" s="207"/>
      <c r="B107" s="199"/>
      <c r="C107" s="208"/>
      <c r="D107" s="209"/>
      <c r="E107" s="206" t="s">
        <v>452</v>
      </c>
      <c r="F107" s="101"/>
      <c r="G107" s="101"/>
      <c r="H107" s="112"/>
      <c r="I107" s="101"/>
      <c r="J107" s="112"/>
      <c r="K107" s="101"/>
      <c r="L107" s="101"/>
    </row>
    <row r="108" spans="1:12" ht="15.75" customHeight="1" thickBot="1">
      <c r="A108" s="207">
        <v>2221</v>
      </c>
      <c r="B108" s="199" t="s">
        <v>562</v>
      </c>
      <c r="C108" s="208">
        <v>2</v>
      </c>
      <c r="D108" s="209">
        <v>1</v>
      </c>
      <c r="E108" s="206" t="s">
        <v>186</v>
      </c>
      <c r="F108" s="222">
        <f>SUM(G108:H108)</f>
        <v>0</v>
      </c>
      <c r="G108" s="222"/>
      <c r="H108" s="223"/>
      <c r="I108" s="222"/>
      <c r="J108" s="223"/>
      <c r="K108" s="222"/>
      <c r="L108" s="222"/>
    </row>
    <row r="109" spans="1:12" ht="17.25" customHeight="1">
      <c r="A109" s="207">
        <v>2230</v>
      </c>
      <c r="B109" s="199" t="s">
        <v>562</v>
      </c>
      <c r="C109" s="208">
        <v>3</v>
      </c>
      <c r="D109" s="209">
        <v>0</v>
      </c>
      <c r="E109" s="206" t="s">
        <v>187</v>
      </c>
      <c r="F109" s="101">
        <f aca="true" t="shared" si="20" ref="F109:L109">SUM(F111)</f>
        <v>0</v>
      </c>
      <c r="G109" s="101">
        <f t="shared" si="20"/>
        <v>0</v>
      </c>
      <c r="H109" s="112">
        <f t="shared" si="20"/>
        <v>0</v>
      </c>
      <c r="I109" s="101">
        <f t="shared" si="20"/>
        <v>0</v>
      </c>
      <c r="J109" s="112">
        <f t="shared" si="20"/>
        <v>0</v>
      </c>
      <c r="K109" s="101">
        <f t="shared" si="20"/>
        <v>0</v>
      </c>
      <c r="L109" s="101">
        <f t="shared" si="20"/>
        <v>0</v>
      </c>
    </row>
    <row r="110" spans="1:12" s="210" customFormat="1" ht="14.25" customHeight="1">
      <c r="A110" s="207"/>
      <c r="B110" s="199"/>
      <c r="C110" s="208"/>
      <c r="D110" s="209"/>
      <c r="E110" s="206" t="s">
        <v>452</v>
      </c>
      <c r="F110" s="101"/>
      <c r="G110" s="101"/>
      <c r="H110" s="112"/>
      <c r="I110" s="101"/>
      <c r="J110" s="112"/>
      <c r="K110" s="101"/>
      <c r="L110" s="101"/>
    </row>
    <row r="111" spans="1:12" ht="19.5" customHeight="1" thickBot="1">
      <c r="A111" s="207">
        <v>2231</v>
      </c>
      <c r="B111" s="199" t="s">
        <v>562</v>
      </c>
      <c r="C111" s="208">
        <v>3</v>
      </c>
      <c r="D111" s="209">
        <v>1</v>
      </c>
      <c r="E111" s="206" t="s">
        <v>188</v>
      </c>
      <c r="F111" s="222">
        <f>SUM(G111:H111)</f>
        <v>0</v>
      </c>
      <c r="G111" s="222"/>
      <c r="H111" s="223"/>
      <c r="I111" s="222"/>
      <c r="J111" s="223"/>
      <c r="K111" s="222"/>
      <c r="L111" s="222"/>
    </row>
    <row r="112" spans="1:12" ht="38.25" customHeight="1">
      <c r="A112" s="207">
        <v>2240</v>
      </c>
      <c r="B112" s="199" t="s">
        <v>562</v>
      </c>
      <c r="C112" s="208">
        <v>4</v>
      </c>
      <c r="D112" s="209">
        <v>0</v>
      </c>
      <c r="E112" s="206" t="s">
        <v>189</v>
      </c>
      <c r="F112" s="101">
        <f aca="true" t="shared" si="21" ref="F112:L112">SUM(F114)</f>
        <v>0</v>
      </c>
      <c r="G112" s="101">
        <f t="shared" si="21"/>
        <v>0</v>
      </c>
      <c r="H112" s="112">
        <f t="shared" si="21"/>
        <v>0</v>
      </c>
      <c r="I112" s="101">
        <f t="shared" si="21"/>
        <v>0</v>
      </c>
      <c r="J112" s="112">
        <f t="shared" si="21"/>
        <v>0</v>
      </c>
      <c r="K112" s="101">
        <f t="shared" si="21"/>
        <v>0</v>
      </c>
      <c r="L112" s="101">
        <f t="shared" si="21"/>
        <v>0</v>
      </c>
    </row>
    <row r="113" spans="1:12" s="210" customFormat="1" ht="15.75" customHeight="1">
      <c r="A113" s="207"/>
      <c r="B113" s="208"/>
      <c r="C113" s="208"/>
      <c r="D113" s="209"/>
      <c r="E113" s="206" t="s">
        <v>452</v>
      </c>
      <c r="F113" s="101"/>
      <c r="G113" s="101"/>
      <c r="H113" s="112"/>
      <c r="I113" s="101"/>
      <c r="J113" s="112"/>
      <c r="K113" s="101"/>
      <c r="L113" s="101"/>
    </row>
    <row r="114" spans="1:12" ht="34.5" customHeight="1" thickBot="1">
      <c r="A114" s="207">
        <v>2241</v>
      </c>
      <c r="B114" s="199" t="s">
        <v>562</v>
      </c>
      <c r="C114" s="208">
        <v>4</v>
      </c>
      <c r="D114" s="209">
        <v>1</v>
      </c>
      <c r="E114" s="206" t="s">
        <v>189</v>
      </c>
      <c r="F114" s="222">
        <f>SUM(G114:H114)</f>
        <v>0</v>
      </c>
      <c r="G114" s="222"/>
      <c r="H114" s="223"/>
      <c r="I114" s="222"/>
      <c r="J114" s="223"/>
      <c r="K114" s="222"/>
      <c r="L114" s="222"/>
    </row>
    <row r="115" spans="1:12" ht="27.75" customHeight="1">
      <c r="A115" s="207">
        <v>2250</v>
      </c>
      <c r="B115" s="199" t="s">
        <v>562</v>
      </c>
      <c r="C115" s="208">
        <v>5</v>
      </c>
      <c r="D115" s="209">
        <v>0</v>
      </c>
      <c r="E115" s="206" t="s">
        <v>190</v>
      </c>
      <c r="F115" s="101">
        <f aca="true" t="shared" si="22" ref="F115:L115">SUM(F117)</f>
        <v>0</v>
      </c>
      <c r="G115" s="101">
        <f t="shared" si="22"/>
        <v>0</v>
      </c>
      <c r="H115" s="112">
        <f t="shared" si="22"/>
        <v>0</v>
      </c>
      <c r="I115" s="101">
        <f t="shared" si="22"/>
        <v>0</v>
      </c>
      <c r="J115" s="112">
        <f t="shared" si="22"/>
        <v>0</v>
      </c>
      <c r="K115" s="101">
        <f t="shared" si="22"/>
        <v>0</v>
      </c>
      <c r="L115" s="101">
        <f t="shared" si="22"/>
        <v>0</v>
      </c>
    </row>
    <row r="116" spans="1:12" s="210" customFormat="1" ht="13.5" customHeight="1">
      <c r="A116" s="207"/>
      <c r="B116" s="199"/>
      <c r="C116" s="208"/>
      <c r="D116" s="209"/>
      <c r="E116" s="206" t="s">
        <v>452</v>
      </c>
      <c r="F116" s="101"/>
      <c r="G116" s="101"/>
      <c r="H116" s="112"/>
      <c r="I116" s="101"/>
      <c r="J116" s="112"/>
      <c r="K116" s="101"/>
      <c r="L116" s="101"/>
    </row>
    <row r="117" spans="1:12" ht="25.5" customHeight="1" thickBot="1">
      <c r="A117" s="207">
        <v>2251</v>
      </c>
      <c r="B117" s="208" t="s">
        <v>562</v>
      </c>
      <c r="C117" s="208">
        <v>5</v>
      </c>
      <c r="D117" s="209">
        <v>1</v>
      </c>
      <c r="E117" s="206" t="s">
        <v>190</v>
      </c>
      <c r="F117" s="222">
        <f>SUM(G117:H117)</f>
        <v>0</v>
      </c>
      <c r="G117" s="222"/>
      <c r="H117" s="223"/>
      <c r="I117" s="222"/>
      <c r="J117" s="223"/>
      <c r="K117" s="222"/>
      <c r="L117" s="222"/>
    </row>
    <row r="118" spans="1:12" s="205" customFormat="1" ht="62.25" customHeight="1">
      <c r="A118" s="207">
        <v>2300</v>
      </c>
      <c r="B118" s="240" t="s">
        <v>563</v>
      </c>
      <c r="C118" s="241">
        <v>0</v>
      </c>
      <c r="D118" s="242">
        <v>0</v>
      </c>
      <c r="E118" s="224" t="s">
        <v>847</v>
      </c>
      <c r="F118" s="95">
        <f aca="true" t="shared" si="23" ref="F118:L118">SUM(F120,F125,F128,F132,F135,F138,F141)</f>
        <v>0</v>
      </c>
      <c r="G118" s="95">
        <f t="shared" si="23"/>
        <v>0</v>
      </c>
      <c r="H118" s="239">
        <f t="shared" si="23"/>
        <v>0</v>
      </c>
      <c r="I118" s="95">
        <f t="shared" si="23"/>
        <v>0</v>
      </c>
      <c r="J118" s="239">
        <f t="shared" si="23"/>
        <v>0</v>
      </c>
      <c r="K118" s="95">
        <f t="shared" si="23"/>
        <v>0</v>
      </c>
      <c r="L118" s="95">
        <f t="shared" si="23"/>
        <v>0</v>
      </c>
    </row>
    <row r="119" spans="1:12" ht="13.5" customHeight="1">
      <c r="A119" s="198"/>
      <c r="B119" s="199"/>
      <c r="C119" s="200"/>
      <c r="D119" s="201"/>
      <c r="E119" s="206" t="s">
        <v>451</v>
      </c>
      <c r="F119" s="232"/>
      <c r="G119" s="232"/>
      <c r="H119" s="238"/>
      <c r="I119" s="232"/>
      <c r="J119" s="238"/>
      <c r="K119" s="232"/>
      <c r="L119" s="232"/>
    </row>
    <row r="120" spans="1:12" ht="26.25" customHeight="1">
      <c r="A120" s="207">
        <v>2310</v>
      </c>
      <c r="B120" s="240" t="s">
        <v>563</v>
      </c>
      <c r="C120" s="208">
        <v>1</v>
      </c>
      <c r="D120" s="209">
        <v>0</v>
      </c>
      <c r="E120" s="206" t="s">
        <v>356</v>
      </c>
      <c r="F120" s="101">
        <f aca="true" t="shared" si="24" ref="F120:L120">SUM(F122:F124)</f>
        <v>0</v>
      </c>
      <c r="G120" s="101">
        <f t="shared" si="24"/>
        <v>0</v>
      </c>
      <c r="H120" s="112">
        <f t="shared" si="24"/>
        <v>0</v>
      </c>
      <c r="I120" s="101">
        <f t="shared" si="24"/>
        <v>0</v>
      </c>
      <c r="J120" s="112">
        <f t="shared" si="24"/>
        <v>0</v>
      </c>
      <c r="K120" s="101">
        <f t="shared" si="24"/>
        <v>0</v>
      </c>
      <c r="L120" s="101">
        <f t="shared" si="24"/>
        <v>0</v>
      </c>
    </row>
    <row r="121" spans="1:12" s="210" customFormat="1" ht="12.75" customHeight="1">
      <c r="A121" s="207"/>
      <c r="B121" s="199"/>
      <c r="C121" s="208"/>
      <c r="D121" s="209"/>
      <c r="E121" s="206" t="s">
        <v>452</v>
      </c>
      <c r="F121" s="101"/>
      <c r="G121" s="101"/>
      <c r="H121" s="112"/>
      <c r="I121" s="101"/>
      <c r="J121" s="112"/>
      <c r="K121" s="101"/>
      <c r="L121" s="101"/>
    </row>
    <row r="122" spans="1:12" ht="21.75" customHeight="1" thickBot="1">
      <c r="A122" s="207">
        <v>2311</v>
      </c>
      <c r="B122" s="240" t="s">
        <v>563</v>
      </c>
      <c r="C122" s="208">
        <v>1</v>
      </c>
      <c r="D122" s="209">
        <v>1</v>
      </c>
      <c r="E122" s="206" t="s">
        <v>191</v>
      </c>
      <c r="F122" s="222">
        <f>SUM(G122:H122)</f>
        <v>0</v>
      </c>
      <c r="G122" s="222"/>
      <c r="H122" s="223"/>
      <c r="I122" s="222"/>
      <c r="J122" s="223"/>
      <c r="K122" s="222"/>
      <c r="L122" s="222"/>
    </row>
    <row r="123" spans="1:12" ht="15.75" thickBot="1">
      <c r="A123" s="207">
        <v>2312</v>
      </c>
      <c r="B123" s="240" t="s">
        <v>563</v>
      </c>
      <c r="C123" s="208">
        <v>1</v>
      </c>
      <c r="D123" s="209">
        <v>2</v>
      </c>
      <c r="E123" s="206" t="s">
        <v>357</v>
      </c>
      <c r="F123" s="222">
        <f>SUM(G123:H123)</f>
        <v>0</v>
      </c>
      <c r="G123" s="222"/>
      <c r="H123" s="223"/>
      <c r="I123" s="222"/>
      <c r="J123" s="223"/>
      <c r="K123" s="222"/>
      <c r="L123" s="222"/>
    </row>
    <row r="124" spans="1:12" ht="15.75" thickBot="1">
      <c r="A124" s="207">
        <v>2313</v>
      </c>
      <c r="B124" s="240" t="s">
        <v>563</v>
      </c>
      <c r="C124" s="208">
        <v>1</v>
      </c>
      <c r="D124" s="209">
        <v>3</v>
      </c>
      <c r="E124" s="206" t="s">
        <v>358</v>
      </c>
      <c r="F124" s="222">
        <f>SUM(G124:H124)</f>
        <v>0</v>
      </c>
      <c r="G124" s="222"/>
      <c r="H124" s="223"/>
      <c r="I124" s="222"/>
      <c r="J124" s="223"/>
      <c r="K124" s="222"/>
      <c r="L124" s="222"/>
    </row>
    <row r="125" spans="1:12" ht="19.5" customHeight="1">
      <c r="A125" s="207">
        <v>2320</v>
      </c>
      <c r="B125" s="240" t="s">
        <v>563</v>
      </c>
      <c r="C125" s="208">
        <v>2</v>
      </c>
      <c r="D125" s="209">
        <v>0</v>
      </c>
      <c r="E125" s="206" t="s">
        <v>359</v>
      </c>
      <c r="F125" s="101">
        <f aca="true" t="shared" si="25" ref="F125:L125">SUM(F127)</f>
        <v>0</v>
      </c>
      <c r="G125" s="101">
        <f t="shared" si="25"/>
        <v>0</v>
      </c>
      <c r="H125" s="112">
        <f t="shared" si="25"/>
        <v>0</v>
      </c>
      <c r="I125" s="101">
        <f t="shared" si="25"/>
        <v>0</v>
      </c>
      <c r="J125" s="112">
        <f t="shared" si="25"/>
        <v>0</v>
      </c>
      <c r="K125" s="101">
        <f t="shared" si="25"/>
        <v>0</v>
      </c>
      <c r="L125" s="101">
        <f t="shared" si="25"/>
        <v>0</v>
      </c>
    </row>
    <row r="126" spans="1:12" s="210" customFormat="1" ht="14.25" customHeight="1">
      <c r="A126" s="207"/>
      <c r="B126" s="199"/>
      <c r="C126" s="208"/>
      <c r="D126" s="209"/>
      <c r="E126" s="206" t="s">
        <v>452</v>
      </c>
      <c r="F126" s="101"/>
      <c r="G126" s="101"/>
      <c r="H126" s="112"/>
      <c r="I126" s="101"/>
      <c r="J126" s="112"/>
      <c r="K126" s="101"/>
      <c r="L126" s="101"/>
    </row>
    <row r="127" spans="1:12" ht="15.75" customHeight="1" thickBot="1">
      <c r="A127" s="207">
        <v>2321</v>
      </c>
      <c r="B127" s="240" t="s">
        <v>563</v>
      </c>
      <c r="C127" s="208">
        <v>2</v>
      </c>
      <c r="D127" s="209">
        <v>1</v>
      </c>
      <c r="E127" s="206" t="s">
        <v>360</v>
      </c>
      <c r="F127" s="222">
        <f>SUM(G127:H127)</f>
        <v>0</v>
      </c>
      <c r="G127" s="222"/>
      <c r="H127" s="223"/>
      <c r="I127" s="222"/>
      <c r="J127" s="223"/>
      <c r="K127" s="222"/>
      <c r="L127" s="222"/>
    </row>
    <row r="128" spans="1:12" ht="26.25" customHeight="1">
      <c r="A128" s="207">
        <v>2330</v>
      </c>
      <c r="B128" s="240" t="s">
        <v>563</v>
      </c>
      <c r="C128" s="208">
        <v>3</v>
      </c>
      <c r="D128" s="209">
        <v>0</v>
      </c>
      <c r="E128" s="206" t="s">
        <v>361</v>
      </c>
      <c r="F128" s="101">
        <f aca="true" t="shared" si="26" ref="F128:L128">SUM(F130:F131)</f>
        <v>0</v>
      </c>
      <c r="G128" s="101">
        <f t="shared" si="26"/>
        <v>0</v>
      </c>
      <c r="H128" s="112">
        <f t="shared" si="26"/>
        <v>0</v>
      </c>
      <c r="I128" s="101">
        <f t="shared" si="26"/>
        <v>0</v>
      </c>
      <c r="J128" s="112">
        <f t="shared" si="26"/>
        <v>0</v>
      </c>
      <c r="K128" s="101">
        <f t="shared" si="26"/>
        <v>0</v>
      </c>
      <c r="L128" s="101">
        <f t="shared" si="26"/>
        <v>0</v>
      </c>
    </row>
    <row r="129" spans="1:12" s="210" customFormat="1" ht="16.5" customHeight="1">
      <c r="A129" s="207"/>
      <c r="B129" s="199"/>
      <c r="C129" s="208"/>
      <c r="D129" s="209"/>
      <c r="E129" s="206" t="s">
        <v>452</v>
      </c>
      <c r="F129" s="101"/>
      <c r="G129" s="101"/>
      <c r="H129" s="112"/>
      <c r="I129" s="101"/>
      <c r="J129" s="112"/>
      <c r="K129" s="101"/>
      <c r="L129" s="101"/>
    </row>
    <row r="130" spans="1:12" ht="20.25" customHeight="1" thickBot="1">
      <c r="A130" s="207">
        <v>2331</v>
      </c>
      <c r="B130" s="240" t="s">
        <v>563</v>
      </c>
      <c r="C130" s="208">
        <v>3</v>
      </c>
      <c r="D130" s="209">
        <v>1</v>
      </c>
      <c r="E130" s="206" t="s">
        <v>192</v>
      </c>
      <c r="F130" s="222">
        <f>SUM(G130:H130)</f>
        <v>0</v>
      </c>
      <c r="G130" s="222"/>
      <c r="H130" s="223"/>
      <c r="I130" s="222"/>
      <c r="J130" s="223"/>
      <c r="K130" s="222"/>
      <c r="L130" s="222"/>
    </row>
    <row r="131" spans="1:12" ht="15.75" thickBot="1">
      <c r="A131" s="207">
        <v>2332</v>
      </c>
      <c r="B131" s="240" t="s">
        <v>563</v>
      </c>
      <c r="C131" s="208">
        <v>3</v>
      </c>
      <c r="D131" s="209">
        <v>2</v>
      </c>
      <c r="E131" s="206" t="s">
        <v>362</v>
      </c>
      <c r="F131" s="222">
        <f>SUM(G131:H131)</f>
        <v>0</v>
      </c>
      <c r="G131" s="222"/>
      <c r="H131" s="223"/>
      <c r="I131" s="222"/>
      <c r="J131" s="223"/>
      <c r="K131" s="222"/>
      <c r="L131" s="222"/>
    </row>
    <row r="132" spans="1:12" ht="15">
      <c r="A132" s="207">
        <v>2340</v>
      </c>
      <c r="B132" s="240" t="s">
        <v>563</v>
      </c>
      <c r="C132" s="208">
        <v>4</v>
      </c>
      <c r="D132" s="209">
        <v>0</v>
      </c>
      <c r="E132" s="206" t="s">
        <v>363</v>
      </c>
      <c r="F132" s="101">
        <f aca="true" t="shared" si="27" ref="F132:L132">SUM(F134)</f>
        <v>0</v>
      </c>
      <c r="G132" s="101">
        <f t="shared" si="27"/>
        <v>0</v>
      </c>
      <c r="H132" s="112">
        <f t="shared" si="27"/>
        <v>0</v>
      </c>
      <c r="I132" s="101">
        <f t="shared" si="27"/>
        <v>0</v>
      </c>
      <c r="J132" s="112">
        <f t="shared" si="27"/>
        <v>0</v>
      </c>
      <c r="K132" s="101">
        <f t="shared" si="27"/>
        <v>0</v>
      </c>
      <c r="L132" s="101">
        <f t="shared" si="27"/>
        <v>0</v>
      </c>
    </row>
    <row r="133" spans="1:12" s="210" customFormat="1" ht="14.25" customHeight="1">
      <c r="A133" s="207"/>
      <c r="B133" s="199"/>
      <c r="C133" s="208"/>
      <c r="D133" s="209"/>
      <c r="E133" s="206" t="s">
        <v>452</v>
      </c>
      <c r="F133" s="101"/>
      <c r="G133" s="101"/>
      <c r="H133" s="112"/>
      <c r="I133" s="101"/>
      <c r="J133" s="112"/>
      <c r="K133" s="101"/>
      <c r="L133" s="101"/>
    </row>
    <row r="134" spans="1:12" ht="15.75" thickBot="1">
      <c r="A134" s="207">
        <v>2341</v>
      </c>
      <c r="B134" s="240" t="s">
        <v>563</v>
      </c>
      <c r="C134" s="208">
        <v>4</v>
      </c>
      <c r="D134" s="209">
        <v>1</v>
      </c>
      <c r="E134" s="206" t="s">
        <v>363</v>
      </c>
      <c r="F134" s="222">
        <f>SUM(G134:H134)</f>
        <v>0</v>
      </c>
      <c r="G134" s="222"/>
      <c r="H134" s="223"/>
      <c r="I134" s="222"/>
      <c r="J134" s="223"/>
      <c r="K134" s="222"/>
      <c r="L134" s="222"/>
    </row>
    <row r="135" spans="1:12" ht="14.25" customHeight="1">
      <c r="A135" s="207">
        <v>2350</v>
      </c>
      <c r="B135" s="240" t="s">
        <v>563</v>
      </c>
      <c r="C135" s="208">
        <v>5</v>
      </c>
      <c r="D135" s="209">
        <v>0</v>
      </c>
      <c r="E135" s="206" t="s">
        <v>193</v>
      </c>
      <c r="F135" s="101">
        <f aca="true" t="shared" si="28" ref="F135:L135">SUM(F137)</f>
        <v>0</v>
      </c>
      <c r="G135" s="101">
        <f t="shared" si="28"/>
        <v>0</v>
      </c>
      <c r="H135" s="112">
        <f t="shared" si="28"/>
        <v>0</v>
      </c>
      <c r="I135" s="101">
        <f t="shared" si="28"/>
        <v>0</v>
      </c>
      <c r="J135" s="112">
        <f t="shared" si="28"/>
        <v>0</v>
      </c>
      <c r="K135" s="101">
        <f t="shared" si="28"/>
        <v>0</v>
      </c>
      <c r="L135" s="101">
        <f t="shared" si="28"/>
        <v>0</v>
      </c>
    </row>
    <row r="136" spans="1:12" s="210" customFormat="1" ht="14.25" customHeight="1">
      <c r="A136" s="207"/>
      <c r="B136" s="199"/>
      <c r="C136" s="208"/>
      <c r="D136" s="209"/>
      <c r="E136" s="206" t="s">
        <v>452</v>
      </c>
      <c r="F136" s="101"/>
      <c r="G136" s="101"/>
      <c r="H136" s="112"/>
      <c r="I136" s="101"/>
      <c r="J136" s="112"/>
      <c r="K136" s="101"/>
      <c r="L136" s="101"/>
    </row>
    <row r="137" spans="1:12" ht="18" customHeight="1" thickBot="1">
      <c r="A137" s="207">
        <v>2351</v>
      </c>
      <c r="B137" s="240" t="s">
        <v>563</v>
      </c>
      <c r="C137" s="208">
        <v>5</v>
      </c>
      <c r="D137" s="209">
        <v>1</v>
      </c>
      <c r="E137" s="206" t="s">
        <v>194</v>
      </c>
      <c r="F137" s="222">
        <f>SUM(G137:H137)</f>
        <v>0</v>
      </c>
      <c r="G137" s="222"/>
      <c r="H137" s="223"/>
      <c r="I137" s="222"/>
      <c r="J137" s="223"/>
      <c r="K137" s="222"/>
      <c r="L137" s="222"/>
    </row>
    <row r="138" spans="1:12" ht="39" customHeight="1">
      <c r="A138" s="207">
        <v>2360</v>
      </c>
      <c r="B138" s="240" t="s">
        <v>563</v>
      </c>
      <c r="C138" s="208">
        <v>6</v>
      </c>
      <c r="D138" s="209">
        <v>0</v>
      </c>
      <c r="E138" s="206" t="s">
        <v>483</v>
      </c>
      <c r="F138" s="101">
        <f aca="true" t="shared" si="29" ref="F138:L138">SUM(F140)</f>
        <v>0</v>
      </c>
      <c r="G138" s="101">
        <f t="shared" si="29"/>
        <v>0</v>
      </c>
      <c r="H138" s="112">
        <f t="shared" si="29"/>
        <v>0</v>
      </c>
      <c r="I138" s="101">
        <f t="shared" si="29"/>
        <v>0</v>
      </c>
      <c r="J138" s="112">
        <f t="shared" si="29"/>
        <v>0</v>
      </c>
      <c r="K138" s="101">
        <f t="shared" si="29"/>
        <v>0</v>
      </c>
      <c r="L138" s="101">
        <f t="shared" si="29"/>
        <v>0</v>
      </c>
    </row>
    <row r="139" spans="1:12" s="210" customFormat="1" ht="13.5" customHeight="1">
      <c r="A139" s="207"/>
      <c r="B139" s="199"/>
      <c r="C139" s="208"/>
      <c r="D139" s="209"/>
      <c r="E139" s="206" t="s">
        <v>452</v>
      </c>
      <c r="F139" s="101"/>
      <c r="G139" s="101"/>
      <c r="H139" s="112"/>
      <c r="I139" s="101"/>
      <c r="J139" s="112"/>
      <c r="K139" s="101"/>
      <c r="L139" s="101"/>
    </row>
    <row r="140" spans="1:12" ht="42" customHeight="1" thickBot="1">
      <c r="A140" s="207">
        <v>2361</v>
      </c>
      <c r="B140" s="240" t="s">
        <v>563</v>
      </c>
      <c r="C140" s="208">
        <v>6</v>
      </c>
      <c r="D140" s="209">
        <v>1</v>
      </c>
      <c r="E140" s="206" t="s">
        <v>483</v>
      </c>
      <c r="F140" s="222">
        <f>SUM(G140:H140)</f>
        <v>0</v>
      </c>
      <c r="G140" s="222"/>
      <c r="H140" s="223"/>
      <c r="I140" s="222"/>
      <c r="J140" s="223"/>
      <c r="K140" s="222"/>
      <c r="L140" s="222"/>
    </row>
    <row r="141" spans="1:12" ht="34.5" customHeight="1">
      <c r="A141" s="207">
        <v>2370</v>
      </c>
      <c r="B141" s="240" t="s">
        <v>563</v>
      </c>
      <c r="C141" s="208">
        <v>7</v>
      </c>
      <c r="D141" s="209">
        <v>0</v>
      </c>
      <c r="E141" s="206" t="s">
        <v>484</v>
      </c>
      <c r="F141" s="101">
        <f aca="true" t="shared" si="30" ref="F141:L141">SUM(F143)</f>
        <v>0</v>
      </c>
      <c r="G141" s="101">
        <f t="shared" si="30"/>
        <v>0</v>
      </c>
      <c r="H141" s="112">
        <f t="shared" si="30"/>
        <v>0</v>
      </c>
      <c r="I141" s="101">
        <f t="shared" si="30"/>
        <v>0</v>
      </c>
      <c r="J141" s="112">
        <f t="shared" si="30"/>
        <v>0</v>
      </c>
      <c r="K141" s="101">
        <f t="shared" si="30"/>
        <v>0</v>
      </c>
      <c r="L141" s="101">
        <f t="shared" si="30"/>
        <v>0</v>
      </c>
    </row>
    <row r="142" spans="1:12" s="210" customFormat="1" ht="12" customHeight="1">
      <c r="A142" s="207"/>
      <c r="B142" s="199"/>
      <c r="C142" s="208"/>
      <c r="D142" s="209"/>
      <c r="E142" s="206" t="s">
        <v>452</v>
      </c>
      <c r="F142" s="101"/>
      <c r="G142" s="101"/>
      <c r="H142" s="112"/>
      <c r="I142" s="101"/>
      <c r="J142" s="112"/>
      <c r="K142" s="101"/>
      <c r="L142" s="101"/>
    </row>
    <row r="143" spans="1:12" ht="38.25" customHeight="1" thickBot="1">
      <c r="A143" s="207">
        <v>2371</v>
      </c>
      <c r="B143" s="240" t="s">
        <v>563</v>
      </c>
      <c r="C143" s="208">
        <v>7</v>
      </c>
      <c r="D143" s="209">
        <v>1</v>
      </c>
      <c r="E143" s="206" t="s">
        <v>485</v>
      </c>
      <c r="F143" s="222">
        <f>SUM(G143:H143)</f>
        <v>0</v>
      </c>
      <c r="G143" s="222"/>
      <c r="H143" s="223"/>
      <c r="I143" s="222"/>
      <c r="J143" s="223"/>
      <c r="K143" s="222"/>
      <c r="L143" s="222"/>
    </row>
    <row r="144" spans="1:12" s="205" customFormat="1" ht="48.75" customHeight="1">
      <c r="A144" s="207">
        <v>2400</v>
      </c>
      <c r="B144" s="240" t="s">
        <v>1</v>
      </c>
      <c r="C144" s="241">
        <v>0</v>
      </c>
      <c r="D144" s="242">
        <v>0</v>
      </c>
      <c r="E144" s="224" t="s">
        <v>848</v>
      </c>
      <c r="F144" s="95">
        <f aca="true" t="shared" si="31" ref="F144:K144">SUM(F146,F150,F163,F171,F176,F189,F192,F198,F207)</f>
        <v>132885.5</v>
      </c>
      <c r="G144" s="95">
        <f t="shared" si="31"/>
        <v>21552</v>
      </c>
      <c r="H144" s="95">
        <f t="shared" si="31"/>
        <v>111333.5</v>
      </c>
      <c r="I144" s="95">
        <f t="shared" si="31"/>
        <v>116725.5</v>
      </c>
      <c r="J144" s="95">
        <f t="shared" si="31"/>
        <v>123475.5</v>
      </c>
      <c r="K144" s="95">
        <f t="shared" si="31"/>
        <v>127783.5</v>
      </c>
      <c r="L144" s="95">
        <f>L152+L178+L207</f>
        <v>132885.5</v>
      </c>
    </row>
    <row r="145" spans="1:12" ht="18" customHeight="1">
      <c r="A145" s="198"/>
      <c r="B145" s="199"/>
      <c r="C145" s="200"/>
      <c r="D145" s="201"/>
      <c r="E145" s="206" t="s">
        <v>451</v>
      </c>
      <c r="F145" s="232"/>
      <c r="G145" s="232"/>
      <c r="H145" s="238"/>
      <c r="I145" s="232"/>
      <c r="J145" s="238"/>
      <c r="K145" s="232"/>
      <c r="L145" s="232"/>
    </row>
    <row r="146" spans="1:12" ht="36.75" customHeight="1">
      <c r="A146" s="207">
        <v>2410</v>
      </c>
      <c r="B146" s="240" t="s">
        <v>1</v>
      </c>
      <c r="C146" s="208">
        <v>1</v>
      </c>
      <c r="D146" s="209">
        <v>0</v>
      </c>
      <c r="E146" s="206" t="s">
        <v>195</v>
      </c>
      <c r="F146" s="101">
        <f aca="true" t="shared" si="32" ref="F146:L146">SUM(F148:F149)</f>
        <v>0</v>
      </c>
      <c r="G146" s="101">
        <f t="shared" si="32"/>
        <v>0</v>
      </c>
      <c r="H146" s="112">
        <f t="shared" si="32"/>
        <v>0</v>
      </c>
      <c r="I146" s="101">
        <f t="shared" si="32"/>
        <v>0</v>
      </c>
      <c r="J146" s="112">
        <f t="shared" si="32"/>
        <v>0</v>
      </c>
      <c r="K146" s="101">
        <f t="shared" si="32"/>
        <v>0</v>
      </c>
      <c r="L146" s="101">
        <f t="shared" si="32"/>
        <v>0</v>
      </c>
    </row>
    <row r="147" spans="1:12" s="210" customFormat="1" ht="13.5" customHeight="1">
      <c r="A147" s="207"/>
      <c r="B147" s="199"/>
      <c r="C147" s="208"/>
      <c r="D147" s="209"/>
      <c r="E147" s="206" t="s">
        <v>452</v>
      </c>
      <c r="F147" s="101"/>
      <c r="G147" s="101"/>
      <c r="H147" s="112"/>
      <c r="I147" s="101"/>
      <c r="J147" s="112"/>
      <c r="K147" s="101"/>
      <c r="L147" s="101"/>
    </row>
    <row r="148" spans="1:12" ht="29.25" customHeight="1" thickBot="1">
      <c r="A148" s="207">
        <v>2411</v>
      </c>
      <c r="B148" s="240" t="s">
        <v>1</v>
      </c>
      <c r="C148" s="208">
        <v>1</v>
      </c>
      <c r="D148" s="209">
        <v>1</v>
      </c>
      <c r="E148" s="206" t="s">
        <v>196</v>
      </c>
      <c r="F148" s="222">
        <f>SUM(G148:H148)</f>
        <v>0</v>
      </c>
      <c r="G148" s="222"/>
      <c r="H148" s="223"/>
      <c r="I148" s="222"/>
      <c r="J148" s="223"/>
      <c r="K148" s="222"/>
      <c r="L148" s="222"/>
    </row>
    <row r="149" spans="1:12" ht="36.75" customHeight="1" thickBot="1">
      <c r="A149" s="207">
        <v>2412</v>
      </c>
      <c r="B149" s="240" t="s">
        <v>1</v>
      </c>
      <c r="C149" s="208">
        <v>1</v>
      </c>
      <c r="D149" s="209">
        <v>2</v>
      </c>
      <c r="E149" s="206" t="s">
        <v>197</v>
      </c>
      <c r="F149" s="222">
        <f>SUM(G149:H149)</f>
        <v>0</v>
      </c>
      <c r="G149" s="222"/>
      <c r="H149" s="223"/>
      <c r="I149" s="222"/>
      <c r="J149" s="223"/>
      <c r="K149" s="222"/>
      <c r="L149" s="222"/>
    </row>
    <row r="150" spans="1:12" ht="40.5" customHeight="1" thickBot="1">
      <c r="A150" s="207">
        <v>2420</v>
      </c>
      <c r="B150" s="240" t="s">
        <v>1</v>
      </c>
      <c r="C150" s="208">
        <v>2</v>
      </c>
      <c r="D150" s="209">
        <v>0</v>
      </c>
      <c r="E150" s="206" t="s">
        <v>198</v>
      </c>
      <c r="F150" s="222">
        <f>SUM(G150:H150)</f>
        <v>6846.2</v>
      </c>
      <c r="G150" s="101">
        <f aca="true" t="shared" si="33" ref="G150:L150">SUM(G152,G160,G161,G162)</f>
        <v>6800</v>
      </c>
      <c r="H150" s="101">
        <f t="shared" si="33"/>
        <v>46.2</v>
      </c>
      <c r="I150" s="101">
        <f t="shared" si="33"/>
        <v>1396.2</v>
      </c>
      <c r="J150" s="101">
        <f t="shared" si="33"/>
        <v>3646.2</v>
      </c>
      <c r="K150" s="101">
        <f t="shared" si="33"/>
        <v>4496.2</v>
      </c>
      <c r="L150" s="101">
        <f t="shared" si="33"/>
        <v>6846.2</v>
      </c>
    </row>
    <row r="151" spans="1:12" s="210" customFormat="1" ht="13.5" customHeight="1">
      <c r="A151" s="207"/>
      <c r="B151" s="199"/>
      <c r="C151" s="208"/>
      <c r="D151" s="209"/>
      <c r="E151" s="206" t="s">
        <v>452</v>
      </c>
      <c r="F151" s="101"/>
      <c r="G151" s="101"/>
      <c r="H151" s="112"/>
      <c r="I151" s="101"/>
      <c r="J151" s="112"/>
      <c r="K151" s="101"/>
      <c r="L151" s="101"/>
    </row>
    <row r="152" spans="1:13" ht="16.5" customHeight="1" thickBot="1">
      <c r="A152" s="207">
        <v>2421</v>
      </c>
      <c r="B152" s="240" t="s">
        <v>1</v>
      </c>
      <c r="C152" s="208">
        <v>2</v>
      </c>
      <c r="D152" s="209">
        <v>1</v>
      </c>
      <c r="E152" s="224" t="s">
        <v>199</v>
      </c>
      <c r="F152" s="222">
        <f aca="true" t="shared" si="34" ref="F152:F163">SUM(G152:H152)</f>
        <v>6846.2</v>
      </c>
      <c r="G152" s="222">
        <f aca="true" t="shared" si="35" ref="G152:L152">SUM(G153,G155)</f>
        <v>6800</v>
      </c>
      <c r="H152" s="222">
        <f t="shared" si="35"/>
        <v>46.2</v>
      </c>
      <c r="I152" s="222">
        <f t="shared" si="35"/>
        <v>1396.2</v>
      </c>
      <c r="J152" s="222">
        <f t="shared" si="35"/>
        <v>3646.2</v>
      </c>
      <c r="K152" s="222">
        <f t="shared" si="35"/>
        <v>4496.2</v>
      </c>
      <c r="L152" s="222">
        <f t="shared" si="35"/>
        <v>6846.2</v>
      </c>
      <c r="M152" s="266"/>
    </row>
    <row r="153" spans="1:12" ht="18.75" customHeight="1" thickBot="1">
      <c r="A153" s="207"/>
      <c r="B153" s="240" t="s">
        <v>1</v>
      </c>
      <c r="C153" s="208" t="s">
        <v>510</v>
      </c>
      <c r="D153" s="209" t="s">
        <v>509</v>
      </c>
      <c r="E153" s="243" t="s">
        <v>737</v>
      </c>
      <c r="F153" s="222">
        <f t="shared" si="34"/>
        <v>5400</v>
      </c>
      <c r="G153" s="222">
        <f aca="true" t="shared" si="36" ref="G153:L153">SUM(G154)</f>
        <v>5400</v>
      </c>
      <c r="H153" s="222">
        <f t="shared" si="36"/>
        <v>0</v>
      </c>
      <c r="I153" s="222">
        <f t="shared" si="36"/>
        <v>1350</v>
      </c>
      <c r="J153" s="222">
        <f t="shared" si="36"/>
        <v>2700</v>
      </c>
      <c r="K153" s="222">
        <f t="shared" si="36"/>
        <v>3150</v>
      </c>
      <c r="L153" s="222">
        <f t="shared" si="36"/>
        <v>5400</v>
      </c>
    </row>
    <row r="154" spans="1:12" ht="29.25" customHeight="1" thickBot="1">
      <c r="A154" s="207"/>
      <c r="B154" s="240"/>
      <c r="C154" s="208"/>
      <c r="D154" s="209"/>
      <c r="E154" s="119" t="s">
        <v>704</v>
      </c>
      <c r="F154" s="222">
        <f t="shared" si="34"/>
        <v>5400</v>
      </c>
      <c r="G154" s="222">
        <v>5400</v>
      </c>
      <c r="H154" s="223"/>
      <c r="I154" s="222">
        <v>1350</v>
      </c>
      <c r="J154" s="223">
        <v>2700</v>
      </c>
      <c r="K154" s="222">
        <v>3150</v>
      </c>
      <c r="L154" s="222">
        <v>5400</v>
      </c>
    </row>
    <row r="155" spans="1:12" ht="29.25" customHeight="1" thickBot="1">
      <c r="A155" s="207"/>
      <c r="B155" s="240" t="s">
        <v>1</v>
      </c>
      <c r="C155" s="208" t="s">
        <v>510</v>
      </c>
      <c r="D155" s="209" t="s">
        <v>509</v>
      </c>
      <c r="E155" s="119" t="s">
        <v>736</v>
      </c>
      <c r="F155" s="244">
        <f t="shared" si="34"/>
        <v>1446.2</v>
      </c>
      <c r="G155" s="222">
        <f>SUM(G156,G157)</f>
        <v>1400</v>
      </c>
      <c r="H155" s="222">
        <f>SUM(H156,H157,H158)</f>
        <v>46.2</v>
      </c>
      <c r="I155" s="222">
        <f>SUM(I156,I157,I158)</f>
        <v>46.2</v>
      </c>
      <c r="J155" s="222">
        <f>SUM(J156,J157,J158)</f>
        <v>946.2</v>
      </c>
      <c r="K155" s="222">
        <f>SUM(K156,K157,K158)</f>
        <v>1346.2</v>
      </c>
      <c r="L155" s="227">
        <f>SUM(L156,L157,L158)</f>
        <v>1446.2</v>
      </c>
    </row>
    <row r="156" spans="1:12" ht="33" customHeight="1" thickBot="1">
      <c r="A156" s="207"/>
      <c r="B156" s="240"/>
      <c r="C156" s="208"/>
      <c r="D156" s="208"/>
      <c r="E156" s="119" t="s">
        <v>707</v>
      </c>
      <c r="F156" s="244">
        <f t="shared" si="34"/>
        <v>200</v>
      </c>
      <c r="G156" s="222">
        <v>200</v>
      </c>
      <c r="H156" s="223"/>
      <c r="I156" s="222"/>
      <c r="J156" s="223">
        <v>200</v>
      </c>
      <c r="K156" s="222">
        <v>200</v>
      </c>
      <c r="L156" s="222">
        <v>200</v>
      </c>
    </row>
    <row r="157" spans="1:12" ht="19.5" customHeight="1" thickBot="1">
      <c r="A157" s="207"/>
      <c r="B157" s="240"/>
      <c r="C157" s="208"/>
      <c r="D157" s="209"/>
      <c r="E157" s="245" t="s">
        <v>724</v>
      </c>
      <c r="F157" s="222">
        <f t="shared" si="34"/>
        <v>1200</v>
      </c>
      <c r="G157" s="222">
        <v>1200</v>
      </c>
      <c r="H157" s="223"/>
      <c r="I157" s="222"/>
      <c r="J157" s="223">
        <v>700</v>
      </c>
      <c r="K157" s="222">
        <v>1100</v>
      </c>
      <c r="L157" s="222">
        <v>1200</v>
      </c>
    </row>
    <row r="158" spans="1:12" ht="30" customHeight="1" thickBot="1">
      <c r="A158" s="207"/>
      <c r="B158" s="240"/>
      <c r="C158" s="208"/>
      <c r="D158" s="209"/>
      <c r="E158" s="110" t="s">
        <v>762</v>
      </c>
      <c r="F158" s="222">
        <f t="shared" si="34"/>
        <v>46.2</v>
      </c>
      <c r="G158" s="222"/>
      <c r="H158" s="112">
        <f>SUM(H159)</f>
        <v>46.2</v>
      </c>
      <c r="I158" s="227">
        <f>SUM(I159)</f>
        <v>46.2</v>
      </c>
      <c r="J158" s="227">
        <f>SUM(J159)</f>
        <v>46.2</v>
      </c>
      <c r="K158" s="112">
        <f>SUM(K159)</f>
        <v>46.2</v>
      </c>
      <c r="L158" s="227">
        <f>SUM(L159)</f>
        <v>46.2</v>
      </c>
    </row>
    <row r="159" spans="1:12" ht="28.5" customHeight="1" thickBot="1">
      <c r="A159" s="207"/>
      <c r="B159" s="240"/>
      <c r="C159" s="208"/>
      <c r="D159" s="209"/>
      <c r="E159" s="219" t="s">
        <v>763</v>
      </c>
      <c r="F159" s="222">
        <f t="shared" si="34"/>
        <v>46.2</v>
      </c>
      <c r="G159" s="222"/>
      <c r="H159" s="223">
        <v>46.2</v>
      </c>
      <c r="I159" s="220">
        <v>46.2</v>
      </c>
      <c r="J159" s="221">
        <v>46.2</v>
      </c>
      <c r="K159" s="222">
        <v>46.2</v>
      </c>
      <c r="L159" s="220">
        <v>46.2</v>
      </c>
    </row>
    <row r="160" spans="1:12" ht="17.25" customHeight="1" thickBot="1">
      <c r="A160" s="207">
        <v>2422</v>
      </c>
      <c r="B160" s="240" t="s">
        <v>1</v>
      </c>
      <c r="C160" s="208">
        <v>2</v>
      </c>
      <c r="D160" s="209">
        <v>2</v>
      </c>
      <c r="E160" s="206" t="s">
        <v>200</v>
      </c>
      <c r="F160" s="222">
        <f t="shared" si="34"/>
        <v>0</v>
      </c>
      <c r="G160" s="222"/>
      <c r="H160" s="223"/>
      <c r="I160" s="222"/>
      <c r="J160" s="223"/>
      <c r="K160" s="222"/>
      <c r="L160" s="222"/>
    </row>
    <row r="161" spans="1:12" ht="21" customHeight="1" thickBot="1">
      <c r="A161" s="207">
        <v>2423</v>
      </c>
      <c r="B161" s="240" t="s">
        <v>1</v>
      </c>
      <c r="C161" s="208">
        <v>2</v>
      </c>
      <c r="D161" s="209">
        <v>3</v>
      </c>
      <c r="E161" s="206" t="s">
        <v>201</v>
      </c>
      <c r="F161" s="222">
        <f t="shared" si="34"/>
        <v>0</v>
      </c>
      <c r="G161" s="222"/>
      <c r="H161" s="223"/>
      <c r="I161" s="222"/>
      <c r="J161" s="223"/>
      <c r="K161" s="222"/>
      <c r="L161" s="222"/>
    </row>
    <row r="162" spans="1:12" ht="15.75" thickBot="1">
      <c r="A162" s="207">
        <v>2424</v>
      </c>
      <c r="B162" s="240" t="s">
        <v>1</v>
      </c>
      <c r="C162" s="208">
        <v>2</v>
      </c>
      <c r="D162" s="209">
        <v>4</v>
      </c>
      <c r="E162" s="206" t="s">
        <v>2</v>
      </c>
      <c r="F162" s="222">
        <f t="shared" si="34"/>
        <v>0</v>
      </c>
      <c r="G162" s="115"/>
      <c r="H162" s="115"/>
      <c r="I162" s="115"/>
      <c r="J162" s="115"/>
      <c r="K162" s="115"/>
      <c r="L162" s="115"/>
    </row>
    <row r="163" spans="1:12" ht="14.25" customHeight="1" thickBot="1">
      <c r="A163" s="207">
        <v>2430</v>
      </c>
      <c r="B163" s="240" t="s">
        <v>1</v>
      </c>
      <c r="C163" s="208">
        <v>3</v>
      </c>
      <c r="D163" s="209">
        <v>0</v>
      </c>
      <c r="E163" s="206" t="s">
        <v>202</v>
      </c>
      <c r="F163" s="222">
        <f t="shared" si="34"/>
        <v>0</v>
      </c>
      <c r="G163" s="101">
        <f aca="true" t="shared" si="37" ref="G163:L163">SUM(G165:G166)</f>
        <v>0</v>
      </c>
      <c r="H163" s="112">
        <f t="shared" si="37"/>
        <v>0</v>
      </c>
      <c r="I163" s="101">
        <f t="shared" si="37"/>
        <v>0</v>
      </c>
      <c r="J163" s="112">
        <f t="shared" si="37"/>
        <v>0</v>
      </c>
      <c r="K163" s="101">
        <f t="shared" si="37"/>
        <v>0</v>
      </c>
      <c r="L163" s="101">
        <f t="shared" si="37"/>
        <v>0</v>
      </c>
    </row>
    <row r="164" spans="1:12" s="210" customFormat="1" ht="13.5" customHeight="1">
      <c r="A164" s="207"/>
      <c r="B164" s="199"/>
      <c r="C164" s="208"/>
      <c r="D164" s="209"/>
      <c r="E164" s="206" t="s">
        <v>452</v>
      </c>
      <c r="F164" s="101"/>
      <c r="G164" s="101"/>
      <c r="H164" s="112"/>
      <c r="I164" s="101"/>
      <c r="J164" s="112"/>
      <c r="K164" s="101"/>
      <c r="L164" s="101"/>
    </row>
    <row r="165" spans="1:12" ht="21.75" customHeight="1" thickBot="1">
      <c r="A165" s="207">
        <v>2431</v>
      </c>
      <c r="B165" s="240" t="s">
        <v>1</v>
      </c>
      <c r="C165" s="208">
        <v>3</v>
      </c>
      <c r="D165" s="209">
        <v>1</v>
      </c>
      <c r="E165" s="206" t="s">
        <v>203</v>
      </c>
      <c r="F165" s="222">
        <f aca="true" t="shared" si="38" ref="F165:F170">SUM(G165:H165)</f>
        <v>0</v>
      </c>
      <c r="G165" s="101"/>
      <c r="H165" s="112"/>
      <c r="I165" s="101"/>
      <c r="J165" s="112"/>
      <c r="K165" s="101"/>
      <c r="L165" s="101"/>
    </row>
    <row r="166" spans="1:12" ht="15" customHeight="1" thickBot="1">
      <c r="A166" s="207">
        <v>2432</v>
      </c>
      <c r="B166" s="240" t="s">
        <v>1</v>
      </c>
      <c r="C166" s="208">
        <v>3</v>
      </c>
      <c r="D166" s="209">
        <v>2</v>
      </c>
      <c r="E166" s="206" t="s">
        <v>204</v>
      </c>
      <c r="F166" s="222">
        <f>SUM(G166:H166)</f>
        <v>0</v>
      </c>
      <c r="G166" s="101"/>
      <c r="H166" s="101"/>
      <c r="I166" s="101"/>
      <c r="J166" s="101"/>
      <c r="K166" s="101"/>
      <c r="L166" s="101"/>
    </row>
    <row r="167" spans="1:12" ht="15" customHeight="1" thickBot="1">
      <c r="A167" s="207">
        <v>2433</v>
      </c>
      <c r="B167" s="240" t="s">
        <v>1</v>
      </c>
      <c r="C167" s="208">
        <v>3</v>
      </c>
      <c r="D167" s="209">
        <v>3</v>
      </c>
      <c r="E167" s="206" t="s">
        <v>205</v>
      </c>
      <c r="F167" s="222">
        <f t="shared" si="38"/>
        <v>0</v>
      </c>
      <c r="G167" s="101"/>
      <c r="H167" s="112"/>
      <c r="I167" s="101"/>
      <c r="J167" s="112"/>
      <c r="K167" s="101"/>
      <c r="L167" s="101"/>
    </row>
    <row r="168" spans="1:12" ht="21" customHeight="1" thickBot="1">
      <c r="A168" s="207">
        <v>2434</v>
      </c>
      <c r="B168" s="240" t="s">
        <v>1</v>
      </c>
      <c r="C168" s="208">
        <v>3</v>
      </c>
      <c r="D168" s="209">
        <v>4</v>
      </c>
      <c r="E168" s="206" t="s">
        <v>206</v>
      </c>
      <c r="F168" s="222">
        <f t="shared" si="38"/>
        <v>0</v>
      </c>
      <c r="G168" s="101"/>
      <c r="H168" s="112"/>
      <c r="I168" s="101"/>
      <c r="J168" s="112"/>
      <c r="K168" s="101"/>
      <c r="L168" s="101"/>
    </row>
    <row r="169" spans="1:12" ht="15" customHeight="1" thickBot="1">
      <c r="A169" s="207">
        <v>2435</v>
      </c>
      <c r="B169" s="240" t="s">
        <v>1</v>
      </c>
      <c r="C169" s="208">
        <v>3</v>
      </c>
      <c r="D169" s="209">
        <v>5</v>
      </c>
      <c r="E169" s="206" t="s">
        <v>207</v>
      </c>
      <c r="F169" s="222">
        <f t="shared" si="38"/>
        <v>0</v>
      </c>
      <c r="G169" s="101"/>
      <c r="H169" s="112"/>
      <c r="I169" s="101"/>
      <c r="J169" s="112"/>
      <c r="K169" s="101"/>
      <c r="L169" s="101"/>
    </row>
    <row r="170" spans="1:12" ht="16.5" customHeight="1" thickBot="1">
      <c r="A170" s="207">
        <v>2436</v>
      </c>
      <c r="B170" s="240" t="s">
        <v>1</v>
      </c>
      <c r="C170" s="208">
        <v>3</v>
      </c>
      <c r="D170" s="209">
        <v>6</v>
      </c>
      <c r="E170" s="206" t="s">
        <v>208</v>
      </c>
      <c r="F170" s="222">
        <f t="shared" si="38"/>
        <v>0</v>
      </c>
      <c r="G170" s="101"/>
      <c r="H170" s="112"/>
      <c r="I170" s="101"/>
      <c r="J170" s="112"/>
      <c r="K170" s="101"/>
      <c r="L170" s="101"/>
    </row>
    <row r="171" spans="1:12" ht="39" customHeight="1">
      <c r="A171" s="207">
        <v>2440</v>
      </c>
      <c r="B171" s="240" t="s">
        <v>1</v>
      </c>
      <c r="C171" s="208">
        <v>4</v>
      </c>
      <c r="D171" s="209">
        <v>0</v>
      </c>
      <c r="E171" s="206" t="s">
        <v>209</v>
      </c>
      <c r="F171" s="101">
        <f aca="true" t="shared" si="39" ref="F171:L171">SUM(F173:F175)</f>
        <v>0</v>
      </c>
      <c r="G171" s="101">
        <f t="shared" si="39"/>
        <v>0</v>
      </c>
      <c r="H171" s="112">
        <f t="shared" si="39"/>
        <v>0</v>
      </c>
      <c r="I171" s="101">
        <f t="shared" si="39"/>
        <v>0</v>
      </c>
      <c r="J171" s="112">
        <f t="shared" si="39"/>
        <v>0</v>
      </c>
      <c r="K171" s="101">
        <f t="shared" si="39"/>
        <v>0</v>
      </c>
      <c r="L171" s="101">
        <f t="shared" si="39"/>
        <v>0</v>
      </c>
    </row>
    <row r="172" spans="1:12" s="210" customFormat="1" ht="14.25" customHeight="1">
      <c r="A172" s="207"/>
      <c r="B172" s="199"/>
      <c r="C172" s="208"/>
      <c r="D172" s="209"/>
      <c r="E172" s="206" t="s">
        <v>452</v>
      </c>
      <c r="F172" s="101"/>
      <c r="G172" s="101"/>
      <c r="H172" s="112"/>
      <c r="I172" s="101"/>
      <c r="J172" s="112"/>
      <c r="K172" s="101"/>
      <c r="L172" s="101"/>
    </row>
    <row r="173" spans="1:12" ht="34.5" customHeight="1" thickBot="1">
      <c r="A173" s="207">
        <v>2441</v>
      </c>
      <c r="B173" s="240" t="s">
        <v>1</v>
      </c>
      <c r="C173" s="208">
        <v>4</v>
      </c>
      <c r="D173" s="209">
        <v>1</v>
      </c>
      <c r="E173" s="206" t="s">
        <v>210</v>
      </c>
      <c r="F173" s="222">
        <f>SUM(G173:H173)</f>
        <v>0</v>
      </c>
      <c r="G173" s="101"/>
      <c r="H173" s="112"/>
      <c r="I173" s="101"/>
      <c r="J173" s="112"/>
      <c r="K173" s="101"/>
      <c r="L173" s="101"/>
    </row>
    <row r="174" spans="1:12" ht="20.25" customHeight="1" thickBot="1">
      <c r="A174" s="207">
        <v>2442</v>
      </c>
      <c r="B174" s="240" t="s">
        <v>1</v>
      </c>
      <c r="C174" s="208">
        <v>4</v>
      </c>
      <c r="D174" s="209">
        <v>2</v>
      </c>
      <c r="E174" s="206" t="s">
        <v>211</v>
      </c>
      <c r="F174" s="222">
        <f>SUM(G174:H174)</f>
        <v>0</v>
      </c>
      <c r="G174" s="101"/>
      <c r="H174" s="112"/>
      <c r="I174" s="101"/>
      <c r="J174" s="112"/>
      <c r="K174" s="101"/>
      <c r="L174" s="222"/>
    </row>
    <row r="175" spans="1:12" ht="15" customHeight="1" thickBot="1">
      <c r="A175" s="207">
        <v>2443</v>
      </c>
      <c r="B175" s="240" t="s">
        <v>1</v>
      </c>
      <c r="C175" s="208">
        <v>4</v>
      </c>
      <c r="D175" s="209">
        <v>3</v>
      </c>
      <c r="E175" s="206" t="s">
        <v>212</v>
      </c>
      <c r="F175" s="222">
        <f>SUM(G175:H175)</f>
        <v>0</v>
      </c>
      <c r="G175" s="101"/>
      <c r="H175" s="112"/>
      <c r="I175" s="101"/>
      <c r="J175" s="112"/>
      <c r="K175" s="101"/>
      <c r="L175" s="101"/>
    </row>
    <row r="176" spans="1:12" ht="16.5" customHeight="1">
      <c r="A176" s="207">
        <v>2450</v>
      </c>
      <c r="B176" s="240" t="s">
        <v>1</v>
      </c>
      <c r="C176" s="208">
        <v>5</v>
      </c>
      <c r="D176" s="209">
        <v>0</v>
      </c>
      <c r="E176" s="206" t="s">
        <v>213</v>
      </c>
      <c r="F176" s="101">
        <f>SUM(F178)</f>
        <v>130539.3</v>
      </c>
      <c r="G176" s="101">
        <f>SUM(G178+G185+G186+G187+G188)</f>
        <v>14752</v>
      </c>
      <c r="H176" s="112">
        <f>SUM(H178)</f>
        <v>115787.3</v>
      </c>
      <c r="I176" s="104">
        <f>SUM(I178)</f>
        <v>115329.3</v>
      </c>
      <c r="J176" s="104">
        <f>SUM(J178)</f>
        <v>119829.3</v>
      </c>
      <c r="K176" s="112">
        <f>SUM(K178)</f>
        <v>127787.3</v>
      </c>
      <c r="L176" s="104">
        <f>SUM(L178)</f>
        <v>130539.3</v>
      </c>
    </row>
    <row r="177" spans="1:12" s="210" customFormat="1" ht="15" customHeight="1">
      <c r="A177" s="207"/>
      <c r="B177" s="199"/>
      <c r="C177" s="208"/>
      <c r="D177" s="209"/>
      <c r="E177" s="206" t="s">
        <v>452</v>
      </c>
      <c r="F177" s="101"/>
      <c r="G177" s="101"/>
      <c r="H177" s="112"/>
      <c r="I177" s="101"/>
      <c r="J177" s="112"/>
      <c r="K177" s="101"/>
      <c r="L177" s="101"/>
    </row>
    <row r="178" spans="1:18" ht="14.25" customHeight="1" thickBot="1">
      <c r="A178" s="207">
        <v>2451</v>
      </c>
      <c r="B178" s="240" t="s">
        <v>1</v>
      </c>
      <c r="C178" s="208">
        <v>5</v>
      </c>
      <c r="D178" s="209">
        <v>1</v>
      </c>
      <c r="E178" s="224" t="s">
        <v>214</v>
      </c>
      <c r="F178" s="222">
        <f aca="true" t="shared" si="40" ref="F178:F188">SUM(G178:H178)</f>
        <v>130539.3</v>
      </c>
      <c r="G178" s="222">
        <f>G179+G180+G181+G184</f>
        <v>14752</v>
      </c>
      <c r="H178" s="222">
        <f>H180+H183</f>
        <v>115787.3</v>
      </c>
      <c r="I178" s="222">
        <f>I179+I180+I183</f>
        <v>115329.3</v>
      </c>
      <c r="J178" s="222">
        <f>J179+J180+J183</f>
        <v>119829.3</v>
      </c>
      <c r="K178" s="222">
        <f>K179+K180+K183</f>
        <v>127787.3</v>
      </c>
      <c r="L178" s="222">
        <f>L179+L180+L183</f>
        <v>130539.3</v>
      </c>
      <c r="M178" s="422"/>
      <c r="N178" s="422"/>
      <c r="O178" s="422"/>
      <c r="P178" s="422">
        <v>127787.3</v>
      </c>
      <c r="Q178" s="422">
        <v>130539.3</v>
      </c>
      <c r="R178" s="422"/>
    </row>
    <row r="179" spans="1:12" ht="39.75" customHeight="1" thickBot="1">
      <c r="A179" s="207"/>
      <c r="B179" s="240"/>
      <c r="C179" s="208"/>
      <c r="D179" s="209"/>
      <c r="E179" s="117" t="s">
        <v>720</v>
      </c>
      <c r="F179" s="222">
        <f t="shared" si="40"/>
        <v>14752</v>
      </c>
      <c r="G179" s="222">
        <v>14752</v>
      </c>
      <c r="H179" s="223"/>
      <c r="I179" s="237">
        <v>4000</v>
      </c>
      <c r="J179" s="116">
        <v>8500</v>
      </c>
      <c r="K179" s="237">
        <v>12000</v>
      </c>
      <c r="L179" s="237">
        <v>14752</v>
      </c>
    </row>
    <row r="180" spans="1:15" ht="38.25" customHeight="1" thickBot="1">
      <c r="A180" s="207"/>
      <c r="B180" s="240"/>
      <c r="C180" s="208"/>
      <c r="D180" s="209"/>
      <c r="E180" s="110" t="s">
        <v>758</v>
      </c>
      <c r="F180" s="222">
        <f t="shared" si="40"/>
        <v>115229.3</v>
      </c>
      <c r="G180" s="222"/>
      <c r="H180" s="227">
        <f>SUM(H181,H182)</f>
        <v>115229.3</v>
      </c>
      <c r="I180" s="227">
        <f>SUM(I181,I182)</f>
        <v>111329.3</v>
      </c>
      <c r="J180" s="227">
        <f>SUM(J181,J182)</f>
        <v>111329.3</v>
      </c>
      <c r="K180" s="112">
        <f>SUM(K181,K182)</f>
        <v>115229.3</v>
      </c>
      <c r="L180" s="227">
        <f>SUM(L181,L182)</f>
        <v>115229.3</v>
      </c>
      <c r="M180" s="420"/>
      <c r="N180" s="424">
        <v>-758</v>
      </c>
      <c r="O180" s="421"/>
    </row>
    <row r="181" spans="1:15" ht="31.5" customHeight="1" thickBot="1">
      <c r="A181" s="207"/>
      <c r="B181" s="240"/>
      <c r="C181" s="208"/>
      <c r="D181" s="209"/>
      <c r="E181" s="206" t="s">
        <v>757</v>
      </c>
      <c r="F181" s="222">
        <f t="shared" si="40"/>
        <v>102629.3</v>
      </c>
      <c r="G181" s="222"/>
      <c r="H181" s="221">
        <v>102629.3</v>
      </c>
      <c r="I181" s="220">
        <v>102629.3</v>
      </c>
      <c r="J181" s="220">
        <v>102629.3</v>
      </c>
      <c r="K181" s="222">
        <v>102629.3</v>
      </c>
      <c r="L181" s="220">
        <v>102629.3</v>
      </c>
      <c r="M181" s="420"/>
      <c r="N181" s="205"/>
      <c r="O181" s="421"/>
    </row>
    <row r="182" spans="1:15" ht="31.5" customHeight="1" thickBot="1">
      <c r="A182" s="207"/>
      <c r="B182" s="240"/>
      <c r="C182" s="208"/>
      <c r="D182" s="209"/>
      <c r="E182" s="523" t="s">
        <v>770</v>
      </c>
      <c r="F182" s="222">
        <f>SUM(G182:H182)</f>
        <v>12600</v>
      </c>
      <c r="G182" s="222"/>
      <c r="H182" s="223">
        <v>12600</v>
      </c>
      <c r="I182" s="227">
        <v>8700</v>
      </c>
      <c r="J182" s="256">
        <v>8700</v>
      </c>
      <c r="K182" s="227">
        <v>12600</v>
      </c>
      <c r="L182" s="227">
        <v>12600</v>
      </c>
      <c r="M182" s="420"/>
      <c r="N182" s="205"/>
      <c r="O182" s="421"/>
    </row>
    <row r="183" spans="1:14" ht="31.5" customHeight="1" thickBot="1">
      <c r="A183" s="207"/>
      <c r="B183" s="240"/>
      <c r="C183" s="208"/>
      <c r="D183" s="209"/>
      <c r="E183" s="110" t="s">
        <v>503</v>
      </c>
      <c r="F183" s="222">
        <f>SUM(G183:H183)</f>
        <v>558</v>
      </c>
      <c r="G183" s="222"/>
      <c r="H183" s="227">
        <f>SUM(H184)</f>
        <v>558</v>
      </c>
      <c r="I183" s="227">
        <f>SUM(I184)</f>
        <v>0</v>
      </c>
      <c r="J183" s="227">
        <f>SUM(J184)</f>
        <v>0</v>
      </c>
      <c r="K183" s="112">
        <f>SUM(K184)</f>
        <v>558</v>
      </c>
      <c r="L183" s="227">
        <f>SUM(L184)</f>
        <v>558</v>
      </c>
      <c r="N183" s="205"/>
    </row>
    <row r="184" spans="1:14" ht="39" customHeight="1" thickBot="1">
      <c r="A184" s="207"/>
      <c r="B184" s="240"/>
      <c r="C184" s="208"/>
      <c r="D184" s="209"/>
      <c r="E184" s="524" t="s">
        <v>886</v>
      </c>
      <c r="F184" s="222">
        <f t="shared" si="40"/>
        <v>558</v>
      </c>
      <c r="G184" s="222"/>
      <c r="H184" s="221">
        <v>558</v>
      </c>
      <c r="I184" s="227"/>
      <c r="J184" s="256"/>
      <c r="K184" s="227">
        <v>558</v>
      </c>
      <c r="L184" s="227">
        <v>558</v>
      </c>
      <c r="N184" s="424">
        <v>558</v>
      </c>
    </row>
    <row r="185" spans="1:12" ht="18" customHeight="1" thickBot="1">
      <c r="A185" s="207">
        <v>2452</v>
      </c>
      <c r="B185" s="240" t="s">
        <v>1</v>
      </c>
      <c r="C185" s="208">
        <v>5</v>
      </c>
      <c r="D185" s="209">
        <v>2</v>
      </c>
      <c r="E185" s="206" t="s">
        <v>215</v>
      </c>
      <c r="F185" s="222">
        <f t="shared" si="40"/>
        <v>0</v>
      </c>
      <c r="G185" s="222"/>
      <c r="H185" s="223"/>
      <c r="I185" s="222"/>
      <c r="J185" s="223"/>
      <c r="K185" s="222"/>
      <c r="L185" s="222"/>
    </row>
    <row r="186" spans="1:12" ht="15" customHeight="1" thickBot="1">
      <c r="A186" s="207">
        <v>2453</v>
      </c>
      <c r="B186" s="240" t="s">
        <v>1</v>
      </c>
      <c r="C186" s="208">
        <v>5</v>
      </c>
      <c r="D186" s="209">
        <v>3</v>
      </c>
      <c r="E186" s="206" t="s">
        <v>216</v>
      </c>
      <c r="F186" s="222">
        <f t="shared" si="40"/>
        <v>0</v>
      </c>
      <c r="G186" s="222"/>
      <c r="H186" s="223"/>
      <c r="I186" s="222"/>
      <c r="J186" s="223"/>
      <c r="K186" s="222"/>
      <c r="L186" s="222"/>
    </row>
    <row r="187" spans="1:12" ht="15" customHeight="1" thickBot="1">
      <c r="A187" s="207">
        <v>2454</v>
      </c>
      <c r="B187" s="240" t="s">
        <v>1</v>
      </c>
      <c r="C187" s="208">
        <v>5</v>
      </c>
      <c r="D187" s="209">
        <v>4</v>
      </c>
      <c r="E187" s="206" t="s">
        <v>217</v>
      </c>
      <c r="F187" s="222">
        <f t="shared" si="40"/>
        <v>0</v>
      </c>
      <c r="G187" s="222"/>
      <c r="H187" s="223"/>
      <c r="I187" s="222"/>
      <c r="J187" s="223"/>
      <c r="K187" s="222"/>
      <c r="L187" s="222"/>
    </row>
    <row r="188" spans="1:12" ht="23.25" customHeight="1" thickBot="1">
      <c r="A188" s="207">
        <v>2455</v>
      </c>
      <c r="B188" s="240" t="s">
        <v>1</v>
      </c>
      <c r="C188" s="208">
        <v>5</v>
      </c>
      <c r="D188" s="209">
        <v>5</v>
      </c>
      <c r="E188" s="206" t="s">
        <v>218</v>
      </c>
      <c r="F188" s="222">
        <f t="shared" si="40"/>
        <v>0</v>
      </c>
      <c r="G188" s="222"/>
      <c r="H188" s="223"/>
      <c r="I188" s="222"/>
      <c r="J188" s="223"/>
      <c r="K188" s="222"/>
      <c r="L188" s="222"/>
    </row>
    <row r="189" spans="1:12" ht="18" customHeight="1">
      <c r="A189" s="207">
        <v>2460</v>
      </c>
      <c r="B189" s="240" t="s">
        <v>1</v>
      </c>
      <c r="C189" s="208">
        <v>6</v>
      </c>
      <c r="D189" s="209">
        <v>0</v>
      </c>
      <c r="E189" s="206" t="s">
        <v>219</v>
      </c>
      <c r="F189" s="101">
        <f aca="true" t="shared" si="41" ref="F189:L189">SUM(F191)</f>
        <v>0</v>
      </c>
      <c r="G189" s="101">
        <f t="shared" si="41"/>
        <v>0</v>
      </c>
      <c r="H189" s="112">
        <f t="shared" si="41"/>
        <v>0</v>
      </c>
      <c r="I189" s="101">
        <f t="shared" si="41"/>
        <v>0</v>
      </c>
      <c r="J189" s="112">
        <f t="shared" si="41"/>
        <v>0</v>
      </c>
      <c r="K189" s="101">
        <f t="shared" si="41"/>
        <v>0</v>
      </c>
      <c r="L189" s="101">
        <f t="shared" si="41"/>
        <v>0</v>
      </c>
    </row>
    <row r="190" spans="1:12" s="210" customFormat="1" ht="15" customHeight="1">
      <c r="A190" s="207"/>
      <c r="B190" s="199"/>
      <c r="C190" s="208"/>
      <c r="D190" s="209"/>
      <c r="E190" s="206" t="s">
        <v>452</v>
      </c>
      <c r="F190" s="101"/>
      <c r="G190" s="101"/>
      <c r="H190" s="112"/>
      <c r="I190" s="101"/>
      <c r="J190" s="112"/>
      <c r="K190" s="101"/>
      <c r="L190" s="101"/>
    </row>
    <row r="191" spans="1:12" ht="18.75" customHeight="1" thickBot="1">
      <c r="A191" s="207">
        <v>2461</v>
      </c>
      <c r="B191" s="240" t="s">
        <v>1</v>
      </c>
      <c r="C191" s="208">
        <v>6</v>
      </c>
      <c r="D191" s="209">
        <v>1</v>
      </c>
      <c r="E191" s="206" t="s">
        <v>220</v>
      </c>
      <c r="F191" s="222">
        <f>SUM(G191:H191)</f>
        <v>0</v>
      </c>
      <c r="G191" s="222"/>
      <c r="H191" s="223"/>
      <c r="I191" s="222"/>
      <c r="J191" s="223"/>
      <c r="K191" s="222"/>
      <c r="L191" s="222"/>
    </row>
    <row r="192" spans="1:12" ht="14.25" customHeight="1">
      <c r="A192" s="207">
        <v>2470</v>
      </c>
      <c r="B192" s="240" t="s">
        <v>1</v>
      </c>
      <c r="C192" s="208">
        <v>7</v>
      </c>
      <c r="D192" s="209">
        <v>0</v>
      </c>
      <c r="E192" s="206" t="s">
        <v>221</v>
      </c>
      <c r="F192" s="101">
        <f aca="true" t="shared" si="42" ref="F192:L192">SUM(F194:F197)</f>
        <v>0</v>
      </c>
      <c r="G192" s="101">
        <f t="shared" si="42"/>
        <v>0</v>
      </c>
      <c r="H192" s="112">
        <f t="shared" si="42"/>
        <v>0</v>
      </c>
      <c r="I192" s="101">
        <f t="shared" si="42"/>
        <v>0</v>
      </c>
      <c r="J192" s="112">
        <f t="shared" si="42"/>
        <v>0</v>
      </c>
      <c r="K192" s="101">
        <f t="shared" si="42"/>
        <v>0</v>
      </c>
      <c r="L192" s="101">
        <f t="shared" si="42"/>
        <v>0</v>
      </c>
    </row>
    <row r="193" spans="1:12" s="210" customFormat="1" ht="14.25" customHeight="1">
      <c r="A193" s="207"/>
      <c r="B193" s="199"/>
      <c r="C193" s="208"/>
      <c r="D193" s="209"/>
      <c r="E193" s="206" t="s">
        <v>452</v>
      </c>
      <c r="F193" s="101"/>
      <c r="G193" s="101"/>
      <c r="H193" s="112"/>
      <c r="I193" s="101"/>
      <c r="J193" s="112"/>
      <c r="K193" s="101"/>
      <c r="L193" s="101"/>
    </row>
    <row r="194" spans="1:12" ht="27" customHeight="1" thickBot="1">
      <c r="A194" s="207">
        <v>2471</v>
      </c>
      <c r="B194" s="240" t="s">
        <v>1</v>
      </c>
      <c r="C194" s="208">
        <v>7</v>
      </c>
      <c r="D194" s="209">
        <v>1</v>
      </c>
      <c r="E194" s="206" t="s">
        <v>222</v>
      </c>
      <c r="F194" s="222">
        <f>SUM(G194:H194)</f>
        <v>0</v>
      </c>
      <c r="G194" s="222"/>
      <c r="H194" s="223"/>
      <c r="I194" s="222"/>
      <c r="J194" s="223"/>
      <c r="K194" s="222"/>
      <c r="L194" s="222"/>
    </row>
    <row r="195" spans="1:12" ht="21.75" customHeight="1" thickBot="1">
      <c r="A195" s="207">
        <v>2472</v>
      </c>
      <c r="B195" s="240" t="s">
        <v>1</v>
      </c>
      <c r="C195" s="208">
        <v>7</v>
      </c>
      <c r="D195" s="209">
        <v>2</v>
      </c>
      <c r="E195" s="206" t="s">
        <v>223</v>
      </c>
      <c r="F195" s="222">
        <f>SUM(G195:H195)</f>
        <v>0</v>
      </c>
      <c r="G195" s="222"/>
      <c r="H195" s="223"/>
      <c r="I195" s="222"/>
      <c r="J195" s="223"/>
      <c r="K195" s="222"/>
      <c r="L195" s="222"/>
    </row>
    <row r="196" spans="1:12" ht="21" customHeight="1" thickBot="1">
      <c r="A196" s="207">
        <v>2473</v>
      </c>
      <c r="B196" s="240" t="s">
        <v>1</v>
      </c>
      <c r="C196" s="208">
        <v>7</v>
      </c>
      <c r="D196" s="209">
        <v>3</v>
      </c>
      <c r="E196" s="206" t="s">
        <v>224</v>
      </c>
      <c r="F196" s="222">
        <f>SUM(G196:H196)</f>
        <v>0</v>
      </c>
      <c r="G196" s="222"/>
      <c r="H196" s="223"/>
      <c r="I196" s="222"/>
      <c r="J196" s="223"/>
      <c r="K196" s="222"/>
      <c r="L196" s="222"/>
    </row>
    <row r="197" spans="1:12" ht="22.5" customHeight="1" thickBot="1">
      <c r="A197" s="207">
        <v>2474</v>
      </c>
      <c r="B197" s="240" t="s">
        <v>1</v>
      </c>
      <c r="C197" s="208">
        <v>7</v>
      </c>
      <c r="D197" s="209">
        <v>4</v>
      </c>
      <c r="E197" s="206" t="s">
        <v>225</v>
      </c>
      <c r="F197" s="222">
        <f>SUM(G197:H197)</f>
        <v>0</v>
      </c>
      <c r="G197" s="222"/>
      <c r="H197" s="223"/>
      <c r="I197" s="222"/>
      <c r="J197" s="223"/>
      <c r="K197" s="222"/>
      <c r="L197" s="222"/>
    </row>
    <row r="198" spans="1:12" ht="39.75" customHeight="1">
      <c r="A198" s="207">
        <v>2480</v>
      </c>
      <c r="B198" s="240" t="s">
        <v>1</v>
      </c>
      <c r="C198" s="208">
        <v>8</v>
      </c>
      <c r="D198" s="209">
        <v>0</v>
      </c>
      <c r="E198" s="206" t="s">
        <v>226</v>
      </c>
      <c r="F198" s="101">
        <f aca="true" t="shared" si="43" ref="F198:L198">SUM(F200:F206)</f>
        <v>0</v>
      </c>
      <c r="G198" s="101">
        <f t="shared" si="43"/>
        <v>0</v>
      </c>
      <c r="H198" s="112">
        <f t="shared" si="43"/>
        <v>0</v>
      </c>
      <c r="I198" s="101">
        <f t="shared" si="43"/>
        <v>0</v>
      </c>
      <c r="J198" s="112">
        <f t="shared" si="43"/>
        <v>0</v>
      </c>
      <c r="K198" s="101">
        <f t="shared" si="43"/>
        <v>0</v>
      </c>
      <c r="L198" s="101">
        <f t="shared" si="43"/>
        <v>0</v>
      </c>
    </row>
    <row r="199" spans="1:12" s="210" customFormat="1" ht="16.5" customHeight="1">
      <c r="A199" s="207"/>
      <c r="B199" s="199"/>
      <c r="C199" s="208"/>
      <c r="D199" s="209"/>
      <c r="E199" s="206" t="s">
        <v>452</v>
      </c>
      <c r="F199" s="101"/>
      <c r="G199" s="101"/>
      <c r="H199" s="112"/>
      <c r="I199" s="101"/>
      <c r="J199" s="112"/>
      <c r="K199" s="101"/>
      <c r="L199" s="101"/>
    </row>
    <row r="200" spans="1:12" ht="48.75" customHeight="1" thickBot="1">
      <c r="A200" s="207">
        <v>2481</v>
      </c>
      <c r="B200" s="240" t="s">
        <v>1</v>
      </c>
      <c r="C200" s="208">
        <v>8</v>
      </c>
      <c r="D200" s="209">
        <v>1</v>
      </c>
      <c r="E200" s="206" t="s">
        <v>227</v>
      </c>
      <c r="F200" s="222">
        <f aca="true" t="shared" si="44" ref="F200:F206">SUM(G200:H200)</f>
        <v>0</v>
      </c>
      <c r="G200" s="222"/>
      <c r="H200" s="223"/>
      <c r="I200" s="222"/>
      <c r="J200" s="223"/>
      <c r="K200" s="222"/>
      <c r="L200" s="222"/>
    </row>
    <row r="201" spans="1:12" ht="51.75" customHeight="1" thickBot="1">
      <c r="A201" s="207">
        <v>2482</v>
      </c>
      <c r="B201" s="240" t="s">
        <v>1</v>
      </c>
      <c r="C201" s="208">
        <v>8</v>
      </c>
      <c r="D201" s="209">
        <v>2</v>
      </c>
      <c r="E201" s="206" t="s">
        <v>228</v>
      </c>
      <c r="F201" s="222">
        <f t="shared" si="44"/>
        <v>0</v>
      </c>
      <c r="G201" s="222"/>
      <c r="H201" s="223"/>
      <c r="I201" s="222"/>
      <c r="J201" s="223"/>
      <c r="K201" s="222"/>
      <c r="L201" s="222"/>
    </row>
    <row r="202" spans="1:12" ht="40.5" customHeight="1" thickBot="1">
      <c r="A202" s="207">
        <v>2483</v>
      </c>
      <c r="B202" s="240" t="s">
        <v>1</v>
      </c>
      <c r="C202" s="208">
        <v>8</v>
      </c>
      <c r="D202" s="209">
        <v>3</v>
      </c>
      <c r="E202" s="206" t="s">
        <v>229</v>
      </c>
      <c r="F202" s="222">
        <f t="shared" si="44"/>
        <v>0</v>
      </c>
      <c r="G202" s="222"/>
      <c r="H202" s="223"/>
      <c r="I202" s="222"/>
      <c r="J202" s="223"/>
      <c r="K202" s="222"/>
      <c r="L202" s="222"/>
    </row>
    <row r="203" spans="1:12" ht="52.5" customHeight="1" thickBot="1">
      <c r="A203" s="207">
        <v>2484</v>
      </c>
      <c r="B203" s="240" t="s">
        <v>1</v>
      </c>
      <c r="C203" s="208">
        <v>8</v>
      </c>
      <c r="D203" s="209">
        <v>4</v>
      </c>
      <c r="E203" s="206" t="s">
        <v>230</v>
      </c>
      <c r="F203" s="222">
        <f t="shared" si="44"/>
        <v>0</v>
      </c>
      <c r="G203" s="222"/>
      <c r="H203" s="223"/>
      <c r="I203" s="222"/>
      <c r="J203" s="223"/>
      <c r="K203" s="222"/>
      <c r="L203" s="222"/>
    </row>
    <row r="204" spans="1:12" ht="33.75" customHeight="1" thickBot="1">
      <c r="A204" s="207">
        <v>2485</v>
      </c>
      <c r="B204" s="240" t="s">
        <v>1</v>
      </c>
      <c r="C204" s="208">
        <v>8</v>
      </c>
      <c r="D204" s="209">
        <v>5</v>
      </c>
      <c r="E204" s="206" t="s">
        <v>231</v>
      </c>
      <c r="F204" s="222">
        <f t="shared" si="44"/>
        <v>0</v>
      </c>
      <c r="G204" s="222"/>
      <c r="H204" s="223"/>
      <c r="I204" s="222"/>
      <c r="J204" s="223"/>
      <c r="K204" s="222"/>
      <c r="L204" s="222"/>
    </row>
    <row r="205" spans="1:12" ht="27" customHeight="1" thickBot="1">
      <c r="A205" s="207">
        <v>2486</v>
      </c>
      <c r="B205" s="240" t="s">
        <v>1</v>
      </c>
      <c r="C205" s="208">
        <v>8</v>
      </c>
      <c r="D205" s="209">
        <v>6</v>
      </c>
      <c r="E205" s="206" t="s">
        <v>232</v>
      </c>
      <c r="F205" s="222">
        <f t="shared" si="44"/>
        <v>0</v>
      </c>
      <c r="G205" s="222"/>
      <c r="H205" s="223"/>
      <c r="I205" s="222"/>
      <c r="J205" s="223"/>
      <c r="K205" s="222"/>
      <c r="L205" s="222"/>
    </row>
    <row r="206" spans="1:12" ht="38.25" customHeight="1" thickBot="1">
      <c r="A206" s="207">
        <v>2487</v>
      </c>
      <c r="B206" s="240" t="s">
        <v>1</v>
      </c>
      <c r="C206" s="208">
        <v>8</v>
      </c>
      <c r="D206" s="209">
        <v>7</v>
      </c>
      <c r="E206" s="206" t="s">
        <v>233</v>
      </c>
      <c r="F206" s="222">
        <f t="shared" si="44"/>
        <v>0</v>
      </c>
      <c r="G206" s="222"/>
      <c r="H206" s="223"/>
      <c r="I206" s="222"/>
      <c r="J206" s="223"/>
      <c r="K206" s="222"/>
      <c r="L206" s="222"/>
    </row>
    <row r="207" spans="1:12" ht="27.75" customHeight="1">
      <c r="A207" s="207">
        <v>2490</v>
      </c>
      <c r="B207" s="240" t="s">
        <v>1</v>
      </c>
      <c r="C207" s="208">
        <v>9</v>
      </c>
      <c r="D207" s="209">
        <v>0</v>
      </c>
      <c r="E207" s="206" t="s">
        <v>234</v>
      </c>
      <c r="F207" s="101">
        <f aca="true" t="shared" si="45" ref="F207:L207">SUM(F209)</f>
        <v>-4500</v>
      </c>
      <c r="G207" s="101">
        <f t="shared" si="45"/>
        <v>0</v>
      </c>
      <c r="H207" s="112">
        <f t="shared" si="45"/>
        <v>-4500</v>
      </c>
      <c r="I207" s="101">
        <f t="shared" si="45"/>
        <v>0</v>
      </c>
      <c r="J207" s="112">
        <f t="shared" si="45"/>
        <v>0</v>
      </c>
      <c r="K207" s="101">
        <f t="shared" si="45"/>
        <v>-4500</v>
      </c>
      <c r="L207" s="101">
        <f t="shared" si="45"/>
        <v>-4500</v>
      </c>
    </row>
    <row r="208" spans="1:12" s="210" customFormat="1" ht="16.5" customHeight="1">
      <c r="A208" s="207"/>
      <c r="B208" s="199"/>
      <c r="C208" s="208"/>
      <c r="D208" s="209"/>
      <c r="E208" s="206" t="s">
        <v>452</v>
      </c>
      <c r="F208" s="101"/>
      <c r="G208" s="101"/>
      <c r="H208" s="112"/>
      <c r="I208" s="101"/>
      <c r="J208" s="112"/>
      <c r="K208" s="101"/>
      <c r="L208" s="101"/>
    </row>
    <row r="209" spans="1:12" ht="27.75" customHeight="1" thickBot="1">
      <c r="A209" s="207">
        <v>2491</v>
      </c>
      <c r="B209" s="240" t="s">
        <v>1</v>
      </c>
      <c r="C209" s="208">
        <v>9</v>
      </c>
      <c r="D209" s="209">
        <v>1</v>
      </c>
      <c r="E209" s="206" t="s">
        <v>234</v>
      </c>
      <c r="F209" s="222">
        <f>SUM(G209:H209)</f>
        <v>-4500</v>
      </c>
      <c r="G209" s="222"/>
      <c r="H209" s="223">
        <v>-4500</v>
      </c>
      <c r="I209" s="222"/>
      <c r="J209" s="223"/>
      <c r="K209" s="222">
        <v>-4500</v>
      </c>
      <c r="L209" s="222">
        <v>-4500</v>
      </c>
    </row>
    <row r="210" spans="1:12" s="205" customFormat="1" ht="34.5" customHeight="1">
      <c r="A210" s="207">
        <v>2500</v>
      </c>
      <c r="B210" s="240" t="s">
        <v>3</v>
      </c>
      <c r="C210" s="241">
        <v>0</v>
      </c>
      <c r="D210" s="242">
        <v>0</v>
      </c>
      <c r="E210" s="224" t="s">
        <v>849</v>
      </c>
      <c r="F210" s="95">
        <f aca="true" t="shared" si="46" ref="F210:L210">SUM(F212,F216,F219,F222,F225,F228,)</f>
        <v>43258.9</v>
      </c>
      <c r="G210" s="95">
        <f t="shared" si="46"/>
        <v>42258.9</v>
      </c>
      <c r="H210" s="239">
        <f t="shared" si="46"/>
        <v>1000</v>
      </c>
      <c r="I210" s="95">
        <f t="shared" si="46"/>
        <v>9060.6</v>
      </c>
      <c r="J210" s="239">
        <f t="shared" si="46"/>
        <v>22160.6</v>
      </c>
      <c r="K210" s="95">
        <f t="shared" si="46"/>
        <v>33260.6</v>
      </c>
      <c r="L210" s="95">
        <f t="shared" si="46"/>
        <v>43258.9</v>
      </c>
    </row>
    <row r="211" spans="1:12" ht="11.25" customHeight="1">
      <c r="A211" s="198"/>
      <c r="B211" s="199"/>
      <c r="C211" s="200"/>
      <c r="D211" s="201"/>
      <c r="E211" s="206" t="s">
        <v>451</v>
      </c>
      <c r="F211" s="232"/>
      <c r="G211" s="232"/>
      <c r="H211" s="238"/>
      <c r="I211" s="232"/>
      <c r="J211" s="238"/>
      <c r="K211" s="232"/>
      <c r="L211" s="232"/>
    </row>
    <row r="212" spans="1:12" ht="17.25" customHeight="1">
      <c r="A212" s="207">
        <v>2510</v>
      </c>
      <c r="B212" s="240" t="s">
        <v>3</v>
      </c>
      <c r="C212" s="208">
        <v>1</v>
      </c>
      <c r="D212" s="209">
        <v>0</v>
      </c>
      <c r="E212" s="206" t="s">
        <v>235</v>
      </c>
      <c r="F212" s="101">
        <f aca="true" t="shared" si="47" ref="F212:L212">SUM(F214)</f>
        <v>41058.9</v>
      </c>
      <c r="G212" s="101">
        <f t="shared" si="47"/>
        <v>41058.9</v>
      </c>
      <c r="H212" s="112">
        <f t="shared" si="47"/>
        <v>0</v>
      </c>
      <c r="I212" s="101">
        <f t="shared" si="47"/>
        <v>8060.6</v>
      </c>
      <c r="J212" s="112">
        <f t="shared" si="47"/>
        <v>20560.6</v>
      </c>
      <c r="K212" s="101">
        <f t="shared" si="47"/>
        <v>31060.6</v>
      </c>
      <c r="L212" s="101">
        <f t="shared" si="47"/>
        <v>41058.9</v>
      </c>
    </row>
    <row r="213" spans="1:12" s="210" customFormat="1" ht="10.5" customHeight="1">
      <c r="A213" s="207"/>
      <c r="B213" s="199"/>
      <c r="C213" s="208"/>
      <c r="D213" s="209"/>
      <c r="E213" s="206" t="s">
        <v>452</v>
      </c>
      <c r="F213" s="101"/>
      <c r="G213" s="101"/>
      <c r="H213" s="112"/>
      <c r="I213" s="101"/>
      <c r="J213" s="112"/>
      <c r="K213" s="101"/>
      <c r="L213" s="101"/>
    </row>
    <row r="214" spans="1:12" ht="17.25" customHeight="1" thickBot="1">
      <c r="A214" s="207">
        <v>2511</v>
      </c>
      <c r="B214" s="240" t="s">
        <v>3</v>
      </c>
      <c r="C214" s="208">
        <v>1</v>
      </c>
      <c r="D214" s="209">
        <v>1</v>
      </c>
      <c r="E214" s="224" t="s">
        <v>235</v>
      </c>
      <c r="F214" s="222">
        <f>SUM(G214:H214)</f>
        <v>41058.9</v>
      </c>
      <c r="G214" s="222">
        <f aca="true" t="shared" si="48" ref="G214:L214">SUM(G215)</f>
        <v>41058.9</v>
      </c>
      <c r="H214" s="222">
        <f t="shared" si="48"/>
        <v>0</v>
      </c>
      <c r="I214" s="222">
        <f t="shared" si="48"/>
        <v>8060.6</v>
      </c>
      <c r="J214" s="222">
        <f t="shared" si="48"/>
        <v>20560.6</v>
      </c>
      <c r="K214" s="222">
        <f t="shared" si="48"/>
        <v>31060.6</v>
      </c>
      <c r="L214" s="222">
        <f t="shared" si="48"/>
        <v>41058.9</v>
      </c>
    </row>
    <row r="215" spans="1:12" ht="40.5" customHeight="1" thickBot="1">
      <c r="A215" s="207"/>
      <c r="B215" s="240"/>
      <c r="C215" s="208"/>
      <c r="D215" s="209"/>
      <c r="E215" s="117" t="s">
        <v>720</v>
      </c>
      <c r="F215" s="222">
        <f>SUM(G215:H215)</f>
        <v>41058.9</v>
      </c>
      <c r="G215" s="101">
        <v>41058.9</v>
      </c>
      <c r="H215" s="112"/>
      <c r="I215" s="101">
        <v>8060.6</v>
      </c>
      <c r="J215" s="112">
        <v>20560.6</v>
      </c>
      <c r="K215" s="101">
        <v>31060.6</v>
      </c>
      <c r="L215" s="101">
        <v>41058.9</v>
      </c>
    </row>
    <row r="216" spans="1:12" ht="18.75" customHeight="1">
      <c r="A216" s="207">
        <v>2520</v>
      </c>
      <c r="B216" s="240" t="s">
        <v>3</v>
      </c>
      <c r="C216" s="208">
        <v>2</v>
      </c>
      <c r="D216" s="209">
        <v>0</v>
      </c>
      <c r="E216" s="206" t="s">
        <v>236</v>
      </c>
      <c r="F216" s="101">
        <f aca="true" t="shared" si="49" ref="F216:L216">SUM(F218)</f>
        <v>0</v>
      </c>
      <c r="G216" s="101">
        <f t="shared" si="49"/>
        <v>0</v>
      </c>
      <c r="H216" s="112">
        <f t="shared" si="49"/>
        <v>0</v>
      </c>
      <c r="I216" s="101">
        <f t="shared" si="49"/>
        <v>0</v>
      </c>
      <c r="J216" s="112">
        <f t="shared" si="49"/>
        <v>0</v>
      </c>
      <c r="K216" s="101">
        <f t="shared" si="49"/>
        <v>0</v>
      </c>
      <c r="L216" s="101">
        <f t="shared" si="49"/>
        <v>0</v>
      </c>
    </row>
    <row r="217" spans="1:12" s="210" customFormat="1" ht="10.5" customHeight="1">
      <c r="A217" s="207"/>
      <c r="B217" s="199"/>
      <c r="C217" s="208"/>
      <c r="D217" s="209"/>
      <c r="E217" s="206"/>
      <c r="F217" s="115"/>
      <c r="G217" s="115"/>
      <c r="H217" s="116"/>
      <c r="I217" s="115"/>
      <c r="J217" s="116"/>
      <c r="K217" s="115"/>
      <c r="L217" s="115"/>
    </row>
    <row r="218" spans="1:12" ht="16.5" customHeight="1" thickBot="1">
      <c r="A218" s="207">
        <v>2521</v>
      </c>
      <c r="B218" s="240" t="s">
        <v>3</v>
      </c>
      <c r="C218" s="208">
        <v>2</v>
      </c>
      <c r="D218" s="209">
        <v>1</v>
      </c>
      <c r="E218" s="206" t="s">
        <v>237</v>
      </c>
      <c r="F218" s="222">
        <f>SUM(G218:H218)</f>
        <v>0</v>
      </c>
      <c r="G218" s="115"/>
      <c r="H218" s="115"/>
      <c r="I218" s="115"/>
      <c r="J218" s="115"/>
      <c r="K218" s="115"/>
      <c r="L218" s="115"/>
    </row>
    <row r="219" spans="1:12" ht="24.75" customHeight="1">
      <c r="A219" s="207">
        <v>2530</v>
      </c>
      <c r="B219" s="240" t="s">
        <v>3</v>
      </c>
      <c r="C219" s="208">
        <v>3</v>
      </c>
      <c r="D219" s="209">
        <v>0</v>
      </c>
      <c r="E219" s="206" t="s">
        <v>238</v>
      </c>
      <c r="F219" s="101">
        <f aca="true" t="shared" si="50" ref="F219:L219">SUM(F221)</f>
        <v>0</v>
      </c>
      <c r="G219" s="101">
        <f t="shared" si="50"/>
        <v>0</v>
      </c>
      <c r="H219" s="112">
        <f t="shared" si="50"/>
        <v>0</v>
      </c>
      <c r="I219" s="101">
        <f t="shared" si="50"/>
        <v>0</v>
      </c>
      <c r="J219" s="112">
        <f t="shared" si="50"/>
        <v>0</v>
      </c>
      <c r="K219" s="101">
        <f t="shared" si="50"/>
        <v>0</v>
      </c>
      <c r="L219" s="101">
        <f t="shared" si="50"/>
        <v>0</v>
      </c>
    </row>
    <row r="220" spans="1:12" s="210" customFormat="1" ht="15.75" customHeight="1">
      <c r="A220" s="207"/>
      <c r="B220" s="199"/>
      <c r="C220" s="208"/>
      <c r="D220" s="209"/>
      <c r="E220" s="206" t="s">
        <v>452</v>
      </c>
      <c r="F220" s="101"/>
      <c r="G220" s="101"/>
      <c r="H220" s="112"/>
      <c r="I220" s="101"/>
      <c r="J220" s="112"/>
      <c r="K220" s="101"/>
      <c r="L220" s="101"/>
    </row>
    <row r="221" spans="1:12" ht="25.5" customHeight="1" thickBot="1">
      <c r="A221" s="207">
        <v>2531</v>
      </c>
      <c r="B221" s="240" t="s">
        <v>3</v>
      </c>
      <c r="C221" s="208">
        <v>3</v>
      </c>
      <c r="D221" s="209">
        <v>1</v>
      </c>
      <c r="E221" s="206" t="s">
        <v>238</v>
      </c>
      <c r="F221" s="222">
        <f>SUM(G221:H221)</f>
        <v>0</v>
      </c>
      <c r="G221" s="222"/>
      <c r="H221" s="222"/>
      <c r="I221" s="222"/>
      <c r="J221" s="222"/>
      <c r="K221" s="222"/>
      <c r="L221" s="222"/>
    </row>
    <row r="222" spans="1:12" ht="30" customHeight="1">
      <c r="A222" s="207">
        <v>2540</v>
      </c>
      <c r="B222" s="240" t="s">
        <v>3</v>
      </c>
      <c r="C222" s="208">
        <v>4</v>
      </c>
      <c r="D222" s="209">
        <v>0</v>
      </c>
      <c r="E222" s="206" t="s">
        <v>239</v>
      </c>
      <c r="F222" s="101">
        <f aca="true" t="shared" si="51" ref="F222:L222">SUM(F224)</f>
        <v>0</v>
      </c>
      <c r="G222" s="101">
        <f t="shared" si="51"/>
        <v>0</v>
      </c>
      <c r="H222" s="112">
        <f t="shared" si="51"/>
        <v>0</v>
      </c>
      <c r="I222" s="101">
        <f t="shared" si="51"/>
        <v>0</v>
      </c>
      <c r="J222" s="112">
        <f t="shared" si="51"/>
        <v>0</v>
      </c>
      <c r="K222" s="101">
        <f t="shared" si="51"/>
        <v>0</v>
      </c>
      <c r="L222" s="101">
        <f t="shared" si="51"/>
        <v>0</v>
      </c>
    </row>
    <row r="223" spans="1:12" s="210" customFormat="1" ht="16.5" customHeight="1">
      <c r="A223" s="207"/>
      <c r="B223" s="199"/>
      <c r="C223" s="208"/>
      <c r="D223" s="209"/>
      <c r="E223" s="206" t="s">
        <v>452</v>
      </c>
      <c r="F223" s="101"/>
      <c r="G223" s="101"/>
      <c r="H223" s="112"/>
      <c r="I223" s="101"/>
      <c r="J223" s="112"/>
      <c r="K223" s="101"/>
      <c r="L223" s="101"/>
    </row>
    <row r="224" spans="1:12" ht="24" customHeight="1" thickBot="1">
      <c r="A224" s="207">
        <v>2541</v>
      </c>
      <c r="B224" s="240" t="s">
        <v>3</v>
      </c>
      <c r="C224" s="208">
        <v>4</v>
      </c>
      <c r="D224" s="209">
        <v>1</v>
      </c>
      <c r="E224" s="206" t="s">
        <v>239</v>
      </c>
      <c r="F224" s="222">
        <f>SUM(G224:H224)</f>
        <v>0</v>
      </c>
      <c r="G224" s="115"/>
      <c r="H224" s="115"/>
      <c r="I224" s="115"/>
      <c r="J224" s="115"/>
      <c r="K224" s="115"/>
      <c r="L224" s="115"/>
    </row>
    <row r="225" spans="1:12" ht="48" customHeight="1">
      <c r="A225" s="207">
        <v>2550</v>
      </c>
      <c r="B225" s="240" t="s">
        <v>3</v>
      </c>
      <c r="C225" s="208">
        <v>5</v>
      </c>
      <c r="D225" s="209">
        <v>0</v>
      </c>
      <c r="E225" s="206" t="s">
        <v>240</v>
      </c>
      <c r="F225" s="101">
        <f aca="true" t="shared" si="52" ref="F225:L225">SUM(F227)</f>
        <v>0</v>
      </c>
      <c r="G225" s="101">
        <f t="shared" si="52"/>
        <v>0</v>
      </c>
      <c r="H225" s="112">
        <f t="shared" si="52"/>
        <v>0</v>
      </c>
      <c r="I225" s="101">
        <f t="shared" si="52"/>
        <v>0</v>
      </c>
      <c r="J225" s="112">
        <f t="shared" si="52"/>
        <v>0</v>
      </c>
      <c r="K225" s="101">
        <f t="shared" si="52"/>
        <v>0</v>
      </c>
      <c r="L225" s="101">
        <f t="shared" si="52"/>
        <v>0</v>
      </c>
    </row>
    <row r="226" spans="1:12" s="210" customFormat="1" ht="14.25" customHeight="1">
      <c r="A226" s="207"/>
      <c r="B226" s="199"/>
      <c r="C226" s="208"/>
      <c r="D226" s="209"/>
      <c r="E226" s="206" t="s">
        <v>452</v>
      </c>
      <c r="F226" s="101"/>
      <c r="G226" s="101"/>
      <c r="H226" s="112"/>
      <c r="I226" s="101"/>
      <c r="J226" s="112"/>
      <c r="K226" s="101"/>
      <c r="L226" s="101"/>
    </row>
    <row r="227" spans="1:12" ht="52.5" customHeight="1" thickBot="1">
      <c r="A227" s="207">
        <v>2551</v>
      </c>
      <c r="B227" s="240" t="s">
        <v>3</v>
      </c>
      <c r="C227" s="208">
        <v>5</v>
      </c>
      <c r="D227" s="209">
        <v>1</v>
      </c>
      <c r="E227" s="206" t="s">
        <v>240</v>
      </c>
      <c r="F227" s="222">
        <f>SUM(G227:H227)</f>
        <v>0</v>
      </c>
      <c r="G227" s="222"/>
      <c r="H227" s="223"/>
      <c r="I227" s="222"/>
      <c r="J227" s="223"/>
      <c r="K227" s="222"/>
      <c r="L227" s="222"/>
    </row>
    <row r="228" spans="1:12" ht="38.25" customHeight="1">
      <c r="A228" s="207">
        <v>2560</v>
      </c>
      <c r="B228" s="240" t="s">
        <v>3</v>
      </c>
      <c r="C228" s="208">
        <v>6</v>
      </c>
      <c r="D228" s="209">
        <v>0</v>
      </c>
      <c r="E228" s="206" t="s">
        <v>241</v>
      </c>
      <c r="F228" s="101">
        <f aca="true" t="shared" si="53" ref="F228:L228">SUM(F230)</f>
        <v>2200</v>
      </c>
      <c r="G228" s="101">
        <f t="shared" si="53"/>
        <v>1200</v>
      </c>
      <c r="H228" s="112">
        <f t="shared" si="53"/>
        <v>1000</v>
      </c>
      <c r="I228" s="101">
        <f t="shared" si="53"/>
        <v>1000</v>
      </c>
      <c r="J228" s="112">
        <f t="shared" si="53"/>
        <v>1600</v>
      </c>
      <c r="K228" s="101">
        <f t="shared" si="53"/>
        <v>2200</v>
      </c>
      <c r="L228" s="101">
        <f t="shared" si="53"/>
        <v>2200</v>
      </c>
    </row>
    <row r="229" spans="1:12" s="210" customFormat="1" ht="21" customHeight="1">
      <c r="A229" s="207"/>
      <c r="B229" s="199"/>
      <c r="C229" s="208"/>
      <c r="D229" s="209"/>
      <c r="E229" s="206" t="s">
        <v>452</v>
      </c>
      <c r="F229" s="101"/>
      <c r="G229" s="101"/>
      <c r="H229" s="112"/>
      <c r="I229" s="101"/>
      <c r="J229" s="112"/>
      <c r="K229" s="101"/>
      <c r="L229" s="101"/>
    </row>
    <row r="230" spans="1:12" ht="37.5" customHeight="1" thickBot="1">
      <c r="A230" s="207">
        <v>2561</v>
      </c>
      <c r="B230" s="240" t="s">
        <v>3</v>
      </c>
      <c r="C230" s="208">
        <v>6</v>
      </c>
      <c r="D230" s="209">
        <v>1</v>
      </c>
      <c r="E230" s="224" t="s">
        <v>241</v>
      </c>
      <c r="F230" s="222">
        <f>SUM(G230:H230)</f>
        <v>2200</v>
      </c>
      <c r="G230" s="115">
        <f>SUM(G231:G232)</f>
        <v>1200</v>
      </c>
      <c r="H230" s="115">
        <f>SUM(H231:H233)</f>
        <v>1000</v>
      </c>
      <c r="I230" s="115">
        <f>SUM(I231:I233)</f>
        <v>1000</v>
      </c>
      <c r="J230" s="115">
        <f>SUM(J231:J233)</f>
        <v>1600</v>
      </c>
      <c r="K230" s="115">
        <f>SUM(K231:K233)</f>
        <v>2200</v>
      </c>
      <c r="L230" s="115">
        <f>SUM(L231:L233)</f>
        <v>2200</v>
      </c>
    </row>
    <row r="231" spans="1:12" ht="39" customHeight="1" thickBot="1">
      <c r="A231" s="207"/>
      <c r="B231" s="240"/>
      <c r="C231" s="208"/>
      <c r="D231" s="209"/>
      <c r="E231" s="117" t="s">
        <v>720</v>
      </c>
      <c r="F231" s="222">
        <f>SUM(G231:H231)</f>
        <v>1200</v>
      </c>
      <c r="G231" s="101">
        <v>1200</v>
      </c>
      <c r="H231" s="112"/>
      <c r="I231" s="101"/>
      <c r="J231" s="112">
        <v>600</v>
      </c>
      <c r="K231" s="101">
        <v>1200</v>
      </c>
      <c r="L231" s="101">
        <v>1200</v>
      </c>
    </row>
    <row r="232" spans="1:12" ht="27.75" customHeight="1" hidden="1" thickBot="1">
      <c r="A232" s="207"/>
      <c r="B232" s="240"/>
      <c r="C232" s="208"/>
      <c r="D232" s="209"/>
      <c r="E232" s="206"/>
      <c r="F232" s="222">
        <f>SUM(G232:H232)</f>
        <v>0</v>
      </c>
      <c r="G232" s="101"/>
      <c r="H232" s="112"/>
      <c r="I232" s="101"/>
      <c r="J232" s="112"/>
      <c r="K232" s="101"/>
      <c r="L232" s="101"/>
    </row>
    <row r="233" spans="1:12" ht="27.75" customHeight="1" thickBot="1">
      <c r="A233" s="207"/>
      <c r="B233" s="240"/>
      <c r="C233" s="208"/>
      <c r="D233" s="209"/>
      <c r="E233" s="119" t="s">
        <v>759</v>
      </c>
      <c r="F233" s="222">
        <f>SUM(G233:H233)</f>
        <v>1000</v>
      </c>
      <c r="G233" s="101"/>
      <c r="H233" s="112">
        <v>1000</v>
      </c>
      <c r="I233" s="101">
        <v>1000</v>
      </c>
      <c r="J233" s="112">
        <v>1000</v>
      </c>
      <c r="K233" s="101">
        <v>1000</v>
      </c>
      <c r="L233" s="101">
        <v>1000</v>
      </c>
    </row>
    <row r="234" spans="1:12" s="205" customFormat="1" ht="48" customHeight="1">
      <c r="A234" s="207">
        <v>2600</v>
      </c>
      <c r="B234" s="240" t="s">
        <v>4</v>
      </c>
      <c r="C234" s="241">
        <v>0</v>
      </c>
      <c r="D234" s="242">
        <v>0</v>
      </c>
      <c r="E234" s="224" t="s">
        <v>850</v>
      </c>
      <c r="F234" s="95">
        <f aca="true" t="shared" si="54" ref="F234:L234">SUM(F236,F239,F242,F248,F256,F259,)</f>
        <v>134193.3</v>
      </c>
      <c r="G234" s="95">
        <f t="shared" si="54"/>
        <v>57335.4</v>
      </c>
      <c r="H234" s="239">
        <f t="shared" si="54"/>
        <v>76857.9</v>
      </c>
      <c r="I234" s="95">
        <f t="shared" si="54"/>
        <v>33373.2</v>
      </c>
      <c r="J234" s="239">
        <f t="shared" si="54"/>
        <v>60004.600000000006</v>
      </c>
      <c r="K234" s="95">
        <f t="shared" si="54"/>
        <v>84880.6</v>
      </c>
      <c r="L234" s="95">
        <f t="shared" si="54"/>
        <v>134193.3</v>
      </c>
    </row>
    <row r="235" spans="1:12" ht="17.25" customHeight="1">
      <c r="A235" s="198"/>
      <c r="B235" s="199"/>
      <c r="C235" s="200"/>
      <c r="D235" s="201"/>
      <c r="E235" s="206" t="s">
        <v>451</v>
      </c>
      <c r="F235" s="232"/>
      <c r="G235" s="232"/>
      <c r="H235" s="238"/>
      <c r="I235" s="232"/>
      <c r="J235" s="238"/>
      <c r="K235" s="232"/>
      <c r="L235" s="232"/>
    </row>
    <row r="236" spans="1:12" ht="16.5" customHeight="1">
      <c r="A236" s="207">
        <v>2610</v>
      </c>
      <c r="B236" s="240" t="s">
        <v>4</v>
      </c>
      <c r="C236" s="208">
        <v>1</v>
      </c>
      <c r="D236" s="209">
        <v>0</v>
      </c>
      <c r="E236" s="206" t="s">
        <v>242</v>
      </c>
      <c r="F236" s="101">
        <f aca="true" t="shared" si="55" ref="F236:L236">SUM(F238)</f>
        <v>0</v>
      </c>
      <c r="G236" s="101">
        <f t="shared" si="55"/>
        <v>0</v>
      </c>
      <c r="H236" s="112">
        <f t="shared" si="55"/>
        <v>0</v>
      </c>
      <c r="I236" s="101">
        <f t="shared" si="55"/>
        <v>0</v>
      </c>
      <c r="J236" s="112">
        <f t="shared" si="55"/>
        <v>0</v>
      </c>
      <c r="K236" s="101">
        <f t="shared" si="55"/>
        <v>0</v>
      </c>
      <c r="L236" s="101">
        <f t="shared" si="55"/>
        <v>0</v>
      </c>
    </row>
    <row r="237" spans="1:12" s="210" customFormat="1" ht="14.25" customHeight="1">
      <c r="A237" s="207"/>
      <c r="B237" s="199"/>
      <c r="C237" s="208"/>
      <c r="D237" s="209"/>
      <c r="E237" s="206" t="s">
        <v>452</v>
      </c>
      <c r="F237" s="101"/>
      <c r="G237" s="101"/>
      <c r="H237" s="112"/>
      <c r="I237" s="101"/>
      <c r="J237" s="112"/>
      <c r="K237" s="101"/>
      <c r="L237" s="101"/>
    </row>
    <row r="238" spans="1:12" ht="21" customHeight="1" thickBot="1">
      <c r="A238" s="207">
        <v>2611</v>
      </c>
      <c r="B238" s="240" t="s">
        <v>4</v>
      </c>
      <c r="C238" s="208">
        <v>1</v>
      </c>
      <c r="D238" s="209">
        <v>1</v>
      </c>
      <c r="E238" s="206" t="s">
        <v>243</v>
      </c>
      <c r="F238" s="222">
        <f>SUM(G238:H238)</f>
        <v>0</v>
      </c>
      <c r="G238" s="115"/>
      <c r="H238" s="115"/>
      <c r="I238" s="115"/>
      <c r="J238" s="115"/>
      <c r="K238" s="115"/>
      <c r="L238" s="115"/>
    </row>
    <row r="239" spans="1:12" ht="17.25" customHeight="1">
      <c r="A239" s="207">
        <v>2620</v>
      </c>
      <c r="B239" s="240" t="s">
        <v>4</v>
      </c>
      <c r="C239" s="208">
        <v>2</v>
      </c>
      <c r="D239" s="209">
        <v>0</v>
      </c>
      <c r="E239" s="206" t="s">
        <v>244</v>
      </c>
      <c r="F239" s="101">
        <f aca="true" t="shared" si="56" ref="F239:L239">SUM(F241)</f>
        <v>0</v>
      </c>
      <c r="G239" s="101">
        <f t="shared" si="56"/>
        <v>0</v>
      </c>
      <c r="H239" s="112">
        <f t="shared" si="56"/>
        <v>0</v>
      </c>
      <c r="I239" s="101">
        <f t="shared" si="56"/>
        <v>0</v>
      </c>
      <c r="J239" s="112">
        <f t="shared" si="56"/>
        <v>0</v>
      </c>
      <c r="K239" s="101">
        <f t="shared" si="56"/>
        <v>0</v>
      </c>
      <c r="L239" s="101">
        <f t="shared" si="56"/>
        <v>0</v>
      </c>
    </row>
    <row r="240" spans="1:12" s="210" customFormat="1" ht="10.5" customHeight="1">
      <c r="A240" s="207"/>
      <c r="B240" s="199"/>
      <c r="C240" s="208"/>
      <c r="D240" s="209"/>
      <c r="E240" s="206" t="s">
        <v>452</v>
      </c>
      <c r="F240" s="101"/>
      <c r="G240" s="101"/>
      <c r="H240" s="112"/>
      <c r="I240" s="101"/>
      <c r="J240" s="112"/>
      <c r="K240" s="101"/>
      <c r="L240" s="101"/>
    </row>
    <row r="241" spans="1:12" ht="13.5" customHeight="1" thickBot="1">
      <c r="A241" s="207">
        <v>2621</v>
      </c>
      <c r="B241" s="240" t="s">
        <v>4</v>
      </c>
      <c r="C241" s="208">
        <v>2</v>
      </c>
      <c r="D241" s="209">
        <v>1</v>
      </c>
      <c r="E241" s="206" t="s">
        <v>244</v>
      </c>
      <c r="F241" s="222">
        <f>SUM(G241:H241)</f>
        <v>0</v>
      </c>
      <c r="G241" s="222"/>
      <c r="H241" s="223"/>
      <c r="I241" s="222"/>
      <c r="J241" s="223"/>
      <c r="K241" s="222"/>
      <c r="L241" s="222"/>
    </row>
    <row r="242" spans="1:12" ht="18.75" customHeight="1">
      <c r="A242" s="207">
        <v>2630</v>
      </c>
      <c r="B242" s="240" t="s">
        <v>4</v>
      </c>
      <c r="C242" s="208">
        <v>3</v>
      </c>
      <c r="D242" s="209">
        <v>0</v>
      </c>
      <c r="E242" s="206" t="s">
        <v>245</v>
      </c>
      <c r="F242" s="101">
        <f aca="true" t="shared" si="57" ref="F242:L242">SUM(F244)</f>
        <v>63789.100000000006</v>
      </c>
      <c r="G242" s="101">
        <f t="shared" si="57"/>
        <v>18490.8</v>
      </c>
      <c r="H242" s="112">
        <f t="shared" si="57"/>
        <v>45298.3</v>
      </c>
      <c r="I242" s="101">
        <f t="shared" si="57"/>
        <v>8210</v>
      </c>
      <c r="J242" s="112">
        <f t="shared" si="57"/>
        <v>12510</v>
      </c>
      <c r="K242" s="101">
        <f t="shared" si="57"/>
        <v>32286</v>
      </c>
      <c r="L242" s="101">
        <f t="shared" si="57"/>
        <v>63789.100000000006</v>
      </c>
    </row>
    <row r="243" spans="1:12" s="210" customFormat="1" ht="15.75" customHeight="1">
      <c r="A243" s="207"/>
      <c r="B243" s="199"/>
      <c r="C243" s="208"/>
      <c r="D243" s="209"/>
      <c r="E243" s="206" t="s">
        <v>452</v>
      </c>
      <c r="F243" s="101"/>
      <c r="G243" s="101"/>
      <c r="H243" s="112"/>
      <c r="I243" s="101"/>
      <c r="J243" s="112"/>
      <c r="K243" s="101"/>
      <c r="L243" s="101"/>
    </row>
    <row r="244" spans="1:14" ht="15" customHeight="1" thickBot="1">
      <c r="A244" s="207">
        <v>2631</v>
      </c>
      <c r="B244" s="240" t="s">
        <v>4</v>
      </c>
      <c r="C244" s="208">
        <v>3</v>
      </c>
      <c r="D244" s="209">
        <v>1</v>
      </c>
      <c r="E244" s="224" t="s">
        <v>246</v>
      </c>
      <c r="F244" s="222">
        <f>SUM(G244:H244)</f>
        <v>63789.100000000006</v>
      </c>
      <c r="G244" s="115">
        <f>G245+G246</f>
        <v>18490.8</v>
      </c>
      <c r="H244" s="115">
        <f>H245+H246+H247</f>
        <v>45298.3</v>
      </c>
      <c r="I244" s="115">
        <f>I245+I246+I247</f>
        <v>8210</v>
      </c>
      <c r="J244" s="115">
        <f>J245+J246+J247</f>
        <v>12510</v>
      </c>
      <c r="K244" s="115">
        <f>K245+K246+K247</f>
        <v>32286</v>
      </c>
      <c r="L244" s="115">
        <f>L245+L246+L247</f>
        <v>63789.100000000006</v>
      </c>
      <c r="M244" s="408"/>
      <c r="N244" s="408"/>
    </row>
    <row r="245" spans="1:12" ht="47.25" customHeight="1" thickBot="1">
      <c r="A245" s="207"/>
      <c r="B245" s="240"/>
      <c r="C245" s="208"/>
      <c r="D245" s="209"/>
      <c r="E245" s="117" t="s">
        <v>720</v>
      </c>
      <c r="F245" s="222">
        <f>SUM(G245:H245)</f>
        <v>18440.8</v>
      </c>
      <c r="G245" s="101">
        <v>18440.8</v>
      </c>
      <c r="H245" s="112"/>
      <c r="I245" s="101">
        <v>4200</v>
      </c>
      <c r="J245" s="112">
        <v>8500</v>
      </c>
      <c r="K245" s="101">
        <v>14000</v>
      </c>
      <c r="L245" s="101">
        <v>18440.8</v>
      </c>
    </row>
    <row r="246" spans="1:12" ht="15" customHeight="1" thickBot="1">
      <c r="A246" s="207"/>
      <c r="B246" s="240"/>
      <c r="C246" s="208"/>
      <c r="D246" s="209"/>
      <c r="E246" s="110" t="s">
        <v>745</v>
      </c>
      <c r="F246" s="222">
        <f>SUM(G246:H246)</f>
        <v>50</v>
      </c>
      <c r="G246" s="101">
        <v>50</v>
      </c>
      <c r="H246" s="112"/>
      <c r="I246" s="101">
        <v>50</v>
      </c>
      <c r="J246" s="112">
        <v>50</v>
      </c>
      <c r="K246" s="101">
        <v>50</v>
      </c>
      <c r="L246" s="101">
        <v>50</v>
      </c>
    </row>
    <row r="247" spans="1:16" ht="25.5" customHeight="1" thickBot="1">
      <c r="A247" s="207"/>
      <c r="B247" s="240"/>
      <c r="C247" s="208"/>
      <c r="D247" s="208"/>
      <c r="E247" s="525" t="s">
        <v>786</v>
      </c>
      <c r="F247" s="222">
        <f>SUM(G247:H247)</f>
        <v>45298.3</v>
      </c>
      <c r="G247" s="101"/>
      <c r="H247" s="112">
        <v>45298.3</v>
      </c>
      <c r="I247" s="101">
        <v>3960</v>
      </c>
      <c r="J247" s="112">
        <v>3960</v>
      </c>
      <c r="K247" s="101">
        <v>18236</v>
      </c>
      <c r="L247" s="101">
        <v>45298.3</v>
      </c>
      <c r="N247" s="515">
        <v>26503.3</v>
      </c>
      <c r="O247" s="424">
        <v>559</v>
      </c>
      <c r="P247" s="169">
        <f>SUM(N247:O247)</f>
        <v>27062.3</v>
      </c>
    </row>
    <row r="248" spans="1:12" ht="15.75" customHeight="1">
      <c r="A248" s="207">
        <v>2640</v>
      </c>
      <c r="B248" s="240" t="s">
        <v>4</v>
      </c>
      <c r="C248" s="208">
        <v>4</v>
      </c>
      <c r="D248" s="209">
        <v>0</v>
      </c>
      <c r="E248" s="206" t="s">
        <v>247</v>
      </c>
      <c r="F248" s="101">
        <f aca="true" t="shared" si="58" ref="F248:L248">SUM(F250)</f>
        <v>16867.2</v>
      </c>
      <c r="G248" s="101">
        <f t="shared" si="58"/>
        <v>16867.2</v>
      </c>
      <c r="H248" s="112">
        <f t="shared" si="58"/>
        <v>0</v>
      </c>
      <c r="I248" s="101">
        <f t="shared" si="58"/>
        <v>5593.2</v>
      </c>
      <c r="J248" s="112">
        <f t="shared" si="58"/>
        <v>9947.2</v>
      </c>
      <c r="K248" s="101">
        <f t="shared" si="58"/>
        <v>13247.2</v>
      </c>
      <c r="L248" s="101">
        <f t="shared" si="58"/>
        <v>16867.2</v>
      </c>
    </row>
    <row r="249" spans="1:12" s="210" customFormat="1" ht="14.25" customHeight="1">
      <c r="A249" s="207"/>
      <c r="B249" s="199"/>
      <c r="C249" s="208"/>
      <c r="D249" s="209"/>
      <c r="E249" s="206" t="s">
        <v>452</v>
      </c>
      <c r="F249" s="101"/>
      <c r="G249" s="101"/>
      <c r="H249" s="112"/>
      <c r="I249" s="101"/>
      <c r="J249" s="112"/>
      <c r="K249" s="101"/>
      <c r="L249" s="101"/>
    </row>
    <row r="250" spans="1:12" ht="13.5" customHeight="1" thickBot="1">
      <c r="A250" s="207">
        <v>2641</v>
      </c>
      <c r="B250" s="240" t="s">
        <v>4</v>
      </c>
      <c r="C250" s="208">
        <v>4</v>
      </c>
      <c r="D250" s="209">
        <v>1</v>
      </c>
      <c r="E250" s="224" t="s">
        <v>248</v>
      </c>
      <c r="F250" s="222">
        <f aca="true" t="shared" si="59" ref="F250:F255">SUM(G250:H250)</f>
        <v>16867.2</v>
      </c>
      <c r="G250" s="115">
        <f aca="true" t="shared" si="60" ref="G250:L250">G251+G252+G253+G254+G255</f>
        <v>16867.2</v>
      </c>
      <c r="H250" s="115">
        <f t="shared" si="60"/>
        <v>0</v>
      </c>
      <c r="I250" s="115">
        <f t="shared" si="60"/>
        <v>5593.2</v>
      </c>
      <c r="J250" s="115">
        <f t="shared" si="60"/>
        <v>9947.2</v>
      </c>
      <c r="K250" s="115">
        <f t="shared" si="60"/>
        <v>13247.2</v>
      </c>
      <c r="L250" s="115">
        <f t="shared" si="60"/>
        <v>16867.2</v>
      </c>
    </row>
    <row r="251" spans="1:12" ht="23.25" customHeight="1" thickBot="1">
      <c r="A251" s="207"/>
      <c r="B251" s="240"/>
      <c r="C251" s="208"/>
      <c r="D251" s="209"/>
      <c r="E251" s="119" t="s">
        <v>696</v>
      </c>
      <c r="F251" s="222">
        <f t="shared" si="59"/>
        <v>9062.2</v>
      </c>
      <c r="G251" s="101">
        <v>9062.2</v>
      </c>
      <c r="H251" s="112"/>
      <c r="I251" s="101">
        <v>2843.2</v>
      </c>
      <c r="J251" s="112">
        <v>4762.2</v>
      </c>
      <c r="K251" s="101">
        <v>6562.2</v>
      </c>
      <c r="L251" s="101">
        <v>9062.2</v>
      </c>
    </row>
    <row r="252" spans="1:12" ht="45.75" customHeight="1" thickBot="1">
      <c r="A252" s="207"/>
      <c r="B252" s="240"/>
      <c r="C252" s="208"/>
      <c r="D252" s="209"/>
      <c r="E252" s="246" t="s">
        <v>720</v>
      </c>
      <c r="F252" s="222">
        <f t="shared" si="59"/>
        <v>6120</v>
      </c>
      <c r="G252" s="101">
        <v>6120</v>
      </c>
      <c r="H252" s="112"/>
      <c r="I252" s="101">
        <v>2000</v>
      </c>
      <c r="J252" s="112">
        <v>3500</v>
      </c>
      <c r="K252" s="101">
        <v>5000</v>
      </c>
      <c r="L252" s="101">
        <v>6120</v>
      </c>
    </row>
    <row r="253" spans="1:12" ht="21.75" customHeight="1" thickBot="1">
      <c r="A253" s="207"/>
      <c r="B253" s="240"/>
      <c r="C253" s="208"/>
      <c r="D253" s="209"/>
      <c r="E253" s="246" t="s">
        <v>725</v>
      </c>
      <c r="F253" s="222">
        <f t="shared" si="59"/>
        <v>1685</v>
      </c>
      <c r="G253" s="101">
        <v>1685</v>
      </c>
      <c r="H253" s="112"/>
      <c r="I253" s="101">
        <v>750</v>
      </c>
      <c r="J253" s="112">
        <v>1685</v>
      </c>
      <c r="K253" s="101">
        <v>1685</v>
      </c>
      <c r="L253" s="101">
        <v>1685</v>
      </c>
    </row>
    <row r="254" spans="1:12" ht="13.5" customHeight="1" thickBot="1">
      <c r="A254" s="207"/>
      <c r="B254" s="240"/>
      <c r="C254" s="208"/>
      <c r="D254" s="209"/>
      <c r="E254" s="206"/>
      <c r="F254" s="222">
        <f t="shared" si="59"/>
        <v>0</v>
      </c>
      <c r="G254" s="101"/>
      <c r="H254" s="112"/>
      <c r="I254" s="101"/>
      <c r="J254" s="112"/>
      <c r="K254" s="101"/>
      <c r="L254" s="101"/>
    </row>
    <row r="255" spans="1:12" ht="13.5" customHeight="1" thickBot="1">
      <c r="A255" s="207"/>
      <c r="B255" s="240"/>
      <c r="C255" s="208"/>
      <c r="D255" s="209"/>
      <c r="E255" s="206"/>
      <c r="F255" s="222">
        <f t="shared" si="59"/>
        <v>0</v>
      </c>
      <c r="G255" s="101"/>
      <c r="H255" s="112"/>
      <c r="I255" s="101"/>
      <c r="J255" s="112"/>
      <c r="K255" s="101"/>
      <c r="L255" s="101"/>
    </row>
    <row r="256" spans="1:12" ht="48.75" customHeight="1">
      <c r="A256" s="207">
        <v>2650</v>
      </c>
      <c r="B256" s="240" t="s">
        <v>4</v>
      </c>
      <c r="C256" s="208">
        <v>5</v>
      </c>
      <c r="D256" s="209">
        <v>0</v>
      </c>
      <c r="E256" s="206" t="s">
        <v>255</v>
      </c>
      <c r="F256" s="101">
        <f aca="true" t="shared" si="61" ref="F256:L256">SUM(F258)</f>
        <v>0</v>
      </c>
      <c r="G256" s="101">
        <f t="shared" si="61"/>
        <v>0</v>
      </c>
      <c r="H256" s="112">
        <f t="shared" si="61"/>
        <v>0</v>
      </c>
      <c r="I256" s="101">
        <f t="shared" si="61"/>
        <v>0</v>
      </c>
      <c r="J256" s="112">
        <f t="shared" si="61"/>
        <v>0</v>
      </c>
      <c r="K256" s="101">
        <f t="shared" si="61"/>
        <v>0</v>
      </c>
      <c r="L256" s="101">
        <f t="shared" si="61"/>
        <v>0</v>
      </c>
    </row>
    <row r="257" spans="1:12" s="210" customFormat="1" ht="14.25" customHeight="1">
      <c r="A257" s="207"/>
      <c r="B257" s="199"/>
      <c r="C257" s="208"/>
      <c r="D257" s="209"/>
      <c r="E257" s="206" t="s">
        <v>452</v>
      </c>
      <c r="F257" s="101"/>
      <c r="G257" s="101"/>
      <c r="H257" s="112"/>
      <c r="I257" s="101"/>
      <c r="J257" s="112"/>
      <c r="K257" s="101"/>
      <c r="L257" s="101"/>
    </row>
    <row r="258" spans="1:12" ht="47.25" customHeight="1" thickBot="1">
      <c r="A258" s="207">
        <v>2651</v>
      </c>
      <c r="B258" s="240" t="s">
        <v>4</v>
      </c>
      <c r="C258" s="208">
        <v>5</v>
      </c>
      <c r="D258" s="209">
        <v>1</v>
      </c>
      <c r="E258" s="206" t="s">
        <v>255</v>
      </c>
      <c r="F258" s="222">
        <f>SUM(G258:H258)</f>
        <v>0</v>
      </c>
      <c r="G258" s="222"/>
      <c r="H258" s="223"/>
      <c r="I258" s="222"/>
      <c r="J258" s="223"/>
      <c r="K258" s="222"/>
      <c r="L258" s="222"/>
    </row>
    <row r="259" spans="1:12" ht="35.25" customHeight="1">
      <c r="A259" s="207">
        <v>2660</v>
      </c>
      <c r="B259" s="240" t="s">
        <v>4</v>
      </c>
      <c r="C259" s="208">
        <v>6</v>
      </c>
      <c r="D259" s="209">
        <v>0</v>
      </c>
      <c r="E259" s="206" t="s">
        <v>261</v>
      </c>
      <c r="F259" s="101">
        <f aca="true" t="shared" si="62" ref="F259:L259">SUM(F261)</f>
        <v>53537</v>
      </c>
      <c r="G259" s="101">
        <f t="shared" si="62"/>
        <v>21977.4</v>
      </c>
      <c r="H259" s="112">
        <f t="shared" si="62"/>
        <v>31559.6</v>
      </c>
      <c r="I259" s="228">
        <f t="shared" si="62"/>
        <v>19570</v>
      </c>
      <c r="J259" s="112">
        <f t="shared" si="62"/>
        <v>37547.4</v>
      </c>
      <c r="K259" s="228">
        <f t="shared" si="62"/>
        <v>39347.4</v>
      </c>
      <c r="L259" s="228">
        <f t="shared" si="62"/>
        <v>53537</v>
      </c>
    </row>
    <row r="260" spans="1:12" s="210" customFormat="1" ht="14.25" customHeight="1">
      <c r="A260" s="207"/>
      <c r="B260" s="199"/>
      <c r="C260" s="208"/>
      <c r="D260" s="209"/>
      <c r="E260" s="206" t="s">
        <v>452</v>
      </c>
      <c r="F260" s="101"/>
      <c r="G260" s="101"/>
      <c r="H260" s="112"/>
      <c r="I260" s="115"/>
      <c r="J260" s="116"/>
      <c r="K260" s="115"/>
      <c r="L260" s="115"/>
    </row>
    <row r="261" spans="1:12" ht="37.5" customHeight="1" thickBot="1">
      <c r="A261" s="207">
        <v>2661</v>
      </c>
      <c r="B261" s="240" t="s">
        <v>4</v>
      </c>
      <c r="C261" s="208">
        <v>6</v>
      </c>
      <c r="D261" s="209">
        <v>1</v>
      </c>
      <c r="E261" s="247" t="s">
        <v>261</v>
      </c>
      <c r="F261" s="244">
        <f aca="true" t="shared" si="63" ref="F261:F266">SUM(G261:H261)</f>
        <v>53537</v>
      </c>
      <c r="G261" s="115">
        <f aca="true" t="shared" si="64" ref="G261:L261">G262+G263+G264</f>
        <v>21977.4</v>
      </c>
      <c r="H261" s="229">
        <f t="shared" si="64"/>
        <v>31559.6</v>
      </c>
      <c r="I261" s="104">
        <f t="shared" si="64"/>
        <v>19570</v>
      </c>
      <c r="J261" s="104">
        <f t="shared" si="64"/>
        <v>37547.4</v>
      </c>
      <c r="K261" s="104">
        <f t="shared" si="64"/>
        <v>39347.4</v>
      </c>
      <c r="L261" s="104">
        <f t="shared" si="64"/>
        <v>53537</v>
      </c>
    </row>
    <row r="262" spans="1:12" ht="37.5" customHeight="1" thickBot="1">
      <c r="A262" s="207"/>
      <c r="B262" s="240"/>
      <c r="C262" s="208"/>
      <c r="D262" s="209"/>
      <c r="E262" s="248" t="s">
        <v>784</v>
      </c>
      <c r="F262" s="222">
        <f t="shared" si="63"/>
        <v>15577.4</v>
      </c>
      <c r="G262" s="101">
        <v>15577.4</v>
      </c>
      <c r="H262" s="116"/>
      <c r="I262" s="104"/>
      <c r="J262" s="104">
        <v>15577.4</v>
      </c>
      <c r="K262" s="104">
        <v>15577.4</v>
      </c>
      <c r="L262" s="104">
        <v>15577.4</v>
      </c>
    </row>
    <row r="263" spans="1:12" ht="36.75" customHeight="1" thickBot="1">
      <c r="A263" s="207"/>
      <c r="B263" s="240"/>
      <c r="C263" s="208"/>
      <c r="D263" s="209"/>
      <c r="E263" s="249" t="s">
        <v>720</v>
      </c>
      <c r="F263" s="222">
        <f t="shared" si="63"/>
        <v>6400</v>
      </c>
      <c r="G263" s="101">
        <v>6400</v>
      </c>
      <c r="H263" s="112"/>
      <c r="I263" s="232">
        <v>800</v>
      </c>
      <c r="J263" s="238">
        <v>3200</v>
      </c>
      <c r="K263" s="232">
        <v>5000</v>
      </c>
      <c r="L263" s="232">
        <v>6400</v>
      </c>
    </row>
    <row r="264" spans="1:12" ht="36.75" customHeight="1" thickBot="1">
      <c r="A264" s="207"/>
      <c r="B264" s="240"/>
      <c r="C264" s="208"/>
      <c r="D264" s="209"/>
      <c r="E264" s="110" t="s">
        <v>760</v>
      </c>
      <c r="F264" s="222">
        <f t="shared" si="63"/>
        <v>31559.6</v>
      </c>
      <c r="G264" s="101"/>
      <c r="H264" s="112">
        <f>SUM(H265)</f>
        <v>31559.6</v>
      </c>
      <c r="I264" s="101">
        <f>SUM(I265)</f>
        <v>18770</v>
      </c>
      <c r="J264" s="112">
        <f>SUM(J265)</f>
        <v>18770</v>
      </c>
      <c r="K264" s="101">
        <f>SUM(K265)</f>
        <v>18770</v>
      </c>
      <c r="L264" s="101">
        <f>SUM(L265)</f>
        <v>31559.6</v>
      </c>
    </row>
    <row r="265" spans="1:16" ht="36.75" customHeight="1" thickBot="1">
      <c r="A265" s="207"/>
      <c r="B265" s="240"/>
      <c r="C265" s="208"/>
      <c r="D265" s="209"/>
      <c r="E265" s="526" t="s">
        <v>761</v>
      </c>
      <c r="F265" s="222">
        <f t="shared" si="63"/>
        <v>31559.6</v>
      </c>
      <c r="G265" s="101"/>
      <c r="H265" s="112">
        <v>31559.6</v>
      </c>
      <c r="I265" s="101">
        <v>18770</v>
      </c>
      <c r="J265" s="112">
        <v>18770</v>
      </c>
      <c r="K265" s="101">
        <v>18770</v>
      </c>
      <c r="L265" s="101">
        <v>31559.6</v>
      </c>
      <c r="N265" s="519">
        <v>12503.6</v>
      </c>
      <c r="O265" s="424">
        <v>286</v>
      </c>
      <c r="P265" s="205">
        <f>SUM(N265:O265)</f>
        <v>12789.6</v>
      </c>
    </row>
    <row r="266" spans="1:12" ht="15" customHeight="1" thickBot="1">
      <c r="A266" s="207"/>
      <c r="B266" s="240"/>
      <c r="C266" s="208"/>
      <c r="D266" s="209"/>
      <c r="E266" s="250"/>
      <c r="F266" s="222">
        <f t="shared" si="63"/>
        <v>0</v>
      </c>
      <c r="G266" s="101"/>
      <c r="H266" s="112"/>
      <c r="I266" s="222"/>
      <c r="J266" s="112"/>
      <c r="K266" s="222"/>
      <c r="L266" s="222"/>
    </row>
    <row r="267" spans="1:12" s="205" customFormat="1" ht="36" customHeight="1">
      <c r="A267" s="207">
        <v>2700</v>
      </c>
      <c r="B267" s="240" t="s">
        <v>5</v>
      </c>
      <c r="C267" s="241">
        <v>0</v>
      </c>
      <c r="D267" s="242">
        <v>0</v>
      </c>
      <c r="E267" s="224" t="s">
        <v>851</v>
      </c>
      <c r="F267" s="95">
        <f aca="true" t="shared" si="65" ref="F267:L267">SUM(F269,F274,F280,F286,F289,F292)</f>
        <v>0</v>
      </c>
      <c r="G267" s="95">
        <f t="shared" si="65"/>
        <v>0</v>
      </c>
      <c r="H267" s="239">
        <f t="shared" si="65"/>
        <v>0</v>
      </c>
      <c r="I267" s="203">
        <f t="shared" si="65"/>
        <v>0</v>
      </c>
      <c r="J267" s="239">
        <f t="shared" si="65"/>
        <v>0</v>
      </c>
      <c r="K267" s="203">
        <f t="shared" si="65"/>
        <v>0</v>
      </c>
      <c r="L267" s="203">
        <f t="shared" si="65"/>
        <v>0</v>
      </c>
    </row>
    <row r="268" spans="1:12" ht="11.25" customHeight="1">
      <c r="A268" s="198"/>
      <c r="B268" s="199"/>
      <c r="C268" s="200"/>
      <c r="D268" s="201"/>
      <c r="E268" s="206" t="s">
        <v>451</v>
      </c>
      <c r="F268" s="232"/>
      <c r="G268" s="232"/>
      <c r="H268" s="238"/>
      <c r="I268" s="232"/>
      <c r="J268" s="238"/>
      <c r="K268" s="232"/>
      <c r="L268" s="232"/>
    </row>
    <row r="269" spans="1:12" ht="30" customHeight="1">
      <c r="A269" s="207">
        <v>2710</v>
      </c>
      <c r="B269" s="240" t="s">
        <v>5</v>
      </c>
      <c r="C269" s="208">
        <v>1</v>
      </c>
      <c r="D269" s="209">
        <v>0</v>
      </c>
      <c r="E269" s="206" t="s">
        <v>262</v>
      </c>
      <c r="F269" s="101">
        <f aca="true" t="shared" si="66" ref="F269:L269">SUM(F271:F273)</f>
        <v>0</v>
      </c>
      <c r="G269" s="101">
        <f t="shared" si="66"/>
        <v>0</v>
      </c>
      <c r="H269" s="112">
        <f t="shared" si="66"/>
        <v>0</v>
      </c>
      <c r="I269" s="101">
        <f t="shared" si="66"/>
        <v>0</v>
      </c>
      <c r="J269" s="112">
        <f t="shared" si="66"/>
        <v>0</v>
      </c>
      <c r="K269" s="101">
        <f t="shared" si="66"/>
        <v>0</v>
      </c>
      <c r="L269" s="101">
        <f t="shared" si="66"/>
        <v>0</v>
      </c>
    </row>
    <row r="270" spans="1:12" s="210" customFormat="1" ht="14.25" customHeight="1">
      <c r="A270" s="207"/>
      <c r="B270" s="199"/>
      <c r="C270" s="208"/>
      <c r="D270" s="209"/>
      <c r="E270" s="206" t="s">
        <v>452</v>
      </c>
      <c r="F270" s="101"/>
      <c r="G270" s="101"/>
      <c r="H270" s="112"/>
      <c r="I270" s="101"/>
      <c r="J270" s="112"/>
      <c r="K270" s="101"/>
      <c r="L270" s="101"/>
    </row>
    <row r="271" spans="1:12" ht="18" customHeight="1" thickBot="1">
      <c r="A271" s="207">
        <v>2711</v>
      </c>
      <c r="B271" s="240" t="s">
        <v>5</v>
      </c>
      <c r="C271" s="208">
        <v>1</v>
      </c>
      <c r="D271" s="209">
        <v>1</v>
      </c>
      <c r="E271" s="206" t="s">
        <v>263</v>
      </c>
      <c r="F271" s="222">
        <f>SUM(G271:H271)</f>
        <v>0</v>
      </c>
      <c r="G271" s="101"/>
      <c r="H271" s="112"/>
      <c r="I271" s="101"/>
      <c r="J271" s="112"/>
      <c r="K271" s="101"/>
      <c r="L271" s="101"/>
    </row>
    <row r="272" spans="1:12" ht="21.75" customHeight="1" thickBot="1">
      <c r="A272" s="207">
        <v>2712</v>
      </c>
      <c r="B272" s="240" t="s">
        <v>5</v>
      </c>
      <c r="C272" s="208">
        <v>1</v>
      </c>
      <c r="D272" s="209">
        <v>2</v>
      </c>
      <c r="E272" s="206" t="s">
        <v>264</v>
      </c>
      <c r="F272" s="222">
        <f>SUM(G272:H272)</f>
        <v>0</v>
      </c>
      <c r="G272" s="101"/>
      <c r="H272" s="112"/>
      <c r="I272" s="101"/>
      <c r="J272" s="112"/>
      <c r="K272" s="101"/>
      <c r="L272" s="101"/>
    </row>
    <row r="273" spans="1:12" ht="23.25" customHeight="1" thickBot="1">
      <c r="A273" s="207">
        <v>2713</v>
      </c>
      <c r="B273" s="240" t="s">
        <v>5</v>
      </c>
      <c r="C273" s="208">
        <v>1</v>
      </c>
      <c r="D273" s="209">
        <v>3</v>
      </c>
      <c r="E273" s="206" t="s">
        <v>364</v>
      </c>
      <c r="F273" s="222">
        <f>SUM(G273:H273)</f>
        <v>0</v>
      </c>
      <c r="G273" s="101"/>
      <c r="H273" s="112"/>
      <c r="I273" s="101"/>
      <c r="J273" s="112"/>
      <c r="K273" s="101"/>
      <c r="L273" s="101"/>
    </row>
    <row r="274" spans="1:12" ht="24" customHeight="1">
      <c r="A274" s="207">
        <v>2720</v>
      </c>
      <c r="B274" s="240" t="s">
        <v>5</v>
      </c>
      <c r="C274" s="208">
        <v>2</v>
      </c>
      <c r="D274" s="209">
        <v>0</v>
      </c>
      <c r="E274" s="206" t="s">
        <v>6</v>
      </c>
      <c r="F274" s="101">
        <f aca="true" t="shared" si="67" ref="F274:L274">SUM(F276:F279)</f>
        <v>0</v>
      </c>
      <c r="G274" s="101">
        <f t="shared" si="67"/>
        <v>0</v>
      </c>
      <c r="H274" s="112">
        <f t="shared" si="67"/>
        <v>0</v>
      </c>
      <c r="I274" s="101">
        <f t="shared" si="67"/>
        <v>0</v>
      </c>
      <c r="J274" s="112">
        <f t="shared" si="67"/>
        <v>0</v>
      </c>
      <c r="K274" s="101">
        <f t="shared" si="67"/>
        <v>0</v>
      </c>
      <c r="L274" s="101">
        <f t="shared" si="67"/>
        <v>0</v>
      </c>
    </row>
    <row r="275" spans="1:12" s="210" customFormat="1" ht="14.25" customHeight="1">
      <c r="A275" s="207"/>
      <c r="B275" s="199"/>
      <c r="C275" s="208"/>
      <c r="D275" s="209"/>
      <c r="E275" s="206" t="s">
        <v>452</v>
      </c>
      <c r="F275" s="101"/>
      <c r="G275" s="101"/>
      <c r="H275" s="112"/>
      <c r="I275" s="101"/>
      <c r="J275" s="112"/>
      <c r="K275" s="101"/>
      <c r="L275" s="101"/>
    </row>
    <row r="276" spans="1:12" ht="24.75" customHeight="1" thickBot="1">
      <c r="A276" s="207">
        <v>2721</v>
      </c>
      <c r="B276" s="240" t="s">
        <v>5</v>
      </c>
      <c r="C276" s="208">
        <v>2</v>
      </c>
      <c r="D276" s="209">
        <v>1</v>
      </c>
      <c r="E276" s="206" t="s">
        <v>265</v>
      </c>
      <c r="F276" s="222">
        <f>SUM(G276:H276)</f>
        <v>0</v>
      </c>
      <c r="G276" s="222"/>
      <c r="H276" s="223"/>
      <c r="I276" s="222"/>
      <c r="J276" s="223"/>
      <c r="K276" s="222"/>
      <c r="L276" s="222"/>
    </row>
    <row r="277" spans="1:12" ht="24.75" customHeight="1" thickBot="1">
      <c r="A277" s="207">
        <v>2722</v>
      </c>
      <c r="B277" s="240" t="s">
        <v>5</v>
      </c>
      <c r="C277" s="208">
        <v>2</v>
      </c>
      <c r="D277" s="209">
        <v>2</v>
      </c>
      <c r="E277" s="206" t="s">
        <v>266</v>
      </c>
      <c r="F277" s="222">
        <f>SUM(G277:H277)</f>
        <v>0</v>
      </c>
      <c r="G277" s="222"/>
      <c r="H277" s="223"/>
      <c r="I277" s="222"/>
      <c r="J277" s="223"/>
      <c r="K277" s="222"/>
      <c r="L277" s="222"/>
    </row>
    <row r="278" spans="1:12" ht="19.5" customHeight="1" thickBot="1">
      <c r="A278" s="207">
        <v>2723</v>
      </c>
      <c r="B278" s="240" t="s">
        <v>5</v>
      </c>
      <c r="C278" s="208">
        <v>2</v>
      </c>
      <c r="D278" s="209">
        <v>3</v>
      </c>
      <c r="E278" s="206" t="s">
        <v>365</v>
      </c>
      <c r="F278" s="222">
        <f>SUM(G278:H278)</f>
        <v>0</v>
      </c>
      <c r="G278" s="222"/>
      <c r="H278" s="223"/>
      <c r="I278" s="222"/>
      <c r="J278" s="223"/>
      <c r="K278" s="222"/>
      <c r="L278" s="222"/>
    </row>
    <row r="279" spans="1:12" ht="15.75" customHeight="1" thickBot="1">
      <c r="A279" s="207">
        <v>2724</v>
      </c>
      <c r="B279" s="240" t="s">
        <v>5</v>
      </c>
      <c r="C279" s="208">
        <v>2</v>
      </c>
      <c r="D279" s="209">
        <v>4</v>
      </c>
      <c r="E279" s="206" t="s">
        <v>267</v>
      </c>
      <c r="F279" s="222">
        <f>SUM(G279:H279)</f>
        <v>0</v>
      </c>
      <c r="G279" s="222"/>
      <c r="H279" s="223"/>
      <c r="I279" s="222"/>
      <c r="J279" s="223"/>
      <c r="K279" s="222"/>
      <c r="L279" s="222"/>
    </row>
    <row r="280" spans="1:12" ht="19.5" customHeight="1">
      <c r="A280" s="207">
        <v>2730</v>
      </c>
      <c r="B280" s="240" t="s">
        <v>5</v>
      </c>
      <c r="C280" s="208">
        <v>3</v>
      </c>
      <c r="D280" s="209">
        <v>0</v>
      </c>
      <c r="E280" s="206" t="s">
        <v>268</v>
      </c>
      <c r="F280" s="101">
        <f aca="true" t="shared" si="68" ref="F280:L280">SUM(F282:F285)</f>
        <v>0</v>
      </c>
      <c r="G280" s="101">
        <f t="shared" si="68"/>
        <v>0</v>
      </c>
      <c r="H280" s="112">
        <f t="shared" si="68"/>
        <v>0</v>
      </c>
      <c r="I280" s="101">
        <f t="shared" si="68"/>
        <v>0</v>
      </c>
      <c r="J280" s="112">
        <f t="shared" si="68"/>
        <v>0</v>
      </c>
      <c r="K280" s="101">
        <f t="shared" si="68"/>
        <v>0</v>
      </c>
      <c r="L280" s="101">
        <f t="shared" si="68"/>
        <v>0</v>
      </c>
    </row>
    <row r="281" spans="1:12" s="210" customFormat="1" ht="10.5" customHeight="1">
      <c r="A281" s="207"/>
      <c r="B281" s="199"/>
      <c r="C281" s="208"/>
      <c r="D281" s="209"/>
      <c r="E281" s="206" t="s">
        <v>452</v>
      </c>
      <c r="F281" s="101"/>
      <c r="G281" s="101"/>
      <c r="H281" s="112"/>
      <c r="I281" s="101"/>
      <c r="J281" s="112"/>
      <c r="K281" s="101"/>
      <c r="L281" s="101"/>
    </row>
    <row r="282" spans="1:12" ht="24.75" customHeight="1" thickBot="1">
      <c r="A282" s="207">
        <v>2731</v>
      </c>
      <c r="B282" s="240" t="s">
        <v>5</v>
      </c>
      <c r="C282" s="208">
        <v>3</v>
      </c>
      <c r="D282" s="209">
        <v>1</v>
      </c>
      <c r="E282" s="206" t="s">
        <v>269</v>
      </c>
      <c r="F282" s="222">
        <f>SUM(G282:H282)</f>
        <v>0</v>
      </c>
      <c r="G282" s="222"/>
      <c r="H282" s="223"/>
      <c r="I282" s="222"/>
      <c r="J282" s="223"/>
      <c r="K282" s="222"/>
      <c r="L282" s="222"/>
    </row>
    <row r="283" spans="1:12" ht="23.25" customHeight="1" thickBot="1">
      <c r="A283" s="207">
        <v>2732</v>
      </c>
      <c r="B283" s="240" t="s">
        <v>5</v>
      </c>
      <c r="C283" s="208">
        <v>3</v>
      </c>
      <c r="D283" s="209">
        <v>2</v>
      </c>
      <c r="E283" s="206" t="s">
        <v>270</v>
      </c>
      <c r="F283" s="222">
        <f>SUM(G283:H283)</f>
        <v>0</v>
      </c>
      <c r="G283" s="222"/>
      <c r="H283" s="223"/>
      <c r="I283" s="222"/>
      <c r="J283" s="223"/>
      <c r="K283" s="222"/>
      <c r="L283" s="222"/>
    </row>
    <row r="284" spans="1:12" ht="26.25" customHeight="1" thickBot="1">
      <c r="A284" s="207">
        <v>2733</v>
      </c>
      <c r="B284" s="240" t="s">
        <v>5</v>
      </c>
      <c r="C284" s="208">
        <v>3</v>
      </c>
      <c r="D284" s="209">
        <v>3</v>
      </c>
      <c r="E284" s="206" t="s">
        <v>271</v>
      </c>
      <c r="F284" s="222">
        <f>SUM(G284:H284)</f>
        <v>0</v>
      </c>
      <c r="G284" s="222"/>
      <c r="H284" s="223"/>
      <c r="I284" s="222"/>
      <c r="J284" s="223"/>
      <c r="K284" s="222"/>
      <c r="L284" s="222"/>
    </row>
    <row r="285" spans="1:12" ht="39" customHeight="1" thickBot="1">
      <c r="A285" s="207">
        <v>2734</v>
      </c>
      <c r="B285" s="240" t="s">
        <v>5</v>
      </c>
      <c r="C285" s="208">
        <v>3</v>
      </c>
      <c r="D285" s="209">
        <v>4</v>
      </c>
      <c r="E285" s="206" t="s">
        <v>272</v>
      </c>
      <c r="F285" s="222">
        <f>SUM(G285:H285)</f>
        <v>0</v>
      </c>
      <c r="G285" s="222"/>
      <c r="H285" s="223"/>
      <c r="I285" s="222"/>
      <c r="J285" s="223"/>
      <c r="K285" s="222"/>
      <c r="L285" s="222"/>
    </row>
    <row r="286" spans="1:12" ht="26.25" customHeight="1">
      <c r="A286" s="207">
        <v>2740</v>
      </c>
      <c r="B286" s="240" t="s">
        <v>5</v>
      </c>
      <c r="C286" s="208">
        <v>4</v>
      </c>
      <c r="D286" s="209">
        <v>0</v>
      </c>
      <c r="E286" s="206" t="s">
        <v>273</v>
      </c>
      <c r="F286" s="101">
        <f aca="true" t="shared" si="69" ref="F286:L286">SUM(F288)</f>
        <v>0</v>
      </c>
      <c r="G286" s="101">
        <f t="shared" si="69"/>
        <v>0</v>
      </c>
      <c r="H286" s="112">
        <f t="shared" si="69"/>
        <v>0</v>
      </c>
      <c r="I286" s="101">
        <f t="shared" si="69"/>
        <v>0</v>
      </c>
      <c r="J286" s="112">
        <f t="shared" si="69"/>
        <v>0</v>
      </c>
      <c r="K286" s="101">
        <f t="shared" si="69"/>
        <v>0</v>
      </c>
      <c r="L286" s="101">
        <f t="shared" si="69"/>
        <v>0</v>
      </c>
    </row>
    <row r="287" spans="1:12" s="210" customFormat="1" ht="17.25" customHeight="1">
      <c r="A287" s="207"/>
      <c r="B287" s="199"/>
      <c r="C287" s="208"/>
      <c r="D287" s="209"/>
      <c r="E287" s="206" t="s">
        <v>452</v>
      </c>
      <c r="F287" s="101"/>
      <c r="G287" s="101"/>
      <c r="H287" s="112"/>
      <c r="I287" s="101"/>
      <c r="J287" s="112"/>
      <c r="K287" s="101"/>
      <c r="L287" s="101"/>
    </row>
    <row r="288" spans="1:12" ht="27.75" customHeight="1" thickBot="1">
      <c r="A288" s="207">
        <v>2741</v>
      </c>
      <c r="B288" s="240" t="s">
        <v>5</v>
      </c>
      <c r="C288" s="208">
        <v>4</v>
      </c>
      <c r="D288" s="209">
        <v>1</v>
      </c>
      <c r="E288" s="206" t="s">
        <v>273</v>
      </c>
      <c r="F288" s="222">
        <f>SUM(G288:H288)</f>
        <v>0</v>
      </c>
      <c r="G288" s="222"/>
      <c r="H288" s="223"/>
      <c r="I288" s="222"/>
      <c r="J288" s="223"/>
      <c r="K288" s="222"/>
      <c r="L288" s="222"/>
    </row>
    <row r="289" spans="1:12" ht="39.75" customHeight="1">
      <c r="A289" s="207">
        <v>2750</v>
      </c>
      <c r="B289" s="240" t="s">
        <v>5</v>
      </c>
      <c r="C289" s="208">
        <v>5</v>
      </c>
      <c r="D289" s="209">
        <v>0</v>
      </c>
      <c r="E289" s="206" t="s">
        <v>274</v>
      </c>
      <c r="F289" s="101">
        <f aca="true" t="shared" si="70" ref="F289:L289">SUM(F291)</f>
        <v>0</v>
      </c>
      <c r="G289" s="101">
        <f t="shared" si="70"/>
        <v>0</v>
      </c>
      <c r="H289" s="112">
        <f t="shared" si="70"/>
        <v>0</v>
      </c>
      <c r="I289" s="101">
        <f t="shared" si="70"/>
        <v>0</v>
      </c>
      <c r="J289" s="112">
        <f t="shared" si="70"/>
        <v>0</v>
      </c>
      <c r="K289" s="101">
        <f t="shared" si="70"/>
        <v>0</v>
      </c>
      <c r="L289" s="101">
        <f t="shared" si="70"/>
        <v>0</v>
      </c>
    </row>
    <row r="290" spans="1:12" s="210" customFormat="1" ht="15.75" customHeight="1">
      <c r="A290" s="207"/>
      <c r="B290" s="199"/>
      <c r="C290" s="208"/>
      <c r="D290" s="209"/>
      <c r="E290" s="206" t="s">
        <v>452</v>
      </c>
      <c r="F290" s="101"/>
      <c r="G290" s="101"/>
      <c r="H290" s="112"/>
      <c r="I290" s="101"/>
      <c r="J290" s="112"/>
      <c r="K290" s="101"/>
      <c r="L290" s="101"/>
    </row>
    <row r="291" spans="1:12" ht="37.5" customHeight="1" thickBot="1">
      <c r="A291" s="207">
        <v>2751</v>
      </c>
      <c r="B291" s="240" t="s">
        <v>5</v>
      </c>
      <c r="C291" s="208">
        <v>5</v>
      </c>
      <c r="D291" s="209">
        <v>1</v>
      </c>
      <c r="E291" s="206" t="s">
        <v>274</v>
      </c>
      <c r="F291" s="222">
        <f>SUM(G291:H291)</f>
        <v>0</v>
      </c>
      <c r="G291" s="222"/>
      <c r="H291" s="223"/>
      <c r="I291" s="222"/>
      <c r="J291" s="223"/>
      <c r="K291" s="222"/>
      <c r="L291" s="222"/>
    </row>
    <row r="292" spans="1:12" ht="26.25" customHeight="1">
      <c r="A292" s="207">
        <v>2760</v>
      </c>
      <c r="B292" s="240" t="s">
        <v>5</v>
      </c>
      <c r="C292" s="208">
        <v>6</v>
      </c>
      <c r="D292" s="209">
        <v>0</v>
      </c>
      <c r="E292" s="206" t="s">
        <v>275</v>
      </c>
      <c r="F292" s="101">
        <f aca="true" t="shared" si="71" ref="F292:L292">SUM(F294:F295)</f>
        <v>0</v>
      </c>
      <c r="G292" s="101">
        <f t="shared" si="71"/>
        <v>0</v>
      </c>
      <c r="H292" s="112">
        <f t="shared" si="71"/>
        <v>0</v>
      </c>
      <c r="I292" s="101">
        <f t="shared" si="71"/>
        <v>0</v>
      </c>
      <c r="J292" s="112">
        <f t="shared" si="71"/>
        <v>0</v>
      </c>
      <c r="K292" s="101">
        <f t="shared" si="71"/>
        <v>0</v>
      </c>
      <c r="L292" s="101">
        <f t="shared" si="71"/>
        <v>0</v>
      </c>
    </row>
    <row r="293" spans="1:12" s="210" customFormat="1" ht="16.5" customHeight="1">
      <c r="A293" s="207"/>
      <c r="B293" s="199"/>
      <c r="C293" s="208"/>
      <c r="D293" s="209"/>
      <c r="E293" s="206" t="s">
        <v>452</v>
      </c>
      <c r="F293" s="101"/>
      <c r="G293" s="101"/>
      <c r="H293" s="112"/>
      <c r="I293" s="101"/>
      <c r="J293" s="112"/>
      <c r="K293" s="101"/>
      <c r="L293" s="101"/>
    </row>
    <row r="294" spans="1:12" ht="24.75" thickBot="1">
      <c r="A294" s="207">
        <v>2761</v>
      </c>
      <c r="B294" s="240" t="s">
        <v>5</v>
      </c>
      <c r="C294" s="208">
        <v>6</v>
      </c>
      <c r="D294" s="209">
        <v>1</v>
      </c>
      <c r="E294" s="206" t="s">
        <v>7</v>
      </c>
      <c r="F294" s="222">
        <f>SUM(G294:H294)</f>
        <v>0</v>
      </c>
      <c r="G294" s="222"/>
      <c r="H294" s="223"/>
      <c r="I294" s="222"/>
      <c r="J294" s="223"/>
      <c r="K294" s="222"/>
      <c r="L294" s="222"/>
    </row>
    <row r="295" spans="1:12" ht="23.25" customHeight="1" thickBot="1">
      <c r="A295" s="207">
        <v>2762</v>
      </c>
      <c r="B295" s="240" t="s">
        <v>5</v>
      </c>
      <c r="C295" s="208">
        <v>6</v>
      </c>
      <c r="D295" s="209">
        <v>2</v>
      </c>
      <c r="E295" s="206" t="s">
        <v>275</v>
      </c>
      <c r="F295" s="222">
        <f>SUM(G295:H295)</f>
        <v>0</v>
      </c>
      <c r="G295" s="222"/>
      <c r="H295" s="223"/>
      <c r="I295" s="222"/>
      <c r="J295" s="223"/>
      <c r="K295" s="222"/>
      <c r="L295" s="222"/>
    </row>
    <row r="296" spans="1:12" s="205" customFormat="1" ht="37.5" customHeight="1">
      <c r="A296" s="207">
        <v>2800</v>
      </c>
      <c r="B296" s="240" t="s">
        <v>8</v>
      </c>
      <c r="C296" s="241">
        <v>0</v>
      </c>
      <c r="D296" s="242">
        <v>0</v>
      </c>
      <c r="E296" s="224" t="s">
        <v>852</v>
      </c>
      <c r="F296" s="95">
        <f aca="true" t="shared" si="72" ref="F296:L296">SUM(F298,F301,F314,F320,F325,F328)</f>
        <v>21903.6</v>
      </c>
      <c r="G296" s="95">
        <f t="shared" si="72"/>
        <v>21903.6</v>
      </c>
      <c r="H296" s="239">
        <f t="shared" si="72"/>
        <v>0</v>
      </c>
      <c r="I296" s="95">
        <f t="shared" si="72"/>
        <v>5178.6</v>
      </c>
      <c r="J296" s="239">
        <f t="shared" si="72"/>
        <v>10028.6</v>
      </c>
      <c r="K296" s="95">
        <f t="shared" si="72"/>
        <v>16378.6</v>
      </c>
      <c r="L296" s="95">
        <f t="shared" si="72"/>
        <v>21903.6</v>
      </c>
    </row>
    <row r="297" spans="1:12" ht="11.25" customHeight="1">
      <c r="A297" s="198"/>
      <c r="B297" s="199"/>
      <c r="C297" s="200"/>
      <c r="D297" s="201"/>
      <c r="E297" s="206" t="s">
        <v>451</v>
      </c>
      <c r="F297" s="232"/>
      <c r="G297" s="232"/>
      <c r="H297" s="238"/>
      <c r="I297" s="232"/>
      <c r="J297" s="238"/>
      <c r="K297" s="232"/>
      <c r="L297" s="232"/>
    </row>
    <row r="298" spans="1:12" ht="18.75" customHeight="1">
      <c r="A298" s="207">
        <v>2810</v>
      </c>
      <c r="B298" s="240" t="s">
        <v>8</v>
      </c>
      <c r="C298" s="208">
        <v>1</v>
      </c>
      <c r="D298" s="209">
        <v>0</v>
      </c>
      <c r="E298" s="206" t="s">
        <v>276</v>
      </c>
      <c r="F298" s="95">
        <f aca="true" t="shared" si="73" ref="F298:L298">SUM(F300)</f>
        <v>0</v>
      </c>
      <c r="G298" s="95">
        <f t="shared" si="73"/>
        <v>0</v>
      </c>
      <c r="H298" s="239">
        <f t="shared" si="73"/>
        <v>0</v>
      </c>
      <c r="I298" s="95">
        <f t="shared" si="73"/>
        <v>0</v>
      </c>
      <c r="J298" s="239">
        <f t="shared" si="73"/>
        <v>0</v>
      </c>
      <c r="K298" s="95">
        <f t="shared" si="73"/>
        <v>0</v>
      </c>
      <c r="L298" s="95">
        <f t="shared" si="73"/>
        <v>0</v>
      </c>
    </row>
    <row r="299" spans="1:12" s="210" customFormat="1" ht="12.75" customHeight="1">
      <c r="A299" s="207"/>
      <c r="B299" s="199"/>
      <c r="C299" s="208"/>
      <c r="D299" s="209"/>
      <c r="E299" s="206" t="s">
        <v>452</v>
      </c>
      <c r="F299" s="101"/>
      <c r="G299" s="101"/>
      <c r="H299" s="112"/>
      <c r="I299" s="101"/>
      <c r="J299" s="112"/>
      <c r="K299" s="101"/>
      <c r="L299" s="101"/>
    </row>
    <row r="300" spans="1:12" ht="16.5" customHeight="1" thickBot="1">
      <c r="A300" s="207">
        <v>2811</v>
      </c>
      <c r="B300" s="240" t="s">
        <v>8</v>
      </c>
      <c r="C300" s="208">
        <v>1</v>
      </c>
      <c r="D300" s="209">
        <v>1</v>
      </c>
      <c r="E300" s="206" t="s">
        <v>276</v>
      </c>
      <c r="F300" s="222">
        <f>SUM(G300:H300)</f>
        <v>0</v>
      </c>
      <c r="G300" s="222"/>
      <c r="H300" s="222"/>
      <c r="I300" s="222"/>
      <c r="J300" s="222"/>
      <c r="K300" s="222"/>
      <c r="L300" s="222"/>
    </row>
    <row r="301" spans="1:12" ht="17.25" customHeight="1">
      <c r="A301" s="207">
        <v>2820</v>
      </c>
      <c r="B301" s="240" t="s">
        <v>8</v>
      </c>
      <c r="C301" s="208">
        <v>2</v>
      </c>
      <c r="D301" s="209">
        <v>0</v>
      </c>
      <c r="E301" s="224" t="s">
        <v>279</v>
      </c>
      <c r="F301" s="95">
        <f>F303+F306+F307+F308</f>
        <v>21903.6</v>
      </c>
      <c r="G301" s="95">
        <f aca="true" t="shared" si="74" ref="G301:L301">SUM(G303,G306,G307,G308,G311,G312,G313)</f>
        <v>21903.6</v>
      </c>
      <c r="H301" s="95">
        <f t="shared" si="74"/>
        <v>0</v>
      </c>
      <c r="I301" s="95">
        <f t="shared" si="74"/>
        <v>5178.6</v>
      </c>
      <c r="J301" s="95">
        <f t="shared" si="74"/>
        <v>10028.6</v>
      </c>
      <c r="K301" s="95">
        <f t="shared" si="74"/>
        <v>16378.6</v>
      </c>
      <c r="L301" s="95">
        <f t="shared" si="74"/>
        <v>21903.6</v>
      </c>
    </row>
    <row r="302" spans="1:12" s="210" customFormat="1" ht="10.5" customHeight="1">
      <c r="A302" s="207"/>
      <c r="B302" s="199"/>
      <c r="C302" s="208"/>
      <c r="D302" s="209"/>
      <c r="E302" s="206" t="s">
        <v>452</v>
      </c>
      <c r="F302" s="101"/>
      <c r="G302" s="101"/>
      <c r="H302" s="112"/>
      <c r="I302" s="101"/>
      <c r="J302" s="112"/>
      <c r="K302" s="101"/>
      <c r="L302" s="101"/>
    </row>
    <row r="303" spans="1:12" ht="15.75" thickBot="1">
      <c r="A303" s="207">
        <v>2821</v>
      </c>
      <c r="B303" s="240" t="s">
        <v>8</v>
      </c>
      <c r="C303" s="208">
        <v>2</v>
      </c>
      <c r="D303" s="209">
        <v>1</v>
      </c>
      <c r="E303" s="224" t="s">
        <v>9</v>
      </c>
      <c r="F303" s="222">
        <f>F304+F305</f>
        <v>17571</v>
      </c>
      <c r="G303" s="222">
        <f aca="true" t="shared" si="75" ref="G303:L303">SUM(G304:G305)</f>
        <v>17571</v>
      </c>
      <c r="H303" s="222">
        <f t="shared" si="75"/>
        <v>0</v>
      </c>
      <c r="I303" s="222">
        <f t="shared" si="75"/>
        <v>4596</v>
      </c>
      <c r="J303" s="222">
        <f t="shared" si="75"/>
        <v>9096</v>
      </c>
      <c r="K303" s="222">
        <f t="shared" si="75"/>
        <v>13096</v>
      </c>
      <c r="L303" s="222">
        <f t="shared" si="75"/>
        <v>17571</v>
      </c>
    </row>
    <row r="304" spans="1:12" ht="40.5" customHeight="1" thickBot="1">
      <c r="A304" s="207"/>
      <c r="B304" s="240"/>
      <c r="C304" s="208"/>
      <c r="D304" s="209"/>
      <c r="E304" s="117" t="s">
        <v>720</v>
      </c>
      <c r="F304" s="222">
        <f>SUM(G304:H304)</f>
        <v>17571</v>
      </c>
      <c r="G304" s="101">
        <v>17571</v>
      </c>
      <c r="H304" s="112"/>
      <c r="I304" s="251">
        <v>4596</v>
      </c>
      <c r="J304" s="252">
        <v>9096</v>
      </c>
      <c r="K304" s="252">
        <v>13096</v>
      </c>
      <c r="L304" s="253">
        <v>17571</v>
      </c>
    </row>
    <row r="305" spans="1:12" ht="15.75" thickBot="1">
      <c r="A305" s="207"/>
      <c r="B305" s="240"/>
      <c r="C305" s="208"/>
      <c r="D305" s="209"/>
      <c r="E305" s="206"/>
      <c r="F305" s="222">
        <f>SUM(G305:H305)</f>
        <v>0</v>
      </c>
      <c r="G305" s="101"/>
      <c r="H305" s="112"/>
      <c r="I305" s="101"/>
      <c r="J305" s="112"/>
      <c r="K305" s="101"/>
      <c r="L305" s="101"/>
    </row>
    <row r="306" spans="1:12" ht="15.75" thickBot="1">
      <c r="A306" s="207">
        <v>2822</v>
      </c>
      <c r="B306" s="240" t="s">
        <v>8</v>
      </c>
      <c r="C306" s="208">
        <v>2</v>
      </c>
      <c r="D306" s="209">
        <v>2</v>
      </c>
      <c r="E306" s="206" t="s">
        <v>10</v>
      </c>
      <c r="F306" s="222">
        <f>SUM(G306:H306)</f>
        <v>0</v>
      </c>
      <c r="G306" s="101"/>
      <c r="H306" s="101"/>
      <c r="I306" s="101"/>
      <c r="J306" s="101"/>
      <c r="K306" s="101"/>
      <c r="L306" s="101"/>
    </row>
    <row r="307" spans="1:12" ht="24" customHeight="1" thickBot="1">
      <c r="A307" s="207">
        <v>2823</v>
      </c>
      <c r="B307" s="240" t="s">
        <v>8</v>
      </c>
      <c r="C307" s="208">
        <v>2</v>
      </c>
      <c r="D307" s="209">
        <v>3</v>
      </c>
      <c r="E307" s="206" t="s">
        <v>45</v>
      </c>
      <c r="F307" s="222">
        <f>SUM(G307:H307)</f>
        <v>0</v>
      </c>
      <c r="G307" s="254"/>
      <c r="H307" s="254"/>
      <c r="I307" s="254"/>
      <c r="J307" s="254"/>
      <c r="K307" s="254"/>
      <c r="L307" s="254"/>
    </row>
    <row r="308" spans="1:12" ht="15.75" thickBot="1">
      <c r="A308" s="207">
        <v>2824</v>
      </c>
      <c r="B308" s="240" t="s">
        <v>8</v>
      </c>
      <c r="C308" s="208">
        <v>2</v>
      </c>
      <c r="D308" s="209">
        <v>4</v>
      </c>
      <c r="E308" s="224" t="s">
        <v>11</v>
      </c>
      <c r="F308" s="254">
        <f aca="true" t="shared" si="76" ref="F308:F313">SUM(G308:H308)</f>
        <v>4332.6</v>
      </c>
      <c r="G308" s="95">
        <f aca="true" t="shared" si="77" ref="G308:L308">SUM(G309:G310)</f>
        <v>4332.6</v>
      </c>
      <c r="H308" s="95">
        <f t="shared" si="77"/>
        <v>0</v>
      </c>
      <c r="I308" s="95">
        <f t="shared" si="77"/>
        <v>582.6</v>
      </c>
      <c r="J308" s="95">
        <f t="shared" si="77"/>
        <v>932.6</v>
      </c>
      <c r="K308" s="95">
        <f t="shared" si="77"/>
        <v>3282.6</v>
      </c>
      <c r="L308" s="95">
        <f t="shared" si="77"/>
        <v>4332.6</v>
      </c>
    </row>
    <row r="309" spans="1:12" ht="24.75" thickBot="1">
      <c r="A309" s="207"/>
      <c r="B309" s="240"/>
      <c r="C309" s="208"/>
      <c r="D309" s="209"/>
      <c r="E309" s="119" t="s">
        <v>726</v>
      </c>
      <c r="F309" s="222">
        <f t="shared" si="76"/>
        <v>3200</v>
      </c>
      <c r="G309" s="101">
        <v>3200</v>
      </c>
      <c r="H309" s="112"/>
      <c r="I309" s="101">
        <v>150</v>
      </c>
      <c r="J309" s="112">
        <v>300</v>
      </c>
      <c r="K309" s="101">
        <v>2450</v>
      </c>
      <c r="L309" s="101">
        <v>3200</v>
      </c>
    </row>
    <row r="310" spans="1:12" ht="15.75" thickBot="1">
      <c r="A310" s="207"/>
      <c r="B310" s="240"/>
      <c r="C310" s="208"/>
      <c r="D310" s="209"/>
      <c r="E310" s="119" t="s">
        <v>719</v>
      </c>
      <c r="F310" s="222">
        <f t="shared" si="76"/>
        <v>1132.6</v>
      </c>
      <c r="G310" s="101">
        <v>1132.6</v>
      </c>
      <c r="H310" s="112"/>
      <c r="I310" s="101">
        <v>432.6</v>
      </c>
      <c r="J310" s="112">
        <v>632.6</v>
      </c>
      <c r="K310" s="101">
        <v>832.6</v>
      </c>
      <c r="L310" s="101">
        <v>1132.6</v>
      </c>
    </row>
    <row r="311" spans="1:12" ht="15.75" thickBot="1">
      <c r="A311" s="207">
        <v>2825</v>
      </c>
      <c r="B311" s="240" t="s">
        <v>8</v>
      </c>
      <c r="C311" s="208">
        <v>2</v>
      </c>
      <c r="D311" s="209">
        <v>5</v>
      </c>
      <c r="E311" s="206" t="s">
        <v>12</v>
      </c>
      <c r="F311" s="254">
        <f t="shared" si="76"/>
        <v>0</v>
      </c>
      <c r="G311" s="95"/>
      <c r="H311" s="95"/>
      <c r="I311" s="95"/>
      <c r="J311" s="95"/>
      <c r="K311" s="95"/>
      <c r="L311" s="95"/>
    </row>
    <row r="312" spans="1:12" ht="15.75" thickBot="1">
      <c r="A312" s="207">
        <v>2826</v>
      </c>
      <c r="B312" s="240" t="s">
        <v>8</v>
      </c>
      <c r="C312" s="208">
        <v>2</v>
      </c>
      <c r="D312" s="209">
        <v>6</v>
      </c>
      <c r="E312" s="206" t="s">
        <v>13</v>
      </c>
      <c r="F312" s="222">
        <f t="shared" si="76"/>
        <v>0</v>
      </c>
      <c r="G312" s="101"/>
      <c r="H312" s="112"/>
      <c r="I312" s="101"/>
      <c r="J312" s="112"/>
      <c r="K312" s="101"/>
      <c r="L312" s="101"/>
    </row>
    <row r="313" spans="1:12" ht="24.75" thickBot="1">
      <c r="A313" s="207">
        <v>2827</v>
      </c>
      <c r="B313" s="240" t="s">
        <v>8</v>
      </c>
      <c r="C313" s="208">
        <v>2</v>
      </c>
      <c r="D313" s="209">
        <v>7</v>
      </c>
      <c r="E313" s="206" t="s">
        <v>14</v>
      </c>
      <c r="F313" s="222">
        <f t="shared" si="76"/>
        <v>0</v>
      </c>
      <c r="G313" s="101"/>
      <c r="H313" s="101"/>
      <c r="I313" s="101"/>
      <c r="J313" s="101"/>
      <c r="K313" s="101"/>
      <c r="L313" s="101"/>
    </row>
    <row r="314" spans="1:12" ht="36.75" customHeight="1">
      <c r="A314" s="207">
        <v>2830</v>
      </c>
      <c r="B314" s="240" t="s">
        <v>8</v>
      </c>
      <c r="C314" s="208">
        <v>3</v>
      </c>
      <c r="D314" s="209">
        <v>0</v>
      </c>
      <c r="E314" s="206" t="s">
        <v>280</v>
      </c>
      <c r="F314" s="101">
        <f aca="true" t="shared" si="78" ref="F314:L314">SUM(F316:F317)</f>
        <v>0</v>
      </c>
      <c r="G314" s="101">
        <f t="shared" si="78"/>
        <v>0</v>
      </c>
      <c r="H314" s="101">
        <f t="shared" si="78"/>
        <v>0</v>
      </c>
      <c r="I314" s="101">
        <f t="shared" si="78"/>
        <v>0</v>
      </c>
      <c r="J314" s="101">
        <f t="shared" si="78"/>
        <v>0</v>
      </c>
      <c r="K314" s="101">
        <f t="shared" si="78"/>
        <v>0</v>
      </c>
      <c r="L314" s="101">
        <f t="shared" si="78"/>
        <v>0</v>
      </c>
    </row>
    <row r="315" spans="1:12" s="210" customFormat="1" ht="15" customHeight="1">
      <c r="A315" s="207"/>
      <c r="B315" s="199"/>
      <c r="C315" s="208"/>
      <c r="D315" s="209"/>
      <c r="E315" s="206" t="s">
        <v>452</v>
      </c>
      <c r="F315" s="101"/>
      <c r="G315" s="101"/>
      <c r="H315" s="112"/>
      <c r="I315" s="101"/>
      <c r="J315" s="112"/>
      <c r="K315" s="101"/>
      <c r="L315" s="101"/>
    </row>
    <row r="316" spans="1:12" ht="19.5" customHeight="1" thickBot="1">
      <c r="A316" s="207">
        <v>2831</v>
      </c>
      <c r="B316" s="240" t="s">
        <v>8</v>
      </c>
      <c r="C316" s="208">
        <v>3</v>
      </c>
      <c r="D316" s="209">
        <v>1</v>
      </c>
      <c r="E316" s="206" t="s">
        <v>46</v>
      </c>
      <c r="F316" s="222">
        <f>SUM(G316:H316)</f>
        <v>0</v>
      </c>
      <c r="G316" s="101"/>
      <c r="H316" s="112"/>
      <c r="I316" s="101"/>
      <c r="J316" s="112"/>
      <c r="K316" s="101"/>
      <c r="L316" s="101"/>
    </row>
    <row r="317" spans="1:12" ht="15.75" thickBot="1">
      <c r="A317" s="207">
        <v>2832</v>
      </c>
      <c r="B317" s="240" t="s">
        <v>8</v>
      </c>
      <c r="C317" s="208">
        <v>3</v>
      </c>
      <c r="D317" s="209">
        <v>2</v>
      </c>
      <c r="E317" s="206" t="s">
        <v>51</v>
      </c>
      <c r="F317" s="222">
        <f>SUM(G317:H317)</f>
        <v>0</v>
      </c>
      <c r="G317" s="101">
        <f aca="true" t="shared" si="79" ref="G317:L317">G318</f>
        <v>0</v>
      </c>
      <c r="H317" s="101">
        <f t="shared" si="79"/>
        <v>0</v>
      </c>
      <c r="I317" s="101">
        <f t="shared" si="79"/>
        <v>0</v>
      </c>
      <c r="J317" s="101">
        <f t="shared" si="79"/>
        <v>0</v>
      </c>
      <c r="K317" s="101">
        <f t="shared" si="79"/>
        <v>0</v>
      </c>
      <c r="L317" s="101">
        <f t="shared" si="79"/>
        <v>0</v>
      </c>
    </row>
    <row r="318" spans="1:12" ht="15.75" thickBot="1">
      <c r="A318" s="207"/>
      <c r="B318" s="240"/>
      <c r="C318" s="208"/>
      <c r="D318" s="209"/>
      <c r="E318" s="206">
        <v>4819</v>
      </c>
      <c r="F318" s="222">
        <f>SUM(G318:H318)</f>
        <v>0</v>
      </c>
      <c r="G318" s="101"/>
      <c r="H318" s="112">
        <v>0</v>
      </c>
      <c r="I318" s="101"/>
      <c r="J318" s="112"/>
      <c r="K318" s="101"/>
      <c r="L318" s="101"/>
    </row>
    <row r="319" spans="1:12" ht="18.75" customHeight="1" thickBot="1">
      <c r="A319" s="207">
        <v>2833</v>
      </c>
      <c r="B319" s="240" t="s">
        <v>8</v>
      </c>
      <c r="C319" s="208">
        <v>3</v>
      </c>
      <c r="D319" s="209">
        <v>3</v>
      </c>
      <c r="E319" s="206" t="s">
        <v>52</v>
      </c>
      <c r="F319" s="222">
        <f>SUM(G319:H319)</f>
        <v>0</v>
      </c>
      <c r="G319" s="101"/>
      <c r="H319" s="112"/>
      <c r="I319" s="101"/>
      <c r="J319" s="112"/>
      <c r="K319" s="101"/>
      <c r="L319" s="101"/>
    </row>
    <row r="320" spans="1:12" ht="25.5" customHeight="1">
      <c r="A320" s="207">
        <v>2840</v>
      </c>
      <c r="B320" s="240" t="s">
        <v>8</v>
      </c>
      <c r="C320" s="208">
        <v>4</v>
      </c>
      <c r="D320" s="209">
        <v>0</v>
      </c>
      <c r="E320" s="206" t="s">
        <v>53</v>
      </c>
      <c r="F320" s="101">
        <f aca="true" t="shared" si="80" ref="F320:L320">SUM(F322:F324)</f>
        <v>0</v>
      </c>
      <c r="G320" s="101">
        <f t="shared" si="80"/>
        <v>0</v>
      </c>
      <c r="H320" s="112">
        <f t="shared" si="80"/>
        <v>0</v>
      </c>
      <c r="I320" s="101">
        <f t="shared" si="80"/>
        <v>0</v>
      </c>
      <c r="J320" s="112">
        <f t="shared" si="80"/>
        <v>0</v>
      </c>
      <c r="K320" s="101">
        <f t="shared" si="80"/>
        <v>0</v>
      </c>
      <c r="L320" s="101">
        <f t="shared" si="80"/>
        <v>0</v>
      </c>
    </row>
    <row r="321" spans="1:12" s="210" customFormat="1" ht="10.5" customHeight="1">
      <c r="A321" s="207"/>
      <c r="B321" s="199"/>
      <c r="C321" s="208"/>
      <c r="D321" s="209"/>
      <c r="E321" s="206" t="s">
        <v>452</v>
      </c>
      <c r="F321" s="101"/>
      <c r="G321" s="101"/>
      <c r="H321" s="112"/>
      <c r="I321" s="101"/>
      <c r="J321" s="112"/>
      <c r="K321" s="101"/>
      <c r="L321" s="101"/>
    </row>
    <row r="322" spans="1:12" ht="19.5" customHeight="1" thickBot="1">
      <c r="A322" s="207">
        <v>2841</v>
      </c>
      <c r="B322" s="240" t="s">
        <v>8</v>
      </c>
      <c r="C322" s="208">
        <v>4</v>
      </c>
      <c r="D322" s="209">
        <v>1</v>
      </c>
      <c r="E322" s="206" t="s">
        <v>54</v>
      </c>
      <c r="F322" s="222">
        <f>SUM(G322:H322)</f>
        <v>0</v>
      </c>
      <c r="G322" s="101"/>
      <c r="H322" s="112"/>
      <c r="I322" s="101"/>
      <c r="J322" s="112"/>
      <c r="K322" s="101"/>
      <c r="L322" s="101"/>
    </row>
    <row r="323" spans="1:12" ht="36" customHeight="1" thickBot="1">
      <c r="A323" s="207">
        <v>2842</v>
      </c>
      <c r="B323" s="240" t="s">
        <v>8</v>
      </c>
      <c r="C323" s="208">
        <v>4</v>
      </c>
      <c r="D323" s="209">
        <v>2</v>
      </c>
      <c r="E323" s="206" t="s">
        <v>55</v>
      </c>
      <c r="F323" s="222">
        <f>SUM(G323:H323)</f>
        <v>0</v>
      </c>
      <c r="G323" s="101"/>
      <c r="H323" s="112"/>
      <c r="I323" s="101"/>
      <c r="J323" s="112"/>
      <c r="K323" s="101"/>
      <c r="L323" s="101"/>
    </row>
    <row r="324" spans="1:12" ht="27" customHeight="1" thickBot="1">
      <c r="A324" s="207">
        <v>2843</v>
      </c>
      <c r="B324" s="240" t="s">
        <v>8</v>
      </c>
      <c r="C324" s="208">
        <v>4</v>
      </c>
      <c r="D324" s="209">
        <v>3</v>
      </c>
      <c r="E324" s="206" t="s">
        <v>53</v>
      </c>
      <c r="F324" s="222">
        <f>SUM(G324:H324)</f>
        <v>0</v>
      </c>
      <c r="G324" s="101"/>
      <c r="H324" s="112"/>
      <c r="I324" s="101"/>
      <c r="J324" s="112"/>
      <c r="K324" s="101"/>
      <c r="L324" s="101"/>
    </row>
    <row r="325" spans="1:12" ht="36.75" customHeight="1">
      <c r="A325" s="207">
        <v>2850</v>
      </c>
      <c r="B325" s="240" t="s">
        <v>8</v>
      </c>
      <c r="C325" s="208">
        <v>5</v>
      </c>
      <c r="D325" s="209">
        <v>0</v>
      </c>
      <c r="E325" s="255" t="s">
        <v>281</v>
      </c>
      <c r="F325" s="101">
        <f aca="true" t="shared" si="81" ref="F325:L325">SUM(F327)</f>
        <v>0</v>
      </c>
      <c r="G325" s="101">
        <f t="shared" si="81"/>
        <v>0</v>
      </c>
      <c r="H325" s="112">
        <f t="shared" si="81"/>
        <v>0</v>
      </c>
      <c r="I325" s="101">
        <f t="shared" si="81"/>
        <v>0</v>
      </c>
      <c r="J325" s="112">
        <f t="shared" si="81"/>
        <v>0</v>
      </c>
      <c r="K325" s="101">
        <f t="shared" si="81"/>
        <v>0</v>
      </c>
      <c r="L325" s="101">
        <f t="shared" si="81"/>
        <v>0</v>
      </c>
    </row>
    <row r="326" spans="1:12" s="210" customFormat="1" ht="10.5" customHeight="1">
      <c r="A326" s="207"/>
      <c r="B326" s="199"/>
      <c r="C326" s="208"/>
      <c r="D326" s="209"/>
      <c r="E326" s="206" t="s">
        <v>452</v>
      </c>
      <c r="F326" s="101"/>
      <c r="G326" s="101"/>
      <c r="H326" s="112"/>
      <c r="I326" s="101"/>
      <c r="J326" s="112"/>
      <c r="K326" s="101"/>
      <c r="L326" s="101"/>
    </row>
    <row r="327" spans="1:12" ht="24" customHeight="1" thickBot="1">
      <c r="A327" s="207">
        <v>2851</v>
      </c>
      <c r="B327" s="240" t="s">
        <v>8</v>
      </c>
      <c r="C327" s="208">
        <v>5</v>
      </c>
      <c r="D327" s="209">
        <v>1</v>
      </c>
      <c r="E327" s="255" t="s">
        <v>281</v>
      </c>
      <c r="F327" s="222">
        <f>SUM(G327:H327)</f>
        <v>0</v>
      </c>
      <c r="G327" s="222"/>
      <c r="H327" s="223"/>
      <c r="I327" s="222"/>
      <c r="J327" s="223"/>
      <c r="K327" s="222"/>
      <c r="L327" s="222"/>
    </row>
    <row r="328" spans="1:12" ht="27" customHeight="1" thickBot="1">
      <c r="A328" s="207">
        <v>2860</v>
      </c>
      <c r="B328" s="240" t="s">
        <v>8</v>
      </c>
      <c r="C328" s="208">
        <v>6</v>
      </c>
      <c r="D328" s="209">
        <v>0</v>
      </c>
      <c r="E328" s="255" t="s">
        <v>282</v>
      </c>
      <c r="F328" s="227">
        <f aca="true" t="shared" si="82" ref="F328:L328">SUM(F330)</f>
        <v>0</v>
      </c>
      <c r="G328" s="227">
        <f t="shared" si="82"/>
        <v>0</v>
      </c>
      <c r="H328" s="256">
        <f t="shared" si="82"/>
        <v>0</v>
      </c>
      <c r="I328" s="227">
        <f t="shared" si="82"/>
        <v>0</v>
      </c>
      <c r="J328" s="256">
        <f t="shared" si="82"/>
        <v>0</v>
      </c>
      <c r="K328" s="227">
        <f t="shared" si="82"/>
        <v>0</v>
      </c>
      <c r="L328" s="227">
        <f t="shared" si="82"/>
        <v>0</v>
      </c>
    </row>
    <row r="329" spans="1:12" s="210" customFormat="1" ht="10.5" customHeight="1">
      <c r="A329" s="207"/>
      <c r="B329" s="199"/>
      <c r="C329" s="208"/>
      <c r="D329" s="209"/>
      <c r="E329" s="206" t="s">
        <v>452</v>
      </c>
      <c r="F329" s="232"/>
      <c r="G329" s="232"/>
      <c r="H329" s="238"/>
      <c r="I329" s="232"/>
      <c r="J329" s="238"/>
      <c r="K329" s="232"/>
      <c r="L329" s="232"/>
    </row>
    <row r="330" spans="1:12" ht="24" customHeight="1" thickBot="1">
      <c r="A330" s="207">
        <v>2861</v>
      </c>
      <c r="B330" s="240" t="s">
        <v>8</v>
      </c>
      <c r="C330" s="208">
        <v>6</v>
      </c>
      <c r="D330" s="209">
        <v>1</v>
      </c>
      <c r="E330" s="255" t="s">
        <v>282</v>
      </c>
      <c r="F330" s="222">
        <f>F331</f>
        <v>0</v>
      </c>
      <c r="G330" s="222">
        <f aca="true" t="shared" si="83" ref="G330:L330">G331</f>
        <v>0</v>
      </c>
      <c r="H330" s="222">
        <f t="shared" si="83"/>
        <v>0</v>
      </c>
      <c r="I330" s="222">
        <f t="shared" si="83"/>
        <v>0</v>
      </c>
      <c r="J330" s="222">
        <f t="shared" si="83"/>
        <v>0</v>
      </c>
      <c r="K330" s="222">
        <f t="shared" si="83"/>
        <v>0</v>
      </c>
      <c r="L330" s="222">
        <f t="shared" si="83"/>
        <v>0</v>
      </c>
    </row>
    <row r="331" spans="1:12" ht="24" customHeight="1" thickBot="1">
      <c r="A331" s="207"/>
      <c r="B331" s="240"/>
      <c r="C331" s="208"/>
      <c r="D331" s="209"/>
      <c r="E331" s="255">
        <v>4269</v>
      </c>
      <c r="F331" s="222">
        <f>SUM(G331:H331)</f>
        <v>0</v>
      </c>
      <c r="G331" s="115"/>
      <c r="H331" s="116"/>
      <c r="I331" s="115"/>
      <c r="J331" s="116"/>
      <c r="K331" s="115"/>
      <c r="L331" s="115"/>
    </row>
    <row r="332" spans="1:12" s="205" customFormat="1" ht="44.25" customHeight="1" thickBot="1">
      <c r="A332" s="257">
        <v>2900</v>
      </c>
      <c r="B332" s="258" t="s">
        <v>15</v>
      </c>
      <c r="C332" s="241">
        <v>0</v>
      </c>
      <c r="D332" s="242">
        <v>0</v>
      </c>
      <c r="E332" s="224" t="s">
        <v>853</v>
      </c>
      <c r="F332" s="222">
        <f>SUM(G332:H332)</f>
        <v>213273.59999999998</v>
      </c>
      <c r="G332" s="95">
        <f aca="true" t="shared" si="84" ref="G332:L332">SUM(G334,G348,G352,G356,G360,G370,G373,G376)</f>
        <v>213273.59999999998</v>
      </c>
      <c r="H332" s="239">
        <f t="shared" si="84"/>
        <v>0</v>
      </c>
      <c r="I332" s="95">
        <f t="shared" si="84"/>
        <v>44740.6</v>
      </c>
      <c r="J332" s="239">
        <f t="shared" si="84"/>
        <v>109691.8</v>
      </c>
      <c r="K332" s="95">
        <f t="shared" si="84"/>
        <v>166621.8</v>
      </c>
      <c r="L332" s="95">
        <f t="shared" si="84"/>
        <v>213273.59999999998</v>
      </c>
    </row>
    <row r="333" spans="1:12" ht="11.25" customHeight="1">
      <c r="A333" s="198"/>
      <c r="B333" s="199"/>
      <c r="C333" s="200"/>
      <c r="D333" s="201"/>
      <c r="E333" s="206" t="s">
        <v>451</v>
      </c>
      <c r="F333" s="232"/>
      <c r="G333" s="232"/>
      <c r="H333" s="238"/>
      <c r="I333" s="232"/>
      <c r="J333" s="238"/>
      <c r="K333" s="232"/>
      <c r="L333" s="232"/>
    </row>
    <row r="334" spans="1:12" ht="24.75" customHeight="1" thickBot="1">
      <c r="A334" s="207">
        <v>2910</v>
      </c>
      <c r="B334" s="240" t="s">
        <v>15</v>
      </c>
      <c r="C334" s="208">
        <v>1</v>
      </c>
      <c r="D334" s="209">
        <v>0</v>
      </c>
      <c r="E334" s="206" t="s">
        <v>47</v>
      </c>
      <c r="F334" s="222">
        <f>SUM(G334:H334)</f>
        <v>137908.19999999998</v>
      </c>
      <c r="G334" s="101">
        <f aca="true" t="shared" si="85" ref="G334:L334">G336+G347</f>
        <v>137908.19999999998</v>
      </c>
      <c r="H334" s="101">
        <f t="shared" si="85"/>
        <v>0</v>
      </c>
      <c r="I334" s="101">
        <f t="shared" si="85"/>
        <v>25981.5</v>
      </c>
      <c r="J334" s="101">
        <f t="shared" si="85"/>
        <v>69932.7</v>
      </c>
      <c r="K334" s="101">
        <f t="shared" si="85"/>
        <v>108362.7</v>
      </c>
      <c r="L334" s="101">
        <f t="shared" si="85"/>
        <v>137908.19999999998</v>
      </c>
    </row>
    <row r="335" spans="1:12" s="210" customFormat="1" ht="10.5" customHeight="1">
      <c r="A335" s="207"/>
      <c r="B335" s="199"/>
      <c r="C335" s="208"/>
      <c r="D335" s="209"/>
      <c r="E335" s="206" t="s">
        <v>452</v>
      </c>
      <c r="F335" s="101"/>
      <c r="G335" s="101"/>
      <c r="H335" s="112"/>
      <c r="I335" s="101"/>
      <c r="J335" s="112"/>
      <c r="K335" s="101"/>
      <c r="L335" s="101"/>
    </row>
    <row r="336" spans="1:12" ht="19.5" customHeight="1" thickBot="1">
      <c r="A336" s="207">
        <v>2911</v>
      </c>
      <c r="B336" s="240" t="s">
        <v>15</v>
      </c>
      <c r="C336" s="208">
        <v>1</v>
      </c>
      <c r="D336" s="209">
        <v>1</v>
      </c>
      <c r="E336" s="224" t="s">
        <v>309</v>
      </c>
      <c r="F336" s="222">
        <f>SUM(G336:H336)</f>
        <v>137908.19999999998</v>
      </c>
      <c r="G336" s="222">
        <f aca="true" t="shared" si="86" ref="G336:L336">G337</f>
        <v>137908.19999999998</v>
      </c>
      <c r="H336" s="222">
        <f t="shared" si="86"/>
        <v>0</v>
      </c>
      <c r="I336" s="222">
        <f t="shared" si="86"/>
        <v>25981.5</v>
      </c>
      <c r="J336" s="222">
        <f t="shared" si="86"/>
        <v>69932.7</v>
      </c>
      <c r="K336" s="222">
        <f t="shared" si="86"/>
        <v>108362.7</v>
      </c>
      <c r="L336" s="222">
        <f t="shared" si="86"/>
        <v>137908.19999999998</v>
      </c>
    </row>
    <row r="337" spans="1:12" ht="36.75" customHeight="1" thickBot="1">
      <c r="A337" s="207"/>
      <c r="B337" s="240"/>
      <c r="C337" s="405">
        <f>SUM(C339,C340,C341,C342,C343,C344,C345,C346)</f>
        <v>0</v>
      </c>
      <c r="D337" s="209"/>
      <c r="E337" s="117" t="s">
        <v>720</v>
      </c>
      <c r="F337" s="222">
        <f>SUM(G337:H337)</f>
        <v>137908.19999999998</v>
      </c>
      <c r="G337" s="222">
        <f aca="true" t="shared" si="87" ref="G337:L337">SUM(G339,G340,G341,G342,G343,G344,G345,G346)</f>
        <v>137908.19999999998</v>
      </c>
      <c r="H337" s="222">
        <f t="shared" si="87"/>
        <v>0</v>
      </c>
      <c r="I337" s="222">
        <f t="shared" si="87"/>
        <v>25981.5</v>
      </c>
      <c r="J337" s="222">
        <f t="shared" si="87"/>
        <v>69932.7</v>
      </c>
      <c r="K337" s="222">
        <f t="shared" si="87"/>
        <v>108362.7</v>
      </c>
      <c r="L337" s="222">
        <f t="shared" si="87"/>
        <v>137908.19999999998</v>
      </c>
    </row>
    <row r="338" spans="1:12" ht="19.5" customHeight="1" thickBot="1">
      <c r="A338" s="207"/>
      <c r="B338" s="240"/>
      <c r="C338" s="404"/>
      <c r="D338" s="209"/>
      <c r="E338" s="206" t="s">
        <v>727</v>
      </c>
      <c r="F338" s="222"/>
      <c r="G338" s="222"/>
      <c r="H338" s="223"/>
      <c r="I338" s="222"/>
      <c r="J338" s="223"/>
      <c r="K338" s="222"/>
      <c r="L338" s="222"/>
    </row>
    <row r="339" spans="1:12" ht="19.5" customHeight="1" thickBot="1">
      <c r="A339" s="207"/>
      <c r="B339" s="240"/>
      <c r="C339" s="406"/>
      <c r="D339" s="209"/>
      <c r="E339" s="259" t="s">
        <v>732</v>
      </c>
      <c r="F339" s="222">
        <f aca="true" t="shared" si="88" ref="F339:F346">SUM(G339:H339)</f>
        <v>16935.5</v>
      </c>
      <c r="G339" s="115">
        <v>16935.5</v>
      </c>
      <c r="H339" s="116"/>
      <c r="I339" s="115">
        <v>2606.8</v>
      </c>
      <c r="J339" s="116">
        <v>9235.8</v>
      </c>
      <c r="K339" s="115">
        <v>13864.8</v>
      </c>
      <c r="L339" s="115">
        <v>16935.5</v>
      </c>
    </row>
    <row r="340" spans="1:12" ht="19.5" customHeight="1" thickBot="1">
      <c r="A340" s="207"/>
      <c r="B340" s="240"/>
      <c r="C340" s="407"/>
      <c r="D340" s="209"/>
      <c r="E340" s="259" t="s">
        <v>733</v>
      </c>
      <c r="F340" s="222">
        <f t="shared" si="88"/>
        <v>12744.5</v>
      </c>
      <c r="G340" s="115">
        <v>12744.5</v>
      </c>
      <c r="H340" s="116"/>
      <c r="I340" s="115">
        <v>2875</v>
      </c>
      <c r="J340" s="116">
        <v>6901.2</v>
      </c>
      <c r="K340" s="115">
        <v>10009.2</v>
      </c>
      <c r="L340" s="115">
        <v>12744.5</v>
      </c>
    </row>
    <row r="341" spans="1:12" ht="19.5" customHeight="1" thickBot="1">
      <c r="A341" s="207"/>
      <c r="B341" s="240"/>
      <c r="C341" s="406"/>
      <c r="D341" s="209"/>
      <c r="E341" s="259" t="s">
        <v>734</v>
      </c>
      <c r="F341" s="222">
        <f t="shared" si="88"/>
        <v>24070</v>
      </c>
      <c r="G341" s="115">
        <v>24070</v>
      </c>
      <c r="H341" s="116"/>
      <c r="I341" s="115">
        <v>3424.6</v>
      </c>
      <c r="J341" s="116">
        <v>11649.6</v>
      </c>
      <c r="K341" s="115">
        <v>18874.6</v>
      </c>
      <c r="L341" s="115">
        <v>24070</v>
      </c>
    </row>
    <row r="342" spans="1:12" ht="19.5" customHeight="1" thickBot="1">
      <c r="A342" s="207"/>
      <c r="B342" s="240"/>
      <c r="C342" s="406"/>
      <c r="D342" s="209"/>
      <c r="E342" s="259" t="s">
        <v>746</v>
      </c>
      <c r="F342" s="222">
        <f t="shared" si="88"/>
        <v>17529.8</v>
      </c>
      <c r="G342" s="115">
        <v>17529.8</v>
      </c>
      <c r="H342" s="116"/>
      <c r="I342" s="115">
        <v>2758.6</v>
      </c>
      <c r="J342" s="116">
        <v>9602.6</v>
      </c>
      <c r="K342" s="115">
        <v>14246.6</v>
      </c>
      <c r="L342" s="115">
        <v>17529.8</v>
      </c>
    </row>
    <row r="343" spans="1:12" ht="19.5" customHeight="1" thickBot="1">
      <c r="A343" s="207"/>
      <c r="B343" s="240"/>
      <c r="C343" s="407"/>
      <c r="D343" s="209"/>
      <c r="E343" s="259" t="s">
        <v>747</v>
      </c>
      <c r="F343" s="222">
        <f t="shared" si="88"/>
        <v>27288.6</v>
      </c>
      <c r="G343" s="115">
        <v>27288.6</v>
      </c>
      <c r="H343" s="116"/>
      <c r="I343" s="115">
        <v>7141.2</v>
      </c>
      <c r="J343" s="116">
        <v>14211.2</v>
      </c>
      <c r="K343" s="115">
        <v>20881.2</v>
      </c>
      <c r="L343" s="115">
        <v>27288.6</v>
      </c>
    </row>
    <row r="344" spans="1:12" ht="19.5" customHeight="1" thickBot="1">
      <c r="A344" s="207"/>
      <c r="B344" s="240"/>
      <c r="C344" s="406"/>
      <c r="D344" s="209"/>
      <c r="E344" s="259" t="s">
        <v>748</v>
      </c>
      <c r="F344" s="222">
        <f t="shared" si="88"/>
        <v>27763.2</v>
      </c>
      <c r="G344" s="115">
        <v>27763.2</v>
      </c>
      <c r="H344" s="116"/>
      <c r="I344" s="115">
        <v>4575.3</v>
      </c>
      <c r="J344" s="116">
        <v>14663.3</v>
      </c>
      <c r="K344" s="115">
        <v>21951.3</v>
      </c>
      <c r="L344" s="115">
        <v>27763.2</v>
      </c>
    </row>
    <row r="345" spans="1:12" ht="19.5" customHeight="1" thickBot="1">
      <c r="A345" s="207"/>
      <c r="B345" s="240"/>
      <c r="C345" s="406"/>
      <c r="D345" s="209"/>
      <c r="E345" s="259" t="s">
        <v>735</v>
      </c>
      <c r="F345" s="222">
        <f t="shared" si="88"/>
        <v>10461.1</v>
      </c>
      <c r="G345" s="115">
        <v>10461.1</v>
      </c>
      <c r="H345" s="116"/>
      <c r="I345" s="115">
        <v>2600</v>
      </c>
      <c r="J345" s="116">
        <v>3669</v>
      </c>
      <c r="K345" s="115">
        <v>8535</v>
      </c>
      <c r="L345" s="115">
        <v>10461.1</v>
      </c>
    </row>
    <row r="346" spans="1:12" ht="39.75" customHeight="1" thickBot="1">
      <c r="A346" s="207"/>
      <c r="B346" s="240"/>
      <c r="C346" s="208"/>
      <c r="D346" s="209"/>
      <c r="E346" s="233" t="s">
        <v>720</v>
      </c>
      <c r="F346" s="222">
        <f t="shared" si="88"/>
        <v>1115.5</v>
      </c>
      <c r="G346" s="115">
        <v>1115.5</v>
      </c>
      <c r="H346" s="116"/>
      <c r="I346" s="115"/>
      <c r="J346" s="116"/>
      <c r="K346" s="115"/>
      <c r="L346" s="115">
        <v>1115.5</v>
      </c>
    </row>
    <row r="347" spans="1:12" ht="18" customHeight="1" thickBot="1">
      <c r="A347" s="207">
        <v>2912</v>
      </c>
      <c r="B347" s="240" t="s">
        <v>15</v>
      </c>
      <c r="C347" s="208">
        <v>1</v>
      </c>
      <c r="D347" s="209">
        <v>2</v>
      </c>
      <c r="E347" s="206" t="s">
        <v>16</v>
      </c>
      <c r="F347" s="222"/>
      <c r="G347" s="115"/>
      <c r="H347" s="115"/>
      <c r="I347" s="115"/>
      <c r="J347" s="115"/>
      <c r="K347" s="115"/>
      <c r="L347" s="115"/>
    </row>
    <row r="348" spans="1:12" ht="16.5" customHeight="1">
      <c r="A348" s="207">
        <v>2920</v>
      </c>
      <c r="B348" s="240" t="s">
        <v>15</v>
      </c>
      <c r="C348" s="208">
        <v>2</v>
      </c>
      <c r="D348" s="209">
        <v>0</v>
      </c>
      <c r="E348" s="206" t="s">
        <v>17</v>
      </c>
      <c r="F348" s="101">
        <f aca="true" t="shared" si="89" ref="F348:L348">F350+F351</f>
        <v>0</v>
      </c>
      <c r="G348" s="101">
        <f t="shared" si="89"/>
        <v>0</v>
      </c>
      <c r="H348" s="101">
        <f t="shared" si="89"/>
        <v>0</v>
      </c>
      <c r="I348" s="101">
        <f t="shared" si="89"/>
        <v>0</v>
      </c>
      <c r="J348" s="101">
        <f t="shared" si="89"/>
        <v>0</v>
      </c>
      <c r="K348" s="101">
        <f t="shared" si="89"/>
        <v>0</v>
      </c>
      <c r="L348" s="101">
        <f t="shared" si="89"/>
        <v>0</v>
      </c>
    </row>
    <row r="349" spans="1:12" s="210" customFormat="1" ht="10.5" customHeight="1">
      <c r="A349" s="207"/>
      <c r="B349" s="199"/>
      <c r="C349" s="208"/>
      <c r="D349" s="209"/>
      <c r="E349" s="206" t="s">
        <v>452</v>
      </c>
      <c r="F349" s="101"/>
      <c r="G349" s="101"/>
      <c r="H349" s="112"/>
      <c r="I349" s="101"/>
      <c r="J349" s="112"/>
      <c r="K349" s="101"/>
      <c r="L349" s="101"/>
    </row>
    <row r="350" spans="1:12" ht="17.25" customHeight="1" thickBot="1">
      <c r="A350" s="207">
        <v>2921</v>
      </c>
      <c r="B350" s="240" t="s">
        <v>15</v>
      </c>
      <c r="C350" s="208">
        <v>2</v>
      </c>
      <c r="D350" s="209">
        <v>1</v>
      </c>
      <c r="E350" s="206" t="s">
        <v>18</v>
      </c>
      <c r="F350" s="222">
        <f>SUM(G350:H350)</f>
        <v>0</v>
      </c>
      <c r="G350" s="222"/>
      <c r="H350" s="222"/>
      <c r="I350" s="222"/>
      <c r="J350" s="222"/>
      <c r="K350" s="222"/>
      <c r="L350" s="222"/>
    </row>
    <row r="351" spans="1:12" ht="30.75" customHeight="1" thickBot="1">
      <c r="A351" s="207">
        <v>2922</v>
      </c>
      <c r="B351" s="240" t="s">
        <v>15</v>
      </c>
      <c r="C351" s="208">
        <v>2</v>
      </c>
      <c r="D351" s="209">
        <v>2</v>
      </c>
      <c r="E351" s="206" t="s">
        <v>19</v>
      </c>
      <c r="F351" s="222">
        <f>SUM(G351:H351)</f>
        <v>0</v>
      </c>
      <c r="G351" s="115"/>
      <c r="H351" s="115"/>
      <c r="I351" s="115"/>
      <c r="J351" s="115"/>
      <c r="K351" s="115"/>
      <c r="L351" s="115"/>
    </row>
    <row r="352" spans="1:12" ht="36.75" customHeight="1">
      <c r="A352" s="207">
        <v>2930</v>
      </c>
      <c r="B352" s="240" t="s">
        <v>15</v>
      </c>
      <c r="C352" s="208">
        <v>3</v>
      </c>
      <c r="D352" s="209">
        <v>0</v>
      </c>
      <c r="E352" s="206" t="s">
        <v>20</v>
      </c>
      <c r="F352" s="101">
        <f aca="true" t="shared" si="90" ref="F352:L352">SUM(F354:F355)</f>
        <v>0</v>
      </c>
      <c r="G352" s="101">
        <f t="shared" si="90"/>
        <v>0</v>
      </c>
      <c r="H352" s="112">
        <f t="shared" si="90"/>
        <v>0</v>
      </c>
      <c r="I352" s="101">
        <f t="shared" si="90"/>
        <v>0</v>
      </c>
      <c r="J352" s="112">
        <f t="shared" si="90"/>
        <v>0</v>
      </c>
      <c r="K352" s="101">
        <f t="shared" si="90"/>
        <v>0</v>
      </c>
      <c r="L352" s="101">
        <f t="shared" si="90"/>
        <v>0</v>
      </c>
    </row>
    <row r="353" spans="1:12" s="210" customFormat="1" ht="10.5" customHeight="1">
      <c r="A353" s="207"/>
      <c r="B353" s="199"/>
      <c r="C353" s="208"/>
      <c r="D353" s="209"/>
      <c r="E353" s="206" t="s">
        <v>452</v>
      </c>
      <c r="F353" s="101"/>
      <c r="G353" s="101"/>
      <c r="H353" s="112"/>
      <c r="I353" s="101"/>
      <c r="J353" s="112"/>
      <c r="K353" s="101"/>
      <c r="L353" s="101"/>
    </row>
    <row r="354" spans="1:12" ht="25.5" customHeight="1" thickBot="1">
      <c r="A354" s="207">
        <v>2931</v>
      </c>
      <c r="B354" s="240" t="s">
        <v>15</v>
      </c>
      <c r="C354" s="208">
        <v>3</v>
      </c>
      <c r="D354" s="209">
        <v>1</v>
      </c>
      <c r="E354" s="206" t="s">
        <v>21</v>
      </c>
      <c r="F354" s="222">
        <f>SUM(G354:H354)</f>
        <v>0</v>
      </c>
      <c r="G354" s="222"/>
      <c r="H354" s="223"/>
      <c r="I354" s="222"/>
      <c r="J354" s="223"/>
      <c r="K354" s="222"/>
      <c r="L354" s="222"/>
    </row>
    <row r="355" spans="1:12" ht="18.75" customHeight="1" thickBot="1">
      <c r="A355" s="207">
        <v>2932</v>
      </c>
      <c r="B355" s="240" t="s">
        <v>15</v>
      </c>
      <c r="C355" s="208">
        <v>3</v>
      </c>
      <c r="D355" s="209">
        <v>2</v>
      </c>
      <c r="E355" s="206" t="s">
        <v>22</v>
      </c>
      <c r="F355" s="222">
        <f>SUM(G355:H355)</f>
        <v>0</v>
      </c>
      <c r="G355" s="115"/>
      <c r="H355" s="115"/>
      <c r="I355" s="115"/>
      <c r="J355" s="115"/>
      <c r="K355" s="115"/>
      <c r="L355" s="115"/>
    </row>
    <row r="356" spans="1:12" ht="16.5" customHeight="1">
      <c r="A356" s="207">
        <v>2940</v>
      </c>
      <c r="B356" s="240" t="s">
        <v>15</v>
      </c>
      <c r="C356" s="208">
        <v>4</v>
      </c>
      <c r="D356" s="209">
        <v>0</v>
      </c>
      <c r="E356" s="206" t="s">
        <v>310</v>
      </c>
      <c r="F356" s="101">
        <f aca="true" t="shared" si="91" ref="F356:L356">F358</f>
        <v>0</v>
      </c>
      <c r="G356" s="101">
        <f t="shared" si="91"/>
        <v>0</v>
      </c>
      <c r="H356" s="101">
        <f t="shared" si="91"/>
        <v>0</v>
      </c>
      <c r="I356" s="101">
        <f t="shared" si="91"/>
        <v>0</v>
      </c>
      <c r="J356" s="101">
        <f t="shared" si="91"/>
        <v>0</v>
      </c>
      <c r="K356" s="101">
        <f t="shared" si="91"/>
        <v>0</v>
      </c>
      <c r="L356" s="101">
        <f t="shared" si="91"/>
        <v>0</v>
      </c>
    </row>
    <row r="357" spans="1:12" s="210" customFormat="1" ht="12.75" customHeight="1">
      <c r="A357" s="207"/>
      <c r="B357" s="199"/>
      <c r="C357" s="208"/>
      <c r="D357" s="209"/>
      <c r="E357" s="206" t="s">
        <v>452</v>
      </c>
      <c r="F357" s="101"/>
      <c r="G357" s="101"/>
      <c r="H357" s="112"/>
      <c r="I357" s="101"/>
      <c r="J357" s="112"/>
      <c r="K357" s="101"/>
      <c r="L357" s="101"/>
    </row>
    <row r="358" spans="1:12" ht="24" customHeight="1" thickBot="1">
      <c r="A358" s="207">
        <v>2941</v>
      </c>
      <c r="B358" s="240" t="s">
        <v>15</v>
      </c>
      <c r="C358" s="208">
        <v>4</v>
      </c>
      <c r="D358" s="209">
        <v>1</v>
      </c>
      <c r="E358" s="206" t="s">
        <v>23</v>
      </c>
      <c r="F358" s="222">
        <f>SUM(G358:H358)</f>
        <v>0</v>
      </c>
      <c r="G358" s="222"/>
      <c r="H358" s="222"/>
      <c r="I358" s="222"/>
      <c r="J358" s="222"/>
      <c r="K358" s="222"/>
      <c r="L358" s="222"/>
    </row>
    <row r="359" spans="1:12" ht="24" customHeight="1" thickBot="1">
      <c r="A359" s="207">
        <v>2942</v>
      </c>
      <c r="B359" s="240" t="s">
        <v>15</v>
      </c>
      <c r="C359" s="208">
        <v>4</v>
      </c>
      <c r="D359" s="209">
        <v>2</v>
      </c>
      <c r="E359" s="206" t="s">
        <v>24</v>
      </c>
      <c r="F359" s="222">
        <f>SUM(G359:H359)</f>
        <v>0</v>
      </c>
      <c r="G359" s="222"/>
      <c r="H359" s="223"/>
      <c r="I359" s="222"/>
      <c r="J359" s="223"/>
      <c r="K359" s="222"/>
      <c r="L359" s="222"/>
    </row>
    <row r="360" spans="1:12" ht="27.75" customHeight="1">
      <c r="A360" s="207">
        <v>2950</v>
      </c>
      <c r="B360" s="240" t="s">
        <v>15</v>
      </c>
      <c r="C360" s="208">
        <v>5</v>
      </c>
      <c r="D360" s="209">
        <v>0</v>
      </c>
      <c r="E360" s="224" t="s">
        <v>311</v>
      </c>
      <c r="F360" s="101">
        <f>SUM(F362,F369)</f>
        <v>75365.4</v>
      </c>
      <c r="G360" s="101">
        <f aca="true" t="shared" si="92" ref="G360:L360">G362</f>
        <v>75365.4</v>
      </c>
      <c r="H360" s="101">
        <f t="shared" si="92"/>
        <v>0</v>
      </c>
      <c r="I360" s="101">
        <f t="shared" si="92"/>
        <v>18759.1</v>
      </c>
      <c r="J360" s="101">
        <f t="shared" si="92"/>
        <v>39759.100000000006</v>
      </c>
      <c r="K360" s="101">
        <f t="shared" si="92"/>
        <v>58259.100000000006</v>
      </c>
      <c r="L360" s="101">
        <f t="shared" si="92"/>
        <v>75365.4</v>
      </c>
    </row>
    <row r="361" spans="1:12" s="210" customFormat="1" ht="10.5" customHeight="1">
      <c r="A361" s="207"/>
      <c r="B361" s="199"/>
      <c r="C361" s="208"/>
      <c r="D361" s="209"/>
      <c r="E361" s="206" t="s">
        <v>452</v>
      </c>
      <c r="F361" s="101"/>
      <c r="G361" s="101"/>
      <c r="H361" s="112"/>
      <c r="I361" s="101"/>
      <c r="J361" s="112"/>
      <c r="K361" s="101"/>
      <c r="L361" s="101"/>
    </row>
    <row r="362" spans="1:12" ht="15.75" thickBot="1">
      <c r="A362" s="207">
        <v>2951</v>
      </c>
      <c r="B362" s="240" t="s">
        <v>15</v>
      </c>
      <c r="C362" s="208">
        <v>5</v>
      </c>
      <c r="D362" s="209">
        <v>1</v>
      </c>
      <c r="E362" s="259" t="s">
        <v>25</v>
      </c>
      <c r="F362" s="222">
        <f>SUM(G362:H362)</f>
        <v>75365.4</v>
      </c>
      <c r="G362" s="222">
        <f aca="true" t="shared" si="93" ref="G362:L362">G363</f>
        <v>75365.4</v>
      </c>
      <c r="H362" s="222">
        <f t="shared" si="93"/>
        <v>0</v>
      </c>
      <c r="I362" s="222">
        <f t="shared" si="93"/>
        <v>18759.1</v>
      </c>
      <c r="J362" s="222">
        <f t="shared" si="93"/>
        <v>39759.100000000006</v>
      </c>
      <c r="K362" s="222">
        <f t="shared" si="93"/>
        <v>58259.100000000006</v>
      </c>
      <c r="L362" s="222">
        <f t="shared" si="93"/>
        <v>75365.4</v>
      </c>
    </row>
    <row r="363" spans="1:12" ht="40.5" customHeight="1" thickBot="1">
      <c r="A363" s="207"/>
      <c r="B363" s="240"/>
      <c r="C363" s="208"/>
      <c r="D363" s="209"/>
      <c r="E363" s="117" t="s">
        <v>720</v>
      </c>
      <c r="F363" s="222">
        <f aca="true" t="shared" si="94" ref="F363:F368">SUM(G363:H363)</f>
        <v>75365.4</v>
      </c>
      <c r="G363" s="222">
        <f aca="true" t="shared" si="95" ref="G363:L363">SUM(G365,G366,G367)</f>
        <v>75365.4</v>
      </c>
      <c r="H363" s="222">
        <f t="shared" si="95"/>
        <v>0</v>
      </c>
      <c r="I363" s="222">
        <f t="shared" si="95"/>
        <v>18759.1</v>
      </c>
      <c r="J363" s="222">
        <f t="shared" si="95"/>
        <v>39759.100000000006</v>
      </c>
      <c r="K363" s="222">
        <f t="shared" si="95"/>
        <v>58259.100000000006</v>
      </c>
      <c r="L363" s="222">
        <f t="shared" si="95"/>
        <v>75365.4</v>
      </c>
    </row>
    <row r="364" spans="1:12" ht="15.75" thickBot="1">
      <c r="A364" s="207"/>
      <c r="B364" s="240"/>
      <c r="C364" s="208"/>
      <c r="D364" s="209"/>
      <c r="E364" s="206" t="s">
        <v>727</v>
      </c>
      <c r="F364" s="222"/>
      <c r="G364" s="222"/>
      <c r="H364" s="223"/>
      <c r="I364" s="222"/>
      <c r="J364" s="223"/>
      <c r="K364" s="222"/>
      <c r="L364" s="222"/>
    </row>
    <row r="365" spans="1:12" ht="19.5" customHeight="1" thickBot="1">
      <c r="A365" s="207"/>
      <c r="B365" s="240"/>
      <c r="C365" s="208"/>
      <c r="D365" s="209"/>
      <c r="E365" s="259" t="s">
        <v>729</v>
      </c>
      <c r="F365" s="222">
        <f t="shared" si="94"/>
        <v>8840.7</v>
      </c>
      <c r="G365" s="222">
        <v>8840.7</v>
      </c>
      <c r="H365" s="223"/>
      <c r="I365" s="222">
        <v>2000</v>
      </c>
      <c r="J365" s="223">
        <v>4300</v>
      </c>
      <c r="K365" s="222">
        <v>6600</v>
      </c>
      <c r="L365" s="222">
        <v>8840.7</v>
      </c>
    </row>
    <row r="366" spans="1:12" ht="23.25" customHeight="1" thickBot="1">
      <c r="A366" s="207"/>
      <c r="B366" s="240"/>
      <c r="C366" s="208"/>
      <c r="D366" s="209"/>
      <c r="E366" s="259" t="s">
        <v>730</v>
      </c>
      <c r="F366" s="222">
        <f t="shared" si="94"/>
        <v>32528.3</v>
      </c>
      <c r="G366" s="222">
        <v>32528.3</v>
      </c>
      <c r="H366" s="223"/>
      <c r="I366" s="222">
        <v>8231.4</v>
      </c>
      <c r="J366" s="223">
        <v>18731.4</v>
      </c>
      <c r="K366" s="222">
        <v>26331.4</v>
      </c>
      <c r="L366" s="222">
        <v>32528.3</v>
      </c>
    </row>
    <row r="367" spans="1:12" ht="20.25" customHeight="1" thickBot="1">
      <c r="A367" s="207"/>
      <c r="B367" s="240"/>
      <c r="C367" s="208"/>
      <c r="D367" s="209"/>
      <c r="E367" s="259" t="s">
        <v>731</v>
      </c>
      <c r="F367" s="222">
        <f t="shared" si="94"/>
        <v>33996.4</v>
      </c>
      <c r="G367" s="222">
        <v>33996.4</v>
      </c>
      <c r="H367" s="223"/>
      <c r="I367" s="222">
        <v>8527.7</v>
      </c>
      <c r="J367" s="223">
        <v>16727.7</v>
      </c>
      <c r="K367" s="222">
        <v>25327.7</v>
      </c>
      <c r="L367" s="222">
        <v>33996.4</v>
      </c>
    </row>
    <row r="368" spans="1:12" ht="15.75" thickBot="1">
      <c r="A368" s="207"/>
      <c r="B368" s="240"/>
      <c r="C368" s="208"/>
      <c r="D368" s="209"/>
      <c r="E368" s="206"/>
      <c r="F368" s="222">
        <f t="shared" si="94"/>
        <v>0</v>
      </c>
      <c r="G368" s="222"/>
      <c r="H368" s="223"/>
      <c r="I368" s="222"/>
      <c r="J368" s="223"/>
      <c r="K368" s="222"/>
      <c r="L368" s="222"/>
    </row>
    <row r="369" spans="1:12" ht="16.5" customHeight="1" thickBot="1">
      <c r="A369" s="207">
        <v>2952</v>
      </c>
      <c r="B369" s="240" t="s">
        <v>15</v>
      </c>
      <c r="C369" s="208">
        <v>5</v>
      </c>
      <c r="D369" s="209">
        <v>2</v>
      </c>
      <c r="E369" s="206" t="s">
        <v>26</v>
      </c>
      <c r="F369" s="222">
        <f>SUM(G369:H369)</f>
        <v>0</v>
      </c>
      <c r="G369" s="222"/>
      <c r="H369" s="223"/>
      <c r="I369" s="222"/>
      <c r="J369" s="223"/>
      <c r="K369" s="222"/>
      <c r="L369" s="222"/>
    </row>
    <row r="370" spans="1:12" ht="26.25" customHeight="1">
      <c r="A370" s="207">
        <v>2960</v>
      </c>
      <c r="B370" s="240" t="s">
        <v>15</v>
      </c>
      <c r="C370" s="208">
        <v>6</v>
      </c>
      <c r="D370" s="209">
        <v>0</v>
      </c>
      <c r="E370" s="206" t="s">
        <v>312</v>
      </c>
      <c r="F370" s="101">
        <f aca="true" t="shared" si="96" ref="F370:L370">SUM(F372)</f>
        <v>0</v>
      </c>
      <c r="G370" s="101">
        <f t="shared" si="96"/>
        <v>0</v>
      </c>
      <c r="H370" s="112">
        <f t="shared" si="96"/>
        <v>0</v>
      </c>
      <c r="I370" s="101">
        <f t="shared" si="96"/>
        <v>0</v>
      </c>
      <c r="J370" s="112">
        <f t="shared" si="96"/>
        <v>0</v>
      </c>
      <c r="K370" s="101">
        <f t="shared" si="96"/>
        <v>0</v>
      </c>
      <c r="L370" s="101">
        <f t="shared" si="96"/>
        <v>0</v>
      </c>
    </row>
    <row r="371" spans="1:12" s="210" customFormat="1" ht="14.25" customHeight="1">
      <c r="A371" s="207"/>
      <c r="B371" s="199"/>
      <c r="C371" s="208"/>
      <c r="D371" s="209"/>
      <c r="E371" s="206" t="s">
        <v>452</v>
      </c>
      <c r="F371" s="101"/>
      <c r="G371" s="101"/>
      <c r="H371" s="112"/>
      <c r="I371" s="101"/>
      <c r="J371" s="112"/>
      <c r="K371" s="101"/>
      <c r="L371" s="101"/>
    </row>
    <row r="372" spans="1:12" ht="24" customHeight="1" thickBot="1">
      <c r="A372" s="91">
        <v>2961</v>
      </c>
      <c r="B372" s="208" t="s">
        <v>15</v>
      </c>
      <c r="C372" s="208">
        <v>6</v>
      </c>
      <c r="D372" s="208">
        <v>1</v>
      </c>
      <c r="E372" s="218" t="s">
        <v>312</v>
      </c>
      <c r="F372" s="222">
        <f>SUM(G372:H372)</f>
        <v>0</v>
      </c>
      <c r="G372" s="222"/>
      <c r="H372" s="222"/>
      <c r="I372" s="222"/>
      <c r="J372" s="222"/>
      <c r="K372" s="222"/>
      <c r="L372" s="222"/>
    </row>
    <row r="373" spans="1:12" ht="26.25" customHeight="1">
      <c r="A373" s="91">
        <v>2970</v>
      </c>
      <c r="B373" s="208" t="s">
        <v>15</v>
      </c>
      <c r="C373" s="208">
        <v>7</v>
      </c>
      <c r="D373" s="208">
        <v>0</v>
      </c>
      <c r="E373" s="218" t="s">
        <v>313</v>
      </c>
      <c r="F373" s="101">
        <f aca="true" t="shared" si="97" ref="F373:L373">SUM(F375)</f>
        <v>0</v>
      </c>
      <c r="G373" s="101">
        <f t="shared" si="97"/>
        <v>0</v>
      </c>
      <c r="H373" s="112">
        <f t="shared" si="97"/>
        <v>0</v>
      </c>
      <c r="I373" s="101">
        <f t="shared" si="97"/>
        <v>0</v>
      </c>
      <c r="J373" s="112">
        <f t="shared" si="97"/>
        <v>0</v>
      </c>
      <c r="K373" s="101">
        <f t="shared" si="97"/>
        <v>0</v>
      </c>
      <c r="L373" s="101">
        <f t="shared" si="97"/>
        <v>0</v>
      </c>
    </row>
    <row r="374" spans="1:12" s="210" customFormat="1" ht="10.5" customHeight="1">
      <c r="A374" s="91"/>
      <c r="B374" s="208"/>
      <c r="C374" s="208"/>
      <c r="D374" s="208"/>
      <c r="E374" s="218" t="s">
        <v>452</v>
      </c>
      <c r="F374" s="101"/>
      <c r="G374" s="101"/>
      <c r="H374" s="112"/>
      <c r="I374" s="101"/>
      <c r="J374" s="112"/>
      <c r="K374" s="101"/>
      <c r="L374" s="101"/>
    </row>
    <row r="375" spans="1:12" ht="32.25" customHeight="1" thickBot="1">
      <c r="A375" s="91">
        <v>2971</v>
      </c>
      <c r="B375" s="208" t="s">
        <v>15</v>
      </c>
      <c r="C375" s="208">
        <v>7</v>
      </c>
      <c r="D375" s="208">
        <v>1</v>
      </c>
      <c r="E375" s="218" t="s">
        <v>313</v>
      </c>
      <c r="F375" s="222">
        <f>SUM(G375:H375)</f>
        <v>0</v>
      </c>
      <c r="G375" s="222"/>
      <c r="H375" s="223"/>
      <c r="I375" s="222"/>
      <c r="J375" s="223"/>
      <c r="K375" s="222"/>
      <c r="L375" s="222"/>
    </row>
    <row r="376" spans="1:12" ht="27.75" customHeight="1">
      <c r="A376" s="91">
        <v>2980</v>
      </c>
      <c r="B376" s="208" t="s">
        <v>15</v>
      </c>
      <c r="C376" s="208">
        <v>8</v>
      </c>
      <c r="D376" s="208">
        <v>0</v>
      </c>
      <c r="E376" s="218" t="s">
        <v>314</v>
      </c>
      <c r="F376" s="101">
        <f aca="true" t="shared" si="98" ref="F376:L376">SUM(F378)</f>
        <v>0</v>
      </c>
      <c r="G376" s="101">
        <f t="shared" si="98"/>
        <v>0</v>
      </c>
      <c r="H376" s="112">
        <f t="shared" si="98"/>
        <v>0</v>
      </c>
      <c r="I376" s="101">
        <f t="shared" si="98"/>
        <v>0</v>
      </c>
      <c r="J376" s="112">
        <f t="shared" si="98"/>
        <v>0</v>
      </c>
      <c r="K376" s="101">
        <f t="shared" si="98"/>
        <v>0</v>
      </c>
      <c r="L376" s="101">
        <f t="shared" si="98"/>
        <v>0</v>
      </c>
    </row>
    <row r="377" spans="1:12" s="210" customFormat="1" ht="10.5" customHeight="1">
      <c r="A377" s="91"/>
      <c r="B377" s="208"/>
      <c r="C377" s="208"/>
      <c r="D377" s="208"/>
      <c r="E377" s="218" t="s">
        <v>452</v>
      </c>
      <c r="F377" s="101"/>
      <c r="G377" s="101"/>
      <c r="H377" s="112"/>
      <c r="I377" s="101"/>
      <c r="J377" s="112"/>
      <c r="K377" s="101"/>
      <c r="L377" s="101"/>
    </row>
    <row r="378" spans="1:12" ht="23.25" customHeight="1" thickBot="1">
      <c r="A378" s="91">
        <v>2981</v>
      </c>
      <c r="B378" s="208" t="s">
        <v>15</v>
      </c>
      <c r="C378" s="208">
        <v>8</v>
      </c>
      <c r="D378" s="208">
        <v>1</v>
      </c>
      <c r="E378" s="218" t="s">
        <v>314</v>
      </c>
      <c r="F378" s="222">
        <f>F379</f>
        <v>0</v>
      </c>
      <c r="G378" s="222">
        <f aca="true" t="shared" si="99" ref="G378:L378">G379</f>
        <v>0</v>
      </c>
      <c r="H378" s="222">
        <f t="shared" si="99"/>
        <v>0</v>
      </c>
      <c r="I378" s="222">
        <f t="shared" si="99"/>
        <v>0</v>
      </c>
      <c r="J378" s="222">
        <f t="shared" si="99"/>
        <v>0</v>
      </c>
      <c r="K378" s="222">
        <f t="shared" si="99"/>
        <v>0</v>
      </c>
      <c r="L378" s="222">
        <f t="shared" si="99"/>
        <v>0</v>
      </c>
    </row>
    <row r="379" spans="1:12" ht="23.25" customHeight="1" thickBot="1">
      <c r="A379" s="91"/>
      <c r="B379" s="208"/>
      <c r="C379" s="208"/>
      <c r="D379" s="208"/>
      <c r="E379" s="218">
        <v>4637</v>
      </c>
      <c r="F379" s="222">
        <f>SUM(G379:H379)</f>
        <v>0</v>
      </c>
      <c r="G379" s="115">
        <v>0</v>
      </c>
      <c r="H379" s="116"/>
      <c r="I379" s="115"/>
      <c r="J379" s="116"/>
      <c r="K379" s="115"/>
      <c r="L379" s="115"/>
    </row>
    <row r="380" spans="1:12" s="205" customFormat="1" ht="38.25" customHeight="1">
      <c r="A380" s="260">
        <v>3000</v>
      </c>
      <c r="B380" s="241" t="s">
        <v>28</v>
      </c>
      <c r="C380" s="241">
        <v>0</v>
      </c>
      <c r="D380" s="241">
        <v>0</v>
      </c>
      <c r="E380" s="261" t="s">
        <v>854</v>
      </c>
      <c r="F380" s="95">
        <f>SUM(F382,F386,F389,F394,F397,F400,F403,F408,F412)</f>
        <v>6511.2</v>
      </c>
      <c r="G380" s="95">
        <f>SUM(G382,G386,G389,G394,G397,G400,G403,G408,G412)</f>
        <v>6511.2</v>
      </c>
      <c r="H380" s="239">
        <v>0</v>
      </c>
      <c r="I380" s="95">
        <f>SUM(I382,I386,I389,I394,I397,I400,I403,I408,I412)</f>
        <v>600</v>
      </c>
      <c r="J380" s="239">
        <f>SUM(J382,J386,J389,J394,J397,J400,J403,J408,J412)</f>
        <v>1440</v>
      </c>
      <c r="K380" s="95">
        <f>SUM(K382,K386,K389,K394,K397,K400,K403,K408,K412)</f>
        <v>3725</v>
      </c>
      <c r="L380" s="95">
        <f>SUM(L382,L386,L389,L394,L397,L400,L403,L408,L412)</f>
        <v>6511.2</v>
      </c>
    </row>
    <row r="381" spans="1:12" ht="15.75" customHeight="1">
      <c r="A381" s="91"/>
      <c r="B381" s="208"/>
      <c r="C381" s="208"/>
      <c r="D381" s="208"/>
      <c r="E381" s="218" t="s">
        <v>451</v>
      </c>
      <c r="F381" s="101"/>
      <c r="G381" s="101"/>
      <c r="H381" s="112"/>
      <c r="I381" s="101"/>
      <c r="J381" s="112"/>
      <c r="K381" s="101"/>
      <c r="L381" s="101"/>
    </row>
    <row r="382" spans="1:12" ht="24" customHeight="1">
      <c r="A382" s="91">
        <v>3010</v>
      </c>
      <c r="B382" s="208" t="s">
        <v>28</v>
      </c>
      <c r="C382" s="208">
        <v>1</v>
      </c>
      <c r="D382" s="208">
        <v>0</v>
      </c>
      <c r="E382" s="218" t="s">
        <v>27</v>
      </c>
      <c r="F382" s="101">
        <f aca="true" t="shared" si="100" ref="F382:L382">SUM(F384:F385)</f>
        <v>0</v>
      </c>
      <c r="G382" s="101">
        <f t="shared" si="100"/>
        <v>0</v>
      </c>
      <c r="H382" s="112">
        <f t="shared" si="100"/>
        <v>0</v>
      </c>
      <c r="I382" s="101">
        <f t="shared" si="100"/>
        <v>0</v>
      </c>
      <c r="J382" s="112">
        <f t="shared" si="100"/>
        <v>0</v>
      </c>
      <c r="K382" s="101">
        <f t="shared" si="100"/>
        <v>0</v>
      </c>
      <c r="L382" s="101">
        <f t="shared" si="100"/>
        <v>0</v>
      </c>
    </row>
    <row r="383" spans="1:12" s="210" customFormat="1" ht="16.5" customHeight="1">
      <c r="A383" s="91"/>
      <c r="B383" s="208"/>
      <c r="C383" s="208"/>
      <c r="D383" s="208"/>
      <c r="E383" s="218" t="s">
        <v>452</v>
      </c>
      <c r="F383" s="101"/>
      <c r="G383" s="101"/>
      <c r="H383" s="112"/>
      <c r="I383" s="101"/>
      <c r="J383" s="112"/>
      <c r="K383" s="101"/>
      <c r="L383" s="101"/>
    </row>
    <row r="384" spans="1:12" ht="18.75" customHeight="1" thickBot="1">
      <c r="A384" s="91">
        <v>3011</v>
      </c>
      <c r="B384" s="208" t="s">
        <v>28</v>
      </c>
      <c r="C384" s="208">
        <v>1</v>
      </c>
      <c r="D384" s="208">
        <v>1</v>
      </c>
      <c r="E384" s="218" t="s">
        <v>315</v>
      </c>
      <c r="F384" s="222">
        <f>SUM(G384:H384)</f>
        <v>0</v>
      </c>
      <c r="G384" s="222"/>
      <c r="H384" s="223"/>
      <c r="I384" s="222"/>
      <c r="J384" s="223"/>
      <c r="K384" s="222"/>
      <c r="L384" s="222"/>
    </row>
    <row r="385" spans="1:12" ht="17.25" customHeight="1" thickBot="1">
      <c r="A385" s="91">
        <v>3012</v>
      </c>
      <c r="B385" s="208" t="s">
        <v>28</v>
      </c>
      <c r="C385" s="208">
        <v>1</v>
      </c>
      <c r="D385" s="208">
        <v>2</v>
      </c>
      <c r="E385" s="218" t="s">
        <v>316</v>
      </c>
      <c r="F385" s="222">
        <f>SUM(G385:H385)</f>
        <v>0</v>
      </c>
      <c r="G385" s="222"/>
      <c r="H385" s="223"/>
      <c r="I385" s="222"/>
      <c r="J385" s="223"/>
      <c r="K385" s="222"/>
      <c r="L385" s="222"/>
    </row>
    <row r="386" spans="1:12" ht="15" customHeight="1">
      <c r="A386" s="91">
        <v>3020</v>
      </c>
      <c r="B386" s="208" t="s">
        <v>28</v>
      </c>
      <c r="C386" s="208">
        <v>2</v>
      </c>
      <c r="D386" s="208">
        <v>0</v>
      </c>
      <c r="E386" s="218" t="s">
        <v>317</v>
      </c>
      <c r="F386" s="101">
        <f aca="true" t="shared" si="101" ref="F386:L386">SUM(F388)</f>
        <v>0</v>
      </c>
      <c r="G386" s="101">
        <f t="shared" si="101"/>
        <v>0</v>
      </c>
      <c r="H386" s="112">
        <f t="shared" si="101"/>
        <v>0</v>
      </c>
      <c r="I386" s="101">
        <f t="shared" si="101"/>
        <v>0</v>
      </c>
      <c r="J386" s="112">
        <f t="shared" si="101"/>
        <v>0</v>
      </c>
      <c r="K386" s="101">
        <f t="shared" si="101"/>
        <v>0</v>
      </c>
      <c r="L386" s="101">
        <f t="shared" si="101"/>
        <v>0</v>
      </c>
    </row>
    <row r="387" spans="1:12" s="210" customFormat="1" ht="10.5" customHeight="1">
      <c r="A387" s="91"/>
      <c r="B387" s="208"/>
      <c r="C387" s="208"/>
      <c r="D387" s="208"/>
      <c r="E387" s="218" t="s">
        <v>452</v>
      </c>
      <c r="F387" s="101"/>
      <c r="G387" s="101"/>
      <c r="H387" s="112"/>
      <c r="I387" s="101"/>
      <c r="J387" s="112"/>
      <c r="K387" s="101"/>
      <c r="L387" s="101"/>
    </row>
    <row r="388" spans="1:12" ht="15.75" customHeight="1" thickBot="1">
      <c r="A388" s="91">
        <v>3021</v>
      </c>
      <c r="B388" s="208" t="s">
        <v>28</v>
      </c>
      <c r="C388" s="208">
        <v>2</v>
      </c>
      <c r="D388" s="208">
        <v>1</v>
      </c>
      <c r="E388" s="218" t="s">
        <v>317</v>
      </c>
      <c r="F388" s="222">
        <f>SUM(G388:H388)</f>
        <v>0</v>
      </c>
      <c r="G388" s="222"/>
      <c r="H388" s="223"/>
      <c r="I388" s="222"/>
      <c r="J388" s="223"/>
      <c r="K388" s="222"/>
      <c r="L388" s="222"/>
    </row>
    <row r="389" spans="1:12" ht="14.25" customHeight="1">
      <c r="A389" s="91">
        <v>3030</v>
      </c>
      <c r="B389" s="208" t="s">
        <v>28</v>
      </c>
      <c r="C389" s="208">
        <v>3</v>
      </c>
      <c r="D389" s="208">
        <v>0</v>
      </c>
      <c r="E389" s="262" t="s">
        <v>318</v>
      </c>
      <c r="F389" s="101">
        <f aca="true" t="shared" si="102" ref="F389:L389">SUM(F391)</f>
        <v>2000</v>
      </c>
      <c r="G389" s="101">
        <f t="shared" si="102"/>
        <v>2000</v>
      </c>
      <c r="H389" s="112">
        <f t="shared" si="102"/>
        <v>0</v>
      </c>
      <c r="I389" s="101">
        <f t="shared" si="102"/>
        <v>600</v>
      </c>
      <c r="J389" s="112">
        <f t="shared" si="102"/>
        <v>1000</v>
      </c>
      <c r="K389" s="101">
        <f t="shared" si="102"/>
        <v>1500</v>
      </c>
      <c r="L389" s="101">
        <f t="shared" si="102"/>
        <v>2000</v>
      </c>
    </row>
    <row r="390" spans="1:12" s="210" customFormat="1" ht="15">
      <c r="A390" s="91"/>
      <c r="B390" s="208"/>
      <c r="C390" s="208"/>
      <c r="D390" s="208"/>
      <c r="E390" s="218" t="s">
        <v>452</v>
      </c>
      <c r="F390" s="101"/>
      <c r="G390" s="101"/>
      <c r="H390" s="112"/>
      <c r="I390" s="101"/>
      <c r="J390" s="112"/>
      <c r="K390" s="101"/>
      <c r="L390" s="101"/>
    </row>
    <row r="391" spans="1:12" s="210" customFormat="1" ht="15.75" thickBot="1">
      <c r="A391" s="91">
        <v>3031</v>
      </c>
      <c r="B391" s="208" t="s">
        <v>28</v>
      </c>
      <c r="C391" s="208">
        <v>3</v>
      </c>
      <c r="D391" s="208" t="s">
        <v>509</v>
      </c>
      <c r="E391" s="262" t="s">
        <v>318</v>
      </c>
      <c r="F391" s="222">
        <f>SUM(G391:H391)</f>
        <v>2000</v>
      </c>
      <c r="G391" s="115">
        <f aca="true" t="shared" si="103" ref="G391:L391">G392+G393</f>
        <v>2000</v>
      </c>
      <c r="H391" s="116">
        <f t="shared" si="103"/>
        <v>0</v>
      </c>
      <c r="I391" s="115">
        <f t="shared" si="103"/>
        <v>600</v>
      </c>
      <c r="J391" s="116">
        <f t="shared" si="103"/>
        <v>1000</v>
      </c>
      <c r="K391" s="115">
        <f t="shared" si="103"/>
        <v>1500</v>
      </c>
      <c r="L391" s="115">
        <f t="shared" si="103"/>
        <v>2000</v>
      </c>
    </row>
    <row r="392" spans="1:12" s="210" customFormat="1" ht="24.75" thickBot="1">
      <c r="A392" s="91"/>
      <c r="B392" s="208"/>
      <c r="C392" s="208"/>
      <c r="D392" s="208"/>
      <c r="E392" s="263" t="s">
        <v>728</v>
      </c>
      <c r="F392" s="222">
        <f>SUM(G392:H392)</f>
        <v>2000</v>
      </c>
      <c r="G392" s="101">
        <v>2000</v>
      </c>
      <c r="H392" s="112"/>
      <c r="I392" s="101">
        <v>600</v>
      </c>
      <c r="J392" s="112">
        <v>1000</v>
      </c>
      <c r="K392" s="101">
        <v>1500</v>
      </c>
      <c r="L392" s="101">
        <v>2000</v>
      </c>
    </row>
    <row r="393" spans="1:12" s="210" customFormat="1" ht="15.75" thickBot="1">
      <c r="A393" s="91"/>
      <c r="B393" s="208"/>
      <c r="C393" s="208"/>
      <c r="D393" s="208"/>
      <c r="E393" s="218"/>
      <c r="F393" s="222">
        <f>SUM(G393:H393)</f>
        <v>0</v>
      </c>
      <c r="G393" s="101"/>
      <c r="H393" s="112"/>
      <c r="I393" s="101"/>
      <c r="J393" s="112"/>
      <c r="K393" s="101"/>
      <c r="L393" s="101"/>
    </row>
    <row r="394" spans="1:12" ht="18" customHeight="1">
      <c r="A394" s="91">
        <v>3040</v>
      </c>
      <c r="B394" s="208" t="s">
        <v>28</v>
      </c>
      <c r="C394" s="208">
        <v>4</v>
      </c>
      <c r="D394" s="208">
        <v>0</v>
      </c>
      <c r="E394" s="218" t="s">
        <v>319</v>
      </c>
      <c r="F394" s="101">
        <f aca="true" t="shared" si="104" ref="F394:L394">SUM(F396)</f>
        <v>0</v>
      </c>
      <c r="G394" s="101">
        <f t="shared" si="104"/>
        <v>0</v>
      </c>
      <c r="H394" s="112">
        <f t="shared" si="104"/>
        <v>0</v>
      </c>
      <c r="I394" s="101">
        <f t="shared" si="104"/>
        <v>0</v>
      </c>
      <c r="J394" s="112">
        <f t="shared" si="104"/>
        <v>0</v>
      </c>
      <c r="K394" s="101">
        <f t="shared" si="104"/>
        <v>0</v>
      </c>
      <c r="L394" s="101">
        <f t="shared" si="104"/>
        <v>0</v>
      </c>
    </row>
    <row r="395" spans="1:12" s="210" customFormat="1" ht="10.5" customHeight="1">
      <c r="A395" s="91"/>
      <c r="B395" s="208"/>
      <c r="C395" s="208"/>
      <c r="D395" s="208"/>
      <c r="E395" s="218" t="s">
        <v>452</v>
      </c>
      <c r="F395" s="101"/>
      <c r="G395" s="101"/>
      <c r="H395" s="112"/>
      <c r="I395" s="101"/>
      <c r="J395" s="112"/>
      <c r="K395" s="101"/>
      <c r="L395" s="101"/>
    </row>
    <row r="396" spans="1:12" ht="16.5" customHeight="1" thickBot="1">
      <c r="A396" s="91">
        <v>3041</v>
      </c>
      <c r="B396" s="208" t="s">
        <v>28</v>
      </c>
      <c r="C396" s="208">
        <v>4</v>
      </c>
      <c r="D396" s="208">
        <v>1</v>
      </c>
      <c r="E396" s="218" t="s">
        <v>319</v>
      </c>
      <c r="F396" s="222">
        <f>SUM(G396:H396)</f>
        <v>0</v>
      </c>
      <c r="G396" s="115"/>
      <c r="H396" s="115"/>
      <c r="I396" s="115"/>
      <c r="J396" s="115"/>
      <c r="K396" s="115"/>
      <c r="L396" s="115"/>
    </row>
    <row r="397" spans="1:12" ht="12" customHeight="1">
      <c r="A397" s="91">
        <v>3050</v>
      </c>
      <c r="B397" s="208" t="s">
        <v>28</v>
      </c>
      <c r="C397" s="208">
        <v>5</v>
      </c>
      <c r="D397" s="208">
        <v>0</v>
      </c>
      <c r="E397" s="218" t="s">
        <v>320</v>
      </c>
      <c r="F397" s="101">
        <f aca="true" t="shared" si="105" ref="F397:L397">SUM(F399)</f>
        <v>0</v>
      </c>
      <c r="G397" s="101">
        <f t="shared" si="105"/>
        <v>0</v>
      </c>
      <c r="H397" s="112">
        <f t="shared" si="105"/>
        <v>0</v>
      </c>
      <c r="I397" s="101">
        <f t="shared" si="105"/>
        <v>0</v>
      </c>
      <c r="J397" s="112">
        <f t="shared" si="105"/>
        <v>0</v>
      </c>
      <c r="K397" s="101">
        <f t="shared" si="105"/>
        <v>0</v>
      </c>
      <c r="L397" s="101">
        <f t="shared" si="105"/>
        <v>0</v>
      </c>
    </row>
    <row r="398" spans="1:12" s="210" customFormat="1" ht="10.5" customHeight="1">
      <c r="A398" s="91"/>
      <c r="B398" s="208"/>
      <c r="C398" s="208"/>
      <c r="D398" s="208"/>
      <c r="E398" s="218" t="s">
        <v>452</v>
      </c>
      <c r="F398" s="101"/>
      <c r="G398" s="101"/>
      <c r="H398" s="112"/>
      <c r="I398" s="101"/>
      <c r="J398" s="112"/>
      <c r="K398" s="101"/>
      <c r="L398" s="101"/>
    </row>
    <row r="399" spans="1:12" ht="15.75" customHeight="1" thickBot="1">
      <c r="A399" s="91">
        <v>3051</v>
      </c>
      <c r="B399" s="208" t="s">
        <v>28</v>
      </c>
      <c r="C399" s="208">
        <v>5</v>
      </c>
      <c r="D399" s="208">
        <v>1</v>
      </c>
      <c r="E399" s="218" t="s">
        <v>320</v>
      </c>
      <c r="F399" s="222">
        <f>SUM(G399:H399)</f>
        <v>0</v>
      </c>
      <c r="G399" s="222"/>
      <c r="H399" s="223"/>
      <c r="I399" s="222"/>
      <c r="J399" s="223"/>
      <c r="K399" s="222"/>
      <c r="L399" s="222"/>
    </row>
    <row r="400" spans="1:12" ht="16.5" customHeight="1">
      <c r="A400" s="91">
        <v>3060</v>
      </c>
      <c r="B400" s="208" t="s">
        <v>28</v>
      </c>
      <c r="C400" s="208">
        <v>6</v>
      </c>
      <c r="D400" s="208">
        <v>0</v>
      </c>
      <c r="E400" s="218" t="s">
        <v>321</v>
      </c>
      <c r="F400" s="101">
        <f aca="true" t="shared" si="106" ref="F400:L400">SUM(F402)</f>
        <v>0</v>
      </c>
      <c r="G400" s="101">
        <f t="shared" si="106"/>
        <v>0</v>
      </c>
      <c r="H400" s="112">
        <f t="shared" si="106"/>
        <v>0</v>
      </c>
      <c r="I400" s="101">
        <f t="shared" si="106"/>
        <v>0</v>
      </c>
      <c r="J400" s="112">
        <f t="shared" si="106"/>
        <v>0</v>
      </c>
      <c r="K400" s="101">
        <f t="shared" si="106"/>
        <v>0</v>
      </c>
      <c r="L400" s="101">
        <f t="shared" si="106"/>
        <v>0</v>
      </c>
    </row>
    <row r="401" spans="1:12" s="210" customFormat="1" ht="10.5" customHeight="1">
      <c r="A401" s="91"/>
      <c r="B401" s="208"/>
      <c r="C401" s="208"/>
      <c r="D401" s="208"/>
      <c r="E401" s="218" t="s">
        <v>452</v>
      </c>
      <c r="F401" s="101"/>
      <c r="G401" s="101"/>
      <c r="H401" s="112"/>
      <c r="I401" s="101"/>
      <c r="J401" s="112"/>
      <c r="K401" s="101"/>
      <c r="L401" s="101"/>
    </row>
    <row r="402" spans="1:12" ht="15.75" customHeight="1" thickBot="1">
      <c r="A402" s="91">
        <v>3061</v>
      </c>
      <c r="B402" s="208" t="s">
        <v>28</v>
      </c>
      <c r="C402" s="208">
        <v>6</v>
      </c>
      <c r="D402" s="208">
        <v>1</v>
      </c>
      <c r="E402" s="218" t="s">
        <v>321</v>
      </c>
      <c r="F402" s="222">
        <f>SUM(G402:H402)</f>
        <v>0</v>
      </c>
      <c r="G402" s="222"/>
      <c r="H402" s="223"/>
      <c r="I402" s="222"/>
      <c r="J402" s="223"/>
      <c r="K402" s="222"/>
      <c r="L402" s="222"/>
    </row>
    <row r="403" spans="1:12" ht="34.5" customHeight="1">
      <c r="A403" s="91">
        <v>3070</v>
      </c>
      <c r="B403" s="208" t="s">
        <v>28</v>
      </c>
      <c r="C403" s="208">
        <v>7</v>
      </c>
      <c r="D403" s="208">
        <v>0</v>
      </c>
      <c r="E403" s="218" t="s">
        <v>322</v>
      </c>
      <c r="F403" s="101">
        <f aca="true" t="shared" si="107" ref="F403:L403">SUM(F405)</f>
        <v>4511.2</v>
      </c>
      <c r="G403" s="101">
        <f t="shared" si="107"/>
        <v>4511.2</v>
      </c>
      <c r="H403" s="112">
        <f t="shared" si="107"/>
        <v>0</v>
      </c>
      <c r="I403" s="101">
        <f t="shared" si="107"/>
        <v>0</v>
      </c>
      <c r="J403" s="112">
        <f t="shared" si="107"/>
        <v>440</v>
      </c>
      <c r="K403" s="101">
        <f t="shared" si="107"/>
        <v>2225</v>
      </c>
      <c r="L403" s="101">
        <f t="shared" si="107"/>
        <v>4511.2</v>
      </c>
    </row>
    <row r="404" spans="1:12" s="210" customFormat="1" ht="10.5" customHeight="1">
      <c r="A404" s="91"/>
      <c r="B404" s="208"/>
      <c r="C404" s="208"/>
      <c r="D404" s="208"/>
      <c r="E404" s="218" t="s">
        <v>452</v>
      </c>
      <c r="F404" s="101"/>
      <c r="G404" s="101"/>
      <c r="H404" s="112"/>
      <c r="I404" s="101"/>
      <c r="J404" s="112"/>
      <c r="K404" s="101"/>
      <c r="L404" s="101"/>
    </row>
    <row r="405" spans="1:12" ht="39" customHeight="1" thickBot="1">
      <c r="A405" s="91">
        <v>3071</v>
      </c>
      <c r="B405" s="208" t="s">
        <v>28</v>
      </c>
      <c r="C405" s="208">
        <v>7</v>
      </c>
      <c r="D405" s="208">
        <v>1</v>
      </c>
      <c r="E405" s="261" t="s">
        <v>322</v>
      </c>
      <c r="F405" s="222">
        <f>SUM(G405:H405)</f>
        <v>4511.2</v>
      </c>
      <c r="G405" s="115">
        <f>G406+G407</f>
        <v>4511.2</v>
      </c>
      <c r="H405" s="116">
        <v>0</v>
      </c>
      <c r="I405" s="115">
        <f>I406+I407</f>
        <v>0</v>
      </c>
      <c r="J405" s="116">
        <f>J406+J407</f>
        <v>440</v>
      </c>
      <c r="K405" s="115">
        <f>K406+K407</f>
        <v>2225</v>
      </c>
      <c r="L405" s="115">
        <f>L406+L407</f>
        <v>4511.2</v>
      </c>
    </row>
    <row r="406" spans="1:14" ht="27" customHeight="1" thickBot="1">
      <c r="A406" s="91"/>
      <c r="B406" s="208"/>
      <c r="C406" s="208"/>
      <c r="D406" s="208"/>
      <c r="E406" s="110" t="s">
        <v>771</v>
      </c>
      <c r="F406" s="222">
        <f>SUM(G406:H406)</f>
        <v>1485</v>
      </c>
      <c r="G406" s="101">
        <v>1485</v>
      </c>
      <c r="H406" s="112">
        <v>0</v>
      </c>
      <c r="I406" s="101"/>
      <c r="J406" s="112">
        <v>195</v>
      </c>
      <c r="K406" s="101">
        <v>685</v>
      </c>
      <c r="L406" s="101">
        <v>1485</v>
      </c>
      <c r="N406" s="424">
        <v>700</v>
      </c>
    </row>
    <row r="407" spans="1:14" ht="24" customHeight="1" thickBot="1">
      <c r="A407" s="91"/>
      <c r="B407" s="208"/>
      <c r="C407" s="208"/>
      <c r="D407" s="208"/>
      <c r="E407" s="527" t="s">
        <v>855</v>
      </c>
      <c r="F407" s="222">
        <f>SUM(G407:H407)</f>
        <v>3026.2</v>
      </c>
      <c r="G407" s="101">
        <v>3026.2</v>
      </c>
      <c r="H407" s="112"/>
      <c r="I407" s="101"/>
      <c r="J407" s="112">
        <v>245</v>
      </c>
      <c r="K407" s="101">
        <v>1540</v>
      </c>
      <c r="L407" s="101">
        <v>3026.2</v>
      </c>
      <c r="N407" s="424">
        <v>811.2</v>
      </c>
    </row>
    <row r="408" spans="1:12" ht="40.5" customHeight="1">
      <c r="A408" s="91">
        <v>3080</v>
      </c>
      <c r="B408" s="208" t="s">
        <v>28</v>
      </c>
      <c r="C408" s="208">
        <v>8</v>
      </c>
      <c r="D408" s="208">
        <v>0</v>
      </c>
      <c r="E408" s="218" t="s">
        <v>323</v>
      </c>
      <c r="F408" s="101">
        <f aca="true" t="shared" si="108" ref="F408:L408">SUM(F410)</f>
        <v>0</v>
      </c>
      <c r="G408" s="101">
        <f t="shared" si="108"/>
        <v>0</v>
      </c>
      <c r="H408" s="112">
        <f t="shared" si="108"/>
        <v>0</v>
      </c>
      <c r="I408" s="101">
        <f t="shared" si="108"/>
        <v>0</v>
      </c>
      <c r="J408" s="112">
        <f t="shared" si="108"/>
        <v>0</v>
      </c>
      <c r="K408" s="101">
        <f t="shared" si="108"/>
        <v>0</v>
      </c>
      <c r="L408" s="101">
        <f t="shared" si="108"/>
        <v>0</v>
      </c>
    </row>
    <row r="409" spans="1:12" s="210" customFormat="1" ht="18.75" customHeight="1">
      <c r="A409" s="91"/>
      <c r="B409" s="208"/>
      <c r="C409" s="208"/>
      <c r="D409" s="208"/>
      <c r="E409" s="218" t="s">
        <v>452</v>
      </c>
      <c r="F409" s="101"/>
      <c r="G409" s="101"/>
      <c r="H409" s="112"/>
      <c r="I409" s="101"/>
      <c r="J409" s="112"/>
      <c r="K409" s="101"/>
      <c r="L409" s="101"/>
    </row>
    <row r="410" spans="1:12" ht="40.5" customHeight="1" thickBot="1">
      <c r="A410" s="91">
        <v>3081</v>
      </c>
      <c r="B410" s="208" t="s">
        <v>28</v>
      </c>
      <c r="C410" s="208">
        <v>8</v>
      </c>
      <c r="D410" s="208">
        <v>1</v>
      </c>
      <c r="E410" s="218" t="s">
        <v>323</v>
      </c>
      <c r="F410" s="222">
        <f>SUM(G410:H410)</f>
        <v>0</v>
      </c>
      <c r="G410" s="222"/>
      <c r="H410" s="223"/>
      <c r="I410" s="222"/>
      <c r="J410" s="223"/>
      <c r="K410" s="222"/>
      <c r="L410" s="222"/>
    </row>
    <row r="411" spans="1:12" s="210" customFormat="1" ht="10.5" customHeight="1">
      <c r="A411" s="91"/>
      <c r="B411" s="208"/>
      <c r="C411" s="208"/>
      <c r="D411" s="208"/>
      <c r="E411" s="218" t="s">
        <v>452</v>
      </c>
      <c r="F411" s="101"/>
      <c r="G411" s="101"/>
      <c r="H411" s="112"/>
      <c r="I411" s="101"/>
      <c r="J411" s="112"/>
      <c r="K411" s="101"/>
      <c r="L411" s="101"/>
    </row>
    <row r="412" spans="1:12" ht="25.5" customHeight="1">
      <c r="A412" s="91">
        <v>3090</v>
      </c>
      <c r="B412" s="208" t="s">
        <v>28</v>
      </c>
      <c r="C412" s="208">
        <v>9</v>
      </c>
      <c r="D412" s="208">
        <v>0</v>
      </c>
      <c r="E412" s="218" t="s">
        <v>324</v>
      </c>
      <c r="F412" s="101">
        <f aca="true" t="shared" si="109" ref="F412:L412">SUM(F414:F415)</f>
        <v>0</v>
      </c>
      <c r="G412" s="101">
        <f t="shared" si="109"/>
        <v>0</v>
      </c>
      <c r="H412" s="112">
        <f t="shared" si="109"/>
        <v>0</v>
      </c>
      <c r="I412" s="101">
        <f t="shared" si="109"/>
        <v>0</v>
      </c>
      <c r="J412" s="112">
        <f t="shared" si="109"/>
        <v>0</v>
      </c>
      <c r="K412" s="101">
        <f t="shared" si="109"/>
        <v>0</v>
      </c>
      <c r="L412" s="101">
        <f t="shared" si="109"/>
        <v>0</v>
      </c>
    </row>
    <row r="413" spans="1:12" s="210" customFormat="1" ht="10.5" customHeight="1">
      <c r="A413" s="91"/>
      <c r="B413" s="208"/>
      <c r="C413" s="208"/>
      <c r="D413" s="208"/>
      <c r="E413" s="218" t="s">
        <v>452</v>
      </c>
      <c r="F413" s="101"/>
      <c r="G413" s="101"/>
      <c r="H413" s="112"/>
      <c r="I413" s="101"/>
      <c r="J413" s="112"/>
      <c r="K413" s="101"/>
      <c r="L413" s="101"/>
    </row>
    <row r="414" spans="1:12" ht="25.5" customHeight="1" thickBot="1">
      <c r="A414" s="91">
        <v>3091</v>
      </c>
      <c r="B414" s="208" t="s">
        <v>28</v>
      </c>
      <c r="C414" s="208">
        <v>9</v>
      </c>
      <c r="D414" s="208">
        <v>1</v>
      </c>
      <c r="E414" s="218" t="s">
        <v>324</v>
      </c>
      <c r="F414" s="222">
        <f>SUM(G414:H414)</f>
        <v>0</v>
      </c>
      <c r="G414" s="101"/>
      <c r="H414" s="101"/>
      <c r="I414" s="101"/>
      <c r="J414" s="101"/>
      <c r="K414" s="101"/>
      <c r="L414" s="101"/>
    </row>
    <row r="415" spans="1:12" ht="53.25" customHeight="1" thickBot="1">
      <c r="A415" s="91">
        <v>3092</v>
      </c>
      <c r="B415" s="208" t="s">
        <v>28</v>
      </c>
      <c r="C415" s="208">
        <v>9</v>
      </c>
      <c r="D415" s="208">
        <v>2</v>
      </c>
      <c r="E415" s="218" t="s">
        <v>48</v>
      </c>
      <c r="F415" s="222">
        <f>SUM(G415:H415)</f>
        <v>0</v>
      </c>
      <c r="G415" s="101"/>
      <c r="H415" s="101"/>
      <c r="I415" s="101"/>
      <c r="J415" s="101"/>
      <c r="K415" s="101"/>
      <c r="L415" s="101"/>
    </row>
    <row r="416" spans="1:12" s="205" customFormat="1" ht="42.75" customHeight="1">
      <c r="A416" s="264">
        <v>3100</v>
      </c>
      <c r="B416" s="241" t="s">
        <v>29</v>
      </c>
      <c r="C416" s="241">
        <v>0</v>
      </c>
      <c r="D416" s="242">
        <v>0</v>
      </c>
      <c r="E416" s="265" t="s">
        <v>856</v>
      </c>
      <c r="F416" s="95">
        <f aca="true" t="shared" si="110" ref="F416:L416">SUM(F418)</f>
        <v>13440.100000000006</v>
      </c>
      <c r="G416" s="95">
        <f t="shared" si="110"/>
        <v>97761.1</v>
      </c>
      <c r="H416" s="239">
        <f t="shared" si="110"/>
        <v>0</v>
      </c>
      <c r="I416" s="95">
        <f t="shared" si="110"/>
        <v>1305.5</v>
      </c>
      <c r="J416" s="239">
        <f t="shared" si="110"/>
        <v>2011.6</v>
      </c>
      <c r="K416" s="95">
        <f t="shared" si="110"/>
        <v>12452.3</v>
      </c>
      <c r="L416" s="95">
        <f t="shared" si="110"/>
        <v>13440.1</v>
      </c>
    </row>
    <row r="417" spans="1:12" ht="11.25" customHeight="1">
      <c r="A417" s="211"/>
      <c r="B417" s="199"/>
      <c r="C417" s="200"/>
      <c r="D417" s="201"/>
      <c r="E417" s="206" t="s">
        <v>451</v>
      </c>
      <c r="F417" s="232"/>
      <c r="G417" s="232"/>
      <c r="H417" s="238"/>
      <c r="I417" s="232"/>
      <c r="J417" s="238"/>
      <c r="K417" s="232"/>
      <c r="L417" s="232"/>
    </row>
    <row r="418" spans="1:12" ht="29.25" customHeight="1">
      <c r="A418" s="211">
        <v>3110</v>
      </c>
      <c r="B418" s="208" t="s">
        <v>29</v>
      </c>
      <c r="C418" s="208">
        <v>1</v>
      </c>
      <c r="D418" s="209">
        <v>0</v>
      </c>
      <c r="E418" s="255" t="s">
        <v>435</v>
      </c>
      <c r="F418" s="101">
        <f aca="true" t="shared" si="111" ref="F418:L418">SUM(F420)</f>
        <v>13440.100000000006</v>
      </c>
      <c r="G418" s="101">
        <f t="shared" si="111"/>
        <v>97761.1</v>
      </c>
      <c r="H418" s="112">
        <f t="shared" si="111"/>
        <v>0</v>
      </c>
      <c r="I418" s="101">
        <f t="shared" si="111"/>
        <v>1305.5</v>
      </c>
      <c r="J418" s="112">
        <f t="shared" si="111"/>
        <v>2011.6</v>
      </c>
      <c r="K418" s="101">
        <f t="shared" si="111"/>
        <v>12452.3</v>
      </c>
      <c r="L418" s="101">
        <f t="shared" si="111"/>
        <v>13440.1</v>
      </c>
    </row>
    <row r="419" spans="1:12" s="210" customFormat="1" ht="13.5" customHeight="1" thickBot="1">
      <c r="A419" s="211"/>
      <c r="B419" s="199"/>
      <c r="C419" s="208"/>
      <c r="D419" s="209"/>
      <c r="E419" s="206" t="s">
        <v>452</v>
      </c>
      <c r="F419" s="115"/>
      <c r="G419" s="115"/>
      <c r="H419" s="116"/>
      <c r="I419" s="115"/>
      <c r="J419" s="116"/>
      <c r="K419" s="115"/>
      <c r="L419" s="115"/>
    </row>
    <row r="420" spans="1:14" ht="15.75" thickBot="1">
      <c r="A420" s="211">
        <v>3112</v>
      </c>
      <c r="B420" s="213" t="s">
        <v>29</v>
      </c>
      <c r="C420" s="213">
        <v>1</v>
      </c>
      <c r="D420" s="214">
        <v>2</v>
      </c>
      <c r="E420" s="520" t="s">
        <v>366</v>
      </c>
      <c r="F420" s="227">
        <f>SUM(G420:H420)-Ekamutner!D116</f>
        <v>13440.100000000006</v>
      </c>
      <c r="G420" s="521">
        <v>97761.1</v>
      </c>
      <c r="H420" s="227">
        <f>H421</f>
        <v>0</v>
      </c>
      <c r="I420" s="266">
        <v>1305.5</v>
      </c>
      <c r="J420" s="266">
        <v>2011.6</v>
      </c>
      <c r="K420" s="266">
        <v>12452.3</v>
      </c>
      <c r="L420" s="227">
        <v>13440.1</v>
      </c>
      <c r="N420" s="424">
        <v>-1511.2</v>
      </c>
    </row>
    <row r="421" spans="1:12" ht="15">
      <c r="A421" s="91"/>
      <c r="B421" s="208"/>
      <c r="C421" s="208"/>
      <c r="D421" s="208"/>
      <c r="E421" s="268"/>
      <c r="F421" s="232"/>
      <c r="G421" s="232"/>
      <c r="H421" s="238"/>
      <c r="I421" s="232"/>
      <c r="J421" s="238"/>
      <c r="K421" s="232"/>
      <c r="L421" s="232"/>
    </row>
    <row r="422" spans="1:12" ht="15.75" thickBot="1">
      <c r="A422" s="91"/>
      <c r="B422" s="208"/>
      <c r="C422" s="208"/>
      <c r="D422" s="208"/>
      <c r="E422" s="268"/>
      <c r="F422" s="222"/>
      <c r="G422" s="222"/>
      <c r="H422" s="112"/>
      <c r="I422" s="222"/>
      <c r="J422" s="112"/>
      <c r="K422" s="222"/>
      <c r="L422" s="222"/>
    </row>
    <row r="423" spans="2:4" ht="15">
      <c r="B423" s="270"/>
      <c r="C423" s="271"/>
      <c r="D423" s="272"/>
    </row>
    <row r="424" spans="1:12" s="65" customFormat="1" ht="58.5" customHeight="1">
      <c r="A424" s="565" t="s">
        <v>429</v>
      </c>
      <c r="B424" s="565"/>
      <c r="C424" s="565"/>
      <c r="D424" s="565"/>
      <c r="E424" s="565"/>
      <c r="F424" s="565"/>
      <c r="G424" s="565"/>
      <c r="H424" s="565"/>
      <c r="I424" s="565"/>
      <c r="J424" s="565"/>
      <c r="K424" s="565"/>
      <c r="L424" s="565"/>
    </row>
    <row r="425" spans="1:12" s="65" customFormat="1" ht="12.75">
      <c r="A425" s="274" t="s">
        <v>857</v>
      </c>
      <c r="B425" s="275"/>
      <c r="C425" s="275"/>
      <c r="D425" s="275"/>
      <c r="E425" s="275"/>
      <c r="F425" s="276"/>
      <c r="G425" s="276"/>
      <c r="H425" s="276"/>
      <c r="I425" s="277"/>
      <c r="J425" s="277"/>
      <c r="K425" s="277"/>
      <c r="L425" s="277"/>
    </row>
    <row r="427" spans="9:12" ht="15">
      <c r="I427" s="267"/>
      <c r="J427" s="267"/>
      <c r="K427" s="267"/>
      <c r="L427" s="230"/>
    </row>
  </sheetData>
  <sheetProtection/>
  <protectedRanges>
    <protectedRange sqref="F1:F3" name="Range25"/>
    <protectedRange sqref="G422:L422 G414:L415 F413:L413 G419:L419 G421:H421 F417:L417 H420" name="Range24"/>
    <protectedRange sqref="G398:L399 G391:L393 G396:L396 F395:L395 F390:L390" name="Range22"/>
    <protectedRange sqref="G354:L355 F361:L361 F371:L371 G372:L372 G362:L369 F357:L357 G358:L359" name="Range20"/>
    <protectedRange sqref="F329:L329 G322:H324 I321:L324 G327:H327 F326:H326 F321:H321 G331:L331 I326:L327" name="Range18"/>
    <protectedRange sqref="G294:H295 F299:L299 F293:H293 F297:L297 I293:L295" name="Range16"/>
    <protectedRange sqref="G276:H279 F275:H275 G270:L273 I275:L279 F268:L268" name="Range14"/>
    <protectedRange sqref="G227:H227 F229:L229 G241:H241 F237:L237 F240:H240 F235:L235 F226:H226 G243:L243 I226:L227 G238:L238 G230:L233 I240:L241" name="Range12"/>
    <protectedRange sqref="G209:H209 F208:H208 F211:L211 I208:L209 G201:L206" name="Range10"/>
    <protectedRange sqref="G173:H175 I172:L175 F172:H172 F177:L177 G181:L181 G180 G185:L188 G183 G178:L179" name="Range8"/>
    <protectedRange sqref="G134:H134 G137:H137 G140:H140 I136:L137 G143:H143 I147:L148 I139:L140 F145:L145 G148:H148 F147:H147 F142:H142 F139:H139 F136:H136 F133:H133 I133:L134 I142:L143" name="Range6"/>
    <protectedRange sqref="G99:H99 G110:L111 G105:H105 G108:H108 I107:L108 I99:L100 G114 F113:H113 F107:H107 F104:H104 F100:H100 F102:L102 I113:L114 G98:L98 I104:L105" name="Range4"/>
    <protectedRange sqref="G45:H46 F48:H48 F44:H44 A40:E40 I44:L46 H49 I48:L49 D18:D39 G49:G50 H50:L50 F14:L14 F16:L16 G53:L59 H51:K52 G17:L42 M40:IV40" name="Range2"/>
    <protectedRange sqref="G62:H62 I91:L92 G65:H65 I64:L65 F94:L94 F67:L67 G92:H92 G97:H97 F96:H96 F91:H91 F64:H64 F61:H61 I96:L97 G68:L69 G98:L98 G88:L88 G84:G87 G81 I61:L62 G82:L83 G77:L80 G71:L75" name="Range3"/>
    <protectedRange sqref="G117:H117 I129:L131 G122:H124 I126:L127 G127:H127 G114:L114 G130:H131 F129:H129 F126:H126 F121:H121 F116:H116 F119:L119 F133:L133 I116:L117 I121:L124" name="Range5"/>
    <protectedRange sqref="G167:L170 G149:L149 G164:L165 G158 G160:L162 G151:L157" name="Range7"/>
    <protectedRange sqref="I199:L200 G191:H191 I190:L191 G194:H197 G200:H200 F199:H199 F193:H193 F190:H190 I193:L197" name="Range9"/>
    <protectedRange sqref="F213:L213 G224:L224 F223:L223 G221:L221 G218:L218 G215:L215 F220:L220 F217:L217" name="Range11"/>
    <protectedRange sqref="G258:H258 F243:L243 F257:H257 I257:L258 G250:L255 F260:L260 G265:L266 G261:L263 G264 F249:L249 G244:L247" name="Range13"/>
    <protectedRange sqref="I290:L291 G282:H285 I281:L285 G288:H288 G291:H291 F290:H290 F287:H287 F281:H281 I287:L288" name="Range15"/>
    <protectedRange sqref="F315:H315 G304:H304 I315:L316 G316:G319 H316 H317:L319 G308:L313 G305:L306 G302:L302" name="Range17"/>
    <protectedRange sqref="F353:L353 G347:L347 H339:H346 F349:L349 G337:L338 F335:L335 G350:L351 F333:L333 C337" name="Range19"/>
    <protectedRange sqref="G375:H375 I387:L388 I383:L385 G384:H385 F381:L381 G388:H388 F387:H387 F383:H383 F374:H374 F377:L377 I374:L375 G379:L379 F390:L390" name="Range21"/>
    <protectedRange sqref="G402:H402 I409:L411 G410:H410 F411:H411 F409:H409 G405:L407 F401:H401 I401:L402 F404:L404" name="Range23"/>
    <protectedRange sqref="H5:I5" name="Range25_1"/>
    <protectedRange sqref="I421" name="Range24_1_1_1_1"/>
    <protectedRange sqref="J421" name="Range24_3_1_1_1"/>
    <protectedRange sqref="K421:L421" name="Range24_4_1_1_1"/>
    <protectedRange sqref="I425" name="Range24_1_1_2"/>
    <protectedRange sqref="J425" name="Range24_3_1_2"/>
    <protectedRange sqref="K425:L425" name="Range24_4_1_2"/>
    <protectedRange sqref="L339:L346 G339:G346" name="Range19_1"/>
    <protectedRange sqref="I339:K346" name="Range19_2"/>
    <protectedRange sqref="G159:L159" name="Range7_1"/>
    <protectedRange sqref="G184:L184 G182:L182" name="Range8_1"/>
    <protectedRange sqref="G89:L89" name="Range3_1"/>
    <protectedRange sqref="G76:L76" name="Range3_2"/>
    <protectedRange sqref="G70:L70" name="Range3_3"/>
    <protectedRange sqref="G420" name="Range24_1_1"/>
    <protectedRange sqref="G51" name="Range2_1"/>
    <protectedRange sqref="L51" name="Range2_2"/>
    <protectedRange sqref="G52" name="Range2_3"/>
    <protectedRange sqref="L52" name="Range2_4"/>
  </protectedRanges>
  <mergeCells count="12">
    <mergeCell ref="E4:J4"/>
    <mergeCell ref="E5:K5"/>
    <mergeCell ref="E6:K6"/>
    <mergeCell ref="I8:L8"/>
    <mergeCell ref="A424:L424"/>
    <mergeCell ref="A8:A10"/>
    <mergeCell ref="B8:B10"/>
    <mergeCell ref="C8:C10"/>
    <mergeCell ref="D8:D10"/>
    <mergeCell ref="E8:E10"/>
    <mergeCell ref="F8:H8"/>
    <mergeCell ref="I9:L9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G176" formula="1"/>
    <ignoredError sqref="F263 F265 F251:F253 F245:F246 F69 F88 F27:F40 F179:F181 F77:F84 F71:F75 F339:F345 F18:F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620" t="s">
        <v>418</v>
      </c>
      <c r="D5" s="620"/>
      <c r="E5" s="620"/>
      <c r="F5" s="620"/>
    </row>
    <row r="7" ht="12.75">
      <c r="B7" s="1" t="s">
        <v>419</v>
      </c>
    </row>
    <row r="8" ht="12.75">
      <c r="B8" s="1" t="s">
        <v>420</v>
      </c>
    </row>
    <row r="10" spans="7:8" ht="12.75">
      <c r="G10" s="621" t="s">
        <v>572</v>
      </c>
      <c r="H10" s="621"/>
    </row>
    <row r="11" spans="2:8" ht="38.25">
      <c r="B11" s="14" t="s">
        <v>684</v>
      </c>
      <c r="C11" s="14" t="s">
        <v>421</v>
      </c>
      <c r="D11" s="7" t="s">
        <v>422</v>
      </c>
      <c r="E11" s="7" t="s">
        <v>423</v>
      </c>
      <c r="F11" s="7" t="s">
        <v>424</v>
      </c>
      <c r="G11" s="14" t="s">
        <v>564</v>
      </c>
      <c r="H11" s="7" t="s">
        <v>571</v>
      </c>
    </row>
    <row r="12" spans="2:8" ht="51">
      <c r="B12" s="14">
        <v>1</v>
      </c>
      <c r="C12" s="15" t="s">
        <v>425</v>
      </c>
      <c r="D12" s="10">
        <f>SUM(D13,D14)</f>
        <v>8072.8</v>
      </c>
      <c r="E12" s="10">
        <f>SUM(E13,E14)</f>
        <v>7550</v>
      </c>
      <c r="F12" s="10">
        <f>SUM(F13,F14)</f>
        <v>4533.1</v>
      </c>
      <c r="G12" s="10">
        <f>SUM(G13,G14)</f>
        <v>4166.1</v>
      </c>
      <c r="H12" s="8">
        <v>0</v>
      </c>
    </row>
    <row r="13" spans="2:8" ht="27" customHeight="1">
      <c r="B13" s="14">
        <v>1.1</v>
      </c>
      <c r="C13" s="15" t="s">
        <v>565</v>
      </c>
      <c r="D13" s="9">
        <v>6587.8</v>
      </c>
      <c r="E13" s="8">
        <v>6350</v>
      </c>
      <c r="F13" s="9">
        <v>3135.5</v>
      </c>
      <c r="G13" s="9">
        <v>3066.1</v>
      </c>
      <c r="H13" s="8">
        <v>0</v>
      </c>
    </row>
    <row r="14" spans="2:8" ht="37.5" customHeight="1">
      <c r="B14" s="14">
        <v>1.2</v>
      </c>
      <c r="C14" s="15" t="s">
        <v>566</v>
      </c>
      <c r="D14" s="8">
        <v>1485</v>
      </c>
      <c r="E14" s="8">
        <v>1200</v>
      </c>
      <c r="F14" s="9">
        <v>1397.6</v>
      </c>
      <c r="G14" s="9">
        <v>1100</v>
      </c>
      <c r="H14" s="8">
        <v>0</v>
      </c>
    </row>
    <row r="15" spans="2:8" ht="38.25">
      <c r="B15" s="14">
        <v>2</v>
      </c>
      <c r="C15" s="15" t="s">
        <v>426</v>
      </c>
      <c r="D15" s="10">
        <f>SUM(D16,D17)</f>
        <v>98825.8</v>
      </c>
      <c r="E15" s="10">
        <f>SUM(E16,E17)</f>
        <v>96500</v>
      </c>
      <c r="F15" s="10">
        <f>SUM(F16,F17)</f>
        <v>51270.299999999996</v>
      </c>
      <c r="G15" s="10">
        <f>SUM(G16,G17)</f>
        <v>74697.1</v>
      </c>
      <c r="H15" s="8">
        <v>0</v>
      </c>
    </row>
    <row r="16" spans="2:8" ht="26.25" customHeight="1">
      <c r="B16" s="14">
        <v>2.1</v>
      </c>
      <c r="C16" s="15" t="s">
        <v>567</v>
      </c>
      <c r="D16" s="9">
        <v>98041.5</v>
      </c>
      <c r="E16" s="8">
        <v>96000</v>
      </c>
      <c r="F16" s="9">
        <v>48724.1</v>
      </c>
      <c r="G16" s="9">
        <v>74274</v>
      </c>
      <c r="H16" s="8">
        <v>0</v>
      </c>
    </row>
    <row r="17" spans="2:8" ht="31.5" customHeight="1">
      <c r="B17" s="14">
        <v>2.2</v>
      </c>
      <c r="C17" s="15" t="s">
        <v>568</v>
      </c>
      <c r="D17" s="9">
        <v>784.3</v>
      </c>
      <c r="E17" s="8">
        <v>500</v>
      </c>
      <c r="F17" s="9">
        <v>2546.2</v>
      </c>
      <c r="G17" s="9">
        <v>423.1</v>
      </c>
      <c r="H17" s="8">
        <v>0</v>
      </c>
    </row>
    <row r="18" spans="2:12" ht="38.25">
      <c r="B18" s="14">
        <v>3</v>
      </c>
      <c r="C18" s="15" t="s">
        <v>427</v>
      </c>
      <c r="D18" s="10">
        <f>SUM(D19,D20)</f>
        <v>55696.9</v>
      </c>
      <c r="E18" s="10">
        <f>SUM(E19,E20)</f>
        <v>53400</v>
      </c>
      <c r="F18" s="10">
        <f>SUM(F19,F20)</f>
        <v>76898.7</v>
      </c>
      <c r="G18" s="10">
        <f>SUM(G19,G20)</f>
        <v>14336.9</v>
      </c>
      <c r="H18" s="8">
        <v>2898.7</v>
      </c>
      <c r="J18" s="11"/>
      <c r="K18" s="11"/>
      <c r="L18" s="11"/>
    </row>
    <row r="19" spans="2:8" ht="31.5" customHeight="1">
      <c r="B19" s="14">
        <v>3.1</v>
      </c>
      <c r="C19" s="15" t="s">
        <v>569</v>
      </c>
      <c r="D19" s="9">
        <v>54100.8</v>
      </c>
      <c r="E19" s="8">
        <v>52000</v>
      </c>
      <c r="F19" s="9">
        <v>75610.7</v>
      </c>
      <c r="G19" s="9">
        <v>13170.3</v>
      </c>
      <c r="H19" s="8">
        <v>2898.7</v>
      </c>
    </row>
    <row r="20" spans="2:8" ht="42" customHeight="1">
      <c r="B20" s="14">
        <v>3.2</v>
      </c>
      <c r="C20" s="15" t="s">
        <v>570</v>
      </c>
      <c r="D20" s="9">
        <v>1596.1</v>
      </c>
      <c r="E20" s="8">
        <v>1400</v>
      </c>
      <c r="F20" s="8">
        <v>1288</v>
      </c>
      <c r="G20" s="9">
        <v>1166.6</v>
      </c>
      <c r="H20" s="8">
        <v>0</v>
      </c>
    </row>
    <row r="21" spans="2:8" ht="25.5">
      <c r="B21" s="14">
        <v>4</v>
      </c>
      <c r="C21" s="15" t="s">
        <v>428</v>
      </c>
      <c r="D21" s="9">
        <v>13786.8</v>
      </c>
      <c r="E21" s="9">
        <v>0</v>
      </c>
      <c r="F21" s="6" t="s">
        <v>158</v>
      </c>
      <c r="G21" s="18">
        <v>0</v>
      </c>
      <c r="H21" s="18">
        <f>D21-E21</f>
        <v>13786.8</v>
      </c>
    </row>
    <row r="22" spans="2:8" ht="25.5">
      <c r="B22" s="14">
        <v>5</v>
      </c>
      <c r="C22" s="15" t="s">
        <v>683</v>
      </c>
      <c r="D22" s="9">
        <v>1412.8</v>
      </c>
      <c r="E22" s="9">
        <v>0</v>
      </c>
      <c r="F22" s="6" t="s">
        <v>158</v>
      </c>
      <c r="G22" s="18">
        <v>0</v>
      </c>
      <c r="H22" s="18">
        <f>D22-E22</f>
        <v>1412.8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Sirius</cp:lastModifiedBy>
  <cp:lastPrinted>2021-12-21T09:44:05Z</cp:lastPrinted>
  <dcterms:created xsi:type="dcterms:W3CDTF">1996-10-14T23:33:28Z</dcterms:created>
  <dcterms:modified xsi:type="dcterms:W3CDTF">2021-12-22T06:49:23Z</dcterms:modified>
  <cp:category/>
  <cp:version/>
  <cp:contentType/>
  <cp:contentStatus/>
</cp:coreProperties>
</file>