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0"/>
  </bookViews>
  <sheets>
    <sheet name="Հաշվետվ" sheetId="1" r:id="rId1"/>
  </sheets>
  <definedNames/>
  <calcPr fullCalcOnLoad="1"/>
</workbook>
</file>

<file path=xl/sharedStrings.xml><?xml version="1.0" encoding="utf-8"?>
<sst xmlns="http://schemas.openxmlformats.org/spreadsheetml/2006/main" count="124" uniqueCount="115">
  <si>
    <t>NN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</si>
  <si>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</si>
  <si>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</si>
  <si>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</si>
  <si>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</si>
  <si>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որից`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</si>
  <si>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</si>
  <si>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</si>
  <si>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</si>
  <si>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</si>
  <si>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</si>
  <si>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</si>
  <si>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</si>
  <si>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</si>
  <si>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</si>
  <si>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</si>
  <si>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 *</t>
  </si>
  <si>
    <r>
      <t>*</t>
    </r>
    <r>
      <rPr>
        <sz val="7"/>
        <color indexed="8"/>
        <rFont val="Sylfaen"/>
        <family val="1"/>
      </rPr>
      <t>Նշված տողի ցուցանիշները հանրագումարում ներառված չէ:</t>
    </r>
  </si>
  <si>
    <t>Հայաստանի Հանրապետության</t>
  </si>
  <si>
    <t>Շիրակի մարզի Ախուրյան համայնքի</t>
  </si>
  <si>
    <t xml:space="preserve">Հավելված  թիվ 1 </t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</si>
  <si>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</si>
  <si>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</si>
  <si>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</si>
  <si>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</si>
  <si>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</si>
  <si>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</si>
  <si>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</si>
  <si>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</si>
  <si>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</si>
  <si>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</si>
  <si>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</si>
  <si>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</si>
  <si>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</si>
  <si>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</si>
  <si>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>Գույքի և սարքավորումների վարձակալություն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</si>
  <si>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</si>
  <si>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</si>
  <si>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</si>
  <si>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</si>
  <si>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</si>
  <si>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</si>
  <si>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</si>
  <si>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</si>
  <si>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</si>
  <si>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</si>
  <si>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Շենքերի և կառույցների ընթացիկ նորոգում և պահպանում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</si>
  <si>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</si>
  <si>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</si>
  <si>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</si>
  <si>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</si>
  <si>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</si>
  <si>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Սուբսիդիաներ ոչ-ֆինանսական պետական (hամայնքային) կազմակերպություններին 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</si>
  <si>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</si>
  <si>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</si>
  <si>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</si>
  <si>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</si>
  <si>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</si>
  <si>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</si>
  <si>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</si>
  <si>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</si>
  <si>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</si>
  <si>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</si>
  <si>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</si>
  <si>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</si>
  <si>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</si>
  <si>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</si>
  <si>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</si>
  <si>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</si>
  <si>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ԸՆԴԱՄԵՆԸ ՍԵՓԱԿԱՆ ԵԿԱՄՈՒՏՆԵՐ      որից</t>
  </si>
  <si>
    <t>Ապահովագրական ծախսեր</t>
  </si>
  <si>
    <t>Հիմնական միջոցներ, որից</t>
  </si>
  <si>
    <t>Այլ հիմնական միջոցների իրացումից մուտքեր</t>
  </si>
  <si>
    <t>Անշարժ  գույքի իրացումից մուտքեր</t>
  </si>
  <si>
    <t>Հիմնական միջոցների իրացումից մուտքեր</t>
  </si>
  <si>
    <t>ԸՆԴԱՄԵՆԸ ԾԱԽՍԵՐ   այդ թվում</t>
  </si>
  <si>
    <t>Փաստացի կատարվել է</t>
  </si>
  <si>
    <t>ԸՆԴԱՄԵՆԸ ՄՈՒՏՔԵՐ</t>
  </si>
  <si>
    <t>Եկամտատեսակների,մուտքերի անվանումը</t>
  </si>
  <si>
    <t xml:space="preserve"> Պետական բյուջեից ընթացիկ  ծախսերի ֆինանսական համար</t>
  </si>
  <si>
    <t xml:space="preserve"> Պետական բյուջեից կապիտալ ծախսերի ֆինանսավորման նպատակային հատկացումներ (սուբվենցիաներ)</t>
  </si>
  <si>
    <t xml:space="preserve"> Պաշտոնական դրամաշնորհներ                                                                        այդ թվում </t>
  </si>
  <si>
    <t>Հավելուրդ/պակասուրդի ֆինանսավորման աղբյուրներ</t>
  </si>
  <si>
    <t>Գ,  ՈՉ ՖԻՆԱՆՍԱԿԱՆ ԱԿՏԻՎՆԵՐԻ ԻՐԱՑՈՒՄԻՑ ՄՈՒՏՔԵՐ</t>
  </si>
  <si>
    <r>
      <t xml:space="preserve">Ոչ ֆինանսական ակտիվների իրացումից մուտքեր  </t>
    </r>
    <r>
      <rPr>
        <sz val="12"/>
        <color indexed="8"/>
        <rFont val="Sylfaen"/>
        <family val="1"/>
      </rPr>
      <t>*</t>
    </r>
  </si>
  <si>
    <r>
      <t xml:space="preserve">             </t>
    </r>
    <r>
      <rPr>
        <b/>
        <sz val="14"/>
        <rFont val="Sylfaen"/>
        <family val="1"/>
      </rPr>
      <t xml:space="preserve">   ԾԱԽՍԵՐ</t>
    </r>
  </si>
  <si>
    <t xml:space="preserve">ԸՆԴԱՄԵՆԸ ԵԿԱՄՈՒՏՆԵՐ                                            այդ   թվում  </t>
  </si>
  <si>
    <t>Կատարման %  2020թ փաստացիի նկատմամբ</t>
  </si>
  <si>
    <t>Կատարման %2021թ ճշտված պլանի նկատմամբ</t>
  </si>
  <si>
    <t>2021 Հաշվարկային</t>
  </si>
  <si>
    <t>Կատարման % 2021թ</t>
  </si>
  <si>
    <t>Կատարման % 2021թ 2020թ</t>
  </si>
  <si>
    <t xml:space="preserve"> Ընթացիկ դրամաշնորհներ  պետական ,hամայնքային  ոչ առևտրային կազմակերպություններին </t>
  </si>
  <si>
    <t>Հաշվարկային</t>
  </si>
  <si>
    <t>Համայնքի բյուջե մուտքագրվող անշարժ գույքւ հարկ</t>
  </si>
  <si>
    <t>Ընթացիկ ոչ պաշտոնական դրամաշնորհներ</t>
  </si>
  <si>
    <t>Կապիտալ ոչ պաշտոնական դրամաշնորհներ</t>
  </si>
  <si>
    <t>Այլ ընթացիկ դրամաշնորհներ</t>
  </si>
  <si>
    <t>Բացարձակ թվերով                 4-5</t>
  </si>
  <si>
    <t>Բացարձակ թվերով       4-3</t>
  </si>
  <si>
    <t>Ախուրյյան համայնքի ղեկավար                                             Ա.Իգիթյան</t>
  </si>
  <si>
    <t>Կրթական,մշակույթային և սպորտային նպաստներ բյուջեյից</t>
  </si>
  <si>
    <t>(սյուն 4 - սյուն 5)</t>
  </si>
  <si>
    <t>(սյուն 4 - սյուն 3)</t>
  </si>
  <si>
    <t>2020թ երրորդ եռամսյակ</t>
  </si>
  <si>
    <t xml:space="preserve">        2021թ                      երրորդ  եռամսյակ</t>
  </si>
  <si>
    <t>2021թվականի շեղումը երրորդ եռամսյակի  ճշտված պլանի նկատմամբ         /+,-/</t>
  </si>
  <si>
    <t>2021թվականւ փաստացին 2020թվականի փաստացիի նկատմամբ շեղումը         /+,- /</t>
  </si>
  <si>
    <t xml:space="preserve">ԱԽՈՒՐՅԱՆ ՀԱՄԱՅՆՔԻ 2021ԹՎԱԿԱՆԻ ԲՅՈՒՋԵԻ ԵՐՐՈՐԴ  ԵՌԱՄՍՅԱԿԻ ԿԱՏԱՐՄԱՆ     ՀԱՇՎԵՏՎՈՒԹՅՈՒՆ </t>
  </si>
  <si>
    <t>2020թ երրորդ եռամսյակ Փաստացի կատարվել է</t>
  </si>
  <si>
    <t>2021թ երրորդ եռամսյակ Փաստացի կատարվել է</t>
  </si>
  <si>
    <t>2021թ  երրորդ եռամսյակ Փաստացի կատարվել է</t>
  </si>
  <si>
    <t>05 Հոկտեմբեր  2021թ</t>
  </si>
  <si>
    <t>թիվ  72  որոշման</t>
  </si>
  <si>
    <t>ավագանու  2021թվականի հոկտեմբերի 14-ի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</si>
</sst>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7"/>
      <color indexed="8"/>
      <name val="Sylfaen"/>
      <family val="1"/>
    </font>
    <font>
      <sz val="14"/>
      <name val="Sylfaen"/>
      <family val="1"/>
    </font>
    <font>
      <b/>
      <sz val="14"/>
      <name val="Sylfaen"/>
      <family val="1"/>
    </font>
    <font>
      <sz val="12"/>
      <color indexed="8"/>
      <name val="Sylfaen"/>
      <family val="1"/>
    </font>
    <font>
      <sz val="11"/>
      <name val="Arial LatArm"/>
      <family val="2"/>
    </font>
    <font>
      <b/>
      <sz val="12"/>
      <name val="Sylfaen"/>
      <family val="1"/>
    </font>
    <font>
      <b/>
      <sz val="11"/>
      <name val="Sylfaen"/>
      <family val="1"/>
    </font>
    <font>
      <sz val="10"/>
      <name val="Arial Armenian"/>
      <family val="2"/>
    </font>
    <font>
      <sz val="9"/>
      <name val="Sylfae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b/>
      <sz val="12"/>
      <color indexed="8"/>
      <name val="Sylfaen"/>
      <family val="1"/>
    </font>
    <font>
      <sz val="9"/>
      <color indexed="8"/>
      <name val="Sylfaen"/>
      <family val="1"/>
    </font>
    <font>
      <sz val="7"/>
      <color indexed="8"/>
      <name val="Calibri"/>
      <family val="2"/>
    </font>
    <font>
      <b/>
      <sz val="11"/>
      <color indexed="8"/>
      <name val="Sylfaen"/>
      <family val="1"/>
    </font>
    <font>
      <b/>
      <sz val="10"/>
      <color indexed="8"/>
      <name val="Sylfaen"/>
      <family val="1"/>
    </font>
    <font>
      <i/>
      <sz val="9"/>
      <color indexed="8"/>
      <name val="Sylfaen"/>
      <family val="1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sz val="9"/>
      <color theme="1"/>
      <name val="Sylfaen"/>
      <family val="1"/>
    </font>
    <font>
      <sz val="7"/>
      <color theme="1"/>
      <name val="Calibri"/>
      <family val="2"/>
    </font>
    <font>
      <b/>
      <sz val="11"/>
      <color theme="1"/>
      <name val="Sylfaen"/>
      <family val="1"/>
    </font>
    <font>
      <b/>
      <sz val="10"/>
      <color theme="1"/>
      <name val="Sylfaen"/>
      <family val="1"/>
    </font>
    <font>
      <i/>
      <sz val="9"/>
      <color theme="1"/>
      <name val="Sylfaen"/>
      <family val="1"/>
    </font>
    <font>
      <sz val="10"/>
      <color theme="1"/>
      <name val="Sylfaen"/>
      <family val="1"/>
    </font>
    <font>
      <sz val="7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>
        <color rgb="FF000000"/>
      </top>
      <bottom style="thin"/>
    </border>
    <border>
      <left style="thin">
        <color rgb="FF000000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4" applyNumberFormat="0" applyAlignment="0" applyProtection="0"/>
    <xf numFmtId="0" fontId="47" fillId="27" borderId="5" applyNumberFormat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8" borderId="10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62" fillId="0" borderId="1" xfId="33" applyFont="1" applyFill="1" applyBorder="1" applyAlignment="1">
      <alignment/>
    </xf>
    <xf numFmtId="0" fontId="62" fillId="0" borderId="13" xfId="33" applyFont="1" applyFill="1" applyBorder="1" applyAlignment="1">
      <alignment/>
    </xf>
    <xf numFmtId="0" fontId="62" fillId="0" borderId="14" xfId="33" applyFont="1" applyFill="1" applyBorder="1" applyAlignment="1">
      <alignment/>
    </xf>
    <xf numFmtId="0" fontId="62" fillId="0" borderId="15" xfId="33" applyFont="1" applyFill="1" applyBorder="1" applyAlignment="1">
      <alignment/>
    </xf>
    <xf numFmtId="184" fontId="10" fillId="0" borderId="16" xfId="43" applyNumberFormat="1" applyFont="1" applyFill="1" applyBorder="1" applyAlignment="1">
      <alignment horizontal="center" vertical="center"/>
    </xf>
    <xf numFmtId="184" fontId="10" fillId="0" borderId="17" xfId="43" applyNumberFormat="1" applyFont="1" applyFill="1" applyBorder="1" applyAlignment="1">
      <alignment horizontal="center" vertical="center"/>
    </xf>
    <xf numFmtId="184" fontId="10" fillId="0" borderId="16" xfId="35" applyNumberFormat="1" applyFont="1" applyFill="1" applyBorder="1" applyAlignment="1">
      <alignment horizontal="center" vertical="center"/>
    </xf>
    <xf numFmtId="0" fontId="8" fillId="0" borderId="18" xfId="35" applyFont="1" applyFill="1" applyBorder="1" applyAlignment="1">
      <alignment horizontal="center" vertical="center"/>
    </xf>
    <xf numFmtId="0" fontId="8" fillId="0" borderId="17" xfId="35" applyFont="1" applyFill="1" applyBorder="1" applyAlignment="1">
      <alignment horizontal="center" vertical="center"/>
    </xf>
    <xf numFmtId="184" fontId="10" fillId="0" borderId="19" xfId="43" applyNumberFormat="1" applyFont="1" applyFill="1" applyBorder="1" applyAlignment="1">
      <alignment horizontal="center" vertical="center"/>
    </xf>
    <xf numFmtId="184" fontId="10" fillId="0" borderId="20" xfId="43" applyNumberFormat="1" applyFont="1" applyFill="1" applyBorder="1" applyAlignment="1">
      <alignment horizontal="center" vertical="center"/>
    </xf>
    <xf numFmtId="4" fontId="10" fillId="0" borderId="20" xfId="43" applyNumberFormat="1" applyFont="1" applyFill="1" applyBorder="1" applyAlignment="1">
      <alignment horizontal="center" vertical="center"/>
    </xf>
    <xf numFmtId="184" fontId="10" fillId="0" borderId="20" xfId="35" applyNumberFormat="1" applyFont="1" applyFill="1" applyBorder="1" applyAlignment="1">
      <alignment horizontal="center" vertical="center"/>
    </xf>
    <xf numFmtId="0" fontId="8" fillId="0" borderId="20" xfId="35" applyFont="1" applyFill="1" applyBorder="1" applyAlignment="1">
      <alignment horizontal="center" vertical="center"/>
    </xf>
    <xf numFmtId="0" fontId="8" fillId="0" borderId="21" xfId="38" applyFont="1" applyFill="1" applyBorder="1" applyAlignment="1">
      <alignment horizontal="left" vertical="center" wrapText="1"/>
    </xf>
    <xf numFmtId="0" fontId="8" fillId="0" borderId="22" xfId="35" applyFont="1" applyFill="1" applyBorder="1" applyAlignment="1">
      <alignment horizontal="center" vertical="center"/>
    </xf>
    <xf numFmtId="0" fontId="8" fillId="0" borderId="23" xfId="35" applyFont="1" applyFill="1" applyBorder="1" applyAlignment="1">
      <alignment horizontal="center" vertical="center"/>
    </xf>
    <xf numFmtId="0" fontId="62" fillId="0" borderId="20" xfId="33" applyFont="1" applyFill="1" applyBorder="1" applyAlignment="1">
      <alignment/>
    </xf>
    <xf numFmtId="184" fontId="9" fillId="0" borderId="20" xfId="43" applyNumberFormat="1" applyFont="1" applyFill="1" applyBorder="1" applyAlignment="1">
      <alignment horizontal="center" vertical="center"/>
    </xf>
    <xf numFmtId="0" fontId="8" fillId="0" borderId="24" xfId="35" applyFont="1" applyFill="1" applyBorder="1" applyAlignment="1">
      <alignment horizontal="center" vertical="center"/>
    </xf>
    <xf numFmtId="184" fontId="10" fillId="0" borderId="24" xfId="35" applyNumberFormat="1" applyFont="1" applyFill="1" applyBorder="1" applyAlignment="1">
      <alignment horizontal="center" vertical="center"/>
    </xf>
    <xf numFmtId="184" fontId="10" fillId="0" borderId="25" xfId="35" applyNumberFormat="1" applyFont="1" applyFill="1" applyBorder="1" applyAlignment="1">
      <alignment horizontal="center" vertical="center"/>
    </xf>
    <xf numFmtId="184" fontId="62" fillId="0" borderId="20" xfId="33" applyNumberFormat="1" applyFont="1" applyFill="1" applyBorder="1" applyAlignment="1">
      <alignment horizontal="center" vertical="center"/>
    </xf>
    <xf numFmtId="184" fontId="10" fillId="0" borderId="26" xfId="43" applyNumberFormat="1" applyFont="1" applyFill="1" applyBorder="1" applyAlignment="1">
      <alignment horizontal="center" vertical="center"/>
    </xf>
    <xf numFmtId="184" fontId="9" fillId="0" borderId="23" xfId="43" applyNumberFormat="1" applyFont="1" applyFill="1" applyBorder="1" applyAlignment="1">
      <alignment horizontal="center" vertical="center"/>
    </xf>
    <xf numFmtId="184" fontId="8" fillId="0" borderId="22" xfId="43" applyNumberFormat="1" applyFont="1" applyFill="1" applyBorder="1" applyAlignment="1">
      <alignment horizontal="center" vertical="center"/>
    </xf>
    <xf numFmtId="0" fontId="7" fillId="0" borderId="27" xfId="42" applyFont="1" applyFill="1" applyBorder="1" applyAlignment="1">
      <alignment horizontal="center"/>
    </xf>
    <xf numFmtId="0" fontId="8" fillId="0" borderId="28" xfId="38" applyFont="1" applyFill="1" applyBorder="1" applyAlignment="1">
      <alignment horizontal="left" vertical="center" wrapText="1"/>
    </xf>
    <xf numFmtId="0" fontId="7" fillId="0" borderId="29" xfId="42" applyFont="1" applyFill="1" applyBorder="1" applyAlignment="1">
      <alignment horizontal="center"/>
    </xf>
    <xf numFmtId="0" fontId="10" fillId="0" borderId="28" xfId="39" applyFont="1" applyFill="1" applyBorder="1" applyAlignment="1">
      <alignment vertical="center" wrapText="1"/>
    </xf>
    <xf numFmtId="184" fontId="10" fillId="0" borderId="30" xfId="35" applyNumberFormat="1" applyFont="1" applyFill="1" applyBorder="1" applyAlignment="1">
      <alignment horizontal="center" vertical="center"/>
    </xf>
    <xf numFmtId="0" fontId="62" fillId="0" borderId="31" xfId="33" applyFont="1" applyFill="1" applyBorder="1" applyAlignment="1">
      <alignment horizontal="right"/>
    </xf>
    <xf numFmtId="0" fontId="62" fillId="0" borderId="32" xfId="33" applyFont="1" applyFill="1" applyBorder="1" applyAlignment="1">
      <alignment horizontal="right"/>
    </xf>
    <xf numFmtId="4" fontId="10" fillId="0" borderId="33" xfId="36" applyNumberFormat="1" applyFont="1" applyFill="1" applyBorder="1" applyAlignment="1">
      <alignment horizontal="center" vertical="center"/>
    </xf>
    <xf numFmtId="0" fontId="62" fillId="0" borderId="34" xfId="33" applyFont="1" applyFill="1" applyBorder="1" applyAlignment="1">
      <alignment/>
    </xf>
    <xf numFmtId="0" fontId="63" fillId="0" borderId="35" xfId="0" applyFont="1" applyBorder="1" applyAlignment="1">
      <alignment/>
    </xf>
    <xf numFmtId="0" fontId="8" fillId="0" borderId="36" xfId="35" applyFont="1" applyFill="1" applyBorder="1" applyAlignment="1">
      <alignment horizontal="center" vertical="center"/>
    </xf>
    <xf numFmtId="0" fontId="9" fillId="0" borderId="37" xfId="35" applyFont="1" applyFill="1" applyBorder="1" applyAlignment="1">
      <alignment horizontal="center" vertical="center"/>
    </xf>
    <xf numFmtId="0" fontId="9" fillId="0" borderId="38" xfId="35" applyFont="1" applyFill="1" applyBorder="1" applyAlignment="1">
      <alignment horizontal="center" vertical="center"/>
    </xf>
    <xf numFmtId="184" fontId="9" fillId="0" borderId="39" xfId="43" applyNumberFormat="1" applyFont="1" applyFill="1" applyBorder="1" applyAlignment="1">
      <alignment horizontal="center" vertical="center"/>
    </xf>
    <xf numFmtId="184" fontId="9" fillId="0" borderId="40" xfId="43" applyNumberFormat="1" applyFont="1" applyFill="1" applyBorder="1" applyAlignment="1">
      <alignment horizontal="center" vertical="center"/>
    </xf>
    <xf numFmtId="0" fontId="9" fillId="0" borderId="23" xfId="38" applyFont="1" applyFill="1" applyBorder="1" applyAlignment="1">
      <alignment horizontal="left" vertical="center" wrapText="1"/>
    </xf>
    <xf numFmtId="0" fontId="9" fillId="0" borderId="20" xfId="38" applyFont="1" applyFill="1" applyBorder="1" applyAlignment="1">
      <alignment horizontal="left" vertical="center" wrapText="1"/>
    </xf>
    <xf numFmtId="0" fontId="7" fillId="0" borderId="41" xfId="42" applyFont="1" applyFill="1" applyBorder="1" applyAlignment="1">
      <alignment horizontal="center"/>
    </xf>
    <xf numFmtId="184" fontId="8" fillId="0" borderId="36" xfId="43" applyNumberFormat="1" applyFont="1" applyFill="1" applyBorder="1" applyAlignment="1">
      <alignment horizontal="center" vertical="center"/>
    </xf>
    <xf numFmtId="184" fontId="9" fillId="0" borderId="37" xfId="43" applyNumberFormat="1" applyFont="1" applyFill="1" applyBorder="1" applyAlignment="1">
      <alignment horizontal="center" vertical="center"/>
    </xf>
    <xf numFmtId="184" fontId="9" fillId="0" borderId="38" xfId="43" applyNumberFormat="1" applyFont="1" applyFill="1" applyBorder="1" applyAlignment="1">
      <alignment horizontal="center" vertical="center"/>
    </xf>
    <xf numFmtId="0" fontId="15" fillId="0" borderId="42" xfId="38" applyFont="1" applyFill="1" applyBorder="1" applyAlignment="1">
      <alignment horizontal="left" vertical="center" wrapText="1"/>
    </xf>
    <xf numFmtId="0" fontId="9" fillId="0" borderId="42" xfId="38" applyFont="1" applyFill="1" applyBorder="1" applyAlignment="1">
      <alignment horizontal="left" vertical="center" wrapText="1"/>
    </xf>
    <xf numFmtId="4" fontId="8" fillId="0" borderId="41" xfId="36" applyNumberFormat="1" applyFont="1" applyFill="1" applyBorder="1" applyAlignment="1">
      <alignment horizontal="center" vertical="center" wrapText="1"/>
    </xf>
    <xf numFmtId="4" fontId="8" fillId="0" borderId="27" xfId="41" applyNumberFormat="1" applyFont="1" applyFill="1" applyBorder="1" applyAlignment="1">
      <alignment horizontal="center" vertical="center" wrapText="1"/>
    </xf>
    <xf numFmtId="0" fontId="64" fillId="0" borderId="43" xfId="33" applyFont="1" applyFill="1" applyBorder="1" applyAlignment="1">
      <alignment horizontal="right"/>
    </xf>
    <xf numFmtId="0" fontId="64" fillId="0" borderId="15" xfId="33" applyFont="1" applyFill="1" applyBorder="1" applyAlignment="1">
      <alignment/>
    </xf>
    <xf numFmtId="0" fontId="64" fillId="0" borderId="1" xfId="33" applyFont="1" applyFill="1" applyBorder="1" applyAlignment="1">
      <alignment/>
    </xf>
    <xf numFmtId="0" fontId="65" fillId="33" borderId="22" xfId="0" applyFont="1" applyFill="1" applyBorder="1" applyAlignment="1">
      <alignment horizontal="left" vertical="center" wrapText="1"/>
    </xf>
    <xf numFmtId="4" fontId="8" fillId="0" borderId="33" xfId="41" applyNumberFormat="1" applyFont="1" applyFill="1" applyBorder="1" applyAlignment="1">
      <alignment horizontal="center" vertical="center" wrapText="1"/>
    </xf>
    <xf numFmtId="184" fontId="9" fillId="0" borderId="41" xfId="42" applyNumberFormat="1" applyFont="1" applyFill="1" applyBorder="1" applyAlignment="1">
      <alignment horizontal="center" vertical="center"/>
    </xf>
    <xf numFmtId="185" fontId="10" fillId="0" borderId="41" xfId="42" applyNumberFormat="1" applyFont="1" applyFill="1" applyBorder="1" applyAlignment="1">
      <alignment horizontal="center" vertical="center"/>
    </xf>
    <xf numFmtId="0" fontId="10" fillId="0" borderId="44" xfId="42" applyFont="1" applyFill="1" applyBorder="1" applyAlignment="1">
      <alignment horizontal="center"/>
    </xf>
    <xf numFmtId="0" fontId="62" fillId="33" borderId="33" xfId="0" applyFont="1" applyFill="1" applyBorder="1" applyAlignment="1">
      <alignment horizontal="left" vertical="center" wrapText="1"/>
    </xf>
    <xf numFmtId="0" fontId="0" fillId="0" borderId="27" xfId="33" applyFill="1" applyBorder="1" applyAlignment="1">
      <alignment horizontal="center" vertical="center"/>
    </xf>
    <xf numFmtId="0" fontId="0" fillId="0" borderId="41" xfId="33" applyFill="1" applyBorder="1" applyAlignment="1">
      <alignment horizontal="center" vertical="center"/>
    </xf>
    <xf numFmtId="0" fontId="66" fillId="0" borderId="22" xfId="0" applyFont="1" applyBorder="1" applyAlignment="1">
      <alignment vertical="center"/>
    </xf>
    <xf numFmtId="184" fontId="8" fillId="0" borderId="22" xfId="43" applyNumberFormat="1" applyFont="1" applyFill="1" applyBorder="1" applyAlignment="1">
      <alignment horizontal="right" vertical="center"/>
    </xf>
    <xf numFmtId="184" fontId="8" fillId="0" borderId="45" xfId="43" applyNumberFormat="1" applyFont="1" applyFill="1" applyBorder="1" applyAlignment="1">
      <alignment horizontal="right" vertical="center"/>
    </xf>
    <xf numFmtId="185" fontId="10" fillId="0" borderId="36" xfId="42" applyNumberFormat="1" applyFont="1" applyFill="1" applyBorder="1" applyAlignment="1">
      <alignment horizontal="center" vertical="center"/>
    </xf>
    <xf numFmtId="4" fontId="8" fillId="0" borderId="36" xfId="41" applyNumberFormat="1" applyFont="1" applyFill="1" applyBorder="1" applyAlignment="1">
      <alignment horizontal="center" vertical="center" wrapText="1"/>
    </xf>
    <xf numFmtId="0" fontId="62" fillId="0" borderId="31" xfId="0" applyFont="1" applyBorder="1" applyAlignment="1">
      <alignment horizontal="right"/>
    </xf>
    <xf numFmtId="184" fontId="9" fillId="0" borderId="17" xfId="35" applyNumberFormat="1" applyFont="1" applyFill="1" applyBorder="1" applyAlignment="1">
      <alignment horizontal="center" vertical="center"/>
    </xf>
    <xf numFmtId="184" fontId="9" fillId="0" borderId="46" xfId="35" applyNumberFormat="1" applyFont="1" applyFill="1" applyBorder="1" applyAlignment="1">
      <alignment horizontal="center" vertical="center"/>
    </xf>
    <xf numFmtId="185" fontId="9" fillId="0" borderId="41" xfId="42" applyNumberFormat="1" applyFont="1" applyFill="1" applyBorder="1" applyAlignment="1">
      <alignment horizontal="center" vertical="center"/>
    </xf>
    <xf numFmtId="184" fontId="9" fillId="0" borderId="16" xfId="43" applyNumberFormat="1" applyFont="1" applyFill="1" applyBorder="1" applyAlignment="1">
      <alignment horizontal="center" vertical="center"/>
    </xf>
    <xf numFmtId="185" fontId="9" fillId="0" borderId="20" xfId="35" applyNumberFormat="1" applyFont="1" applyFill="1" applyBorder="1" applyAlignment="1">
      <alignment horizontal="center" vertical="center"/>
    </xf>
    <xf numFmtId="185" fontId="9" fillId="0" borderId="16" xfId="35" applyNumberFormat="1" applyFont="1" applyFill="1" applyBorder="1" applyAlignment="1">
      <alignment horizontal="center" vertical="center"/>
    </xf>
    <xf numFmtId="4" fontId="9" fillId="0" borderId="20" xfId="43" applyNumberFormat="1" applyFont="1" applyFill="1" applyBorder="1" applyAlignment="1">
      <alignment horizontal="center" vertical="center"/>
    </xf>
    <xf numFmtId="184" fontId="9" fillId="0" borderId="20" xfId="35" applyNumberFormat="1" applyFont="1" applyFill="1" applyBorder="1" applyAlignment="1">
      <alignment horizontal="center" vertical="center"/>
    </xf>
    <xf numFmtId="184" fontId="9" fillId="0" borderId="16" xfId="35" applyNumberFormat="1" applyFont="1" applyFill="1" applyBorder="1" applyAlignment="1">
      <alignment horizontal="center" vertical="center"/>
    </xf>
    <xf numFmtId="185" fontId="62" fillId="0" borderId="38" xfId="33" applyNumberFormat="1" applyFont="1" applyFill="1" applyBorder="1" applyAlignment="1">
      <alignment horizontal="center" vertical="center"/>
    </xf>
    <xf numFmtId="185" fontId="62" fillId="0" borderId="47" xfId="33" applyNumberFormat="1" applyFont="1" applyFill="1" applyBorder="1" applyAlignment="1">
      <alignment horizontal="center" vertical="center"/>
    </xf>
    <xf numFmtId="0" fontId="62" fillId="0" borderId="37" xfId="33" applyFont="1" applyFill="1" applyBorder="1" applyAlignment="1">
      <alignment horizontal="center"/>
    </xf>
    <xf numFmtId="185" fontId="62" fillId="0" borderId="48" xfId="33" applyNumberFormat="1" applyFont="1" applyFill="1" applyBorder="1" applyAlignment="1">
      <alignment horizontal="center" vertical="center"/>
    </xf>
    <xf numFmtId="185" fontId="62" fillId="0" borderId="36" xfId="33" applyNumberFormat="1" applyFont="1" applyFill="1" applyBorder="1" applyAlignment="1">
      <alignment horizontal="center" vertical="center"/>
    </xf>
    <xf numFmtId="0" fontId="62" fillId="0" borderId="36" xfId="33" applyFont="1" applyFill="1" applyBorder="1" applyAlignment="1">
      <alignment horizontal="center" vertical="center" wrapText="1"/>
    </xf>
    <xf numFmtId="0" fontId="62" fillId="0" borderId="1" xfId="33" applyFont="1" applyFill="1" applyBorder="1" applyAlignment="1">
      <alignment horizontal="center" vertical="center"/>
    </xf>
    <xf numFmtId="0" fontId="62" fillId="0" borderId="14" xfId="33" applyFont="1" applyFill="1" applyBorder="1" applyAlignment="1">
      <alignment horizontal="center" vertical="center"/>
    </xf>
    <xf numFmtId="184" fontId="62" fillId="0" borderId="38" xfId="33" applyNumberFormat="1" applyFont="1" applyFill="1" applyBorder="1" applyAlignment="1">
      <alignment horizontal="center" vertical="center"/>
    </xf>
    <xf numFmtId="184" fontId="62" fillId="0" borderId="34" xfId="33" applyNumberFormat="1" applyFont="1" applyFill="1" applyBorder="1" applyAlignment="1">
      <alignment horizontal="center" vertical="center"/>
    </xf>
    <xf numFmtId="0" fontId="62" fillId="0" borderId="47" xfId="33" applyFont="1" applyFill="1" applyBorder="1" applyAlignment="1">
      <alignment horizontal="center" vertical="center"/>
    </xf>
    <xf numFmtId="0" fontId="62" fillId="0" borderId="15" xfId="33" applyFont="1" applyFill="1" applyBorder="1" applyAlignment="1">
      <alignment horizontal="center" vertical="center"/>
    </xf>
    <xf numFmtId="0" fontId="0" fillId="0" borderId="32" xfId="0" applyBorder="1" applyAlignment="1">
      <alignment horizontal="right"/>
    </xf>
    <xf numFmtId="0" fontId="0" fillId="0" borderId="43" xfId="0" applyBorder="1" applyAlignment="1">
      <alignment horizontal="right"/>
    </xf>
    <xf numFmtId="0" fontId="62" fillId="0" borderId="1" xfId="33" applyFont="1" applyFill="1" applyBorder="1" applyAlignment="1">
      <alignment horizontal="right"/>
    </xf>
    <xf numFmtId="0" fontId="62" fillId="0" borderId="1" xfId="33" applyFont="1" applyFill="1" applyBorder="1" applyAlignment="1">
      <alignment horizontal="right" vertical="center"/>
    </xf>
    <xf numFmtId="0" fontId="0" fillId="0" borderId="49" xfId="0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13" xfId="0" applyBorder="1" applyAlignment="1">
      <alignment horizontal="right"/>
    </xf>
    <xf numFmtId="185" fontId="16" fillId="0" borderId="41" xfId="42" applyNumberFormat="1" applyFont="1" applyFill="1" applyBorder="1" applyAlignment="1">
      <alignment horizontal="center" vertical="center"/>
    </xf>
    <xf numFmtId="184" fontId="67" fillId="0" borderId="38" xfId="33" applyNumberFormat="1" applyFont="1" applyFill="1" applyBorder="1" applyAlignment="1">
      <alignment horizontal="center" vertical="center"/>
    </xf>
    <xf numFmtId="185" fontId="17" fillId="0" borderId="41" xfId="42" applyNumberFormat="1" applyFont="1" applyFill="1" applyBorder="1" applyAlignment="1">
      <alignment horizontal="center" vertical="center"/>
    </xf>
    <xf numFmtId="184" fontId="62" fillId="0" borderId="52" xfId="33" applyNumberFormat="1" applyFont="1" applyFill="1" applyBorder="1" applyAlignment="1">
      <alignment horizontal="center" vertical="center"/>
    </xf>
    <xf numFmtId="184" fontId="62" fillId="0" borderId="37" xfId="33" applyNumberFormat="1" applyFont="1" applyFill="1" applyBorder="1" applyAlignment="1">
      <alignment horizontal="center" vertical="center"/>
    </xf>
    <xf numFmtId="184" fontId="67" fillId="0" borderId="26" xfId="33" applyNumberFormat="1" applyFont="1" applyFill="1" applyBorder="1" applyAlignment="1">
      <alignment horizontal="center" vertical="center"/>
    </xf>
    <xf numFmtId="184" fontId="68" fillId="0" borderId="53" xfId="33" applyNumberFormat="1" applyFont="1" applyFill="1" applyBorder="1" applyAlignment="1">
      <alignment horizontal="center" vertical="center"/>
    </xf>
    <xf numFmtId="0" fontId="0" fillId="0" borderId="32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51" xfId="0" applyFont="1" applyBorder="1" applyAlignment="1">
      <alignment horizontal="right"/>
    </xf>
    <xf numFmtId="0" fontId="12" fillId="0" borderId="29" xfId="42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8" fillId="0" borderId="54" xfId="38" applyFont="1" applyFill="1" applyBorder="1" applyAlignment="1">
      <alignment horizontal="left" vertical="center" wrapText="1"/>
    </xf>
    <xf numFmtId="0" fontId="69" fillId="33" borderId="34" xfId="0" applyFont="1" applyFill="1" applyBorder="1" applyAlignment="1">
      <alignment horizontal="left" vertical="center" wrapText="1"/>
    </xf>
    <xf numFmtId="0" fontId="8" fillId="0" borderId="44" xfId="35" applyFont="1" applyFill="1" applyBorder="1" applyAlignment="1">
      <alignment vertical="center"/>
    </xf>
    <xf numFmtId="0" fontId="8" fillId="0" borderId="0" xfId="35" applyFont="1" applyFill="1" applyBorder="1" applyAlignment="1">
      <alignment vertical="center"/>
    </xf>
    <xf numFmtId="0" fontId="8" fillId="0" borderId="55" xfId="35" applyFont="1" applyFill="1" applyBorder="1" applyAlignment="1">
      <alignment vertical="center"/>
    </xf>
    <xf numFmtId="184" fontId="62" fillId="0" borderId="46" xfId="33" applyNumberFormat="1" applyFont="1" applyFill="1" applyBorder="1" applyAlignment="1">
      <alignment horizontal="center" vertical="center"/>
    </xf>
    <xf numFmtId="4" fontId="10" fillId="0" borderId="28" xfId="41" applyNumberFormat="1" applyFont="1" applyFill="1" applyBorder="1" applyAlignment="1">
      <alignment vertical="center" wrapText="1"/>
    </xf>
    <xf numFmtId="184" fontId="62" fillId="0" borderId="56" xfId="33" applyNumberFormat="1" applyFont="1" applyFill="1" applyBorder="1" applyAlignment="1">
      <alignment horizontal="center" vertical="center"/>
    </xf>
    <xf numFmtId="184" fontId="9" fillId="0" borderId="24" xfId="35" applyNumberFormat="1" applyFont="1" applyFill="1" applyBorder="1" applyAlignment="1">
      <alignment horizontal="center" vertical="center"/>
    </xf>
    <xf numFmtId="184" fontId="62" fillId="0" borderId="48" xfId="33" applyNumberFormat="1" applyFont="1" applyFill="1" applyBorder="1" applyAlignment="1">
      <alignment horizontal="center" vertical="center"/>
    </xf>
    <xf numFmtId="184" fontId="62" fillId="0" borderId="57" xfId="33" applyNumberFormat="1" applyFont="1" applyFill="1" applyBorder="1" applyAlignment="1">
      <alignment horizontal="center" vertical="center"/>
    </xf>
    <xf numFmtId="184" fontId="9" fillId="0" borderId="22" xfId="43" applyNumberFormat="1" applyFont="1" applyFill="1" applyBorder="1" applyAlignment="1">
      <alignment horizontal="center" vertical="center"/>
    </xf>
    <xf numFmtId="185" fontId="9" fillId="0" borderId="36" xfId="42" applyNumberFormat="1" applyFont="1" applyFill="1" applyBorder="1" applyAlignment="1">
      <alignment horizontal="center" vertical="center"/>
    </xf>
    <xf numFmtId="184" fontId="62" fillId="0" borderId="36" xfId="33" applyNumberFormat="1" applyFont="1" applyFill="1" applyBorder="1" applyAlignment="1">
      <alignment horizontal="center" vertical="center"/>
    </xf>
    <xf numFmtId="0" fontId="67" fillId="0" borderId="34" xfId="33" applyFont="1" applyFill="1" applyBorder="1" applyAlignment="1">
      <alignment horizontal="center" vertical="center" wrapText="1"/>
    </xf>
    <xf numFmtId="0" fontId="0" fillId="0" borderId="27" xfId="33" applyFont="1" applyFill="1" applyBorder="1" applyAlignment="1">
      <alignment horizontal="center" vertical="center"/>
    </xf>
    <xf numFmtId="0" fontId="9" fillId="0" borderId="58" xfId="38" applyFont="1" applyFill="1" applyBorder="1" applyAlignment="1">
      <alignment horizontal="left" vertical="center" wrapText="1"/>
    </xf>
    <xf numFmtId="4" fontId="8" fillId="0" borderId="22" xfId="41" applyNumberFormat="1" applyFont="1" applyFill="1" applyBorder="1" applyAlignment="1">
      <alignment horizontal="center" vertical="center" wrapText="1"/>
    </xf>
    <xf numFmtId="4" fontId="8" fillId="0" borderId="22" xfId="36" applyNumberFormat="1" applyFont="1" applyFill="1" applyBorder="1" applyAlignment="1">
      <alignment horizontal="center" vertical="center" wrapText="1"/>
    </xf>
    <xf numFmtId="0" fontId="12" fillId="0" borderId="59" xfId="35" applyFont="1" applyFill="1" applyBorder="1" applyAlignment="1">
      <alignment vertical="center"/>
    </xf>
    <xf numFmtId="0" fontId="12" fillId="0" borderId="28" xfId="35" applyFont="1" applyFill="1" applyBorder="1" applyAlignment="1">
      <alignment vertical="center"/>
    </xf>
    <xf numFmtId="0" fontId="62" fillId="0" borderId="22" xfId="33" applyFont="1" applyFill="1" applyBorder="1" applyAlignment="1">
      <alignment horizontal="center" vertical="center" wrapText="1"/>
    </xf>
    <xf numFmtId="0" fontId="8" fillId="0" borderId="22" xfId="42" applyFont="1" applyFill="1" applyBorder="1" applyAlignment="1">
      <alignment horizontal="center"/>
    </xf>
    <xf numFmtId="0" fontId="8" fillId="0" borderId="28" xfId="42" applyFont="1" applyFill="1" applyBorder="1" applyAlignment="1">
      <alignment horizontal="center"/>
    </xf>
    <xf numFmtId="0" fontId="8" fillId="0" borderId="36" xfId="42" applyFont="1" applyFill="1" applyBorder="1" applyAlignment="1">
      <alignment horizontal="center"/>
    </xf>
    <xf numFmtId="1" fontId="70" fillId="0" borderId="38" xfId="33" applyNumberFormat="1" applyFont="1" applyFill="1" applyBorder="1" applyAlignment="1">
      <alignment horizontal="center" vertical="center"/>
    </xf>
    <xf numFmtId="0" fontId="70" fillId="0" borderId="60" xfId="33" applyFont="1" applyFill="1" applyBorder="1" applyAlignment="1">
      <alignment horizontal="center" vertical="center"/>
    </xf>
    <xf numFmtId="3" fontId="70" fillId="0" borderId="34" xfId="33" applyNumberFormat="1" applyFont="1" applyFill="1" applyBorder="1" applyAlignment="1">
      <alignment horizontal="center" vertical="center"/>
    </xf>
    <xf numFmtId="0" fontId="71" fillId="0" borderId="38" xfId="33" applyFont="1" applyFill="1" applyBorder="1" applyAlignment="1">
      <alignment horizontal="center" vertical="center"/>
    </xf>
    <xf numFmtId="1" fontId="10" fillId="0" borderId="41" xfId="42" applyNumberFormat="1" applyFont="1" applyFill="1" applyBorder="1" applyAlignment="1">
      <alignment horizontal="center" vertical="center"/>
    </xf>
    <xf numFmtId="4" fontId="19" fillId="0" borderId="34" xfId="41" applyNumberFormat="1" applyFont="1" applyFill="1" applyBorder="1" applyAlignment="1">
      <alignment horizontal="center" vertical="center" wrapText="1"/>
    </xf>
    <xf numFmtId="0" fontId="65" fillId="0" borderId="61" xfId="33" applyFont="1" applyFill="1" applyBorder="1" applyAlignment="1">
      <alignment horizontal="center" vertical="center" wrapText="1"/>
    </xf>
    <xf numFmtId="0" fontId="65" fillId="0" borderId="62" xfId="33" applyFont="1" applyFill="1" applyBorder="1" applyAlignment="1">
      <alignment horizontal="center" vertical="center" wrapText="1"/>
    </xf>
    <xf numFmtId="0" fontId="65" fillId="0" borderId="57" xfId="33" applyFont="1" applyFill="1" applyBorder="1" applyAlignment="1">
      <alignment horizontal="center" vertical="center" wrapText="1"/>
    </xf>
    <xf numFmtId="0" fontId="65" fillId="0" borderId="63" xfId="33" applyFont="1" applyFill="1" applyBorder="1" applyAlignment="1">
      <alignment horizontal="center" vertical="center" wrapText="1"/>
    </xf>
    <xf numFmtId="0" fontId="62" fillId="0" borderId="51" xfId="33" applyFont="1" applyFill="1" applyBorder="1" applyAlignment="1">
      <alignment horizontal="center"/>
    </xf>
    <xf numFmtId="0" fontId="62" fillId="0" borderId="13" xfId="33" applyFont="1" applyFill="1" applyBorder="1" applyAlignment="1">
      <alignment horizontal="center"/>
    </xf>
    <xf numFmtId="0" fontId="62" fillId="0" borderId="32" xfId="33" applyFont="1" applyFill="1" applyBorder="1" applyAlignment="1">
      <alignment horizontal="center"/>
    </xf>
    <xf numFmtId="0" fontId="62" fillId="0" borderId="43" xfId="33" applyFont="1" applyFill="1" applyBorder="1" applyAlignment="1">
      <alignment horizontal="center"/>
    </xf>
    <xf numFmtId="0" fontId="62" fillId="0" borderId="64" xfId="33" applyFont="1" applyFill="1" applyBorder="1" applyAlignment="1">
      <alignment horizontal="center"/>
    </xf>
    <xf numFmtId="184" fontId="62" fillId="0" borderId="0" xfId="33" applyNumberFormat="1" applyFont="1" applyFill="1" applyBorder="1" applyAlignment="1">
      <alignment horizontal="center" vertical="center"/>
    </xf>
    <xf numFmtId="184" fontId="62" fillId="0" borderId="55" xfId="33" applyNumberFormat="1" applyFont="1" applyFill="1" applyBorder="1" applyAlignment="1">
      <alignment horizontal="center" vertical="center"/>
    </xf>
    <xf numFmtId="4" fontId="10" fillId="0" borderId="65" xfId="36" applyNumberFormat="1" applyFont="1" applyFill="1" applyBorder="1" applyAlignment="1">
      <alignment horizontal="center" vertical="center" wrapText="1"/>
    </xf>
    <xf numFmtId="4" fontId="10" fillId="0" borderId="66" xfId="36" applyNumberFormat="1" applyFont="1" applyFill="1" applyBorder="1" applyAlignment="1">
      <alignment horizontal="center" vertical="center" wrapText="1"/>
    </xf>
    <xf numFmtId="0" fontId="67" fillId="0" borderId="67" xfId="33" applyFont="1" applyFill="1" applyBorder="1" applyAlignment="1">
      <alignment vertical="center" wrapText="1"/>
    </xf>
    <xf numFmtId="0" fontId="67" fillId="0" borderId="52" xfId="33" applyFont="1" applyFill="1" applyBorder="1" applyAlignment="1">
      <alignment vertical="center" wrapText="1"/>
    </xf>
    <xf numFmtId="0" fontId="63" fillId="0" borderId="50" xfId="0" applyFont="1" applyBorder="1" applyAlignment="1">
      <alignment horizontal="center" vertical="center" wrapText="1"/>
    </xf>
    <xf numFmtId="4" fontId="19" fillId="0" borderId="68" xfId="41" applyNumberFormat="1" applyFont="1" applyFill="1" applyBorder="1" applyAlignment="1">
      <alignment horizontal="center" vertical="center" wrapText="1"/>
    </xf>
    <xf numFmtId="4" fontId="19" fillId="0" borderId="69" xfId="41" applyNumberFormat="1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SheetLayoutView="100" zoomScalePageLayoutView="0" workbookViewId="0" topLeftCell="A1">
      <selection activeCell="J8" sqref="J8"/>
    </sheetView>
  </sheetViews>
  <sheetFormatPr defaultColWidth="9.140625" defaultRowHeight="12.75" customHeight="1"/>
  <cols>
    <col min="1" max="1" width="5.421875" style="1" customWidth="1"/>
    <col min="2" max="2" width="53.8515625" style="1" customWidth="1"/>
    <col min="3" max="4" width="12.7109375" style="1" customWidth="1"/>
    <col min="5" max="5" width="13.57421875" style="1" customWidth="1"/>
    <col min="6" max="6" width="10.7109375" style="54" customWidth="1"/>
    <col min="7" max="7" width="10.7109375" style="1" customWidth="1"/>
    <col min="8" max="8" width="12.28125" style="84" customWidth="1"/>
    <col min="9" max="9" width="11.7109375" style="84" customWidth="1"/>
    <col min="10" max="16384" width="9.140625" style="1" customWidth="1"/>
  </cols>
  <sheetData>
    <row r="1" spans="2:9" ht="15" customHeight="1">
      <c r="B1" s="106"/>
      <c r="C1" s="90"/>
      <c r="D1" s="90"/>
      <c r="E1" s="90"/>
      <c r="F1" s="91"/>
      <c r="G1" s="92"/>
      <c r="H1" s="93"/>
      <c r="I1" s="93"/>
    </row>
    <row r="2" spans="2:9" ht="15" customHeight="1">
      <c r="B2" s="107"/>
      <c r="C2" s="95"/>
      <c r="D2" s="95"/>
      <c r="E2" s="95"/>
      <c r="F2" s="96"/>
      <c r="G2" s="92"/>
      <c r="H2" s="93"/>
      <c r="I2" s="68" t="s">
        <v>20</v>
      </c>
    </row>
    <row r="3" spans="2:9" ht="2.25" customHeight="1">
      <c r="B3" s="108"/>
      <c r="C3" s="97"/>
      <c r="D3" s="97"/>
      <c r="E3" s="97"/>
      <c r="F3" s="98"/>
      <c r="G3" s="92"/>
      <c r="H3" s="93"/>
      <c r="I3" s="94"/>
    </row>
    <row r="4" spans="2:9" ht="15">
      <c r="B4" s="108"/>
      <c r="C4" s="97"/>
      <c r="D4" s="97"/>
      <c r="E4" s="97"/>
      <c r="F4" s="146" t="s">
        <v>18</v>
      </c>
      <c r="G4" s="146"/>
      <c r="H4" s="146"/>
      <c r="I4" s="147"/>
    </row>
    <row r="5" spans="2:9" ht="15">
      <c r="B5" s="108"/>
      <c r="C5" s="97"/>
      <c r="D5" s="97"/>
      <c r="E5" s="97"/>
      <c r="F5" s="146" t="s">
        <v>19</v>
      </c>
      <c r="G5" s="146"/>
      <c r="H5" s="146"/>
      <c r="I5" s="147"/>
    </row>
    <row r="6" spans="2:9" ht="12.75" customHeight="1">
      <c r="B6" s="108"/>
      <c r="C6" s="97"/>
      <c r="D6" s="97"/>
      <c r="E6" s="97"/>
      <c r="F6" s="146" t="s">
        <v>114</v>
      </c>
      <c r="G6" s="146"/>
      <c r="H6" s="146"/>
      <c r="I6" s="147"/>
    </row>
    <row r="7" spans="1:9" ht="12.75" customHeight="1">
      <c r="A7" s="32"/>
      <c r="B7" s="33"/>
      <c r="C7" s="33"/>
      <c r="D7" s="33"/>
      <c r="E7" s="33"/>
      <c r="F7" s="148" t="s">
        <v>113</v>
      </c>
      <c r="G7" s="148"/>
      <c r="H7" s="148"/>
      <c r="I7" s="149"/>
    </row>
    <row r="8" spans="1:10" ht="49.5" customHeight="1">
      <c r="A8" s="157" t="s">
        <v>108</v>
      </c>
      <c r="B8" s="157"/>
      <c r="C8" s="157"/>
      <c r="D8" s="157"/>
      <c r="E8" s="157"/>
      <c r="F8" s="157"/>
      <c r="G8" s="157"/>
      <c r="H8" s="157"/>
      <c r="I8" s="157"/>
      <c r="J8" s="36"/>
    </row>
    <row r="9" spans="1:9" ht="8.25" customHeight="1" thickBot="1">
      <c r="A9" s="32"/>
      <c r="B9" s="33"/>
      <c r="C9" s="33"/>
      <c r="D9" s="33"/>
      <c r="E9" s="33"/>
      <c r="F9" s="52"/>
      <c r="G9" s="3"/>
      <c r="H9" s="85"/>
      <c r="I9" s="85"/>
    </row>
    <row r="10" spans="1:10" ht="63.75" customHeight="1" thickBot="1">
      <c r="A10" s="35"/>
      <c r="B10" s="153" t="s">
        <v>78</v>
      </c>
      <c r="C10" s="125" t="s">
        <v>104</v>
      </c>
      <c r="D10" s="155" t="s">
        <v>105</v>
      </c>
      <c r="E10" s="156"/>
      <c r="F10" s="158" t="s">
        <v>88</v>
      </c>
      <c r="G10" s="141" t="s">
        <v>87</v>
      </c>
      <c r="H10" s="142" t="s">
        <v>106</v>
      </c>
      <c r="I10" s="144" t="s">
        <v>107</v>
      </c>
      <c r="J10" s="2"/>
    </row>
    <row r="11" spans="1:10" ht="69" customHeight="1" thickBot="1">
      <c r="A11" s="34" t="s">
        <v>0</v>
      </c>
      <c r="B11" s="154"/>
      <c r="C11" s="56" t="s">
        <v>76</v>
      </c>
      <c r="D11" s="56" t="s">
        <v>76</v>
      </c>
      <c r="E11" s="50" t="s">
        <v>93</v>
      </c>
      <c r="F11" s="159"/>
      <c r="G11" s="141"/>
      <c r="H11" s="143"/>
      <c r="I11" s="145"/>
      <c r="J11" s="2"/>
    </row>
    <row r="12" spans="1:10" ht="15" customHeight="1" thickBot="1">
      <c r="A12" s="27">
        <v>1</v>
      </c>
      <c r="B12" s="29">
        <v>2</v>
      </c>
      <c r="C12" s="27">
        <v>3</v>
      </c>
      <c r="D12" s="27">
        <v>4</v>
      </c>
      <c r="E12" s="44">
        <v>5</v>
      </c>
      <c r="F12" s="59">
        <v>6</v>
      </c>
      <c r="G12" s="80">
        <v>7</v>
      </c>
      <c r="H12" s="139" t="s">
        <v>102</v>
      </c>
      <c r="I12" s="139" t="s">
        <v>103</v>
      </c>
      <c r="J12" s="2"/>
    </row>
    <row r="13" spans="1:10" ht="32.25" customHeight="1" thickBot="1">
      <c r="A13" s="27"/>
      <c r="B13" s="109" t="s">
        <v>77</v>
      </c>
      <c r="C13" s="57">
        <f>SUM(C14,C35)</f>
        <v>280413.1</v>
      </c>
      <c r="D13" s="57">
        <f>SUM(D14,D35)</f>
        <v>322843.5</v>
      </c>
      <c r="E13" s="57">
        <f>SUM(E14,E35)</f>
        <v>660964.4</v>
      </c>
      <c r="F13" s="58">
        <f>D13/E13*100</f>
        <v>48.844309920473776</v>
      </c>
      <c r="G13" s="78">
        <f>D13/C13*100</f>
        <v>115.13139008127654</v>
      </c>
      <c r="H13" s="86">
        <f>D13-E13</f>
        <v>-338120.9</v>
      </c>
      <c r="I13" s="87">
        <f>D13-C13</f>
        <v>42430.40000000002</v>
      </c>
      <c r="J13" s="2"/>
    </row>
    <row r="14" spans="1:10" ht="39.75" customHeight="1" thickBot="1">
      <c r="A14" s="16"/>
      <c r="B14" s="28" t="s">
        <v>86</v>
      </c>
      <c r="C14" s="45">
        <f>C15+C22+C26+C30+C31</f>
        <v>361536.3</v>
      </c>
      <c r="D14" s="45">
        <f aca="true" t="shared" si="0" ref="D14:I14">D15+D22+D26+D30+D31</f>
        <v>460396.4</v>
      </c>
      <c r="E14" s="45">
        <f t="shared" si="0"/>
        <v>523467.8</v>
      </c>
      <c r="F14" s="58">
        <f aca="true" t="shared" si="1" ref="F14:F35">D14/E14*100</f>
        <v>87.95123596905101</v>
      </c>
      <c r="G14" s="78">
        <f>D14/C14*100</f>
        <v>127.34444646360545</v>
      </c>
      <c r="H14" s="45">
        <f t="shared" si="0"/>
        <v>-63071.400000000016</v>
      </c>
      <c r="I14" s="26">
        <f t="shared" si="0"/>
        <v>98860.09999999998</v>
      </c>
      <c r="J14" s="2"/>
    </row>
    <row r="15" spans="1:10" ht="34.5" customHeight="1" thickBot="1">
      <c r="A15" s="37"/>
      <c r="B15" s="110" t="s">
        <v>69</v>
      </c>
      <c r="C15" s="45">
        <f>SUM(C16,C17,C18,C19,C20,C21,C25,C27,C28,C29,C32)</f>
        <v>78578</v>
      </c>
      <c r="D15" s="45">
        <f aca="true" t="shared" si="2" ref="D15:I15">SUM(D16,D17,D18,D19,D20,D21,D25,D27,D28,D29,D32)</f>
        <v>104251.50000000001</v>
      </c>
      <c r="E15" s="45">
        <f t="shared" si="2"/>
        <v>167060.5</v>
      </c>
      <c r="F15" s="58">
        <f t="shared" si="1"/>
        <v>62.40344066969752</v>
      </c>
      <c r="G15" s="78">
        <f>D15/C15*100</f>
        <v>132.67263101631502</v>
      </c>
      <c r="H15" s="45">
        <f t="shared" si="2"/>
        <v>-62808.999999999985</v>
      </c>
      <c r="I15" s="26">
        <f t="shared" si="2"/>
        <v>25673.5</v>
      </c>
      <c r="J15" s="2"/>
    </row>
    <row r="16" spans="1:10" ht="39.75" customHeight="1" thickBot="1">
      <c r="A16" s="38">
        <v>1</v>
      </c>
      <c r="B16" s="42" t="s">
        <v>11</v>
      </c>
      <c r="C16" s="46">
        <v>2230.1</v>
      </c>
      <c r="D16" s="25">
        <v>1009.6</v>
      </c>
      <c r="E16" s="40">
        <v>0</v>
      </c>
      <c r="F16" s="140" t="e">
        <f t="shared" si="1"/>
        <v>#DIV/0!</v>
      </c>
      <c r="G16" s="78">
        <f aca="true" t="shared" si="3" ref="G16:G94">D16/C16*100</f>
        <v>45.271512488229234</v>
      </c>
      <c r="H16" s="86">
        <f aca="true" t="shared" si="4" ref="H16:H33">D16-E16</f>
        <v>1009.6</v>
      </c>
      <c r="I16" s="87">
        <f aca="true" t="shared" si="5" ref="I16:I50">D16-C16</f>
        <v>-1220.5</v>
      </c>
      <c r="J16" s="2"/>
    </row>
    <row r="17" spans="1:10" ht="36" customHeight="1" thickBot="1">
      <c r="A17" s="39">
        <v>2</v>
      </c>
      <c r="B17" s="43" t="s">
        <v>1</v>
      </c>
      <c r="C17" s="47">
        <v>18648.6</v>
      </c>
      <c r="D17" s="19">
        <v>12873.8</v>
      </c>
      <c r="E17" s="41">
        <v>0</v>
      </c>
      <c r="F17" s="58" t="e">
        <f t="shared" si="1"/>
        <v>#DIV/0!</v>
      </c>
      <c r="G17" s="78">
        <f t="shared" si="3"/>
        <v>69.03360037750824</v>
      </c>
      <c r="H17" s="86">
        <f t="shared" si="4"/>
        <v>12873.8</v>
      </c>
      <c r="I17" s="87">
        <f t="shared" si="5"/>
        <v>-5774.799999999999</v>
      </c>
      <c r="J17" s="2"/>
    </row>
    <row r="18" spans="1:10" ht="27" customHeight="1" thickBot="1">
      <c r="A18" s="38">
        <v>3</v>
      </c>
      <c r="B18" s="43" t="s">
        <v>94</v>
      </c>
      <c r="C18" s="47">
        <v>0</v>
      </c>
      <c r="D18" s="19">
        <v>7969.5</v>
      </c>
      <c r="E18" s="41">
        <v>47164.9</v>
      </c>
      <c r="F18" s="58">
        <f t="shared" si="1"/>
        <v>16.89709932598182</v>
      </c>
      <c r="G18" s="78" t="e">
        <f t="shared" si="3"/>
        <v>#DIV/0!</v>
      </c>
      <c r="H18" s="86">
        <f t="shared" si="4"/>
        <v>-39195.4</v>
      </c>
      <c r="I18" s="87">
        <f t="shared" si="5"/>
        <v>7969.5</v>
      </c>
      <c r="J18" s="2"/>
    </row>
    <row r="19" spans="1:10" ht="24" customHeight="1" thickBot="1">
      <c r="A19" s="39">
        <v>4</v>
      </c>
      <c r="B19" s="43" t="s">
        <v>10</v>
      </c>
      <c r="C19" s="47">
        <v>24834.7</v>
      </c>
      <c r="D19" s="19">
        <v>31837.4</v>
      </c>
      <c r="E19" s="41">
        <v>59424.6</v>
      </c>
      <c r="F19" s="58">
        <f t="shared" si="1"/>
        <v>53.576128404734746</v>
      </c>
      <c r="G19" s="78">
        <f t="shared" si="3"/>
        <v>128.19724015188424</v>
      </c>
      <c r="H19" s="86">
        <f t="shared" si="4"/>
        <v>-27587.199999999997</v>
      </c>
      <c r="I19" s="87">
        <f t="shared" si="5"/>
        <v>7002.700000000001</v>
      </c>
      <c r="J19" s="2"/>
    </row>
    <row r="20" spans="1:10" ht="22.5" customHeight="1" thickBot="1">
      <c r="A20" s="38">
        <v>5</v>
      </c>
      <c r="B20" s="43" t="s">
        <v>12</v>
      </c>
      <c r="C20" s="47">
        <v>1852.1</v>
      </c>
      <c r="D20" s="19">
        <v>1421.3</v>
      </c>
      <c r="E20" s="41">
        <v>1816.7</v>
      </c>
      <c r="F20" s="99">
        <f t="shared" si="1"/>
        <v>78.23526173831672</v>
      </c>
      <c r="G20" s="78">
        <f t="shared" si="3"/>
        <v>76.73991685114196</v>
      </c>
      <c r="H20" s="100">
        <f t="shared" si="4"/>
        <v>-395.4000000000001</v>
      </c>
      <c r="I20" s="87">
        <f t="shared" si="5"/>
        <v>-430.79999999999995</v>
      </c>
      <c r="J20" s="2"/>
    </row>
    <row r="21" spans="1:10" ht="26.25" customHeight="1" thickBot="1">
      <c r="A21" s="39">
        <v>6</v>
      </c>
      <c r="B21" s="43" t="s">
        <v>9</v>
      </c>
      <c r="C21" s="47">
        <v>2238.2</v>
      </c>
      <c r="D21" s="19">
        <v>2757.1</v>
      </c>
      <c r="E21" s="41">
        <v>2100</v>
      </c>
      <c r="F21" s="99">
        <f t="shared" si="1"/>
        <v>131.29047619047617</v>
      </c>
      <c r="G21" s="78">
        <f t="shared" si="3"/>
        <v>123.18380841747833</v>
      </c>
      <c r="H21" s="100">
        <f t="shared" si="4"/>
        <v>657.0999999999999</v>
      </c>
      <c r="I21" s="87">
        <f t="shared" si="5"/>
        <v>518.9000000000001</v>
      </c>
      <c r="J21" s="2"/>
    </row>
    <row r="22" spans="1:10" ht="39" customHeight="1" thickBot="1">
      <c r="A22" s="38">
        <v>7</v>
      </c>
      <c r="B22" s="43" t="s">
        <v>81</v>
      </c>
      <c r="C22" s="19">
        <f>SUM(C23,C24)</f>
        <v>279126.3</v>
      </c>
      <c r="D22" s="19">
        <f>SUM(D23,D24)</f>
        <v>336982.1</v>
      </c>
      <c r="E22" s="41">
        <f>SUM(E23,E24)</f>
        <v>336982.2</v>
      </c>
      <c r="F22" s="58">
        <f t="shared" si="1"/>
        <v>99.99997032484207</v>
      </c>
      <c r="G22" s="78">
        <f t="shared" si="3"/>
        <v>120.72746280088977</v>
      </c>
      <c r="H22" s="86">
        <f t="shared" si="4"/>
        <v>-0.1000000000349246</v>
      </c>
      <c r="I22" s="87">
        <f t="shared" si="5"/>
        <v>57855.79999999999</v>
      </c>
      <c r="J22" s="2"/>
    </row>
    <row r="23" spans="1:10" ht="34.5" customHeight="1" thickBot="1">
      <c r="A23" s="39">
        <v>8</v>
      </c>
      <c r="B23" s="48" t="s">
        <v>79</v>
      </c>
      <c r="C23" s="47">
        <v>279126.3</v>
      </c>
      <c r="D23" s="19">
        <v>336982.1</v>
      </c>
      <c r="E23" s="41">
        <v>336982.2</v>
      </c>
      <c r="F23" s="58">
        <f t="shared" si="1"/>
        <v>99.99997032484207</v>
      </c>
      <c r="G23" s="78">
        <f t="shared" si="3"/>
        <v>120.72746280088977</v>
      </c>
      <c r="H23" s="86">
        <f t="shared" si="4"/>
        <v>-0.1000000000349246</v>
      </c>
      <c r="I23" s="87">
        <f t="shared" si="5"/>
        <v>57855.79999999999</v>
      </c>
      <c r="J23" s="2"/>
    </row>
    <row r="24" spans="1:10" ht="44.25" customHeight="1" thickBot="1">
      <c r="A24" s="38">
        <v>9</v>
      </c>
      <c r="B24" s="48" t="s">
        <v>80</v>
      </c>
      <c r="C24" s="47">
        <v>0</v>
      </c>
      <c r="D24" s="19">
        <v>0</v>
      </c>
      <c r="E24" s="41">
        <v>0</v>
      </c>
      <c r="F24" s="58">
        <v>0</v>
      </c>
      <c r="G24" s="78">
        <v>0</v>
      </c>
      <c r="H24" s="86">
        <f t="shared" si="4"/>
        <v>0</v>
      </c>
      <c r="I24" s="87">
        <f t="shared" si="5"/>
        <v>0</v>
      </c>
      <c r="J24" s="2"/>
    </row>
    <row r="25" spans="1:10" ht="21.75" customHeight="1" thickBot="1">
      <c r="A25" s="39">
        <v>10</v>
      </c>
      <c r="B25" s="43" t="s">
        <v>13</v>
      </c>
      <c r="C25" s="47">
        <v>11473.9</v>
      </c>
      <c r="D25" s="19">
        <v>13909.9</v>
      </c>
      <c r="E25" s="41">
        <v>30192.8</v>
      </c>
      <c r="F25" s="99">
        <f t="shared" si="1"/>
        <v>46.07025516017064</v>
      </c>
      <c r="G25" s="78">
        <f t="shared" si="3"/>
        <v>121.23079336581284</v>
      </c>
      <c r="H25" s="100">
        <f t="shared" si="4"/>
        <v>-16282.9</v>
      </c>
      <c r="I25" s="87">
        <f t="shared" si="5"/>
        <v>2436</v>
      </c>
      <c r="J25" s="2"/>
    </row>
    <row r="26" spans="1:10" ht="68.25" customHeight="1" thickBot="1">
      <c r="A26" s="38">
        <v>11</v>
      </c>
      <c r="B26" s="43" t="s">
        <v>2</v>
      </c>
      <c r="C26" s="47">
        <v>3832</v>
      </c>
      <c r="D26" s="19">
        <v>3831.9</v>
      </c>
      <c r="E26" s="41">
        <v>3832</v>
      </c>
      <c r="F26" s="58">
        <f t="shared" si="1"/>
        <v>99.99739039665971</v>
      </c>
      <c r="G26" s="78">
        <f t="shared" si="3"/>
        <v>99.99739039665971</v>
      </c>
      <c r="H26" s="86">
        <f t="shared" si="4"/>
        <v>-0.09999999999990905</v>
      </c>
      <c r="I26" s="87">
        <f t="shared" si="5"/>
        <v>-0.09999999999990905</v>
      </c>
      <c r="J26" s="2"/>
    </row>
    <row r="27" spans="1:10" ht="77.25" customHeight="1" thickBot="1">
      <c r="A27" s="39">
        <v>12</v>
      </c>
      <c r="B27" s="49" t="s">
        <v>68</v>
      </c>
      <c r="C27" s="47">
        <v>72</v>
      </c>
      <c r="D27" s="19">
        <v>40</v>
      </c>
      <c r="E27" s="41">
        <v>0</v>
      </c>
      <c r="F27" s="58" t="e">
        <f t="shared" si="1"/>
        <v>#DIV/0!</v>
      </c>
      <c r="G27" s="78">
        <f t="shared" si="3"/>
        <v>55.55555555555556</v>
      </c>
      <c r="H27" s="86">
        <f t="shared" si="4"/>
        <v>40</v>
      </c>
      <c r="I27" s="87">
        <f t="shared" si="5"/>
        <v>-32</v>
      </c>
      <c r="J27" s="2"/>
    </row>
    <row r="28" spans="1:10" ht="20.25" customHeight="1" thickBot="1">
      <c r="A28" s="38">
        <v>13</v>
      </c>
      <c r="B28" s="43" t="s">
        <v>14</v>
      </c>
      <c r="C28" s="47">
        <v>10409.1</v>
      </c>
      <c r="D28" s="19">
        <v>22958.1</v>
      </c>
      <c r="E28" s="41">
        <v>25323.5</v>
      </c>
      <c r="F28" s="58">
        <f t="shared" si="1"/>
        <v>90.6592690583845</v>
      </c>
      <c r="G28" s="78">
        <f t="shared" si="3"/>
        <v>220.55797331181367</v>
      </c>
      <c r="H28" s="86">
        <f t="shared" si="4"/>
        <v>-2365.4000000000015</v>
      </c>
      <c r="I28" s="87">
        <f t="shared" si="5"/>
        <v>12548.999999999998</v>
      </c>
      <c r="J28" s="2"/>
    </row>
    <row r="29" spans="1:10" ht="63.75" customHeight="1" thickBot="1">
      <c r="A29" s="39">
        <v>14</v>
      </c>
      <c r="B29" s="49" t="s">
        <v>67</v>
      </c>
      <c r="C29" s="47">
        <v>100</v>
      </c>
      <c r="D29" s="19">
        <v>200</v>
      </c>
      <c r="E29" s="41">
        <v>0</v>
      </c>
      <c r="F29" s="58" t="e">
        <f t="shared" si="1"/>
        <v>#DIV/0!</v>
      </c>
      <c r="G29" s="78">
        <v>0</v>
      </c>
      <c r="H29" s="86">
        <f t="shared" si="4"/>
        <v>200</v>
      </c>
      <c r="I29" s="87">
        <f t="shared" si="5"/>
        <v>100</v>
      </c>
      <c r="J29" s="2"/>
    </row>
    <row r="30" spans="1:10" ht="24.75" customHeight="1" thickBot="1">
      <c r="A30" s="38">
        <v>15</v>
      </c>
      <c r="B30" s="127" t="s">
        <v>95</v>
      </c>
      <c r="C30" s="47">
        <v>0</v>
      </c>
      <c r="D30" s="19">
        <v>2775.9</v>
      </c>
      <c r="E30" s="41">
        <v>3038.1</v>
      </c>
      <c r="F30" s="58">
        <f t="shared" si="1"/>
        <v>91.36960600375235</v>
      </c>
      <c r="G30" s="78"/>
      <c r="H30" s="86">
        <f t="shared" si="4"/>
        <v>-262.1999999999998</v>
      </c>
      <c r="I30" s="87">
        <f t="shared" si="5"/>
        <v>2775.9</v>
      </c>
      <c r="J30" s="2"/>
    </row>
    <row r="31" spans="1:10" ht="24" customHeight="1" thickBot="1">
      <c r="A31" s="39">
        <v>16</v>
      </c>
      <c r="B31" s="127" t="s">
        <v>96</v>
      </c>
      <c r="C31" s="47">
        <v>0</v>
      </c>
      <c r="D31" s="19">
        <v>12555</v>
      </c>
      <c r="E31" s="41">
        <v>12555</v>
      </c>
      <c r="F31" s="58">
        <f t="shared" si="1"/>
        <v>100</v>
      </c>
      <c r="G31" s="78"/>
      <c r="H31" s="86">
        <f t="shared" si="4"/>
        <v>0</v>
      </c>
      <c r="I31" s="87">
        <f t="shared" si="5"/>
        <v>12555</v>
      </c>
      <c r="J31" s="2"/>
    </row>
    <row r="32" spans="1:10" ht="49.5" customHeight="1" thickBot="1">
      <c r="A32" s="38">
        <v>17</v>
      </c>
      <c r="B32" s="43" t="s">
        <v>15</v>
      </c>
      <c r="C32" s="47">
        <v>6719.3</v>
      </c>
      <c r="D32" s="19">
        <v>9274.8</v>
      </c>
      <c r="E32" s="41">
        <v>1038</v>
      </c>
      <c r="F32" s="58">
        <f t="shared" si="1"/>
        <v>893.5260115606935</v>
      </c>
      <c r="G32" s="78">
        <f t="shared" si="3"/>
        <v>138.03223550072178</v>
      </c>
      <c r="H32" s="86">
        <f t="shared" si="4"/>
        <v>8236.8</v>
      </c>
      <c r="I32" s="87">
        <f t="shared" si="5"/>
        <v>2555.499999999999</v>
      </c>
      <c r="J32" s="2"/>
    </row>
    <row r="33" spans="1:10" ht="39" customHeight="1" thickBot="1">
      <c r="A33" s="39">
        <v>18</v>
      </c>
      <c r="B33" s="43" t="s">
        <v>16</v>
      </c>
      <c r="C33" s="47">
        <v>0</v>
      </c>
      <c r="D33" s="19">
        <v>0</v>
      </c>
      <c r="E33" s="41">
        <v>79321</v>
      </c>
      <c r="F33" s="58">
        <f t="shared" si="1"/>
        <v>0</v>
      </c>
      <c r="G33" s="78" t="e">
        <f t="shared" si="3"/>
        <v>#DIV/0!</v>
      </c>
      <c r="H33" s="86">
        <f t="shared" si="4"/>
        <v>-79321</v>
      </c>
      <c r="I33" s="87">
        <f t="shared" si="5"/>
        <v>0</v>
      </c>
      <c r="J33" s="2"/>
    </row>
    <row r="34" spans="1:10" ht="21.75" customHeight="1" thickBot="1">
      <c r="A34" s="38">
        <v>19</v>
      </c>
      <c r="B34" s="55" t="s">
        <v>84</v>
      </c>
      <c r="C34" s="26">
        <v>-12852.9</v>
      </c>
      <c r="D34" s="26">
        <v>-4444.4</v>
      </c>
      <c r="E34" s="26">
        <v>-7500</v>
      </c>
      <c r="F34" s="58">
        <v>0</v>
      </c>
      <c r="G34" s="78">
        <f t="shared" si="3"/>
        <v>34.57896661453835</v>
      </c>
      <c r="H34" s="86"/>
      <c r="I34" s="87">
        <f t="shared" si="5"/>
        <v>8408.5</v>
      </c>
      <c r="J34" s="2"/>
    </row>
    <row r="35" spans="1:10" ht="20.25" customHeight="1" thickBot="1">
      <c r="A35" s="39">
        <v>20</v>
      </c>
      <c r="B35" s="60" t="s">
        <v>82</v>
      </c>
      <c r="C35" s="126">
        <v>-81123.2</v>
      </c>
      <c r="D35" s="62">
        <v>-137552.9</v>
      </c>
      <c r="E35" s="61">
        <v>137496.6</v>
      </c>
      <c r="F35" s="58">
        <f t="shared" si="1"/>
        <v>-100.04094646703989</v>
      </c>
      <c r="G35" s="81">
        <f t="shared" si="3"/>
        <v>169.5604956411976</v>
      </c>
      <c r="H35" s="86"/>
      <c r="I35" s="87">
        <f t="shared" si="5"/>
        <v>-56429.7</v>
      </c>
      <c r="J35" s="2"/>
    </row>
    <row r="36" spans="1:10" ht="20.25" customHeight="1" thickBot="1">
      <c r="A36" s="37"/>
      <c r="B36" s="63" t="s">
        <v>17</v>
      </c>
      <c r="C36" s="126"/>
      <c r="D36" s="64"/>
      <c r="E36" s="65"/>
      <c r="F36" s="66"/>
      <c r="G36" s="82"/>
      <c r="H36" s="88"/>
      <c r="I36" s="87">
        <f t="shared" si="5"/>
        <v>0</v>
      </c>
      <c r="J36" s="2"/>
    </row>
    <row r="37" spans="1:10" ht="50.25" customHeight="1" thickBot="1">
      <c r="A37" s="130" t="s">
        <v>85</v>
      </c>
      <c r="B37" s="131"/>
      <c r="C37" s="131"/>
      <c r="D37" s="131"/>
      <c r="E37" s="131"/>
      <c r="F37" s="151"/>
      <c r="G37" s="151"/>
      <c r="H37" s="151"/>
      <c r="I37" s="151"/>
      <c r="J37" s="152"/>
    </row>
    <row r="38" spans="1:10" ht="144.75" customHeight="1" thickBot="1">
      <c r="A38" s="16"/>
      <c r="B38" s="30" t="s">
        <v>3</v>
      </c>
      <c r="C38" s="51" t="s">
        <v>109</v>
      </c>
      <c r="D38" s="51" t="s">
        <v>110</v>
      </c>
      <c r="E38" s="50" t="s">
        <v>89</v>
      </c>
      <c r="F38" s="67" t="s">
        <v>90</v>
      </c>
      <c r="G38" s="67" t="s">
        <v>91</v>
      </c>
      <c r="H38" s="83" t="s">
        <v>98</v>
      </c>
      <c r="I38" s="132" t="s">
        <v>99</v>
      </c>
      <c r="J38" s="2"/>
    </row>
    <row r="39" spans="1:10" ht="15" customHeight="1" thickBot="1">
      <c r="A39" s="133">
        <v>1</v>
      </c>
      <c r="B39" s="134">
        <v>2</v>
      </c>
      <c r="C39" s="133">
        <v>3</v>
      </c>
      <c r="D39" s="133">
        <v>4</v>
      </c>
      <c r="E39" s="133">
        <v>5</v>
      </c>
      <c r="F39" s="135">
        <v>6</v>
      </c>
      <c r="G39" s="136">
        <v>7</v>
      </c>
      <c r="H39" s="137">
        <v>8</v>
      </c>
      <c r="I39" s="138">
        <v>9</v>
      </c>
      <c r="J39" s="2"/>
    </row>
    <row r="40" spans="1:10" ht="19.5" customHeight="1" thickBot="1">
      <c r="A40" s="17"/>
      <c r="B40" s="111" t="s">
        <v>75</v>
      </c>
      <c r="C40" s="69">
        <f>SUM(C41:C48)</f>
        <v>280413.10000000003</v>
      </c>
      <c r="D40" s="69">
        <f>SUM(D41:D48)</f>
        <v>322843.5</v>
      </c>
      <c r="E40" s="70">
        <f>SUM(E41:E48)</f>
        <v>660964.3999999999</v>
      </c>
      <c r="F40" s="101">
        <f aca="true" t="shared" si="6" ref="F40:F107">D40/E40*100</f>
        <v>48.84430992047379</v>
      </c>
      <c r="G40" s="78">
        <f t="shared" si="3"/>
        <v>115.1313900812765</v>
      </c>
      <c r="H40" s="105">
        <f aca="true" t="shared" si="7" ref="H40:H50">D40-E40</f>
        <v>-338120.8999999999</v>
      </c>
      <c r="I40" s="102">
        <f t="shared" si="5"/>
        <v>42430.399999999965</v>
      </c>
      <c r="J40" s="2"/>
    </row>
    <row r="41" spans="1:10" ht="19.5" customHeight="1" thickBot="1">
      <c r="A41" s="14">
        <v>1</v>
      </c>
      <c r="B41" s="15" t="s">
        <v>21</v>
      </c>
      <c r="C41" s="25">
        <v>130190.9</v>
      </c>
      <c r="D41" s="72">
        <v>126711.4</v>
      </c>
      <c r="E41" s="25">
        <v>212562</v>
      </c>
      <c r="F41" s="101">
        <f t="shared" si="6"/>
        <v>59.61150158541978</v>
      </c>
      <c r="G41" s="78">
        <f t="shared" si="3"/>
        <v>97.3273861690794</v>
      </c>
      <c r="H41" s="104">
        <f t="shared" si="7"/>
        <v>-85850.6</v>
      </c>
      <c r="I41" s="102">
        <v>135167.6</v>
      </c>
      <c r="J41" s="2"/>
    </row>
    <row r="42" spans="1:10" ht="19.5" customHeight="1" thickBot="1">
      <c r="A42" s="14">
        <v>2</v>
      </c>
      <c r="B42" s="15" t="s">
        <v>22</v>
      </c>
      <c r="C42" s="73">
        <v>-5721.6</v>
      </c>
      <c r="D42" s="74">
        <v>6994.9</v>
      </c>
      <c r="E42" s="73">
        <v>135043.5</v>
      </c>
      <c r="F42" s="71">
        <f t="shared" si="6"/>
        <v>5.179738380595881</v>
      </c>
      <c r="G42" s="78">
        <f t="shared" si="3"/>
        <v>-122.25426454138702</v>
      </c>
      <c r="H42" s="103">
        <f t="shared" si="7"/>
        <v>-128048.6</v>
      </c>
      <c r="I42" s="87">
        <f t="shared" si="5"/>
        <v>12716.5</v>
      </c>
      <c r="J42" s="2"/>
    </row>
    <row r="43" spans="1:10" ht="19.5" customHeight="1" thickBot="1">
      <c r="A43" s="14">
        <v>3</v>
      </c>
      <c r="B43" s="15" t="s">
        <v>23</v>
      </c>
      <c r="C43" s="19">
        <v>26700.6</v>
      </c>
      <c r="D43" s="72">
        <v>23705.9</v>
      </c>
      <c r="E43" s="19">
        <v>33260.6</v>
      </c>
      <c r="F43" s="71">
        <f t="shared" si="6"/>
        <v>71.27321816202956</v>
      </c>
      <c r="G43" s="78">
        <f t="shared" si="3"/>
        <v>88.78414717272271</v>
      </c>
      <c r="H43" s="86">
        <f t="shared" si="7"/>
        <v>-9554.699999999997</v>
      </c>
      <c r="I43" s="87">
        <f t="shared" si="5"/>
        <v>-2994.699999999997</v>
      </c>
      <c r="J43" s="2"/>
    </row>
    <row r="44" spans="1:10" ht="19.5" customHeight="1" thickBot="1">
      <c r="A44" s="14">
        <v>4</v>
      </c>
      <c r="B44" s="15" t="s">
        <v>24</v>
      </c>
      <c r="C44" s="19">
        <v>16306.7</v>
      </c>
      <c r="D44" s="72">
        <v>24228.8</v>
      </c>
      <c r="E44" s="19">
        <v>80920.6</v>
      </c>
      <c r="F44" s="71">
        <f t="shared" si="6"/>
        <v>29.94144877818503</v>
      </c>
      <c r="G44" s="78">
        <f t="shared" si="3"/>
        <v>148.58187125537356</v>
      </c>
      <c r="H44" s="86">
        <f t="shared" si="7"/>
        <v>-56691.8</v>
      </c>
      <c r="I44" s="87">
        <f t="shared" si="5"/>
        <v>7922.0999999999985</v>
      </c>
      <c r="J44" s="2"/>
    </row>
    <row r="45" spans="1:10" ht="19.5" customHeight="1" thickBot="1">
      <c r="A45" s="14">
        <v>5</v>
      </c>
      <c r="B45" s="15" t="s">
        <v>25</v>
      </c>
      <c r="C45" s="19">
        <v>11750.9</v>
      </c>
      <c r="D45" s="72">
        <v>12527.2</v>
      </c>
      <c r="E45" s="75">
        <v>16378.6</v>
      </c>
      <c r="F45" s="71">
        <f t="shared" si="6"/>
        <v>76.4851696726216</v>
      </c>
      <c r="G45" s="78">
        <f t="shared" si="3"/>
        <v>106.60630249597904</v>
      </c>
      <c r="H45" s="100">
        <f t="shared" si="7"/>
        <v>-3851.3999999999996</v>
      </c>
      <c r="I45" s="87">
        <f t="shared" si="5"/>
        <v>776.3000000000011</v>
      </c>
      <c r="J45" s="2"/>
    </row>
    <row r="46" spans="1:10" ht="19.5" customHeight="1" thickBot="1">
      <c r="A46" s="14">
        <v>6</v>
      </c>
      <c r="B46" s="15" t="s">
        <v>26</v>
      </c>
      <c r="C46" s="19">
        <v>95726.7</v>
      </c>
      <c r="D46" s="72">
        <v>125185.3</v>
      </c>
      <c r="E46" s="19">
        <v>166621.8</v>
      </c>
      <c r="F46" s="71">
        <f t="shared" si="6"/>
        <v>75.13140537432677</v>
      </c>
      <c r="G46" s="78">
        <f t="shared" si="3"/>
        <v>130.77365040265673</v>
      </c>
      <c r="H46" s="100">
        <f t="shared" si="7"/>
        <v>-41436.499999999985</v>
      </c>
      <c r="I46" s="87">
        <f t="shared" si="5"/>
        <v>29458.600000000006</v>
      </c>
      <c r="J46" s="2"/>
    </row>
    <row r="47" spans="1:10" ht="19.5" customHeight="1" thickBot="1">
      <c r="A47" s="14">
        <v>7</v>
      </c>
      <c r="B47" s="15" t="s">
        <v>27</v>
      </c>
      <c r="C47" s="19">
        <v>695</v>
      </c>
      <c r="D47" s="72">
        <v>2680</v>
      </c>
      <c r="E47" s="19">
        <v>3725</v>
      </c>
      <c r="F47" s="71">
        <f t="shared" si="6"/>
        <v>71.94630872483222</v>
      </c>
      <c r="G47" s="78">
        <f t="shared" si="3"/>
        <v>385.6115107913669</v>
      </c>
      <c r="H47" s="86">
        <f t="shared" si="7"/>
        <v>-1045</v>
      </c>
      <c r="I47" s="87">
        <f t="shared" si="5"/>
        <v>1985</v>
      </c>
      <c r="J47" s="2"/>
    </row>
    <row r="48" spans="1:10" ht="27" customHeight="1" thickBot="1">
      <c r="A48" s="14">
        <v>8</v>
      </c>
      <c r="B48" s="15" t="s">
        <v>28</v>
      </c>
      <c r="C48" s="19">
        <f>C50</f>
        <v>4763.9</v>
      </c>
      <c r="D48" s="19">
        <f>D50</f>
        <v>810</v>
      </c>
      <c r="E48" s="19">
        <f>E50</f>
        <v>12452.3</v>
      </c>
      <c r="F48" s="71">
        <f t="shared" si="6"/>
        <v>6.504822402287128</v>
      </c>
      <c r="G48" s="78">
        <f t="shared" si="3"/>
        <v>17.002875795041877</v>
      </c>
      <c r="H48" s="86">
        <f t="shared" si="7"/>
        <v>-11642.3</v>
      </c>
      <c r="I48" s="87">
        <f t="shared" si="5"/>
        <v>-3953.8999999999996</v>
      </c>
      <c r="J48" s="2"/>
    </row>
    <row r="49" spans="1:10" ht="15" customHeight="1" thickBot="1">
      <c r="A49" s="14"/>
      <c r="B49" s="15" t="s">
        <v>5</v>
      </c>
      <c r="C49" s="76"/>
      <c r="D49" s="77"/>
      <c r="E49" s="119"/>
      <c r="F49" s="71"/>
      <c r="G49" s="81"/>
      <c r="H49" s="120">
        <f t="shared" si="7"/>
        <v>0</v>
      </c>
      <c r="I49" s="121">
        <f t="shared" si="5"/>
        <v>0</v>
      </c>
      <c r="J49" s="2"/>
    </row>
    <row r="50" spans="1:10" ht="15" customHeight="1" thickBot="1">
      <c r="A50" s="14">
        <v>9</v>
      </c>
      <c r="B50" s="15" t="s">
        <v>6</v>
      </c>
      <c r="C50" s="19">
        <v>4763.9</v>
      </c>
      <c r="D50" s="72">
        <v>810</v>
      </c>
      <c r="E50" s="122">
        <v>12452.3</v>
      </c>
      <c r="F50" s="123">
        <f t="shared" si="6"/>
        <v>6.504822402287128</v>
      </c>
      <c r="G50" s="82">
        <f t="shared" si="3"/>
        <v>17.002875795041877</v>
      </c>
      <c r="H50" s="124">
        <f t="shared" si="7"/>
        <v>-11642.3</v>
      </c>
      <c r="I50" s="118">
        <f t="shared" si="5"/>
        <v>-3953.8999999999996</v>
      </c>
      <c r="J50" s="2"/>
    </row>
    <row r="51" spans="1:10" ht="1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5"/>
    </row>
    <row r="52" spans="1:10" ht="15" customHeight="1">
      <c r="A52" s="113"/>
      <c r="B52" s="114"/>
      <c r="C52" s="114"/>
      <c r="D52" s="114"/>
      <c r="E52" s="114"/>
      <c r="F52" s="114"/>
      <c r="G52" s="114"/>
      <c r="H52" s="114"/>
      <c r="I52" s="114"/>
      <c r="J52" s="115"/>
    </row>
    <row r="53" spans="1:10" ht="15" customHeight="1">
      <c r="A53" s="113"/>
      <c r="B53" s="114"/>
      <c r="C53" s="114"/>
      <c r="D53" s="114"/>
      <c r="E53" s="114"/>
      <c r="F53" s="114"/>
      <c r="G53" s="114"/>
      <c r="H53" s="114"/>
      <c r="I53" s="114"/>
      <c r="J53" s="115"/>
    </row>
    <row r="54" spans="1:10" ht="15" customHeight="1">
      <c r="A54" s="113"/>
      <c r="B54" s="114"/>
      <c r="C54" s="114"/>
      <c r="D54" s="114"/>
      <c r="E54" s="114"/>
      <c r="F54" s="114"/>
      <c r="G54" s="114"/>
      <c r="H54" s="114"/>
      <c r="I54" s="114"/>
      <c r="J54" s="115"/>
    </row>
    <row r="55" spans="1:10" ht="15" customHeight="1">
      <c r="A55" s="113"/>
      <c r="B55" s="114"/>
      <c r="C55" s="114"/>
      <c r="D55" s="114"/>
      <c r="E55" s="114"/>
      <c r="F55" s="114"/>
      <c r="G55" s="114"/>
      <c r="H55" s="114"/>
      <c r="I55" s="114"/>
      <c r="J55" s="115"/>
    </row>
    <row r="56" spans="1:10" ht="15" customHeight="1">
      <c r="A56" s="113"/>
      <c r="B56" s="114"/>
      <c r="C56" s="114"/>
      <c r="D56" s="114"/>
      <c r="E56" s="114"/>
      <c r="F56" s="114"/>
      <c r="G56" s="114"/>
      <c r="H56" s="114"/>
      <c r="I56" s="114"/>
      <c r="J56" s="115"/>
    </row>
    <row r="57" spans="1:10" ht="15" customHeight="1">
      <c r="A57" s="113"/>
      <c r="B57" s="114"/>
      <c r="C57" s="114"/>
      <c r="D57" s="114"/>
      <c r="E57" s="114"/>
      <c r="F57" s="114"/>
      <c r="G57" s="114"/>
      <c r="H57" s="114"/>
      <c r="I57" s="114"/>
      <c r="J57" s="115"/>
    </row>
    <row r="58" spans="1:10" ht="15" customHeight="1">
      <c r="A58" s="113"/>
      <c r="B58" s="114"/>
      <c r="C58" s="114"/>
      <c r="D58" s="114"/>
      <c r="E58" s="114"/>
      <c r="F58" s="114"/>
      <c r="G58" s="114"/>
      <c r="H58" s="114"/>
      <c r="I58" s="114"/>
      <c r="J58" s="115"/>
    </row>
    <row r="59" spans="1:10" ht="15" customHeight="1">
      <c r="A59" s="113"/>
      <c r="B59" s="114"/>
      <c r="C59" s="114"/>
      <c r="D59" s="114"/>
      <c r="E59" s="114"/>
      <c r="F59" s="114"/>
      <c r="G59" s="114"/>
      <c r="H59" s="114"/>
      <c r="I59" s="114"/>
      <c r="J59" s="115"/>
    </row>
    <row r="60" spans="1:10" ht="15" customHeight="1">
      <c r="A60" s="113"/>
      <c r="B60" s="114"/>
      <c r="C60" s="114"/>
      <c r="D60" s="114"/>
      <c r="E60" s="114"/>
      <c r="F60" s="114"/>
      <c r="G60" s="114"/>
      <c r="H60" s="114"/>
      <c r="I60" s="114"/>
      <c r="J60" s="115"/>
    </row>
    <row r="61" spans="1:10" ht="15" customHeight="1" thickBot="1">
      <c r="A61" s="113"/>
      <c r="B61" s="114"/>
      <c r="C61" s="114"/>
      <c r="D61" s="114"/>
      <c r="E61" s="114"/>
      <c r="F61" s="114"/>
      <c r="G61" s="114"/>
      <c r="H61" s="114"/>
      <c r="I61" s="114"/>
      <c r="J61" s="115"/>
    </row>
    <row r="62" spans="1:10" ht="84" customHeight="1" thickBot="1">
      <c r="A62" s="16"/>
      <c r="B62" s="117" t="s">
        <v>7</v>
      </c>
      <c r="C62" s="51" t="s">
        <v>109</v>
      </c>
      <c r="D62" s="128" t="s">
        <v>111</v>
      </c>
      <c r="E62" s="129" t="s">
        <v>89</v>
      </c>
      <c r="F62" s="67" t="s">
        <v>90</v>
      </c>
      <c r="G62" s="67" t="s">
        <v>91</v>
      </c>
      <c r="H62" s="83" t="s">
        <v>98</v>
      </c>
      <c r="I62" s="132" t="s">
        <v>99</v>
      </c>
      <c r="J62" s="2"/>
    </row>
    <row r="63" spans="1:10" ht="18.75" customHeight="1" thickBot="1">
      <c r="A63" s="133">
        <v>1</v>
      </c>
      <c r="B63" s="134">
        <v>2</v>
      </c>
      <c r="C63" s="133">
        <v>3</v>
      </c>
      <c r="D63" s="133">
        <v>4</v>
      </c>
      <c r="E63" s="133">
        <v>5</v>
      </c>
      <c r="F63" s="135">
        <v>6</v>
      </c>
      <c r="G63" s="136">
        <v>7</v>
      </c>
      <c r="H63" s="137">
        <v>8</v>
      </c>
      <c r="I63" s="138">
        <v>9</v>
      </c>
      <c r="J63" s="2"/>
    </row>
    <row r="64" spans="1:10" ht="19.5" customHeight="1" thickBot="1">
      <c r="A64" s="17"/>
      <c r="B64" s="111" t="s">
        <v>30</v>
      </c>
      <c r="C64" s="116">
        <f>SUM(C66,C99,C108)</f>
        <v>280413.1</v>
      </c>
      <c r="D64" s="116">
        <f>SUM(D66,D99,D108)</f>
        <v>322843.5</v>
      </c>
      <c r="E64" s="116">
        <f>SUM(E66,E99,E108)</f>
        <v>660964.4</v>
      </c>
      <c r="F64" s="101">
        <f>D64/E64*100</f>
        <v>48.844309920473776</v>
      </c>
      <c r="G64" s="78">
        <f>D64/C64*100</f>
        <v>115.13139008127654</v>
      </c>
      <c r="H64" s="116">
        <f>D64-E64</f>
        <v>-338120.9</v>
      </c>
      <c r="I64" s="116">
        <f>D64-C64</f>
        <v>42430.40000000002</v>
      </c>
      <c r="J64" s="2"/>
    </row>
    <row r="65" spans="1:10" ht="20.25" customHeight="1" thickBot="1">
      <c r="A65" s="14"/>
      <c r="B65" s="15" t="s">
        <v>8</v>
      </c>
      <c r="C65" s="17"/>
      <c r="D65" s="8"/>
      <c r="E65" s="17"/>
      <c r="F65" s="58"/>
      <c r="G65" s="78"/>
      <c r="H65" s="116">
        <f aca="true" t="shared" si="8" ref="H65:H114">D65-E65</f>
        <v>0</v>
      </c>
      <c r="I65" s="116">
        <f aca="true" t="shared" si="9" ref="I65:I114">D65-C65</f>
        <v>0</v>
      </c>
      <c r="J65" s="2"/>
    </row>
    <row r="66" spans="1:10" ht="19.5" customHeight="1" thickBot="1">
      <c r="A66" s="14"/>
      <c r="B66" s="15" t="s">
        <v>29</v>
      </c>
      <c r="C66" s="23">
        <f>SUM(C68,C69,C70,C71,C72,C73,C74,C75,C76,C77,C78,C79,C80,C81,C82,C83,C84,C85,C86,C87,C88,C89,C90,C91,C92,C93,C94,C95,C96,C97)</f>
        <v>278615.9</v>
      </c>
      <c r="D66" s="23">
        <f>SUM(D68,D69,D70,D71,D72,D73,D74,D75,D76,D77,D78,D79,D80,D81,D82,D83,D84,D85,D86,D87,D88,D89,D90,D91,D92,D93,D94,D95,D96,D97)</f>
        <v>308663.5</v>
      </c>
      <c r="E66" s="23">
        <f>SUM(E68,E69,E70,E71,E72,E73,E74,E75,E76,E77,E78,E79,E80,E81,E82,E83,E84,E85,E86,E87,E88,E89,E90,E91,E92,E93,E94,E95,E96,E97)</f>
        <v>435632.2</v>
      </c>
      <c r="F66" s="101">
        <f>D66/E66*100</f>
        <v>70.85415173625825</v>
      </c>
      <c r="G66" s="78">
        <f>D66/C66*100</f>
        <v>110.78459628470591</v>
      </c>
      <c r="H66" s="116">
        <f t="shared" si="8"/>
        <v>-126968.70000000001</v>
      </c>
      <c r="I66" s="116">
        <f t="shared" si="9"/>
        <v>30047.599999999977</v>
      </c>
      <c r="J66" s="2"/>
    </row>
    <row r="67" spans="1:10" ht="19.5" customHeight="1" thickBot="1">
      <c r="A67" s="14"/>
      <c r="B67" s="15" t="s">
        <v>8</v>
      </c>
      <c r="C67" s="14"/>
      <c r="D67" s="9"/>
      <c r="E67" s="14"/>
      <c r="F67" s="58"/>
      <c r="G67" s="78"/>
      <c r="H67" s="116">
        <f t="shared" si="8"/>
        <v>0</v>
      </c>
      <c r="I67" s="116">
        <f t="shared" si="9"/>
        <v>0</v>
      </c>
      <c r="J67" s="2"/>
    </row>
    <row r="68" spans="1:10" ht="39.75" customHeight="1" thickBot="1">
      <c r="A68" s="14">
        <v>1</v>
      </c>
      <c r="B68" s="15" t="s">
        <v>31</v>
      </c>
      <c r="C68" s="11">
        <v>72157.9</v>
      </c>
      <c r="D68" s="6">
        <v>80936.7</v>
      </c>
      <c r="E68" s="11">
        <v>86390</v>
      </c>
      <c r="F68" s="99">
        <f t="shared" si="6"/>
        <v>93.68757958097001</v>
      </c>
      <c r="G68" s="78">
        <f t="shared" si="3"/>
        <v>112.16609685148819</v>
      </c>
      <c r="H68" s="116">
        <f t="shared" si="8"/>
        <v>-5453.300000000003</v>
      </c>
      <c r="I68" s="116">
        <f t="shared" si="9"/>
        <v>8778.800000000003</v>
      </c>
      <c r="J68" s="2"/>
    </row>
    <row r="69" spans="1:10" ht="39.75" customHeight="1" thickBot="1">
      <c r="A69" s="14">
        <v>2</v>
      </c>
      <c r="B69" s="15" t="s">
        <v>66</v>
      </c>
      <c r="C69" s="11">
        <v>0</v>
      </c>
      <c r="D69" s="6">
        <v>1363</v>
      </c>
      <c r="E69" s="11">
        <v>3430</v>
      </c>
      <c r="F69" s="58">
        <f t="shared" si="6"/>
        <v>39.737609329446066</v>
      </c>
      <c r="G69" s="78"/>
      <c r="H69" s="116">
        <f t="shared" si="8"/>
        <v>-2067</v>
      </c>
      <c r="I69" s="116">
        <f t="shared" si="9"/>
        <v>1363</v>
      </c>
      <c r="J69" s="2"/>
    </row>
    <row r="70" spans="1:10" ht="19.5" customHeight="1" thickBot="1">
      <c r="A70" s="14">
        <v>3</v>
      </c>
      <c r="B70" s="15" t="s">
        <v>32</v>
      </c>
      <c r="C70" s="11">
        <v>10123.4</v>
      </c>
      <c r="D70" s="5">
        <v>10210</v>
      </c>
      <c r="E70" s="11">
        <v>12455.6</v>
      </c>
      <c r="F70" s="99">
        <f t="shared" si="6"/>
        <v>81.97116156588201</v>
      </c>
      <c r="G70" s="78">
        <f t="shared" si="3"/>
        <v>100.85544382322145</v>
      </c>
      <c r="H70" s="116">
        <f t="shared" si="8"/>
        <v>-2245.6000000000004</v>
      </c>
      <c r="I70" s="116">
        <f t="shared" si="9"/>
        <v>86.60000000000036</v>
      </c>
      <c r="J70" s="2"/>
    </row>
    <row r="71" spans="1:10" ht="19.5" customHeight="1" thickBot="1">
      <c r="A71" s="14">
        <v>4</v>
      </c>
      <c r="B71" s="15" t="s">
        <v>33</v>
      </c>
      <c r="C71" s="11">
        <v>53.9</v>
      </c>
      <c r="D71" s="5">
        <v>135.7</v>
      </c>
      <c r="E71" s="11">
        <v>409</v>
      </c>
      <c r="F71" s="99">
        <f t="shared" si="6"/>
        <v>33.17848410757946</v>
      </c>
      <c r="G71" s="78">
        <f t="shared" si="3"/>
        <v>251.76252319109463</v>
      </c>
      <c r="H71" s="116">
        <f t="shared" si="8"/>
        <v>-273.3</v>
      </c>
      <c r="I71" s="116">
        <f t="shared" si="9"/>
        <v>81.79999999999998</v>
      </c>
      <c r="J71" s="2"/>
    </row>
    <row r="72" spans="1:10" ht="19.5" customHeight="1" thickBot="1">
      <c r="A72" s="14">
        <v>5</v>
      </c>
      <c r="B72" s="15" t="s">
        <v>34</v>
      </c>
      <c r="C72" s="11">
        <v>614.6</v>
      </c>
      <c r="D72" s="5">
        <v>467.3</v>
      </c>
      <c r="E72" s="11">
        <v>725.2</v>
      </c>
      <c r="F72" s="99">
        <f t="shared" si="6"/>
        <v>64.43739658025372</v>
      </c>
      <c r="G72" s="78">
        <f t="shared" si="3"/>
        <v>76.03319232020826</v>
      </c>
      <c r="H72" s="116">
        <f t="shared" si="8"/>
        <v>-257.90000000000003</v>
      </c>
      <c r="I72" s="116">
        <f t="shared" si="9"/>
        <v>-147.3</v>
      </c>
      <c r="J72" s="2"/>
    </row>
    <row r="73" spans="1:10" ht="19.5" customHeight="1" thickBot="1">
      <c r="A73" s="14">
        <v>6</v>
      </c>
      <c r="B73" s="15" t="s">
        <v>70</v>
      </c>
      <c r="C73" s="11">
        <v>431</v>
      </c>
      <c r="D73" s="5">
        <v>420</v>
      </c>
      <c r="E73" s="11">
        <v>500</v>
      </c>
      <c r="F73" s="58">
        <v>0</v>
      </c>
      <c r="G73" s="78">
        <v>0</v>
      </c>
      <c r="H73" s="116">
        <f t="shared" si="8"/>
        <v>-80</v>
      </c>
      <c r="I73" s="116">
        <f t="shared" si="9"/>
        <v>-11</v>
      </c>
      <c r="J73" s="2"/>
    </row>
    <row r="74" spans="1:10" ht="19.5" customHeight="1" thickBot="1">
      <c r="A74" s="14">
        <v>7</v>
      </c>
      <c r="B74" s="15" t="s">
        <v>35</v>
      </c>
      <c r="C74" s="11">
        <v>112</v>
      </c>
      <c r="D74" s="5">
        <v>0</v>
      </c>
      <c r="E74" s="11">
        <v>0</v>
      </c>
      <c r="F74" s="58">
        <v>0</v>
      </c>
      <c r="G74" s="78"/>
      <c r="H74" s="116">
        <f t="shared" si="8"/>
        <v>0</v>
      </c>
      <c r="I74" s="116">
        <f t="shared" si="9"/>
        <v>-112</v>
      </c>
      <c r="J74" s="2"/>
    </row>
    <row r="75" spans="1:10" ht="19.5" customHeight="1" thickBot="1">
      <c r="A75" s="14">
        <v>8</v>
      </c>
      <c r="B75" s="15" t="s">
        <v>40</v>
      </c>
      <c r="C75" s="11">
        <v>87</v>
      </c>
      <c r="D75" s="5">
        <v>105</v>
      </c>
      <c r="E75" s="11">
        <v>764</v>
      </c>
      <c r="F75" s="58">
        <f t="shared" si="6"/>
        <v>13.743455497382199</v>
      </c>
      <c r="G75" s="78">
        <f t="shared" si="3"/>
        <v>120.6896551724138</v>
      </c>
      <c r="H75" s="116">
        <f t="shared" si="8"/>
        <v>-659</v>
      </c>
      <c r="I75" s="116">
        <f t="shared" si="9"/>
        <v>18</v>
      </c>
      <c r="J75" s="2"/>
    </row>
    <row r="76" spans="1:10" ht="19.5" customHeight="1" thickBot="1">
      <c r="A76" s="14">
        <v>9</v>
      </c>
      <c r="B76" s="15" t="s">
        <v>41</v>
      </c>
      <c r="C76" s="11">
        <v>500</v>
      </c>
      <c r="D76" s="5">
        <v>500</v>
      </c>
      <c r="E76" s="11">
        <v>630</v>
      </c>
      <c r="F76" s="58">
        <f t="shared" si="6"/>
        <v>79.36507936507937</v>
      </c>
      <c r="G76" s="78">
        <f t="shared" si="3"/>
        <v>100</v>
      </c>
      <c r="H76" s="116">
        <f t="shared" si="8"/>
        <v>-130</v>
      </c>
      <c r="I76" s="116">
        <f t="shared" si="9"/>
        <v>0</v>
      </c>
      <c r="J76" s="2"/>
    </row>
    <row r="77" spans="1:10" ht="19.5" customHeight="1" thickBot="1">
      <c r="A77" s="14">
        <v>10</v>
      </c>
      <c r="B77" s="15" t="s">
        <v>42</v>
      </c>
      <c r="C77" s="11">
        <v>241.5</v>
      </c>
      <c r="D77" s="5">
        <v>186.3</v>
      </c>
      <c r="E77" s="11">
        <v>400</v>
      </c>
      <c r="F77" s="58">
        <f t="shared" si="6"/>
        <v>46.575</v>
      </c>
      <c r="G77" s="78">
        <f t="shared" si="3"/>
        <v>77.14285714285715</v>
      </c>
      <c r="H77" s="116">
        <f t="shared" si="8"/>
        <v>-213.7</v>
      </c>
      <c r="I77" s="116">
        <f t="shared" si="9"/>
        <v>-55.19999999999999</v>
      </c>
      <c r="J77" s="2"/>
    </row>
    <row r="78" spans="1:10" ht="19.5" customHeight="1" thickBot="1">
      <c r="A78" s="14">
        <v>11</v>
      </c>
      <c r="B78" s="15" t="s">
        <v>43</v>
      </c>
      <c r="C78" s="11">
        <v>65.6</v>
      </c>
      <c r="D78" s="5">
        <v>92</v>
      </c>
      <c r="E78" s="11">
        <v>230</v>
      </c>
      <c r="F78" s="58">
        <f t="shared" si="6"/>
        <v>40</v>
      </c>
      <c r="G78" s="78">
        <f t="shared" si="3"/>
        <v>140.2439024390244</v>
      </c>
      <c r="H78" s="116">
        <f t="shared" si="8"/>
        <v>-138</v>
      </c>
      <c r="I78" s="116">
        <f t="shared" si="9"/>
        <v>26.400000000000006</v>
      </c>
      <c r="J78" s="2"/>
    </row>
    <row r="79" spans="1:10" ht="19.5" customHeight="1" thickBot="1">
      <c r="A79" s="14">
        <v>12</v>
      </c>
      <c r="B79" s="15" t="s">
        <v>44</v>
      </c>
      <c r="C79" s="11">
        <v>7177</v>
      </c>
      <c r="D79" s="5">
        <v>6811.9</v>
      </c>
      <c r="E79" s="11">
        <v>8738</v>
      </c>
      <c r="F79" s="58">
        <f t="shared" si="6"/>
        <v>77.95719844357977</v>
      </c>
      <c r="G79" s="78">
        <f t="shared" si="3"/>
        <v>94.91291626027588</v>
      </c>
      <c r="H79" s="116">
        <f t="shared" si="8"/>
        <v>-1926.1000000000004</v>
      </c>
      <c r="I79" s="116">
        <f t="shared" si="9"/>
        <v>-365.10000000000036</v>
      </c>
      <c r="J79" s="2"/>
    </row>
    <row r="80" spans="1:10" ht="19.5" customHeight="1" thickBot="1">
      <c r="A80" s="14">
        <v>13</v>
      </c>
      <c r="B80" s="15" t="s">
        <v>45</v>
      </c>
      <c r="C80" s="11">
        <v>1804.7</v>
      </c>
      <c r="D80" s="5">
        <v>1113</v>
      </c>
      <c r="E80" s="11">
        <v>1700</v>
      </c>
      <c r="F80" s="58">
        <f t="shared" si="6"/>
        <v>65.47058823529412</v>
      </c>
      <c r="G80" s="78">
        <f t="shared" si="3"/>
        <v>61.672300105280655</v>
      </c>
      <c r="H80" s="116">
        <f t="shared" si="8"/>
        <v>-587</v>
      </c>
      <c r="I80" s="116">
        <f t="shared" si="9"/>
        <v>-691.7</v>
      </c>
      <c r="J80" s="2"/>
    </row>
    <row r="81" spans="1:10" ht="22.5" customHeight="1" thickBot="1">
      <c r="A81" s="14">
        <v>14</v>
      </c>
      <c r="B81" s="15" t="s">
        <v>46</v>
      </c>
      <c r="C81" s="11">
        <v>2957</v>
      </c>
      <c r="D81" s="5">
        <v>0</v>
      </c>
      <c r="E81" s="11">
        <v>600</v>
      </c>
      <c r="F81" s="58">
        <v>0</v>
      </c>
      <c r="G81" s="78">
        <f t="shared" si="3"/>
        <v>0</v>
      </c>
      <c r="H81" s="116">
        <f t="shared" si="8"/>
        <v>-600</v>
      </c>
      <c r="I81" s="116">
        <f t="shared" si="9"/>
        <v>-2957</v>
      </c>
      <c r="J81" s="2"/>
    </row>
    <row r="82" spans="1:10" ht="19.5" customHeight="1" thickBot="1">
      <c r="A82" s="14">
        <v>15</v>
      </c>
      <c r="B82" s="15" t="s">
        <v>47</v>
      </c>
      <c r="C82" s="11">
        <v>932.9</v>
      </c>
      <c r="D82" s="5">
        <v>1142.3</v>
      </c>
      <c r="E82" s="11">
        <v>2058.5</v>
      </c>
      <c r="F82" s="58">
        <f t="shared" si="6"/>
        <v>55.49186300704396</v>
      </c>
      <c r="G82" s="78">
        <f t="shared" si="3"/>
        <v>122.44613570586343</v>
      </c>
      <c r="H82" s="116">
        <f t="shared" si="8"/>
        <v>-916.2</v>
      </c>
      <c r="I82" s="116">
        <f t="shared" si="9"/>
        <v>209.39999999999998</v>
      </c>
      <c r="J82" s="2"/>
    </row>
    <row r="83" spans="1:10" ht="19.5" customHeight="1" thickBot="1">
      <c r="A83" s="14">
        <v>16</v>
      </c>
      <c r="B83" s="15" t="s">
        <v>48</v>
      </c>
      <c r="C83" s="11">
        <v>535.7</v>
      </c>
      <c r="D83" s="5">
        <v>678.8</v>
      </c>
      <c r="E83" s="11">
        <v>782.4</v>
      </c>
      <c r="F83" s="58">
        <f t="shared" si="6"/>
        <v>86.75869120654396</v>
      </c>
      <c r="G83" s="78">
        <f t="shared" si="3"/>
        <v>126.71271233899569</v>
      </c>
      <c r="H83" s="116">
        <f t="shared" si="8"/>
        <v>-103.60000000000002</v>
      </c>
      <c r="I83" s="116">
        <f t="shared" si="9"/>
        <v>143.0999999999999</v>
      </c>
      <c r="J83" s="2"/>
    </row>
    <row r="84" spans="1:10" ht="19.5" customHeight="1" thickBot="1">
      <c r="A84" s="14">
        <v>17</v>
      </c>
      <c r="B84" s="15" t="s">
        <v>49</v>
      </c>
      <c r="C84" s="11">
        <v>3004.1</v>
      </c>
      <c r="D84" s="5">
        <v>2862.5</v>
      </c>
      <c r="E84" s="11">
        <v>3757.6</v>
      </c>
      <c r="F84" s="58">
        <f t="shared" si="6"/>
        <v>76.17894400681287</v>
      </c>
      <c r="G84" s="78">
        <f t="shared" si="3"/>
        <v>95.28644186278753</v>
      </c>
      <c r="H84" s="116">
        <f t="shared" si="8"/>
        <v>-895.0999999999999</v>
      </c>
      <c r="I84" s="116">
        <f t="shared" si="9"/>
        <v>-141.5999999999999</v>
      </c>
      <c r="J84" s="2"/>
    </row>
    <row r="85" spans="1:10" ht="19.5" customHeight="1" thickBot="1">
      <c r="A85" s="14">
        <v>18</v>
      </c>
      <c r="B85" s="15" t="s">
        <v>50</v>
      </c>
      <c r="C85" s="11">
        <v>904.6</v>
      </c>
      <c r="D85" s="5">
        <v>405</v>
      </c>
      <c r="E85" s="11">
        <v>1150</v>
      </c>
      <c r="F85" s="58">
        <f t="shared" si="6"/>
        <v>35.21739130434783</v>
      </c>
      <c r="G85" s="78">
        <f t="shared" si="3"/>
        <v>44.771169577713906</v>
      </c>
      <c r="H85" s="116">
        <f t="shared" si="8"/>
        <v>-745</v>
      </c>
      <c r="I85" s="116">
        <f t="shared" si="9"/>
        <v>-499.6</v>
      </c>
      <c r="J85" s="2"/>
    </row>
    <row r="86" spans="1:10" ht="19.5" customHeight="1" thickBot="1">
      <c r="A86" s="14">
        <v>19</v>
      </c>
      <c r="B86" s="15" t="s">
        <v>51</v>
      </c>
      <c r="C86" s="11">
        <v>8163.6</v>
      </c>
      <c r="D86" s="5">
        <v>3337.6</v>
      </c>
      <c r="E86" s="11">
        <v>21343.7</v>
      </c>
      <c r="F86" s="58">
        <f t="shared" si="6"/>
        <v>15.637401200354201</v>
      </c>
      <c r="G86" s="78">
        <f t="shared" si="3"/>
        <v>40.88392375912587</v>
      </c>
      <c r="H86" s="116">
        <f t="shared" si="8"/>
        <v>-18006.100000000002</v>
      </c>
      <c r="I86" s="116">
        <f t="shared" si="9"/>
        <v>-4826</v>
      </c>
      <c r="J86" s="2"/>
    </row>
    <row r="87" spans="1:10" ht="39.75" customHeight="1" thickBot="1">
      <c r="A87" s="14">
        <v>20</v>
      </c>
      <c r="B87" s="15" t="s">
        <v>52</v>
      </c>
      <c r="C87" s="11">
        <v>158629.1</v>
      </c>
      <c r="D87" s="5">
        <v>0</v>
      </c>
      <c r="E87" s="11">
        <v>0</v>
      </c>
      <c r="F87" s="58">
        <v>0</v>
      </c>
      <c r="G87" s="78">
        <f t="shared" si="3"/>
        <v>0</v>
      </c>
      <c r="H87" s="116">
        <f t="shared" si="8"/>
        <v>0</v>
      </c>
      <c r="I87" s="116">
        <f t="shared" si="9"/>
        <v>-158629.1</v>
      </c>
      <c r="J87" s="2"/>
    </row>
    <row r="88" spans="1:10" ht="39.75" customHeight="1" thickBot="1">
      <c r="A88" s="14">
        <v>21</v>
      </c>
      <c r="B88" s="15" t="s">
        <v>92</v>
      </c>
      <c r="C88" s="11">
        <v>0</v>
      </c>
      <c r="D88" s="5">
        <v>190924</v>
      </c>
      <c r="E88" s="11">
        <v>259864.9</v>
      </c>
      <c r="F88" s="58">
        <f t="shared" si="6"/>
        <v>73.470484086154</v>
      </c>
      <c r="G88" s="78">
        <v>0</v>
      </c>
      <c r="H88" s="116">
        <f t="shared" si="8"/>
        <v>-68940.9</v>
      </c>
      <c r="I88" s="116">
        <f t="shared" si="9"/>
        <v>190924</v>
      </c>
      <c r="J88" s="2"/>
    </row>
    <row r="89" spans="1:10" ht="39.75" customHeight="1" thickBot="1">
      <c r="A89" s="14">
        <v>22</v>
      </c>
      <c r="B89" s="15" t="s">
        <v>97</v>
      </c>
      <c r="C89" s="11">
        <v>0</v>
      </c>
      <c r="D89" s="5">
        <v>100</v>
      </c>
      <c r="E89" s="11">
        <v>100</v>
      </c>
      <c r="F89" s="58">
        <f t="shared" si="6"/>
        <v>100</v>
      </c>
      <c r="G89" s="78">
        <v>0</v>
      </c>
      <c r="H89" s="116">
        <f t="shared" si="8"/>
        <v>0</v>
      </c>
      <c r="I89" s="116">
        <f t="shared" si="9"/>
        <v>100</v>
      </c>
      <c r="J89" s="2"/>
    </row>
    <row r="90" spans="1:10" ht="19.5" customHeight="1" thickBot="1">
      <c r="A90" s="14">
        <v>23</v>
      </c>
      <c r="B90" s="15" t="s">
        <v>53</v>
      </c>
      <c r="C90" s="11">
        <v>1932.9</v>
      </c>
      <c r="D90" s="5">
        <v>1684.9</v>
      </c>
      <c r="E90" s="11">
        <v>10120</v>
      </c>
      <c r="F90" s="58">
        <f t="shared" si="6"/>
        <v>16.649209486166008</v>
      </c>
      <c r="G90" s="78">
        <f t="shared" si="3"/>
        <v>87.16953799989653</v>
      </c>
      <c r="H90" s="116">
        <f t="shared" si="8"/>
        <v>-8435.1</v>
      </c>
      <c r="I90" s="116">
        <f t="shared" si="9"/>
        <v>-248</v>
      </c>
      <c r="J90" s="2"/>
    </row>
    <row r="91" spans="1:10" ht="19.5" customHeight="1" thickBot="1">
      <c r="A91" s="14">
        <v>24</v>
      </c>
      <c r="B91" s="15" t="s">
        <v>54</v>
      </c>
      <c r="C91" s="11">
        <v>695</v>
      </c>
      <c r="D91" s="5">
        <v>455</v>
      </c>
      <c r="E91" s="11">
        <v>1500</v>
      </c>
      <c r="F91" s="58">
        <f t="shared" si="6"/>
        <v>30.333333333333336</v>
      </c>
      <c r="G91" s="78">
        <f t="shared" si="3"/>
        <v>65.46762589928058</v>
      </c>
      <c r="H91" s="116">
        <f t="shared" si="8"/>
        <v>-1045</v>
      </c>
      <c r="I91" s="116">
        <f t="shared" si="9"/>
        <v>-240</v>
      </c>
      <c r="J91" s="2"/>
    </row>
    <row r="92" spans="1:10" ht="19.5" customHeight="1" thickBot="1">
      <c r="A92" s="14">
        <v>25</v>
      </c>
      <c r="B92" s="15" t="s">
        <v>101</v>
      </c>
      <c r="C92" s="11">
        <v>0</v>
      </c>
      <c r="D92" s="5">
        <v>685</v>
      </c>
      <c r="E92" s="11">
        <v>685</v>
      </c>
      <c r="F92" s="58">
        <f t="shared" si="6"/>
        <v>100</v>
      </c>
      <c r="G92" s="78"/>
      <c r="H92" s="116">
        <f t="shared" si="8"/>
        <v>0</v>
      </c>
      <c r="I92" s="116">
        <f t="shared" si="9"/>
        <v>685</v>
      </c>
      <c r="J92" s="2"/>
    </row>
    <row r="93" spans="1:10" ht="17.25" customHeight="1" thickBot="1">
      <c r="A93" s="14">
        <v>26</v>
      </c>
      <c r="B93" s="15" t="s">
        <v>55</v>
      </c>
      <c r="C93" s="11">
        <v>1485</v>
      </c>
      <c r="D93" s="5">
        <v>2680</v>
      </c>
      <c r="E93" s="11">
        <v>3640</v>
      </c>
      <c r="F93" s="58">
        <f t="shared" si="6"/>
        <v>73.62637362637363</v>
      </c>
      <c r="G93" s="78">
        <f t="shared" si="3"/>
        <v>180.47138047138048</v>
      </c>
      <c r="H93" s="116">
        <f t="shared" si="8"/>
        <v>-960</v>
      </c>
      <c r="I93" s="116">
        <f t="shared" si="9"/>
        <v>1195</v>
      </c>
      <c r="J93" s="2"/>
    </row>
    <row r="94" spans="1:10" ht="39.75" customHeight="1" thickBot="1">
      <c r="A94" s="14">
        <v>27</v>
      </c>
      <c r="B94" s="15" t="s">
        <v>56</v>
      </c>
      <c r="C94" s="11">
        <v>675.9</v>
      </c>
      <c r="D94" s="5">
        <v>174.5</v>
      </c>
      <c r="E94" s="11">
        <v>176</v>
      </c>
      <c r="F94" s="58">
        <f t="shared" si="6"/>
        <v>99.14772727272727</v>
      </c>
      <c r="G94" s="78">
        <f t="shared" si="3"/>
        <v>25.817428613700255</v>
      </c>
      <c r="H94" s="116">
        <f t="shared" si="8"/>
        <v>-1.5</v>
      </c>
      <c r="I94" s="116">
        <f t="shared" si="9"/>
        <v>-501.4</v>
      </c>
      <c r="J94" s="2"/>
    </row>
    <row r="95" spans="1:10" ht="15" customHeight="1" thickBot="1">
      <c r="A95" s="14">
        <v>28</v>
      </c>
      <c r="B95" s="15" t="s">
        <v>57</v>
      </c>
      <c r="C95" s="11">
        <v>40</v>
      </c>
      <c r="D95" s="5">
        <v>0</v>
      </c>
      <c r="E95" s="11">
        <v>0</v>
      </c>
      <c r="F95" s="58">
        <v>0</v>
      </c>
      <c r="G95" s="78">
        <f aca="true" t="shared" si="10" ref="G95:G114">D95/C95*100</f>
        <v>0</v>
      </c>
      <c r="H95" s="116">
        <f t="shared" si="8"/>
        <v>0</v>
      </c>
      <c r="I95" s="116">
        <f t="shared" si="9"/>
        <v>-40</v>
      </c>
      <c r="J95" s="2"/>
    </row>
    <row r="96" spans="1:10" ht="15" customHeight="1" thickBot="1">
      <c r="A96" s="14">
        <v>29</v>
      </c>
      <c r="B96" s="15" t="s">
        <v>58</v>
      </c>
      <c r="C96" s="11">
        <v>527.6</v>
      </c>
      <c r="D96" s="5">
        <v>383</v>
      </c>
      <c r="E96" s="11">
        <v>1030</v>
      </c>
      <c r="F96" s="58">
        <f t="shared" si="6"/>
        <v>37.18446601941748</v>
      </c>
      <c r="G96" s="78">
        <f t="shared" si="10"/>
        <v>72.592873388931</v>
      </c>
      <c r="H96" s="116">
        <f t="shared" si="8"/>
        <v>-647</v>
      </c>
      <c r="I96" s="116">
        <f t="shared" si="9"/>
        <v>-144.60000000000002</v>
      </c>
      <c r="J96" s="2"/>
    </row>
    <row r="97" spans="1:10" ht="15" customHeight="1" thickBot="1">
      <c r="A97" s="14">
        <v>30</v>
      </c>
      <c r="B97" s="15" t="s">
        <v>59</v>
      </c>
      <c r="C97" s="11">
        <v>4763.9</v>
      </c>
      <c r="D97" s="5">
        <v>810</v>
      </c>
      <c r="E97" s="11">
        <v>12452.3</v>
      </c>
      <c r="F97" s="58">
        <f t="shared" si="6"/>
        <v>6.504822402287128</v>
      </c>
      <c r="G97" s="78">
        <f t="shared" si="10"/>
        <v>17.002875795041877</v>
      </c>
      <c r="H97" s="116">
        <f t="shared" si="8"/>
        <v>-11642.3</v>
      </c>
      <c r="I97" s="116">
        <f t="shared" si="9"/>
        <v>-3953.8999999999996</v>
      </c>
      <c r="J97" s="2"/>
    </row>
    <row r="98" spans="1:10" ht="48" customHeight="1" thickBot="1">
      <c r="A98" s="18"/>
      <c r="B98" s="15" t="s">
        <v>39</v>
      </c>
      <c r="C98" s="11"/>
      <c r="D98" s="5"/>
      <c r="E98" s="11">
        <v>79321</v>
      </c>
      <c r="F98" s="58">
        <f t="shared" si="6"/>
        <v>0</v>
      </c>
      <c r="G98" s="78">
        <v>0</v>
      </c>
      <c r="H98" s="116">
        <f t="shared" si="8"/>
        <v>-79321</v>
      </c>
      <c r="I98" s="116">
        <f t="shared" si="9"/>
        <v>0</v>
      </c>
      <c r="J98" s="2"/>
    </row>
    <row r="99" spans="1:10" ht="25.5" customHeight="1" thickBot="1">
      <c r="A99" s="14"/>
      <c r="B99" s="15" t="s">
        <v>36</v>
      </c>
      <c r="C99" s="11">
        <f>SUM(C101)</f>
        <v>14650.1</v>
      </c>
      <c r="D99" s="11">
        <f>SUM(D101)</f>
        <v>18624.4</v>
      </c>
      <c r="E99" s="11">
        <f>SUM(E101)</f>
        <v>232832.19999999998</v>
      </c>
      <c r="F99" s="58">
        <f t="shared" si="6"/>
        <v>7.999065421363541</v>
      </c>
      <c r="G99" s="78">
        <f t="shared" si="10"/>
        <v>127.12814247001727</v>
      </c>
      <c r="H99" s="116">
        <f t="shared" si="8"/>
        <v>-214207.8</v>
      </c>
      <c r="I99" s="116">
        <f t="shared" si="9"/>
        <v>3974.300000000001</v>
      </c>
      <c r="J99" s="2"/>
    </row>
    <row r="100" spans="1:10" ht="12.75" customHeight="1" thickBot="1">
      <c r="A100" s="14"/>
      <c r="B100" s="15" t="s">
        <v>8</v>
      </c>
      <c r="C100" s="13"/>
      <c r="D100" s="7"/>
      <c r="E100" s="13"/>
      <c r="F100" s="58"/>
      <c r="G100" s="78"/>
      <c r="H100" s="116">
        <f t="shared" si="8"/>
        <v>0</v>
      </c>
      <c r="I100" s="116">
        <f t="shared" si="9"/>
        <v>0</v>
      </c>
      <c r="J100" s="2"/>
    </row>
    <row r="101" spans="1:10" ht="18" customHeight="1" thickBot="1">
      <c r="A101" s="14"/>
      <c r="B101" s="15" t="s">
        <v>71</v>
      </c>
      <c r="C101" s="13">
        <f>SUM(C102,C103,C104,C105,C106,C107)</f>
        <v>14650.1</v>
      </c>
      <c r="D101" s="13">
        <f>SUM(D102,D103,D104,D105,D106,D107)</f>
        <v>18624.4</v>
      </c>
      <c r="E101" s="13">
        <f>SUM(E102,E103,E104,E105,E106,E107)</f>
        <v>232832.19999999998</v>
      </c>
      <c r="F101" s="58">
        <f t="shared" si="6"/>
        <v>7.999065421363541</v>
      </c>
      <c r="G101" s="78">
        <f t="shared" si="10"/>
        <v>127.12814247001727</v>
      </c>
      <c r="H101" s="116">
        <f t="shared" si="8"/>
        <v>-214207.8</v>
      </c>
      <c r="I101" s="116">
        <f t="shared" si="9"/>
        <v>3974.300000000001</v>
      </c>
      <c r="J101" s="2"/>
    </row>
    <row r="102" spans="1:10" ht="18" customHeight="1" thickBot="1">
      <c r="A102" s="14">
        <v>1</v>
      </c>
      <c r="B102" s="15" t="s">
        <v>60</v>
      </c>
      <c r="C102" s="11">
        <v>4000</v>
      </c>
      <c r="D102" s="5">
        <v>3158.5</v>
      </c>
      <c r="E102" s="11">
        <v>72349.8</v>
      </c>
      <c r="F102" s="99">
        <f t="shared" si="6"/>
        <v>4.365596034819723</v>
      </c>
      <c r="G102" s="78">
        <v>0</v>
      </c>
      <c r="H102" s="116">
        <f t="shared" si="8"/>
        <v>-69191.3</v>
      </c>
      <c r="I102" s="116">
        <f t="shared" si="9"/>
        <v>-841.5</v>
      </c>
      <c r="J102" s="2"/>
    </row>
    <row r="103" spans="1:10" ht="18" customHeight="1" thickBot="1">
      <c r="A103" s="14">
        <v>2</v>
      </c>
      <c r="B103" s="15" t="s">
        <v>61</v>
      </c>
      <c r="C103" s="11">
        <v>1589.7</v>
      </c>
      <c r="D103" s="5">
        <v>5051.3</v>
      </c>
      <c r="E103" s="11">
        <v>133557.3</v>
      </c>
      <c r="F103" s="58">
        <f t="shared" si="6"/>
        <v>3.7821219806030824</v>
      </c>
      <c r="G103" s="78">
        <f t="shared" si="10"/>
        <v>317.75177706485505</v>
      </c>
      <c r="H103" s="116">
        <f t="shared" si="8"/>
        <v>-128505.99999999999</v>
      </c>
      <c r="I103" s="116">
        <f t="shared" si="9"/>
        <v>3461.6000000000004</v>
      </c>
      <c r="J103" s="2"/>
    </row>
    <row r="104" spans="1:10" ht="18" customHeight="1" thickBot="1">
      <c r="A104" s="14">
        <v>3</v>
      </c>
      <c r="B104" s="15" t="s">
        <v>62</v>
      </c>
      <c r="C104" s="11">
        <v>2360.8</v>
      </c>
      <c r="D104" s="5">
        <v>791.6</v>
      </c>
      <c r="E104" s="11">
        <v>1000</v>
      </c>
      <c r="F104" s="58">
        <f t="shared" si="6"/>
        <v>79.16</v>
      </c>
      <c r="G104" s="78">
        <f t="shared" si="10"/>
        <v>33.531006438495425</v>
      </c>
      <c r="H104" s="116">
        <f t="shared" si="8"/>
        <v>-208.39999999999998</v>
      </c>
      <c r="I104" s="116">
        <f t="shared" si="9"/>
        <v>-1569.2000000000003</v>
      </c>
      <c r="J104" s="2"/>
    </row>
    <row r="105" spans="1:10" ht="18" customHeight="1" thickBot="1">
      <c r="A105" s="14">
        <v>4</v>
      </c>
      <c r="B105" s="15" t="s">
        <v>63</v>
      </c>
      <c r="C105" s="11">
        <v>875.6</v>
      </c>
      <c r="D105" s="5">
        <v>1477</v>
      </c>
      <c r="E105" s="11">
        <v>14906.2</v>
      </c>
      <c r="F105" s="58">
        <f t="shared" si="6"/>
        <v>9.908628624330815</v>
      </c>
      <c r="G105" s="78">
        <f t="shared" si="10"/>
        <v>168.68433074463226</v>
      </c>
      <c r="H105" s="116">
        <f t="shared" si="8"/>
        <v>-13429.2</v>
      </c>
      <c r="I105" s="116">
        <f t="shared" si="9"/>
        <v>601.4</v>
      </c>
      <c r="J105" s="2"/>
    </row>
    <row r="106" spans="1:10" ht="18" customHeight="1" thickBot="1">
      <c r="A106" s="14">
        <v>5</v>
      </c>
      <c r="B106" s="15" t="s">
        <v>64</v>
      </c>
      <c r="C106" s="11">
        <v>990</v>
      </c>
      <c r="D106" s="5">
        <v>798</v>
      </c>
      <c r="E106" s="11">
        <v>1000</v>
      </c>
      <c r="F106" s="58">
        <f t="shared" si="6"/>
        <v>79.80000000000001</v>
      </c>
      <c r="G106" s="78">
        <v>0</v>
      </c>
      <c r="H106" s="116">
        <f t="shared" si="8"/>
        <v>-202</v>
      </c>
      <c r="I106" s="116">
        <f t="shared" si="9"/>
        <v>-192</v>
      </c>
      <c r="J106" s="2"/>
    </row>
    <row r="107" spans="1:10" ht="18" customHeight="1" thickBot="1">
      <c r="A107" s="14">
        <v>6</v>
      </c>
      <c r="B107" s="15" t="s">
        <v>65</v>
      </c>
      <c r="C107" s="11">
        <v>4834</v>
      </c>
      <c r="D107" s="5">
        <v>7348</v>
      </c>
      <c r="E107" s="11">
        <v>10018.9</v>
      </c>
      <c r="F107" s="58">
        <f t="shared" si="6"/>
        <v>73.34138478276058</v>
      </c>
      <c r="G107" s="78">
        <v>0</v>
      </c>
      <c r="H107" s="116">
        <f t="shared" si="8"/>
        <v>-2670.8999999999996</v>
      </c>
      <c r="I107" s="116">
        <f t="shared" si="9"/>
        <v>2514</v>
      </c>
      <c r="J107" s="2"/>
    </row>
    <row r="108" spans="1:10" ht="21" customHeight="1" thickBot="1">
      <c r="A108" s="14"/>
      <c r="B108" s="112" t="s">
        <v>83</v>
      </c>
      <c r="C108" s="11">
        <f>SUM(C109,C113)</f>
        <v>-12852.9</v>
      </c>
      <c r="D108" s="11">
        <f>SUM(D109,D114)</f>
        <v>-4444.400000000001</v>
      </c>
      <c r="E108" s="11">
        <f>SUM(E109,E114)</f>
        <v>-7500</v>
      </c>
      <c r="F108" s="58">
        <v>0</v>
      </c>
      <c r="G108" s="78">
        <f t="shared" si="10"/>
        <v>34.57896661453836</v>
      </c>
      <c r="H108" s="116">
        <f t="shared" si="8"/>
        <v>3055.5999999999995</v>
      </c>
      <c r="I108" s="116">
        <f t="shared" si="9"/>
        <v>8408.5</v>
      </c>
      <c r="J108" s="2"/>
    </row>
    <row r="109" spans="1:10" ht="18" customHeight="1" thickBot="1">
      <c r="A109" s="14"/>
      <c r="B109" s="15" t="s">
        <v>74</v>
      </c>
      <c r="C109" s="12">
        <f>SUM(C111,C112)</f>
        <v>-5507.7</v>
      </c>
      <c r="D109" s="12">
        <f>SUM(D111,D112)</f>
        <v>-1.3</v>
      </c>
      <c r="E109" s="12">
        <f>SUM(E111,E112)</f>
        <v>0</v>
      </c>
      <c r="F109" s="58">
        <v>0</v>
      </c>
      <c r="G109" s="78">
        <v>0</v>
      </c>
      <c r="H109" s="116">
        <f t="shared" si="8"/>
        <v>-1.3</v>
      </c>
      <c r="I109" s="116">
        <f t="shared" si="9"/>
        <v>5506.4</v>
      </c>
      <c r="J109" s="2"/>
    </row>
    <row r="110" spans="1:10" ht="11.25" customHeight="1" thickBot="1">
      <c r="A110" s="14"/>
      <c r="B110" s="15" t="s">
        <v>4</v>
      </c>
      <c r="C110" s="13"/>
      <c r="D110" s="7"/>
      <c r="E110" s="13"/>
      <c r="F110" s="58"/>
      <c r="G110" s="78"/>
      <c r="H110" s="116">
        <f t="shared" si="8"/>
        <v>0</v>
      </c>
      <c r="I110" s="116">
        <f t="shared" si="9"/>
        <v>0</v>
      </c>
      <c r="J110" s="2"/>
    </row>
    <row r="111" spans="1:10" ht="18" customHeight="1" thickBot="1">
      <c r="A111" s="20">
        <v>1</v>
      </c>
      <c r="B111" s="15" t="s">
        <v>73</v>
      </c>
      <c r="C111" s="21">
        <v>-50</v>
      </c>
      <c r="D111" s="22">
        <v>0</v>
      </c>
      <c r="E111" s="21"/>
      <c r="F111" s="58"/>
      <c r="G111" s="78">
        <v>0</v>
      </c>
      <c r="H111" s="116">
        <f t="shared" si="8"/>
        <v>0</v>
      </c>
      <c r="I111" s="116">
        <f t="shared" si="9"/>
        <v>50</v>
      </c>
      <c r="J111" s="2"/>
    </row>
    <row r="112" spans="1:10" ht="18" customHeight="1" thickBot="1">
      <c r="A112" s="20">
        <v>2</v>
      </c>
      <c r="B112" s="15" t="s">
        <v>72</v>
      </c>
      <c r="C112" s="21">
        <v>-5457.7</v>
      </c>
      <c r="D112" s="22">
        <v>-1.3</v>
      </c>
      <c r="E112" s="21">
        <v>0</v>
      </c>
      <c r="F112" s="58">
        <v>0</v>
      </c>
      <c r="G112" s="78">
        <v>0</v>
      </c>
      <c r="H112" s="116">
        <f t="shared" si="8"/>
        <v>-1.3</v>
      </c>
      <c r="I112" s="116">
        <f t="shared" si="9"/>
        <v>5456.4</v>
      </c>
      <c r="J112" s="2"/>
    </row>
    <row r="113" spans="1:10" ht="18" customHeight="1" thickBot="1">
      <c r="A113" s="20">
        <v>3</v>
      </c>
      <c r="B113" s="15" t="s">
        <v>38</v>
      </c>
      <c r="C113" s="31">
        <f>SUM(C114)</f>
        <v>-7345.2</v>
      </c>
      <c r="D113" s="31">
        <f>SUM(D114)</f>
        <v>-4443.1</v>
      </c>
      <c r="E113" s="31">
        <f>SUM(E114)</f>
        <v>-7500</v>
      </c>
      <c r="F113" s="58">
        <v>0</v>
      </c>
      <c r="G113" s="78">
        <f t="shared" si="10"/>
        <v>60.489843707455215</v>
      </c>
      <c r="H113" s="116">
        <f t="shared" si="8"/>
        <v>3056.8999999999996</v>
      </c>
      <c r="I113" s="116">
        <f t="shared" si="9"/>
        <v>2902.0999999999995</v>
      </c>
      <c r="J113" s="2"/>
    </row>
    <row r="114" spans="1:10" ht="18" customHeight="1" thickBot="1">
      <c r="A114" s="20">
        <v>4</v>
      </c>
      <c r="B114" s="15" t="s">
        <v>37</v>
      </c>
      <c r="C114" s="24">
        <v>-7345.2</v>
      </c>
      <c r="D114" s="10">
        <v>-4443.1</v>
      </c>
      <c r="E114" s="24">
        <v>-7500</v>
      </c>
      <c r="F114" s="66">
        <v>0</v>
      </c>
      <c r="G114" s="79">
        <f t="shared" si="10"/>
        <v>60.489843707455215</v>
      </c>
      <c r="H114" s="116">
        <f t="shared" si="8"/>
        <v>3056.8999999999996</v>
      </c>
      <c r="I114" s="116">
        <f t="shared" si="9"/>
        <v>2902.0999999999995</v>
      </c>
      <c r="J114" s="2"/>
    </row>
    <row r="115" spans="1:9" ht="11.25" customHeight="1">
      <c r="A115" s="4"/>
      <c r="B115" s="4"/>
      <c r="C115" s="4"/>
      <c r="D115" s="4"/>
      <c r="E115" s="4"/>
      <c r="F115" s="53"/>
      <c r="G115" s="4"/>
      <c r="H115" s="89"/>
      <c r="I115" s="89"/>
    </row>
    <row r="117" spans="2:8" ht="30.75" customHeight="1">
      <c r="B117" s="150" t="s">
        <v>100</v>
      </c>
      <c r="C117" s="146"/>
      <c r="D117" s="146"/>
      <c r="E117" s="146"/>
      <c r="F117" s="146"/>
      <c r="G117" s="146"/>
      <c r="H117" s="147"/>
    </row>
    <row r="119" ht="18.75" customHeight="1">
      <c r="B119" s="1" t="s">
        <v>112</v>
      </c>
    </row>
  </sheetData>
  <sheetProtection/>
  <mergeCells count="13">
    <mergeCell ref="B117:H117"/>
    <mergeCell ref="F37:J37"/>
    <mergeCell ref="B10:B11"/>
    <mergeCell ref="D10:E10"/>
    <mergeCell ref="A8:I8"/>
    <mergeCell ref="F10:F11"/>
    <mergeCell ref="G10:G11"/>
    <mergeCell ref="H10:H11"/>
    <mergeCell ref="I10:I11"/>
    <mergeCell ref="F6:I6"/>
    <mergeCell ref="F5:I5"/>
    <mergeCell ref="F4:I4"/>
    <mergeCell ref="F7:I7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Sirius</cp:lastModifiedBy>
  <cp:lastPrinted>2021-07-10T13:06:55Z</cp:lastPrinted>
  <dcterms:created xsi:type="dcterms:W3CDTF">2020-04-01T10:43:18Z</dcterms:created>
  <dcterms:modified xsi:type="dcterms:W3CDTF">2021-10-18T12:31:50Z</dcterms:modified>
  <cp:category/>
  <cp:version/>
  <cp:contentType/>
  <cp:contentStatus/>
</cp:coreProperties>
</file>