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rius\Desktop\2023\ավագանի 2023\13.10.2023\"/>
    </mc:Choice>
  </mc:AlternateContent>
  <bookViews>
    <workbookView xWindow="0" yWindow="0" windowWidth="24000" windowHeight="9000"/>
  </bookViews>
  <sheets>
    <sheet name="Лист2" sheetId="9" r:id="rId1"/>
    <sheet name="Sheet2" sheetId="2" state="hidden" r:id="rId2"/>
    <sheet name="Лист1" sheetId="3" state="hidden" r:id="rId3"/>
    <sheet name="Arsen" sheetId="8" state="hidden" r:id="rId4"/>
  </sheets>
  <externalReferences>
    <externalReference r:id="rId5"/>
  </externalReferences>
  <definedNames>
    <definedName name="_xlnm._FilterDatabase" localSheetId="1" hidden="1">Sheet2!$E$1:$F$110</definedName>
    <definedName name="_xlnm._FilterDatabase" localSheetId="2" hidden="1">Лист1!$A$1:$B$115</definedName>
    <definedName name="_xlnm.Print_Area" localSheetId="3">Arsen!$B$3:$K$25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9" l="1"/>
  <c r="K24" i="9"/>
  <c r="K23" i="9"/>
  <c r="J23" i="9"/>
  <c r="K22" i="9"/>
  <c r="K21" i="9"/>
  <c r="K20" i="9"/>
  <c r="K19" i="9"/>
  <c r="K18" i="9"/>
  <c r="E18" i="9"/>
  <c r="K17" i="9"/>
  <c r="J17" i="9"/>
  <c r="E17" i="9"/>
  <c r="J16" i="9"/>
  <c r="K16" i="9" s="1"/>
  <c r="J15" i="9"/>
  <c r="K15" i="9" s="1"/>
  <c r="K14" i="9"/>
  <c r="K13" i="9"/>
  <c r="K12" i="9"/>
  <c r="E12" i="9"/>
  <c r="K11" i="9"/>
  <c r="E11" i="9"/>
  <c r="K10" i="9"/>
  <c r="E10" i="9"/>
  <c r="K9" i="9"/>
  <c r="K8" i="9"/>
  <c r="J7" i="8" l="1"/>
  <c r="J25" i="8" s="1"/>
  <c r="G7" i="8"/>
  <c r="I7" i="8" s="1"/>
  <c r="H7" i="8"/>
  <c r="H8" i="8"/>
  <c r="H23" i="8" l="1"/>
  <c r="H19" i="8"/>
  <c r="H18" i="8"/>
  <c r="G19" i="8"/>
  <c r="G18" i="8"/>
  <c r="F19" i="8"/>
  <c r="F18" i="8"/>
  <c r="H12" i="8"/>
  <c r="H11" i="8"/>
  <c r="G12" i="8"/>
  <c r="G11" i="8"/>
  <c r="F12" i="8"/>
  <c r="F11" i="8"/>
  <c r="H9" i="8"/>
  <c r="G8" i="8"/>
  <c r="G9" i="8"/>
  <c r="D7" i="8"/>
  <c r="D6" i="8"/>
  <c r="C8" i="8"/>
  <c r="D9" i="8"/>
  <c r="E31" i="8"/>
  <c r="G31" i="8"/>
  <c r="H6" i="8" s="1"/>
  <c r="G6" i="8" l="1"/>
  <c r="I6" i="8" l="1"/>
  <c r="I25" i="8" s="1"/>
  <c r="M52" i="8" l="1"/>
  <c r="X44" i="8" l="1"/>
  <c r="L36" i="8"/>
  <c r="N51" i="8"/>
  <c r="N52" i="8" s="1"/>
  <c r="L51" i="8"/>
  <c r="L52" i="8" s="1"/>
  <c r="M36" i="8"/>
  <c r="U36" i="8" s="1"/>
  <c r="U37" i="8" s="1"/>
  <c r="M46" i="8"/>
  <c r="K51" i="8"/>
  <c r="K52" i="8" s="1"/>
  <c r="L44" i="8"/>
  <c r="L46" i="8" s="1"/>
  <c r="K44" i="8"/>
  <c r="K46" i="8" s="1"/>
  <c r="N46" i="8"/>
  <c r="O46" i="8"/>
  <c r="P46" i="8"/>
  <c r="Q46" i="8"/>
  <c r="C9" i="8" s="1"/>
  <c r="R46" i="8"/>
  <c r="S46" i="8"/>
  <c r="T45" i="8"/>
  <c r="K36" i="8"/>
  <c r="K37" i="8" s="1"/>
  <c r="O37" i="8"/>
  <c r="P37" i="8"/>
  <c r="Q37" i="8"/>
  <c r="R37" i="8"/>
  <c r="S36" i="8" l="1"/>
  <c r="S37" i="8" s="1"/>
  <c r="C6" i="8" s="1"/>
  <c r="C7" i="8"/>
  <c r="P51" i="8"/>
  <c r="P52" i="8" s="1"/>
  <c r="O51" i="8"/>
  <c r="O52" i="8" s="1"/>
  <c r="V46" i="8"/>
  <c r="N37" i="8"/>
  <c r="M37" i="8"/>
  <c r="L37" i="8"/>
  <c r="T44" i="8" l="1"/>
  <c r="T46" i="8" s="1"/>
  <c r="Q51" i="8"/>
  <c r="Q52" i="8" s="1"/>
  <c r="D12" i="8" l="1"/>
  <c r="D11" i="8" l="1"/>
  <c r="D20" i="8" l="1"/>
</calcChain>
</file>

<file path=xl/sharedStrings.xml><?xml version="1.0" encoding="utf-8"?>
<sst xmlns="http://schemas.openxmlformats.org/spreadsheetml/2006/main" count="862" uniqueCount="359">
  <si>
    <t>No</t>
  </si>
  <si>
    <t>Համայնք</t>
  </si>
  <si>
    <t>Հողամասի Կադաստրային ծածկագիրը ըստ կադաստրային քարտեզի</t>
  </si>
  <si>
    <t>08-048-0101-0001</t>
  </si>
  <si>
    <t>08-048-0102-0002</t>
  </si>
  <si>
    <t>08-048-0900-0001</t>
  </si>
  <si>
    <t>08-027-0114-0001</t>
  </si>
  <si>
    <t>08-027-0115-0001</t>
  </si>
  <si>
    <t>08-027-0114-0005</t>
  </si>
  <si>
    <t>08-027-0114-0004</t>
  </si>
  <si>
    <t>08-027-0115-0014</t>
  </si>
  <si>
    <t>08-027-0115-0013</t>
  </si>
  <si>
    <t>08-027-0115-0006</t>
  </si>
  <si>
    <t>08-027-0115-0007</t>
  </si>
  <si>
    <t>08-027-0115-0008</t>
  </si>
  <si>
    <t>08-027-0115-0009</t>
  </si>
  <si>
    <t>08-027-0115-0011</t>
  </si>
  <si>
    <t>08-027-0115-0005</t>
  </si>
  <si>
    <t>08-027-0560-0001</t>
  </si>
  <si>
    <t>08-027-0111-0001</t>
  </si>
  <si>
    <t>08-027-0018-0007</t>
  </si>
  <si>
    <t>08-027-0018-0011</t>
  </si>
  <si>
    <t>08-027-0018-0012</t>
  </si>
  <si>
    <t>08-027-0018-0001</t>
  </si>
  <si>
    <t>08-027-0546-0001</t>
  </si>
  <si>
    <t>08-027-0020-0001</t>
  </si>
  <si>
    <t>08-027-0018-0013</t>
  </si>
  <si>
    <t>08-027-0020-0002</t>
  </si>
  <si>
    <t>08-027-0018-0014</t>
  </si>
  <si>
    <t>08-027-0554-0001</t>
  </si>
  <si>
    <t>08-027-0017-0001</t>
  </si>
  <si>
    <t>08-027-0018-0017</t>
  </si>
  <si>
    <t>08-027-0018-0015</t>
  </si>
  <si>
    <t>08-027-0017-0002</t>
  </si>
  <si>
    <t>08-027-0017-0007</t>
  </si>
  <si>
    <t>08-027-0017-0005</t>
  </si>
  <si>
    <t>08-027-0019-0006</t>
  </si>
  <si>
    <t>08-027-0019-0007</t>
  </si>
  <si>
    <t>08-027-0019-0008</t>
  </si>
  <si>
    <t>08-027-0547-0002</t>
  </si>
  <si>
    <t>08-027-0547-0001</t>
  </si>
  <si>
    <t>08-027-0018-0002</t>
  </si>
  <si>
    <t>08-027-0018-0016</t>
  </si>
  <si>
    <t>08-027-0017-0003</t>
  </si>
  <si>
    <t>08-027-0017-0004</t>
  </si>
  <si>
    <t>08-027-0017-0008</t>
  </si>
  <si>
    <t>08-027-0545-0001</t>
  </si>
  <si>
    <t>08-027-0016-0004</t>
  </si>
  <si>
    <t>08-027-0016-0001</t>
  </si>
  <si>
    <t>08-027-0016-0002</t>
  </si>
  <si>
    <t>08-027-0016-0005</t>
  </si>
  <si>
    <t>08-027-0016-0006</t>
  </si>
  <si>
    <t>08-027-0544-0001</t>
  </si>
  <si>
    <t>08-027-0544-0002</t>
  </si>
  <si>
    <t>08-027-0110-0007</t>
  </si>
  <si>
    <t>08-027-0110-0008</t>
  </si>
  <si>
    <t>08-027-0110-0009</t>
  </si>
  <si>
    <t>08-027-0110-0028</t>
  </si>
  <si>
    <t>08-027-0110-0006</t>
  </si>
  <si>
    <t>08-027-0110-0010</t>
  </si>
  <si>
    <t>08-027-0110-0027</t>
  </si>
  <si>
    <t>08-027-0110-0011</t>
  </si>
  <si>
    <t>08-027-0110-0026</t>
  </si>
  <si>
    <t>08-027-0110-0005</t>
  </si>
  <si>
    <t>08-027-0110-0012</t>
  </si>
  <si>
    <t>08-027-0110-0025</t>
  </si>
  <si>
    <t>08-027-0110-0024</t>
  </si>
  <si>
    <t>08-027-0110-0029</t>
  </si>
  <si>
    <t>08-027-0110-0031</t>
  </si>
  <si>
    <t>08-027-0110-0030</t>
  </si>
  <si>
    <t>08-027-0110-0013</t>
  </si>
  <si>
    <t>08-027-0110-0023</t>
  </si>
  <si>
    <t>08-027-0110-0014</t>
  </si>
  <si>
    <t>08-027-0110-0015</t>
  </si>
  <si>
    <t>08-027-0110-0016</t>
  </si>
  <si>
    <t>08-027-0110-0017</t>
  </si>
  <si>
    <t>08-027-0110-0001</t>
  </si>
  <si>
    <t>08-027-0110-0018</t>
  </si>
  <si>
    <t>08-027-0524-0001</t>
  </si>
  <si>
    <t>08-027-0004-0080</t>
  </si>
  <si>
    <t>08-027-0004-0074</t>
  </si>
  <si>
    <t>08-027-0004-0073</t>
  </si>
  <si>
    <t>08-027-0004-0070</t>
  </si>
  <si>
    <t>08-027-0004-0091</t>
  </si>
  <si>
    <t>08-027-0004-0071</t>
  </si>
  <si>
    <t>08-027-0004-0065</t>
  </si>
  <si>
    <t>08-027-0004-0059</t>
  </si>
  <si>
    <t>08-027-0004-0085</t>
  </si>
  <si>
    <t>08-027-0004-0081</t>
  </si>
  <si>
    <t>08-027-0004-0088</t>
  </si>
  <si>
    <t>08-027-0004-0089</t>
  </si>
  <si>
    <t>08-027-0004-0001</t>
  </si>
  <si>
    <t>08-027-0004-0005</t>
  </si>
  <si>
    <t>08-027-0004-0084</t>
  </si>
  <si>
    <t>08-027-0004-0003</t>
  </si>
  <si>
    <t>08-027-0004-0076</t>
  </si>
  <si>
    <t>08-027-0004-0077</t>
  </si>
  <si>
    <t>08-027-0004-0082</t>
  </si>
  <si>
    <t>08-027-0004-0083</t>
  </si>
  <si>
    <t>08-027-0004-0078</t>
  </si>
  <si>
    <t>08-027-0004-0086</t>
  </si>
  <si>
    <t>08-027-0004-0087</t>
  </si>
  <si>
    <t>08-027-0004-0090</t>
  </si>
  <si>
    <t>08-027-0004-0092</t>
  </si>
  <si>
    <t>08-027-0517-0001</t>
  </si>
  <si>
    <t>08-027-0130-0001</t>
  </si>
  <si>
    <t>08-027-0130-0002</t>
  </si>
  <si>
    <t>08-027-0585-0001</t>
  </si>
  <si>
    <t>08-027-0101-0038</t>
  </si>
  <si>
    <t>08-027-0003-0001</t>
  </si>
  <si>
    <t>08-027-0003-0087</t>
  </si>
  <si>
    <t>08-027-0003-0086</t>
  </si>
  <si>
    <t>08-027-0590-0001</t>
  </si>
  <si>
    <t>Խաչիկ Մինասյան Գուրգենի</t>
  </si>
  <si>
    <t>Ազնիվ Մովսիսյան Մելիքի</t>
  </si>
  <si>
    <t>Արշալույս Գրիգորյան</t>
  </si>
  <si>
    <t>Արտավազդ Սիմոնյան Սամվելի</t>
  </si>
  <si>
    <t>Նուշիկ Աբրահամյան</t>
  </si>
  <si>
    <t>Ավետիք Ղազարյան</t>
  </si>
  <si>
    <t>Վարշամ Պետրոսյան</t>
  </si>
  <si>
    <t>Ալբերտ Ղուկասյան</t>
  </si>
  <si>
    <t>Անդրանիկ Ղազարյան Սայաթի</t>
  </si>
  <si>
    <t>Ռազմիկ Գրիգորյան Ցոլակի</t>
  </si>
  <si>
    <t>Ավետիք Խաչատրյան Սարգիսի</t>
  </si>
  <si>
    <t>Աղասի Ղազարյան Լավիկի</t>
  </si>
  <si>
    <t>Մամիկոն Ղազարյան Անդրանիկի</t>
  </si>
  <si>
    <t>Խաչատուր Հովհաննիսյան Իսահակի</t>
  </si>
  <si>
    <t>Մհեր Գասպարյան Արշալույսի</t>
  </si>
  <si>
    <t>Նելլի Մկրտչյան Հարությունի</t>
  </si>
  <si>
    <t>Թորոս Ալեքսանյան Պուշկինի</t>
  </si>
  <si>
    <t>Հովհաննես Պետրոսյան Հրաչի</t>
  </si>
  <si>
    <t>Խորեն Ալեքսանյան, Հասմիկ Բոզոյան</t>
  </si>
  <si>
    <t>Թավրեզ Հովհաննիսյան Պետրոսյան</t>
  </si>
  <si>
    <t>Պետրոս Պետրոսյան Հրաչի</t>
  </si>
  <si>
    <t>Վարելահող</t>
  </si>
  <si>
    <t>08-027-0548-0001</t>
  </si>
  <si>
    <t>08-027-0114-0075</t>
  </si>
  <si>
    <t>08-027-0585-0002</t>
  </si>
  <si>
    <t>08-027-0517-0002</t>
  </si>
  <si>
    <t>Գուրգեն Մինասյան Տարիելի 1/3</t>
  </si>
  <si>
    <t>Շուշանիկ Մովսիսյան</t>
  </si>
  <si>
    <t>Նելլի Մովսիսյան Սամվելի</t>
  </si>
  <si>
    <t>Սամվել Մովսիսյան</t>
  </si>
  <si>
    <t>Մարգուշ Մանուկյան Գեվորգի</t>
  </si>
  <si>
    <t>Նաիրա Մանուկյան Մանուկի</t>
  </si>
  <si>
    <t>Բագրատ Մանուկյան Մանուկի</t>
  </si>
  <si>
    <t>Մանուկ Մանուկյան Սմբատի</t>
  </si>
  <si>
    <t>Զարուհի Վարդանյան Ջանիբեկի</t>
  </si>
  <si>
    <t>Հովհաննես Սերոբյան Միսակի</t>
  </si>
  <si>
    <t>Ալինա Գրիգորյան Յուրիկի</t>
  </si>
  <si>
    <t>Հռիփսիկ Գրիգորյան Սարգսի</t>
  </si>
  <si>
    <t>Անահիտ Գրիգորյան Սարգսի</t>
  </si>
  <si>
    <t>Սարգիս Գրիգորյան Սուրենի</t>
  </si>
  <si>
    <t>Գարիկ Ղազարյան Անանիկի</t>
  </si>
  <si>
    <t>Աշոտ Ղազարյան Անանիկի</t>
  </si>
  <si>
    <t>Արտաշ Իսրայելյան Մնացի</t>
  </si>
  <si>
    <t>Կարապետ Իսրայելյան Մնացի</t>
  </si>
  <si>
    <t>Լարիսա Մանուկյան Վազգենի</t>
  </si>
  <si>
    <t>Սոֆիկ Անտոնյան Ասքանազի</t>
  </si>
  <si>
    <t>Արտակ Անտոնյան Լիպարիտի</t>
  </si>
  <si>
    <t>Սևակ Անտոնյան Լիպարիտի</t>
  </si>
  <si>
    <t>Հայկ Անտոնյան Լիպարիտի</t>
  </si>
  <si>
    <t>Լիպարիտ Անտոնյան Արտավազդի</t>
  </si>
  <si>
    <t>Համայնքային</t>
  </si>
  <si>
    <t>Վահե Խաչատրյան Արամի</t>
  </si>
  <si>
    <t>Գրիգոր Գրիգորյան Ավետիքի</t>
  </si>
  <si>
    <t>Ազատուհի Պետրոսյան Արմենակի</t>
  </si>
  <si>
    <t>Սմբատ Մանուկյան Մանուկի</t>
  </si>
  <si>
    <t>Անահիտ Մանուկյան Կարապետի</t>
  </si>
  <si>
    <t>Անդրանիկ Խաչատրյան Սարգսի</t>
  </si>
  <si>
    <t>Համեստ Գրիգորյան Արամի</t>
  </si>
  <si>
    <t>Արշավիր Գրիգորյան Փայլակի</t>
  </si>
  <si>
    <t>Քնար Գրիգորյան Արշավիրի</t>
  </si>
  <si>
    <t>Ռիմա Գրիգորյան Արշավիրի</t>
  </si>
  <si>
    <t>Ալեքսան Սարգսյան Հրաչի</t>
  </si>
  <si>
    <t>Նատալիա Սարգսյան Օմարի</t>
  </si>
  <si>
    <t>Գագիկ Սարգսյան Ալեքսանի</t>
  </si>
  <si>
    <t>Վռամ Սարգսյան Ալեքսանի</t>
  </si>
  <si>
    <t>Ժանետա Խլխատյան</t>
  </si>
  <si>
    <t>Աննա Մովսիսյան</t>
  </si>
  <si>
    <t>Հայկ Պետրոսյան Վարդանի</t>
  </si>
  <si>
    <t>Անահիտ Եղիկյան Արտաշի</t>
  </si>
  <si>
    <t>Արթուր Մկրտչյան Արտուշի,</t>
  </si>
  <si>
    <t>Սուսաննա Ղուկասյան Ալբերտի</t>
  </si>
  <si>
    <t>Միշա Ալեքսանյան Ալեքսանի</t>
  </si>
  <si>
    <t>Անանիկ Ղազարյան Սայաթի</t>
  </si>
  <si>
    <t>Գայանե Ղազարյան Հովսեփի</t>
  </si>
  <si>
    <t>Հովհաննես Մկրտչյան Արտուշի</t>
  </si>
  <si>
    <t>Միսակ Ղազարյան Արմենակի</t>
  </si>
  <si>
    <t>Ասլիկ Գրիգորյան Եղիկի</t>
  </si>
  <si>
    <t>Արմենակ Ղազարյան Միսակի</t>
  </si>
  <si>
    <t>Ալմաստ Ղազարյան Միսակի</t>
  </si>
  <si>
    <t>Հռիփսիկ Իսրայելյան Մուխայելի</t>
  </si>
  <si>
    <t>Յուրիկ Ալեքսանյան Պուշկինի</t>
  </si>
  <si>
    <t>Նաշխուն Ալեքսանյան Վիշինսկու</t>
  </si>
  <si>
    <t>Հովսեփ Կարապետյան Լադիշվայի, Հերմինե Մսրյան Ազատի</t>
  </si>
  <si>
    <t>Սարգիս Սահակյան Ռուբիկի</t>
  </si>
  <si>
    <t>Արսեն Սերոպյան Միսակի</t>
  </si>
  <si>
    <t>Լուսինե Ավետիսյան Վահանի</t>
  </si>
  <si>
    <t>Շանթ Գրիգորի Գրիգորյան</t>
  </si>
  <si>
    <t>Ռուզաննա Կարապետյան Ջանանի</t>
  </si>
  <si>
    <t>Կարապետ Կարապետյան Խաչատուրի</t>
  </si>
  <si>
    <t>Թամար Կարապետյան Խաչատուրի</t>
  </si>
  <si>
    <t>Արմեն Կարապետյան Խաչատուրի</t>
  </si>
  <si>
    <t>Ավետիք Ղազարյան Պարգեվի, ,</t>
  </si>
  <si>
    <t>Սուսաննա Ղազարյան Լեմվելի</t>
  </si>
  <si>
    <t>Պարգեվ Ղազարյան Ավետիքի</t>
  </si>
  <si>
    <t>Պարույր Մանուկյան Վազգենի,,</t>
  </si>
  <si>
    <t>Ռուզաննա Մանուկյան Իլիկոյի</t>
  </si>
  <si>
    <t>Լեյլի Մանուկյան Պարույրի</t>
  </si>
  <si>
    <t>Բենյամին Մովսիսյան Արարատի</t>
  </si>
  <si>
    <t>Անուշ Դավթյան Համլետի</t>
  </si>
  <si>
    <t>Լուսինե Մովսիսյան Բենյամինի</t>
  </si>
  <si>
    <t>Արարատ Մովսիսյան Բենյամինի</t>
  </si>
  <si>
    <t>Կարինե Արշակյան Լեվոնի 1/</t>
  </si>
  <si>
    <t>Արմեն Մինասյան Տարիելի 1/3</t>
  </si>
  <si>
    <t>Ծածկագիր</t>
  </si>
  <si>
    <t>Անւոն</t>
  </si>
  <si>
    <t>Ավետիք Ղազարյան Պարգեվի</t>
  </si>
  <si>
    <t>Հ/Հ</t>
  </si>
  <si>
    <t>Կադաստրային ծածկագիր</t>
  </si>
  <si>
    <t>-</t>
  </si>
  <si>
    <t>Community</t>
  </si>
  <si>
    <t>No.</t>
  </si>
  <si>
    <t>Total</t>
  </si>
  <si>
    <t>Impact Category</t>
  </si>
  <si>
    <r>
      <t>Impact Type/Affected unit number/m</t>
    </r>
    <r>
      <rPr>
        <b/>
        <vertAlign val="superscript"/>
        <sz val="8"/>
        <color theme="1"/>
        <rFont val="Arial"/>
        <family val="2"/>
      </rPr>
      <t>2</t>
    </r>
  </si>
  <si>
    <t>AH number</t>
  </si>
  <si>
    <t>AP number covered by the census survey</t>
  </si>
  <si>
    <t>Remarks</t>
  </si>
  <si>
    <r>
      <t>A. Land (m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>)</t>
    </r>
  </si>
  <si>
    <t>A1. Private Land</t>
  </si>
  <si>
    <t>Since the plots have multiple owners, the number of AH is higher than the number of plots. According to RA legislation a property can be owned by several owners (equity co-ownership or fixed -share ownership), who have equal (or as fixed) rights to the property and hence are equally (or as fixed) eligible for compensation.</t>
  </si>
  <si>
    <t>A2. Community Land</t>
  </si>
  <si>
    <t>A3. State Land</t>
  </si>
  <si>
    <t>Subtotal (A)</t>
  </si>
  <si>
    <t>The AH number is presented without double counting. The AP number is the total number of APs covered by the census survey.</t>
  </si>
  <si>
    <t>B. Structures</t>
  </si>
  <si>
    <t>B1. Residential</t>
  </si>
  <si>
    <t>included in A1</t>
  </si>
  <si>
    <t>B2. Non-Residential</t>
  </si>
  <si>
    <r>
      <t>C. Crops (m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>)</t>
    </r>
  </si>
  <si>
    <t>Sweet clover</t>
  </si>
  <si>
    <t>included in A1 and A2</t>
  </si>
  <si>
    <t>Alfalfa</t>
  </si>
  <si>
    <t>Maize</t>
  </si>
  <si>
    <t>Potato</t>
  </si>
  <si>
    <t>Cabbage</t>
  </si>
  <si>
    <t>Beans</t>
  </si>
  <si>
    <t>Cucumber</t>
  </si>
  <si>
    <t>Tomatoes</t>
  </si>
  <si>
    <t>Oats</t>
  </si>
  <si>
    <t>D. Trees</t>
  </si>
  <si>
    <t>D1. Fruit Trees</t>
  </si>
  <si>
    <t>D2. Wood Trees</t>
  </si>
  <si>
    <t>E. Leaseholders/ Informal Tenants</t>
  </si>
  <si>
    <t>E1. Lease and sublease (community land)</t>
  </si>
  <si>
    <t>F. Vulnerable/Severely Affected Households</t>
  </si>
  <si>
    <t>F1. Vulnerable AH</t>
  </si>
  <si>
    <t>F2. Severely Affected Households</t>
  </si>
  <si>
    <t>G. Movable Property</t>
  </si>
  <si>
    <t>G 1. Movable Property on the affected land plot</t>
  </si>
  <si>
    <r>
      <t>AH = Affected Household; AP = Affected Person, m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>-sq.meter</t>
    </r>
  </si>
  <si>
    <r>
      <rPr>
        <sz val="8"/>
        <color rgb="FFFF0000"/>
        <rFont val="Arial"/>
        <family val="2"/>
      </rPr>
      <t>E2.</t>
    </r>
    <r>
      <rPr>
        <sz val="8"/>
        <color theme="1"/>
        <rFont val="Arial"/>
        <family val="2"/>
      </rPr>
      <t xml:space="preserve"> Informal Tenants (community land)</t>
    </r>
  </si>
  <si>
    <r>
      <rPr>
        <sz val="8"/>
        <color rgb="FFFF0000"/>
        <rFont val="Arial"/>
        <family val="2"/>
      </rPr>
      <t>E3.</t>
    </r>
    <r>
      <rPr>
        <sz val="8"/>
        <color theme="1"/>
        <rFont val="Arial"/>
        <family val="2"/>
      </rPr>
      <t xml:space="preserve"> Informal Actual User (private land)</t>
    </r>
  </si>
  <si>
    <t>Private Agricultural Land</t>
  </si>
  <si>
    <t>Private Residential Land</t>
  </si>
  <si>
    <t>Total Private Land</t>
  </si>
  <si>
    <t>Plot</t>
  </si>
  <si>
    <t>AH</t>
  </si>
  <si>
    <t>Affected Area</t>
  </si>
  <si>
    <t>AH (without double counting)</t>
  </si>
  <si>
    <r>
      <t>m</t>
    </r>
    <r>
      <rPr>
        <b/>
        <vertAlign val="superscript"/>
        <sz val="8"/>
        <color rgb="FF000000"/>
        <rFont val="Arial"/>
        <family val="2"/>
      </rPr>
      <t>2</t>
    </r>
  </si>
  <si>
    <t>Beniamin</t>
  </si>
  <si>
    <t>Community Agricultural Land</t>
  </si>
  <si>
    <t xml:space="preserve"> Community Residential Land </t>
  </si>
  <si>
    <t>State Land</t>
  </si>
  <si>
    <t>Total (Private + Community + State)</t>
  </si>
  <si>
    <r>
      <t>m</t>
    </r>
    <r>
      <rPr>
        <b/>
        <vertAlign val="superscript"/>
        <sz val="8"/>
        <color rgb="FF000000"/>
        <rFont val="GHEA Grapalat"/>
        <family val="3"/>
      </rPr>
      <t>2</t>
    </r>
  </si>
  <si>
    <t>Lusakert</t>
  </si>
  <si>
    <t>Total AH</t>
  </si>
  <si>
    <t>Farmland loss per AH</t>
  </si>
  <si>
    <t>Average Land per AH</t>
  </si>
  <si>
    <t xml:space="preserve"> % of Loss </t>
  </si>
  <si>
    <t>Impact Size</t>
  </si>
  <si>
    <t>AH Per Type of Impact</t>
  </si>
  <si>
    <t>AP Per Type of Impact</t>
  </si>
  <si>
    <t>AH without Double Counting</t>
  </si>
  <si>
    <t xml:space="preserve">Absolute number of APs   </t>
  </si>
  <si>
    <t xml:space="preserve">Remarks </t>
  </si>
  <si>
    <t xml:space="preserve">No. </t>
  </si>
  <si>
    <t>m²</t>
  </si>
  <si>
    <t>l.m</t>
  </si>
  <si>
    <t>A. Impact on Land</t>
  </si>
  <si>
    <t>B1. Residential structures</t>
  </si>
  <si>
    <t>B2. Non-Residential structures</t>
  </si>
  <si>
    <t>C1. Fence</t>
  </si>
  <si>
    <t>A1. Private land</t>
  </si>
  <si>
    <t>A2.Community Land</t>
  </si>
  <si>
    <t>A3. Community leased land</t>
  </si>
  <si>
    <t>A4. State Land</t>
  </si>
  <si>
    <t>2 AH are included in A1 and 10 in A2.</t>
  </si>
  <si>
    <t>3 AHs are included in A1.</t>
  </si>
  <si>
    <t>2 AHs are included in A1, 
1 AH is included in A2</t>
  </si>
  <si>
    <t>C. Improvements</t>
  </si>
  <si>
    <t>All AHs are included in A1</t>
  </si>
  <si>
    <t>AH is included in A1</t>
  </si>
  <si>
    <t>14 AHs are included in A1, 
6 AH is included in A3</t>
  </si>
  <si>
    <t>5 AHs are included in A1, 
2 AH is included in A3</t>
  </si>
  <si>
    <t>10 AHs are included in A1, 
4 AH is included in A3</t>
  </si>
  <si>
    <t>B3.Improvements</t>
  </si>
  <si>
    <t>B. Structures and Improvements</t>
  </si>
  <si>
    <t>4 AH are included in A1.</t>
  </si>
  <si>
    <t xml:space="preserve">Since the plots have multiple owners, the number of AH is higher than the number of plots. According to RA legislation a property can be owned by several owners (equity co-ownership or fixed -share ownership), who have equal (or as fixed) rights to the property and hence are equally (or as fixed) eligible for compensation. </t>
  </si>
  <si>
    <t>D. Moveable Property</t>
  </si>
  <si>
    <t>D1. Movable Property on the affected land plot</t>
  </si>
  <si>
    <t>E. Impact on Trees/Crops</t>
  </si>
  <si>
    <t>F. Vulnerable and Severely Affected AHs</t>
  </si>
  <si>
    <t>E1. Fruit trees</t>
  </si>
  <si>
    <t>E2. Wood trees</t>
  </si>
  <si>
    <t>E3. Crops</t>
  </si>
  <si>
    <t xml:space="preserve">F1. Vulnerable AH </t>
  </si>
  <si>
    <t xml:space="preserve">F2. Severely AHs losing 10% or more of agricultural income </t>
  </si>
  <si>
    <t>F3. Severely Affected AHs to be relocated</t>
  </si>
  <si>
    <t>08-027-0109-0006</t>
  </si>
  <si>
    <t>08-027-0522-0001</t>
  </si>
  <si>
    <t>08-027-0004-0041</t>
  </si>
  <si>
    <t>08-027-0004-0079</t>
  </si>
  <si>
    <t>08-027-0101-0039</t>
  </si>
  <si>
    <t>08-027-0110-0032</t>
  </si>
  <si>
    <t>Հայաստանի Հանրապետություն, Համայնքային</t>
  </si>
  <si>
    <t>Հողամասի նկատմամբ 
իրավունքի  սուբյեկտը 
ըստ կադաստրային 
քարտեզի</t>
  </si>
  <si>
    <t>Հողամասի նպատակային նշանակությունն ըստ Կադաստրի</t>
  </si>
  <si>
    <t>Հողամասի գործառնական նշանակությունն ըստ Կադաստրի</t>
  </si>
  <si>
    <t>Հողամասի գործառնական նշանակությունը` փաստացի</t>
  </si>
  <si>
    <t>Օտարվող մակերեսը</t>
  </si>
  <si>
    <t>Գյուղատնտեսական</t>
  </si>
  <si>
    <t>Բնակելի կառուցապատման</t>
  </si>
  <si>
    <t>Արոտավայր</t>
  </si>
  <si>
    <t>Այլ հողատեսք</t>
  </si>
  <si>
    <t>Ընդհանուր օգտագործման</t>
  </si>
  <si>
    <t>Բնակավայրերի</t>
  </si>
  <si>
    <t>Հատուկ պահպանվող տարածքների</t>
  </si>
  <si>
    <t>Հատուկ պահպանվող տարածքների, Գյուղատենտեսական</t>
  </si>
  <si>
    <t>Ջրային</t>
  </si>
  <si>
    <t>Վարելահող, Արոտավայր</t>
  </si>
  <si>
    <t>Պատմական և մշակութային, Վարելահող, Արոտավայր</t>
  </si>
  <si>
    <t>Ջրանցք</t>
  </si>
  <si>
    <t>Պատմական և մշակութային</t>
  </si>
  <si>
    <t>Ազդեցության ենթակա մասի 115%</t>
  </si>
  <si>
    <t>Ախուրյան</t>
  </si>
  <si>
    <t>08-027-0110-0047</t>
  </si>
  <si>
    <t>Հողօգտագործողի իրավական Կարգավիճակ
1. Մասնավոր/Սեփականատեր
2. Վարձակալ
3. Իրավական կարգավիճակ ստանալու ենթակա
4. Չձևակերպված օգտագործող 5․Տիրապետող</t>
  </si>
  <si>
    <t>08-027-0001-0013</t>
  </si>
  <si>
    <t>08-027-0503-0001</t>
  </si>
  <si>
    <t>08-027-0104-0003</t>
  </si>
  <si>
    <t>08-027-0104-0001</t>
  </si>
  <si>
    <t xml:space="preserve">Սեփականության տեսակը
2. Համայնքային
3. ՀՀ 
</t>
  </si>
  <si>
    <t>Հավելված                                                                  Հայաստանի Հանրապետության Շիրակի մարզի Ախուրյան համայնքի ավագանու 2023 թվականի հոկտեմբերի 123-ի թիվ 162-Ա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</si>
</sst>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-* #,##0.0000_-;\-* #,##0.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GHEA Grapalat"/>
      <family val="3"/>
    </font>
    <font>
      <b/>
      <sz val="8"/>
      <color theme="1"/>
      <name val="GHEA Grapalat"/>
      <family val="3"/>
    </font>
    <font>
      <b/>
      <vertAlign val="superscript"/>
      <sz val="8"/>
      <color rgb="FF000000"/>
      <name val="GHEA Grapalat"/>
      <family val="3"/>
    </font>
    <font>
      <sz val="8"/>
      <color rgb="FF000000"/>
      <name val="GHEA Grapalat"/>
      <family val="3"/>
    </font>
    <font>
      <sz val="8"/>
      <color theme="1"/>
      <name val="GHEA Grapalat"/>
      <family val="3"/>
    </font>
    <font>
      <b/>
      <sz val="8"/>
      <name val="Arial"/>
      <family val="2"/>
    </font>
    <font>
      <sz val="8"/>
      <name val="Arial"/>
      <family val="2"/>
    </font>
    <font>
      <b/>
      <sz val="8"/>
      <name val="GHEA Grapalat"/>
      <family val="3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  <charset val="204"/>
    </font>
    <font>
      <sz val="9"/>
      <name val="Arial"/>
      <family val="2"/>
    </font>
    <font>
      <i/>
      <u/>
      <sz val="8"/>
      <color theme="1"/>
      <name val="Calibri"/>
      <family val="2"/>
      <scheme val="minor"/>
    </font>
    <font>
      <sz val="10"/>
      <name val="Sylfaen"/>
      <family val="1"/>
    </font>
    <font>
      <sz val="9"/>
      <color theme="1"/>
      <name val="GHEA Grapalat"/>
      <family val="3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9">
    <xf numFmtId="0" fontId="0" fillId="0" borderId="0" xfId="0"/>
    <xf numFmtId="166" fontId="2" fillId="0" borderId="1" xfId="1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6" fontId="2" fillId="6" borderId="1" xfId="1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166" fontId="2" fillId="3" borderId="1" xfId="1" applyNumberFormat="1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/>
    </xf>
    <xf numFmtId="166" fontId="2" fillId="7" borderId="1" xfId="1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/>
    </xf>
    <xf numFmtId="166" fontId="2" fillId="4" borderId="1" xfId="1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/>
    </xf>
    <xf numFmtId="166" fontId="2" fillId="5" borderId="1" xfId="1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6" fontId="3" fillId="0" borderId="1" xfId="1" applyNumberFormat="1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center"/>
    </xf>
    <xf numFmtId="166" fontId="2" fillId="8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center"/>
    </xf>
    <xf numFmtId="166" fontId="2" fillId="9" borderId="1" xfId="1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4" fillId="0" borderId="18" xfId="0" applyFont="1" applyBorder="1" applyAlignment="1">
      <alignment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4" fontId="6" fillId="10" borderId="19" xfId="0" applyNumberFormat="1" applyFont="1" applyFill="1" applyBorder="1" applyAlignment="1">
      <alignment horizontal="right" vertical="center" wrapText="1"/>
    </xf>
    <xf numFmtId="0" fontId="6" fillId="10" borderId="19" xfId="0" applyFont="1" applyFill="1" applyBorder="1" applyAlignment="1">
      <alignment horizontal="right" vertical="center" wrapText="1"/>
    </xf>
    <xf numFmtId="0" fontId="4" fillId="0" borderId="19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11" borderId="19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12" fillId="11" borderId="19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/>
    </xf>
    <xf numFmtId="0" fontId="14" fillId="10" borderId="18" xfId="0" applyFont="1" applyFill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8" fillId="10" borderId="18" xfId="0" applyFont="1" applyFill="1" applyBorder="1" applyAlignment="1">
      <alignment vertical="center" wrapText="1"/>
    </xf>
    <xf numFmtId="0" fontId="17" fillId="0" borderId="19" xfId="0" applyFont="1" applyBorder="1" applyAlignment="1">
      <alignment horizontal="center" vertical="center"/>
    </xf>
    <xf numFmtId="0" fontId="16" fillId="10" borderId="19" xfId="0" applyFont="1" applyFill="1" applyBorder="1" applyAlignment="1">
      <alignment horizontal="center" vertical="center" wrapText="1"/>
    </xf>
    <xf numFmtId="4" fontId="17" fillId="0" borderId="19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right" vertical="center" wrapText="1"/>
    </xf>
    <xf numFmtId="0" fontId="17" fillId="10" borderId="19" xfId="0" applyFont="1" applyFill="1" applyBorder="1" applyAlignment="1">
      <alignment horizontal="center" vertical="center" wrapText="1"/>
    </xf>
    <xf numFmtId="4" fontId="17" fillId="10" borderId="19" xfId="0" applyNumberFormat="1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4" fontId="17" fillId="0" borderId="19" xfId="0" applyNumberFormat="1" applyFont="1" applyBorder="1" applyAlignment="1">
      <alignment horizontal="center" vertical="center" wrapText="1"/>
    </xf>
    <xf numFmtId="4" fontId="16" fillId="10" borderId="19" xfId="0" applyNumberFormat="1" applyFont="1" applyFill="1" applyBorder="1" applyAlignment="1">
      <alignment horizontal="center" vertical="center" wrapText="1"/>
    </xf>
    <xf numFmtId="0" fontId="17" fillId="10" borderId="19" xfId="0" applyFont="1" applyFill="1" applyBorder="1" applyAlignment="1">
      <alignment horizontal="center" vertical="center"/>
    </xf>
    <xf numFmtId="4" fontId="17" fillId="0" borderId="19" xfId="0" applyNumberFormat="1" applyFont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4" fontId="18" fillId="10" borderId="19" xfId="0" applyNumberFormat="1" applyFont="1" applyFill="1" applyBorder="1" applyAlignment="1">
      <alignment horizontal="center" vertical="center" wrapText="1"/>
    </xf>
    <xf numFmtId="10" fontId="17" fillId="0" borderId="19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43" fontId="21" fillId="0" borderId="1" xfId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6" fillId="10" borderId="0" xfId="0" applyFont="1" applyFill="1" applyAlignment="1">
      <alignment horizontal="center" vertical="center" wrapText="1"/>
    </xf>
    <xf numFmtId="4" fontId="16" fillId="10" borderId="0" xfId="0" applyNumberFormat="1" applyFont="1" applyFill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0" fontId="21" fillId="0" borderId="39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4" fontId="21" fillId="0" borderId="13" xfId="0" applyNumberFormat="1" applyFont="1" applyBorder="1" applyAlignment="1">
      <alignment horizontal="center" vertical="center"/>
    </xf>
    <xf numFmtId="166" fontId="2" fillId="12" borderId="1" xfId="1" applyNumberFormat="1" applyFont="1" applyFill="1" applyBorder="1" applyAlignment="1">
      <alignment vertical="center" wrapText="1"/>
    </xf>
    <xf numFmtId="0" fontId="2" fillId="12" borderId="1" xfId="1" applyNumberFormat="1" applyFont="1" applyFill="1" applyBorder="1" applyAlignment="1">
      <alignment horizontal="center" vertical="center" wrapText="1"/>
    </xf>
    <xf numFmtId="0" fontId="2" fillId="12" borderId="1" xfId="1" applyNumberFormat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vertical="center" wrapText="1"/>
    </xf>
    <xf numFmtId="39" fontId="2" fillId="12" borderId="1" xfId="0" applyNumberFormat="1" applyFont="1" applyFill="1" applyBorder="1" applyAlignment="1">
      <alignment vertical="center" wrapText="1"/>
    </xf>
    <xf numFmtId="43" fontId="2" fillId="12" borderId="1" xfId="0" applyNumberFormat="1" applyFont="1" applyFill="1" applyBorder="1" applyAlignment="1">
      <alignment vertical="center" wrapText="1"/>
    </xf>
    <xf numFmtId="43" fontId="2" fillId="12" borderId="1" xfId="1" applyFont="1" applyFill="1" applyBorder="1" applyAlignment="1">
      <alignment vertical="center" wrapText="1"/>
    </xf>
    <xf numFmtId="166" fontId="2" fillId="12" borderId="1" xfId="1" applyNumberFormat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wrapText="1"/>
    </xf>
    <xf numFmtId="43" fontId="2" fillId="12" borderId="1" xfId="1" applyFont="1" applyFill="1" applyBorder="1" applyAlignment="1">
      <alignment horizontal="center" wrapText="1"/>
    </xf>
    <xf numFmtId="0" fontId="6" fillId="0" borderId="2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7" fillId="0" borderId="21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6" fillId="0" borderId="3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33" xfId="0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 wrapText="1"/>
    </xf>
    <xf numFmtId="0" fontId="4" fillId="0" borderId="2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8" fillId="11" borderId="21" xfId="0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33" xfId="0" applyFont="1" applyFill="1" applyBorder="1" applyAlignment="1">
      <alignment horizontal="center" vertical="center"/>
    </xf>
    <xf numFmtId="0" fontId="8" fillId="11" borderId="18" xfId="0" applyFont="1" applyFill="1" applyBorder="1" applyAlignment="1">
      <alignment horizontal="center" vertical="center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29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21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11" borderId="21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6" fontId="2" fillId="12" borderId="1" xfId="1" applyNumberFormat="1" applyFont="1" applyFill="1" applyBorder="1" applyAlignment="1">
      <alignment horizontal="center" vertical="center" wrapText="1"/>
    </xf>
    <xf numFmtId="0" fontId="25" fillId="12" borderId="1" xfId="1" applyNumberFormat="1" applyFont="1" applyFill="1" applyBorder="1" applyAlignment="1">
      <alignment horizontal="center" vertical="center" wrapText="1"/>
    </xf>
    <xf numFmtId="43" fontId="2" fillId="12" borderId="1" xfId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wrapText="1"/>
    </xf>
  </cellXfs>
  <cellStyles count="7">
    <cellStyle name="Обычный" xfId="0" builtinId="0"/>
    <cellStyle name="Финансовый" xfId="1" builtinId="3"/>
    <cellStyle name="Финансовый 2" xfId="2"/>
    <cellStyle name="Финансовый 3" xfId="3"/>
    <cellStyle name="Финансовый 3 2" xfId="4"/>
    <cellStyle name="Финансовый 3 2 2" xfId="6"/>
    <cellStyle name="Финансовый 3 3" xf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8228;%20KAREN/1.%20GPG/9.%20&#1330;&#1381;&#1398;&#1397;&#1377;&#1396;&#1387;&#1398;/Finish/Finish-1/Beniamin-dzevach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.05.2021_buqmeyker hox"/>
      <sheetName val="Sheet1"/>
    </sheetNames>
    <sheetDataSet>
      <sheetData sheetId="0" refreshError="1"/>
      <sheetData sheetId="1" refreshError="1">
        <row r="5">
          <cell r="A5">
            <v>2</v>
          </cell>
          <cell r="B5" t="str">
            <v>Շիրակ</v>
          </cell>
          <cell r="C5" t="str">
            <v>հ. Ախուրյան, Բենիամին բնակավայր</v>
          </cell>
          <cell r="D5" t="str">
            <v>-</v>
          </cell>
          <cell r="E5" t="str">
            <v>08-027-0517-0001</v>
          </cell>
          <cell r="F5">
            <v>0.64498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Գյուղատնտեսական</v>
          </cell>
          <cell r="M5" t="str">
            <v>Այլ</v>
          </cell>
          <cell r="N5" t="str">
            <v>-</v>
          </cell>
          <cell r="O5" t="str">
            <v>-</v>
          </cell>
          <cell r="P5" t="str">
            <v>Համայնքային</v>
          </cell>
          <cell r="Q5" t="str">
            <v>-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A6">
            <v>3</v>
          </cell>
          <cell r="B6" t="str">
            <v>Շիրակ</v>
          </cell>
          <cell r="C6" t="str">
            <v>հ. Ախուրյան, Բենիամին բնակավայր</v>
          </cell>
          <cell r="D6" t="str">
            <v>-</v>
          </cell>
          <cell r="E6" t="str">
            <v>08-027-0101-0039</v>
          </cell>
          <cell r="F6">
            <v>1.1418839999999999</v>
          </cell>
          <cell r="G6" t="str">
            <v>-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Գյուղատնտեսական</v>
          </cell>
          <cell r="M6" t="str">
            <v>Արոտավայր</v>
          </cell>
          <cell r="N6" t="str">
            <v>-</v>
          </cell>
          <cell r="O6" t="str">
            <v>-</v>
          </cell>
          <cell r="P6" t="str">
            <v>Համայնքային</v>
          </cell>
          <cell r="Q6" t="str">
            <v>-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4</v>
          </cell>
          <cell r="B7" t="str">
            <v>Շիրակ</v>
          </cell>
          <cell r="C7" t="str">
            <v>հ. Ախուրյան, Բենիամին բնակավայր</v>
          </cell>
          <cell r="D7" t="str">
            <v>Մարզ Շիրակ, համայնք Ախուրյան գյուղ Բենիամին</v>
          </cell>
          <cell r="E7" t="str">
            <v>08-027-0101-0022</v>
          </cell>
          <cell r="F7">
            <v>0.20544100000000001</v>
          </cell>
          <cell r="G7">
            <v>0.21</v>
          </cell>
          <cell r="H7" t="str">
            <v>----</v>
          </cell>
          <cell r="I7" t="str">
            <v>-</v>
          </cell>
          <cell r="J7" t="str">
            <v>----</v>
          </cell>
          <cell r="K7">
            <v>0</v>
          </cell>
          <cell r="L7" t="str">
            <v>գյուղատնտեսական</v>
          </cell>
          <cell r="M7" t="str">
            <v>Վարելահող</v>
          </cell>
          <cell r="N7" t="str">
            <v>-</v>
          </cell>
          <cell r="O7" t="str">
            <v>-</v>
          </cell>
          <cell r="P7" t="str">
            <v>ԳՈՀԱՐ ՄԿՐՏՉՅԱՆ ՌԱԶՄԻԿԻ, ԿԱԼԵՊՍԻ ՄՈՎՍԻՍՅԱՆ ՈՒՄՐՇԱՏԻ, ԳԵՎՈՐԳ ՄԿՐՏՉՅԱՆ ՍԵՐՅՈԺԱՅԻ, ԳՐԻԳՈՐ ՄԿՐՏՉՅԱՆ ԳԵՎՈՐԳԻ, ՍԵՐԳԵՅ ՍԱՄՎԵԼՅԱՆ ԳԵՎՈՐԳԻ, ՍԵՐՅՈԺԱ ՄԿՐՏՉՅԱՆ ՍԱՄՎԵԼԻ</v>
          </cell>
          <cell r="Q7" t="str">
            <v>ԸՆԴՀԱՆՈՒՐ ՀԱՄԱՏԵՂ ՍԵՓԱԿԱՆՈՒԹՅՈՒՆ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5</v>
          </cell>
          <cell r="B8" t="str">
            <v>Շիրակ</v>
          </cell>
          <cell r="C8" t="str">
            <v>հ. Ախուրյան, Բենիամին բնակավայր</v>
          </cell>
          <cell r="D8" t="str">
            <v>Մարզ Շիրակ, համայնք Ախուրյան գյուղ Բենիամին  վարելահող</v>
          </cell>
          <cell r="E8" t="str">
            <v>08-027-0101-0023</v>
          </cell>
          <cell r="F8">
            <v>0.435087</v>
          </cell>
          <cell r="G8">
            <v>0.43508999999999998</v>
          </cell>
          <cell r="H8" t="str">
            <v>----</v>
          </cell>
          <cell r="I8" t="str">
            <v>-</v>
          </cell>
          <cell r="J8" t="str">
            <v>----</v>
          </cell>
          <cell r="K8">
            <v>0</v>
          </cell>
          <cell r="L8" t="str">
            <v>գյուղատնտեսական</v>
          </cell>
          <cell r="M8" t="str">
            <v>Վարելահող</v>
          </cell>
          <cell r="N8" t="str">
            <v>-</v>
          </cell>
          <cell r="O8" t="str">
            <v>-</v>
          </cell>
          <cell r="P8" t="str">
            <v>ԵԼԵՆԱ ՀՈՎՀԱՆՆԻՍՅԱՆ ՍԱՄՎԵԼԻ, ՍԱՄՎԵԼ ՀՈՎՀԱՆՆԻՍՅԱՆ ՎՐԵԺԻ, ԿԱՐԱՊԵՏ ՀՈՎՀԱՆՆԻՍՅԱՆ ՍԱՄՎԵԼԻ, ՌՈՒԶԱՆ ՀՈՎՀԱՆՆԻՍՅԱՆ ԿԱՐԱՊԵՏԻ, ՉԻՆԱՐ ՀՈՎՀԱՆՆԻՍՅԱՆ ՍԱՄՎԵԼԻ</v>
          </cell>
          <cell r="Q8" t="str">
            <v>ԸՆԴՀԱՆՈՒՐ ՀԱՄԱՏԵՂ ՍԵՓԱԿԱՆՈՒԹՅՈՒՆ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A9">
            <v>6</v>
          </cell>
          <cell r="B9" t="str">
            <v>Շիրակ</v>
          </cell>
          <cell r="C9" t="str">
            <v>հ. Ախուրյան, Բենիամին բնակավայր</v>
          </cell>
          <cell r="D9" t="str">
            <v>Մարզ Շիրակ, համայնք Ախուրյան գյուղ Բենիամին</v>
          </cell>
          <cell r="E9" t="str">
            <v>08-027-0101-0024</v>
          </cell>
          <cell r="F9">
            <v>0.43392799999999998</v>
          </cell>
          <cell r="G9">
            <v>0.43</v>
          </cell>
          <cell r="H9" t="str">
            <v>----</v>
          </cell>
          <cell r="I9" t="str">
            <v>-</v>
          </cell>
          <cell r="J9" t="str">
            <v>----</v>
          </cell>
          <cell r="K9">
            <v>0</v>
          </cell>
          <cell r="L9" t="str">
            <v>գյուղատնտեսական</v>
          </cell>
          <cell r="M9" t="str">
            <v>Վարելահող</v>
          </cell>
          <cell r="N9" t="str">
            <v>-</v>
          </cell>
          <cell r="O9" t="str">
            <v>-</v>
          </cell>
          <cell r="P9" t="str">
            <v>ՎԱՉԱԳԱՆ ՀՈՎՀԱՆՆԻՍՅԱՆ ՋԻՎԱՆԻ, ՇՈՂՈԿԱԹ ՀՈՎՀԱՆՆԻՍՅԱՆ ՋԻՎԱՆԻ, ՋԻՎԱՆ ՀՈՎՀԱՆՆԻՍՅԱՆ ՎՐԵԺԻ, ԱՆԱՀԻՏ ՀՈՎՀԱՆՆԻՍՅԱՆ ՋԻՎԱՆԻ</v>
          </cell>
          <cell r="Q9" t="str">
            <v>ԸՆԴՀԱՆՈՒՐ ՀԱՄԱՏԵՂ ՍԵՓԱԿԱՆՈՒԹՅՈՒՆ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7</v>
          </cell>
          <cell r="B10" t="str">
            <v>Շիրակ</v>
          </cell>
          <cell r="C10" t="str">
            <v>հ. Ախուրյան, Բենիամին բնակավայր</v>
          </cell>
          <cell r="D10" t="str">
            <v>Մարզ Շիրակ, համայնք Ախուրյան գյուղ Բենիամին</v>
          </cell>
          <cell r="E10" t="str">
            <v>08-027-0101-0025</v>
          </cell>
          <cell r="F10">
            <v>0.42927300000000002</v>
          </cell>
          <cell r="G10">
            <v>0.43</v>
          </cell>
          <cell r="H10" t="str">
            <v>----</v>
          </cell>
          <cell r="I10" t="str">
            <v>-</v>
          </cell>
          <cell r="J10" t="str">
            <v>----</v>
          </cell>
          <cell r="K10">
            <v>0</v>
          </cell>
          <cell r="L10" t="str">
            <v>գյուղատնտեսական</v>
          </cell>
          <cell r="M10" t="str">
            <v>Վարելահող</v>
          </cell>
          <cell r="N10" t="str">
            <v>-</v>
          </cell>
          <cell r="O10" t="str">
            <v>-</v>
          </cell>
          <cell r="P10" t="str">
            <v>ԽԱԹՈՒՆԱ ՀՈՎՀԱՆՆԻՍՅԱՆ ՄԻԽԱԻԼԻ, ՎՐԵԺ ՀՈՎՀԱՆՆԻՍՅԱՆ ՀԱԿՈԲԻ, ՉԻՆԱՇԽԱՐՀԻԿ ՀՈՎՀԱՆՆԻՍՅԱՆ ԱՐՇԱԿԻ, ՋՈՆԻԿ ՀՈՎՀԱՆՆԻՍՅԱՆ ՎՐԵԺԻ</v>
          </cell>
          <cell r="Q10" t="str">
            <v>ԸՆԴՀԱՆՈՒՐ ՀԱՄԱՏԵՂ ՍԵՓԱԿԱՆՈՒԹՅՈՒՆ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>
            <v>8</v>
          </cell>
          <cell r="B11" t="str">
            <v>Շիրակ</v>
          </cell>
          <cell r="C11" t="str">
            <v>հ. Ախուրյան, Բենիամին բնակավայր</v>
          </cell>
          <cell r="D11" t="str">
            <v>Մարզ Շիրակ, համայնք Ախուրյան գյուղ Բենիամին հողամաս</v>
          </cell>
          <cell r="E11" t="str">
            <v>08-027-0517-0002</v>
          </cell>
          <cell r="F11">
            <v>5.0000000000000001E-4</v>
          </cell>
          <cell r="G11">
            <v>5.0000000000000001E-4</v>
          </cell>
          <cell r="H11" t="str">
            <v>----</v>
          </cell>
          <cell r="I11" t="str">
            <v>-</v>
          </cell>
          <cell r="J11" t="str">
            <v>----</v>
          </cell>
          <cell r="K11">
            <v>0</v>
          </cell>
          <cell r="L11" t="str">
            <v>գյուղատնտեսական</v>
          </cell>
          <cell r="M11" t="str">
            <v>Այլ հողատեսք</v>
          </cell>
          <cell r="N11" t="str">
            <v>-</v>
          </cell>
          <cell r="O11" t="str">
            <v>-</v>
          </cell>
          <cell r="P11" t="str">
            <v xml:space="preserve">ՀԱՅԱՍՏԱՆԻ ՀԱՆՐԱՊԵՏՈՒԹՅՈՒՆ </v>
          </cell>
          <cell r="Q11" t="str">
            <v>ՍԵՓԱԿԱՆՈՒԹՅՈՒՆ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9</v>
          </cell>
          <cell r="B12" t="str">
            <v>Շիրակ</v>
          </cell>
          <cell r="C12" t="str">
            <v>հ. Ախուրյան, Բենիամին բնակավայր</v>
          </cell>
          <cell r="D12" t="str">
            <v>Մարզ Շիրակ, համայնք Ախուրյան գյուղ Բենիամին</v>
          </cell>
          <cell r="E12" t="str">
            <v>08-027-0101-0038</v>
          </cell>
          <cell r="F12">
            <v>0.51061800000000002</v>
          </cell>
          <cell r="G12">
            <v>0.51080999999999999</v>
          </cell>
          <cell r="H12" t="str">
            <v>----</v>
          </cell>
          <cell r="I12" t="str">
            <v>-</v>
          </cell>
          <cell r="J12" t="str">
            <v>----</v>
          </cell>
          <cell r="K12">
            <v>0</v>
          </cell>
          <cell r="L12" t="str">
            <v>գյուղատնտեսական</v>
          </cell>
          <cell r="M12" t="str">
            <v>Արոտավայր</v>
          </cell>
          <cell r="N12" t="str">
            <v>-</v>
          </cell>
          <cell r="O12" t="str">
            <v>-</v>
          </cell>
          <cell r="P12" t="str">
            <v xml:space="preserve">ՀԱՅԱՍՏԱՆԻ ՀԱՆՐԱՊԵՏՈՒԹՅՈՒՆ </v>
          </cell>
          <cell r="Q12" t="str">
            <v>ՍԵՓԱԿԱՆՈՒԹՅՈՒՆ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>
            <v>10</v>
          </cell>
          <cell r="B13" t="str">
            <v>Շիրակ</v>
          </cell>
          <cell r="C13" t="str">
            <v>հ. Ախուրյան, Բենիամին բնակավայր</v>
          </cell>
          <cell r="D13">
            <v>0</v>
          </cell>
          <cell r="E13" t="str">
            <v>08-027-0548-0001</v>
          </cell>
          <cell r="F13">
            <v>1.7073560000000001</v>
          </cell>
          <cell r="G13">
            <v>0</v>
          </cell>
          <cell r="H13" t="str">
            <v>-</v>
          </cell>
          <cell r="I13" t="str">
            <v>-</v>
          </cell>
          <cell r="J13">
            <v>0</v>
          </cell>
          <cell r="K13">
            <v>0</v>
          </cell>
          <cell r="L13" t="str">
            <v>էներգետիկայի, տրանսպորտի, կապի, կոմունալ ենթակառուցվածքների օբյեկտների</v>
          </cell>
          <cell r="M13" t="str">
            <v>տրանսպորտի</v>
          </cell>
          <cell r="N13" t="str">
            <v>-</v>
          </cell>
          <cell r="O13" t="str">
            <v>-</v>
          </cell>
          <cell r="P13" t="str">
            <v>Պետական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>
            <v>11</v>
          </cell>
          <cell r="B14" t="str">
            <v>Շիրակ</v>
          </cell>
          <cell r="C14" t="str">
            <v>հ. Ախուրյան, Բենիամին բնակավայր</v>
          </cell>
          <cell r="D14">
            <v>0</v>
          </cell>
          <cell r="E14" t="str">
            <v>08-027-0003-0087</v>
          </cell>
          <cell r="F14">
            <v>8.3972000000000005E-2</v>
          </cell>
          <cell r="G14">
            <v>8.3979999999999999E-2</v>
          </cell>
          <cell r="H14" t="str">
            <v>----</v>
          </cell>
          <cell r="I14" t="str">
            <v>-</v>
          </cell>
          <cell r="J14" t="str">
            <v>----</v>
          </cell>
          <cell r="K14">
            <v>0</v>
          </cell>
          <cell r="L14" t="str">
            <v>բնակավայրերի</v>
          </cell>
          <cell r="M14" t="str">
            <v>Այլ հողեր</v>
          </cell>
          <cell r="N14" t="str">
            <v>-</v>
          </cell>
          <cell r="O14" t="str">
            <v>-</v>
          </cell>
          <cell r="P14" t="str">
            <v xml:space="preserve">ՀԱՅԱՍՏԱՆԻ ՀԱՆՐԱՊԵՏՈՒԹՅՈՒՆ </v>
          </cell>
          <cell r="Q14" t="str">
            <v>ՍԵՓԱԿԱՆՈՒԹՅՈՒՆ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12</v>
          </cell>
          <cell r="B15" t="str">
            <v>Շիրակ</v>
          </cell>
          <cell r="C15" t="str">
            <v>հ. Ախուրյան, Բենիամին բնակավայր</v>
          </cell>
          <cell r="D15">
            <v>0</v>
          </cell>
          <cell r="E15" t="str">
            <v>08-027-0003-0001</v>
          </cell>
          <cell r="F15">
            <v>0.64115</v>
          </cell>
          <cell r="G15">
            <v>0.64100000000000001</v>
          </cell>
          <cell r="H15" t="str">
            <v xml:space="preserve">08-027-0003-0001-001, 08-027-0003-0001-002 </v>
          </cell>
          <cell r="I15" t="str">
            <v>298.41/176.02, 28.18</v>
          </cell>
          <cell r="J15" t="str">
            <v xml:space="preserve">08-027-0003-0001-001, 08-027-0003-0001-002 </v>
          </cell>
          <cell r="K15" t="str">
            <v>Ջրհան կայան 176.02, Օժանդակ շինություն 28.18</v>
          </cell>
          <cell r="L15" t="str">
            <v>ջրային</v>
          </cell>
          <cell r="M15" t="str">
            <v>Ջրային</v>
          </cell>
          <cell r="N15" t="str">
            <v>Արտադրական</v>
          </cell>
          <cell r="O15" t="str">
            <v>Ջրհան կայան, Օժանդակ շինություն</v>
          </cell>
          <cell r="P15" t="str">
            <v xml:space="preserve">ՀԱՅԱՍՏԱՆԻ ՀԱՆՐԱՊԵՏՈՒԹՅՈՒՆ </v>
          </cell>
          <cell r="Q15" t="str">
            <v>ՍԵՓԱԿԱՆՈՒԹՅՈՒՆ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176.02</v>
          </cell>
          <cell r="Z15">
            <v>28.18</v>
          </cell>
        </row>
        <row r="16">
          <cell r="A16">
            <v>13</v>
          </cell>
          <cell r="B16" t="str">
            <v>Շիրակ</v>
          </cell>
          <cell r="C16" t="str">
            <v>հ. Ախուրյան, Բենիամին բնակավայր</v>
          </cell>
          <cell r="D16">
            <v>0</v>
          </cell>
          <cell r="E16" t="str">
            <v>08-027-0003-0086</v>
          </cell>
          <cell r="F16">
            <v>2.3207330000000002</v>
          </cell>
          <cell r="G16">
            <v>0</v>
          </cell>
          <cell r="H16" t="str">
            <v>-</v>
          </cell>
          <cell r="I16" t="str">
            <v>-</v>
          </cell>
          <cell r="J16">
            <v>0</v>
          </cell>
          <cell r="K16">
            <v>0</v>
          </cell>
          <cell r="L16" t="str">
            <v>բնակավայրերի</v>
          </cell>
          <cell r="M16" t="str">
            <v>Այլ հողեր</v>
          </cell>
          <cell r="N16">
            <v>0</v>
          </cell>
          <cell r="O16">
            <v>0</v>
          </cell>
          <cell r="P16" t="str">
            <v xml:space="preserve">ՀԱՅԱՍՏԱՆԻ ՀԱՆՐԱՊԵՏՈՒԹՅՈՒՆ 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14</v>
          </cell>
          <cell r="B17" t="str">
            <v>Շիրակ</v>
          </cell>
          <cell r="C17" t="str">
            <v>հ. Ախուրյան, Բենիամին բնակավայր</v>
          </cell>
          <cell r="D17" t="str">
            <v>Մարզ Շիրակ, համայնք Ախուրյան գյուղ Բենիամին 18-րդ փողոց  20/3 հողամաս</v>
          </cell>
          <cell r="E17" t="str">
            <v>08-027-0585-0002</v>
          </cell>
          <cell r="F17">
            <v>5.9769999999999997E-3</v>
          </cell>
          <cell r="G17">
            <v>5.9699999999999996E-3</v>
          </cell>
          <cell r="H17" t="str">
            <v>----</v>
          </cell>
          <cell r="I17" t="str">
            <v>-</v>
          </cell>
          <cell r="J17">
            <v>0</v>
          </cell>
          <cell r="K17">
            <v>0</v>
          </cell>
          <cell r="L17" t="str">
            <v>բնակավայրերի</v>
          </cell>
          <cell r="M17" t="str">
            <v>Ընդհանուր օգտագործման</v>
          </cell>
          <cell r="N17">
            <v>0</v>
          </cell>
          <cell r="O17">
            <v>0</v>
          </cell>
          <cell r="P17" t="str">
            <v xml:space="preserve">ՀԱՅԱՍՏԱՆԻ ՀԱՆՐԱՊԵՏՈՒԹՅՈՒՆ </v>
          </cell>
          <cell r="Q17" t="str">
            <v>ՍԵՓԱԿԱՆՈՒԹՅՈՒՆ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>
            <v>15</v>
          </cell>
          <cell r="B18" t="str">
            <v>Շիրակ</v>
          </cell>
          <cell r="C18" t="str">
            <v>հ. Ախուրյան, Բենիամին բնակավայր</v>
          </cell>
          <cell r="D18">
            <v>0</v>
          </cell>
          <cell r="E18" t="str">
            <v>08-027-0585-0001</v>
          </cell>
          <cell r="F18">
            <v>2.8583999999999998E-2</v>
          </cell>
          <cell r="G18">
            <v>0</v>
          </cell>
          <cell r="H18" t="str">
            <v>-</v>
          </cell>
          <cell r="I18" t="str">
            <v>-</v>
          </cell>
          <cell r="J18">
            <v>0</v>
          </cell>
          <cell r="K18">
            <v>0</v>
          </cell>
          <cell r="L18" t="str">
            <v>բնակավայրերի</v>
          </cell>
          <cell r="M18" t="str">
            <v>Ընդհանուր օգտագործման</v>
          </cell>
          <cell r="N18">
            <v>0</v>
          </cell>
          <cell r="O18">
            <v>0</v>
          </cell>
          <cell r="P18" t="str">
            <v>Համայնքային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16</v>
          </cell>
          <cell r="B19" t="str">
            <v>Շիրակ</v>
          </cell>
          <cell r="C19" t="str">
            <v>հ. Ախուրյան, Բենիամին բնակավայր</v>
          </cell>
          <cell r="D19" t="str">
            <v>Մարզ Շիրակ, համայնք Ախուրյան գյուղ Բենիամին 17-րդ փողոց  17/5 հողամաս</v>
          </cell>
          <cell r="E19" t="str">
            <v>08-027-0004-0076</v>
          </cell>
          <cell r="F19">
            <v>1.2063330000000001</v>
          </cell>
          <cell r="G19">
            <v>1.2063299999999999</v>
          </cell>
          <cell r="H19" t="str">
            <v>----</v>
          </cell>
          <cell r="I19" t="str">
            <v>-</v>
          </cell>
          <cell r="J19">
            <v>0</v>
          </cell>
          <cell r="K19">
            <v>0</v>
          </cell>
          <cell r="L19" t="str">
            <v>բնակավայրերի</v>
          </cell>
          <cell r="M19" t="str">
            <v>Ընդհանուր օգտագործման</v>
          </cell>
          <cell r="N19">
            <v>0</v>
          </cell>
          <cell r="O19">
            <v>0</v>
          </cell>
          <cell r="P19" t="str">
            <v xml:space="preserve">ՀԱՅԱՍՏԱՆԻ ՀԱՆՐԱՊԵՏՈՒԹՅՈՒՆ </v>
          </cell>
          <cell r="Q19" t="str">
            <v>ՍԵՓԱԿԱՆՈՒԹՅՈՒՆ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>
            <v>17</v>
          </cell>
          <cell r="B20" t="str">
            <v>Շիրակ</v>
          </cell>
          <cell r="C20" t="str">
            <v>հ. Ախուրյան, Բենիամին բնակավայր</v>
          </cell>
          <cell r="D20">
            <v>0</v>
          </cell>
          <cell r="E20" t="str">
            <v>08-027-0004-0001</v>
          </cell>
          <cell r="F20">
            <v>0.26141700000000001</v>
          </cell>
          <cell r="G20">
            <v>0.26</v>
          </cell>
          <cell r="H20" t="str">
            <v>----</v>
          </cell>
          <cell r="I20" t="str">
            <v>-</v>
          </cell>
          <cell r="J20">
            <v>0</v>
          </cell>
          <cell r="K20">
            <v>0</v>
          </cell>
          <cell r="L20" t="str">
            <v>բնակավայրերի</v>
          </cell>
          <cell r="M20" t="str">
            <v>Բնակելի կառուցապատման</v>
          </cell>
          <cell r="N20">
            <v>0</v>
          </cell>
          <cell r="O20">
            <v>0</v>
          </cell>
          <cell r="P20" t="str">
            <v>ԿԱՐԱՊԵՏ ԿԱՐԱՊԵՏՅԱՆ ԽԱՉԱՏՈՒՐԻ, ԹԱՄԱՐ ԿԱՐԱՊԵՏՅԱՆ ԽԱՉԱՏՈՒՐԻ, ԱՐՄԵՆ ԿԱՐԱՊԵՏՅԱՆ ԽԱՉԱՏՈՒՐԻ, ՌՈՒԶԱՆՆԱ ԿԱՐԱՊԵՏՅԱՆ ՋԱՆԱՆԻ</v>
          </cell>
          <cell r="Q20" t="str">
            <v>ԸՆԴՀԱՆՈՒՐ ԲԱԺՆԱՅԻՆ ՍԵՓԱԿԱՆՈՒԹՅՈՒՆ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18</v>
          </cell>
          <cell r="B21" t="str">
            <v>Շիրակ</v>
          </cell>
          <cell r="C21" t="str">
            <v>հ. Ախուրյան, Բենիամին բնակավայր</v>
          </cell>
          <cell r="D21" t="str">
            <v>Մարզ Շիրակ, համայնք Ախուրյան գյուղ Բենիամին 17-րդ փողոց  17/3 հողամաս</v>
          </cell>
          <cell r="E21" t="str">
            <v>08-027-0004-0077</v>
          </cell>
          <cell r="F21">
            <v>2.7399999999999998E-3</v>
          </cell>
          <cell r="G21">
            <v>2.7399999999999998E-3</v>
          </cell>
          <cell r="H21" t="str">
            <v>----</v>
          </cell>
          <cell r="I21" t="str">
            <v>-</v>
          </cell>
          <cell r="J21">
            <v>0</v>
          </cell>
          <cell r="K21">
            <v>0</v>
          </cell>
          <cell r="L21" t="str">
            <v>բնակավայրերի</v>
          </cell>
          <cell r="M21" t="str">
            <v>Ընդհանուր օգտագործման</v>
          </cell>
          <cell r="N21">
            <v>0</v>
          </cell>
          <cell r="O21">
            <v>0</v>
          </cell>
          <cell r="P21" t="str">
            <v xml:space="preserve">ՀԱՅԱՍՏԱՆԻ ՀԱՆՐԱՊԵՏՈՒԹՅՈՒՆ </v>
          </cell>
          <cell r="Q21" t="str">
            <v>ՍԵՓԱԿԱՆՈՒԹՅՈՒՆ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19</v>
          </cell>
          <cell r="B22" t="str">
            <v>Շիրակ</v>
          </cell>
          <cell r="C22" t="str">
            <v>հ. Ախուրյան, Բենիամին բնակավայր</v>
          </cell>
          <cell r="D22">
            <v>0</v>
          </cell>
          <cell r="E22" t="str">
            <v>08-027-0004-0079</v>
          </cell>
          <cell r="F22">
            <v>9.221E-2</v>
          </cell>
          <cell r="G22">
            <v>0</v>
          </cell>
          <cell r="H22">
            <v>0</v>
          </cell>
          <cell r="I22" t="str">
            <v>-</v>
          </cell>
          <cell r="J22">
            <v>0</v>
          </cell>
          <cell r="K22">
            <v>0</v>
          </cell>
          <cell r="L22" t="str">
            <v>բնակավայրերի</v>
          </cell>
          <cell r="M22" t="str">
            <v>Ընդհանուր օգտագործման</v>
          </cell>
          <cell r="N22">
            <v>0</v>
          </cell>
          <cell r="O22">
            <v>0</v>
          </cell>
          <cell r="P22" t="str">
            <v>Համայնքային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20</v>
          </cell>
          <cell r="B23" t="str">
            <v>Շիրակ</v>
          </cell>
          <cell r="C23" t="str">
            <v>հ. Ախուրյան, Բենիամին բնակավայր</v>
          </cell>
          <cell r="D23">
            <v>0</v>
          </cell>
          <cell r="E23" t="str">
            <v>08-027-0004-0002</v>
          </cell>
          <cell r="F23">
            <v>8.0371999999999999E-2</v>
          </cell>
          <cell r="G23">
            <v>8.0399999999999999E-2</v>
          </cell>
          <cell r="H23" t="str">
            <v>----</v>
          </cell>
          <cell r="I23" t="str">
            <v>-</v>
          </cell>
          <cell r="J23">
            <v>0</v>
          </cell>
          <cell r="K23">
            <v>0</v>
          </cell>
          <cell r="L23" t="str">
            <v>բնակավայրերի</v>
          </cell>
          <cell r="M23" t="str">
            <v>Բնակելի կառուցապատման</v>
          </cell>
          <cell r="N23">
            <v>0</v>
          </cell>
          <cell r="O23">
            <v>0</v>
          </cell>
          <cell r="P23" t="str">
            <v>ՍՈՒՐԵՆ ԳԱՍՊԱՐՅԱՆ ԺԻՐԱՅՐԻ, ԺԻՐԱՅՐ ԳԱՍՊԱՐՅԱՆ ՍՈՒՐԵՆԻ, ՍՈՖԻԱ ԳԱՍՊԱՐՅԱՆ ՎԱԶԻՐԻ, ՍԻԼՎԱ ԳԱՍՊԱՐՅԱՆ ՍՈՒՐԵՆԻ</v>
          </cell>
          <cell r="Q23" t="str">
            <v>ԸՆԴՀԱՆՈՒՐ ՀԱՄԱՏԵՂ ՍԵՓԱԿԱՆՈՒԹՅՈՒՆ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21</v>
          </cell>
          <cell r="B24" t="str">
            <v>Շիրակ</v>
          </cell>
          <cell r="C24" t="str">
            <v>հ. Ախուրյան, Բենիամին բնակավայր</v>
          </cell>
          <cell r="D24">
            <v>0</v>
          </cell>
          <cell r="E24" t="str">
            <v>08-027-0004-0003</v>
          </cell>
          <cell r="F24">
            <v>0.12078</v>
          </cell>
          <cell r="G24">
            <v>0.1208</v>
          </cell>
          <cell r="H24" t="str">
            <v>----</v>
          </cell>
          <cell r="I24" t="str">
            <v>-</v>
          </cell>
          <cell r="J24">
            <v>0</v>
          </cell>
          <cell r="K24">
            <v>0</v>
          </cell>
          <cell r="L24" t="str">
            <v>բնակավայրերի</v>
          </cell>
          <cell r="M24" t="str">
            <v>Բնակելի կառուցապատման</v>
          </cell>
          <cell r="N24">
            <v>0</v>
          </cell>
          <cell r="O24">
            <v>0</v>
          </cell>
          <cell r="P24" t="str">
            <v>ՊԱՐՈՒՅՐ ՄԱՆՈՒԿՅԱՆ ՎԱԶԳԵՆԻ, ԼԵՅԼԻ ՄԱՆՈՒԿՅԱՆ ՊԱՐՈՒՅՐԻ, ՌՈՒԶԱՆՆԱ ՄԱՆՈՒԿՅԱՆ ԻԼԻԿՈՅԻ</v>
          </cell>
          <cell r="Q24" t="str">
            <v>ԸՆԴՀԱՆՈՒՐ ՀԱՄԱՏԵՂ ՍԵՓԱԿԱՆՈՒԹՅՈՒՆ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22</v>
          </cell>
          <cell r="B25" t="str">
            <v>Շիրակ</v>
          </cell>
          <cell r="C25" t="str">
            <v>հ. Ախուրյան, Բենիամին բնակավայր</v>
          </cell>
          <cell r="D25" t="str">
            <v>Մարզ Շիրակ, համայնք Ախուրյան գյուղ Բենիամին 18-րդ փողոց  16/1 հողամաս</v>
          </cell>
          <cell r="E25" t="str">
            <v>08-027-0004-0083</v>
          </cell>
          <cell r="F25">
            <v>0.14913999999999999</v>
          </cell>
          <cell r="G25">
            <v>0.14907000000000001</v>
          </cell>
          <cell r="H25" t="str">
            <v>----</v>
          </cell>
          <cell r="I25" t="str">
            <v>-</v>
          </cell>
          <cell r="J25">
            <v>0</v>
          </cell>
          <cell r="K25">
            <v>0</v>
          </cell>
          <cell r="L25" t="str">
            <v>բնակավայրերի</v>
          </cell>
          <cell r="M25" t="str">
            <v>Բնակելի կառուցապատման</v>
          </cell>
          <cell r="N25">
            <v>0</v>
          </cell>
          <cell r="O25">
            <v>0</v>
          </cell>
          <cell r="P25" t="str">
            <v xml:space="preserve">ՀԱՅԱՍՏԱՆԻ ՀԱՆՐԱՊԵՏՈՒԹՅՈՒՆ </v>
          </cell>
          <cell r="Q25" t="str">
            <v>ՍԵՓԱԿԱՆՈՒԹՅՈՒՆ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23</v>
          </cell>
          <cell r="B26" t="str">
            <v>Շիրակ</v>
          </cell>
          <cell r="C26" t="str">
            <v>հ. Ախուրյան, Բենիամին բնակավայր</v>
          </cell>
          <cell r="D26" t="str">
            <v>Մարզ Շիրակ, համայնք Ախուրյան գյուղ Բենիամին 18-րդ փողոց  16/2 հողամաս</v>
          </cell>
          <cell r="E26" t="str">
            <v>08-027-0004-0084</v>
          </cell>
          <cell r="F26">
            <v>7.9409999999999994E-2</v>
          </cell>
          <cell r="G26">
            <v>7.9420000000000004E-2</v>
          </cell>
          <cell r="H26" t="str">
            <v>----</v>
          </cell>
          <cell r="I26" t="str">
            <v>-</v>
          </cell>
          <cell r="J26">
            <v>0</v>
          </cell>
          <cell r="K26">
            <v>0</v>
          </cell>
          <cell r="L26" t="str">
            <v>բնակավայրերի</v>
          </cell>
          <cell r="M26" t="str">
            <v>Բնակելի կառուցապատման</v>
          </cell>
          <cell r="N26">
            <v>0</v>
          </cell>
          <cell r="O26">
            <v>0</v>
          </cell>
          <cell r="P26" t="str">
            <v>ԱՎԵՏԻՔ ՂԱԶԱՐՅԱՆ ՊԱՐԳԵՎԻ, ՍՈՒՍԱՆՆԱ ՂԱԶԱՐՅԱՆ ԼԵՄՎԵԼԻ, ՊԱՐԳԵՎ ՂԱԶԱՐՅԱՆ ԱՎԵՏԻՔԻ</v>
          </cell>
          <cell r="Q26" t="str">
            <v>ԸՆԴՀԱՆՈՒՐ ՀԱՄԱՏԵՂ ՍԵՓԱԿԱՆՈՒԹՅՈՒՆ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>
            <v>24</v>
          </cell>
          <cell r="B27" t="str">
            <v>Շիրակ</v>
          </cell>
          <cell r="C27" t="str">
            <v>հ. Ախուրյան, Բենիամին բնակավայր</v>
          </cell>
          <cell r="D27">
            <v>0</v>
          </cell>
          <cell r="E27" t="str">
            <v>08-027-0004-0005</v>
          </cell>
          <cell r="F27">
            <v>0.32449</v>
          </cell>
          <cell r="G27">
            <v>0.32100000000000001</v>
          </cell>
          <cell r="H27" t="str">
            <v>----</v>
          </cell>
          <cell r="I27" t="str">
            <v>-</v>
          </cell>
          <cell r="J27">
            <v>0</v>
          </cell>
          <cell r="K27">
            <v>0</v>
          </cell>
          <cell r="L27" t="str">
            <v>բնակավայրերի</v>
          </cell>
          <cell r="M27" t="str">
            <v>Բնակելի կառուցապատման</v>
          </cell>
          <cell r="N27">
            <v>0</v>
          </cell>
          <cell r="O27">
            <v>0</v>
          </cell>
          <cell r="P27" t="str">
            <v>ՊԵՏՐՈՍ ՊԵՏՐՈՍՅԱՆ ՀՐԱՉԻ</v>
          </cell>
          <cell r="Q27" t="str">
            <v>ՍԵՓԱԿԱՆՈՒԹՅՈՒՆ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25</v>
          </cell>
          <cell r="B28" t="str">
            <v>Շիրակ</v>
          </cell>
          <cell r="C28" t="str">
            <v>հ. Ախուրյան, Բենիամին բնակավայր</v>
          </cell>
          <cell r="D28">
            <v>0</v>
          </cell>
          <cell r="E28" t="str">
            <v>08-027-0004-0041</v>
          </cell>
          <cell r="F28">
            <v>2.9894E-2</v>
          </cell>
          <cell r="G28">
            <v>0</v>
          </cell>
          <cell r="H28">
            <v>0</v>
          </cell>
          <cell r="I28" t="str">
            <v>-</v>
          </cell>
          <cell r="J28">
            <v>0</v>
          </cell>
          <cell r="K28">
            <v>0</v>
          </cell>
          <cell r="L28" t="str">
            <v>բնակավայրերի</v>
          </cell>
          <cell r="M28" t="str">
            <v>Այլ հողեր</v>
          </cell>
          <cell r="N28">
            <v>0</v>
          </cell>
          <cell r="O28">
            <v>0</v>
          </cell>
          <cell r="P28" t="str">
            <v>Համայնքային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>
            <v>26</v>
          </cell>
          <cell r="B29" t="str">
            <v>Շիրակ</v>
          </cell>
          <cell r="C29" t="str">
            <v>հ. Ախուրյան, Բենիամին բնակավայր</v>
          </cell>
          <cell r="D29">
            <v>0</v>
          </cell>
          <cell r="E29" t="str">
            <v>08-027-0003-0082</v>
          </cell>
          <cell r="F29">
            <v>0.60862000000000005</v>
          </cell>
          <cell r="G29">
            <v>0.58289999999999997</v>
          </cell>
          <cell r="H29" t="str">
            <v>----</v>
          </cell>
          <cell r="I29" t="str">
            <v>-</v>
          </cell>
          <cell r="J29">
            <v>0</v>
          </cell>
          <cell r="K29">
            <v>0</v>
          </cell>
          <cell r="L29" t="str">
            <v>բնակավայրերի</v>
          </cell>
          <cell r="M29" t="str">
            <v>Բնակելի կառուցապատման</v>
          </cell>
          <cell r="N29">
            <v>0</v>
          </cell>
          <cell r="O29">
            <v>0</v>
          </cell>
          <cell r="P29" t="str">
            <v>ԳԱԳԻԿ ԵԳԱՆՅԱՆ ԱՂԱՍՈՒ, ՄԵԼԱՆՅԱ ՆՈՒՇԻԿՅԱՆ ՌՈԲԵՐՏԻ</v>
          </cell>
          <cell r="Q29" t="str">
            <v>ԸՆԴՀԱՆՈՒՐ ՀԱՄԱՏԵՂ ՍԵՓԱԿԱՆՈՒԹՅՈՒՆ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>
            <v>27</v>
          </cell>
          <cell r="B30" t="str">
            <v>Շիրակ</v>
          </cell>
          <cell r="C30" t="str">
            <v>հ. Ախուրյան, Բենիամին բնակավայր</v>
          </cell>
          <cell r="D30">
            <v>0</v>
          </cell>
          <cell r="E30" t="str">
            <v>08-027-0003-0085</v>
          </cell>
          <cell r="F30">
            <v>0.58793799999999996</v>
          </cell>
          <cell r="G30">
            <v>0</v>
          </cell>
          <cell r="H30">
            <v>0</v>
          </cell>
          <cell r="I30" t="str">
            <v>-</v>
          </cell>
          <cell r="J30">
            <v>0</v>
          </cell>
          <cell r="K30">
            <v>0</v>
          </cell>
          <cell r="L30" t="str">
            <v>բնակավայրերի</v>
          </cell>
          <cell r="M30" t="str">
            <v>Այլ հողեր</v>
          </cell>
          <cell r="N30">
            <v>0</v>
          </cell>
          <cell r="O30">
            <v>0</v>
          </cell>
          <cell r="P30" t="str">
            <v>Համայնքային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>
            <v>28</v>
          </cell>
          <cell r="B31" t="str">
            <v>Շիրակ</v>
          </cell>
          <cell r="C31" t="str">
            <v>հ. Ախուրյան, Բենիամին բնակավայր</v>
          </cell>
          <cell r="D31">
            <v>0</v>
          </cell>
          <cell r="E31" t="str">
            <v>08-027-0525-0001</v>
          </cell>
          <cell r="F31">
            <v>0.54393000000000002</v>
          </cell>
          <cell r="G31">
            <v>0</v>
          </cell>
          <cell r="H31">
            <v>0</v>
          </cell>
          <cell r="I31" t="str">
            <v>-</v>
          </cell>
          <cell r="J31">
            <v>0</v>
          </cell>
          <cell r="K31">
            <v>0</v>
          </cell>
          <cell r="L31" t="str">
            <v>բնակավայրերի</v>
          </cell>
          <cell r="M31" t="str">
            <v>Ընդհանուր օգտագործման</v>
          </cell>
          <cell r="N31">
            <v>0</v>
          </cell>
          <cell r="O31">
            <v>0</v>
          </cell>
          <cell r="P31" t="str">
            <v>Համայնքային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29</v>
          </cell>
          <cell r="B32" t="str">
            <v>Շիրակ</v>
          </cell>
          <cell r="C32" t="str">
            <v>հ. Ախուրյան, Բենիամին բնակավայր</v>
          </cell>
          <cell r="D32">
            <v>0</v>
          </cell>
          <cell r="E32" t="str">
            <v>08-027-0004-0006</v>
          </cell>
          <cell r="F32">
            <v>5.951E-2</v>
          </cell>
          <cell r="G32">
            <v>0.06</v>
          </cell>
          <cell r="H32" t="str">
            <v>----</v>
          </cell>
          <cell r="I32" t="str">
            <v>-</v>
          </cell>
          <cell r="J32">
            <v>0</v>
          </cell>
          <cell r="K32">
            <v>0</v>
          </cell>
          <cell r="L32" t="str">
            <v>բնակավայրերի</v>
          </cell>
          <cell r="M32" t="str">
            <v>Բնակելի կառուցապատման</v>
          </cell>
          <cell r="N32">
            <v>0</v>
          </cell>
          <cell r="O32">
            <v>0</v>
          </cell>
          <cell r="P32" t="str">
            <v>Մայրամ Դավթյան Վանոյի, ՎԱՐԴԱՆՈՒՇ ՍԱՐԳՍՅԱՆ ՄՆԱՑԱԿԱՆԻ</v>
          </cell>
          <cell r="Q32" t="str">
            <v>ԸՆԴՀԱՆՈՒՐ ՀԱՄԱՏԵՂ ՍԵՓԱԿԱՆՈՒԹՅՈՒՆ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A33">
            <v>30</v>
          </cell>
          <cell r="B33" t="str">
            <v>Շիրակ</v>
          </cell>
          <cell r="C33" t="str">
            <v>հ. Ախուրյան, Բենիամին բնակավայր</v>
          </cell>
          <cell r="D33">
            <v>0</v>
          </cell>
          <cell r="E33" t="str">
            <v>08-027-0004-0007</v>
          </cell>
          <cell r="F33">
            <v>0.15092</v>
          </cell>
          <cell r="G33">
            <v>0.151</v>
          </cell>
          <cell r="H33" t="str">
            <v>----</v>
          </cell>
          <cell r="I33" t="str">
            <v>-</v>
          </cell>
          <cell r="J33">
            <v>0</v>
          </cell>
          <cell r="K33">
            <v>0</v>
          </cell>
          <cell r="L33" t="str">
            <v>բնակավայրերի</v>
          </cell>
          <cell r="M33" t="str">
            <v>Բնակելի կառուցապատման</v>
          </cell>
          <cell r="N33">
            <v>0</v>
          </cell>
          <cell r="O33">
            <v>0</v>
          </cell>
          <cell r="P33" t="str">
            <v>ԱՂԱՍԻ ՂԱԶԱՐՅԱՆ ԼԱՎԻԿԻ, ՎԱԻԴԱ ՄՂԴԵՍՅԱՆ ԱԼԲԵՐՏԻ</v>
          </cell>
          <cell r="Q33" t="str">
            <v>ԸՆԴՀԱՆՈՒՐ ՀԱՄԱՏԵՂ ՍԵՓԱԿԱՆՈՒԹՅՈՒՆ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31</v>
          </cell>
          <cell r="B34" t="str">
            <v>Շիրակ</v>
          </cell>
          <cell r="C34" t="str">
            <v>հ. Ախուրյան, Բենիամին բնակավայր</v>
          </cell>
          <cell r="D34" t="str">
            <v>Մարզ Շիրակ, համայնք Ախուրյան գյուղ Բենիամին 17-րդ փողոց  5/4-1 հողամաս</v>
          </cell>
          <cell r="E34" t="str">
            <v>08-027-0004-0087</v>
          </cell>
          <cell r="F34">
            <v>0.11829000000000001</v>
          </cell>
          <cell r="G34">
            <v>0.1183</v>
          </cell>
          <cell r="H34" t="str">
            <v>----</v>
          </cell>
          <cell r="I34" t="str">
            <v>-</v>
          </cell>
          <cell r="J34">
            <v>0</v>
          </cell>
          <cell r="K34">
            <v>0</v>
          </cell>
          <cell r="L34" t="str">
            <v>բնակավայրերի</v>
          </cell>
          <cell r="M34" t="str">
            <v>Բնակելի կառուցապատման</v>
          </cell>
          <cell r="N34">
            <v>0</v>
          </cell>
          <cell r="O34">
            <v>0</v>
          </cell>
          <cell r="P34" t="str">
            <v xml:space="preserve">ՀԱՅԱՍՏԱՆԻ ՀԱՆՐԱՊԵՏՈՒԹՅՈՒՆ </v>
          </cell>
          <cell r="Q34" t="str">
            <v>ՍԵՓԱԿԱՆՈՒԹՅՈՒՆ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A35">
            <v>32</v>
          </cell>
          <cell r="B35" t="str">
            <v>Շիրակ</v>
          </cell>
          <cell r="C35" t="str">
            <v>հ. Ախուրյան, Բենիամին բնակավայր</v>
          </cell>
          <cell r="D35">
            <v>0</v>
          </cell>
          <cell r="E35" t="str">
            <v>08-027-0004-0082</v>
          </cell>
          <cell r="F35">
            <v>3.5639999999999998E-2</v>
          </cell>
          <cell r="G35">
            <v>3.5654999999999999E-2</v>
          </cell>
          <cell r="H35" t="str">
            <v>----</v>
          </cell>
          <cell r="I35" t="str">
            <v>-</v>
          </cell>
          <cell r="J35">
            <v>0</v>
          </cell>
          <cell r="K35">
            <v>0</v>
          </cell>
          <cell r="L35" t="str">
            <v>բնակավայրերի</v>
          </cell>
          <cell r="M35" t="str">
            <v>Բնակելի կառուցապատման</v>
          </cell>
          <cell r="N35">
            <v>0</v>
          </cell>
          <cell r="O35">
            <v>0</v>
          </cell>
          <cell r="P35" t="str">
            <v xml:space="preserve">ՀԱՅԱՍՏԱՆԻ ՀԱՆՐԱՊԵՏՈՒԹՅՈՒՆ </v>
          </cell>
          <cell r="Q35" t="str">
            <v>ՍԵՓԱԿԱՆՈՒԹՅՈՒՆ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33</v>
          </cell>
          <cell r="B36" t="str">
            <v>Շիրակ</v>
          </cell>
          <cell r="C36" t="str">
            <v>հ. Ախուրյան, Բենիամին բնակավայր</v>
          </cell>
          <cell r="D36">
            <v>0</v>
          </cell>
          <cell r="E36" t="str">
            <v>08-027-0004-0081</v>
          </cell>
          <cell r="F36">
            <v>9.9519999999999997E-2</v>
          </cell>
          <cell r="G36">
            <v>9.9511000000000002E-2</v>
          </cell>
          <cell r="H36" t="str">
            <v>----</v>
          </cell>
          <cell r="I36" t="str">
            <v>-</v>
          </cell>
          <cell r="J36">
            <v>0</v>
          </cell>
          <cell r="K36">
            <v>0</v>
          </cell>
          <cell r="L36" t="str">
            <v>բնակավայրերի</v>
          </cell>
          <cell r="M36" t="str">
            <v>Բնակելի կառուցապատման</v>
          </cell>
          <cell r="N36">
            <v>0</v>
          </cell>
          <cell r="O36">
            <v>0</v>
          </cell>
          <cell r="P36" t="str">
            <v>ԼՈՒՍԻՆԵ ԱՎԵՏԻՍՅԱՆ ՎԱՀԱՆԻ, ԱՐՍԵՆ ՍԵՐՈՊՅԱՆ ՄԻՍԱԿԻ</v>
          </cell>
          <cell r="Q36" t="str">
            <v>ԸՆԴՀԱՆՈՒՐ ՀԱՄԱՏԵՂ ՍԵՓԱԿԱՆՈՒԹՅՈՒՆ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>
            <v>34</v>
          </cell>
          <cell r="B37" t="str">
            <v>Շիրակ</v>
          </cell>
          <cell r="C37" t="str">
            <v>հ. Ախուրյան, Բենիամին բնակավայր</v>
          </cell>
          <cell r="D37" t="str">
            <v>Մարզ Շիրակ, համայնք Ախուրյան գյուղ Բենիամին 17-րդ փողոց  7/3 հողամաս</v>
          </cell>
          <cell r="E37" t="str">
            <v>08-027-0004-0085</v>
          </cell>
          <cell r="F37">
            <v>0.13855000000000001</v>
          </cell>
          <cell r="G37">
            <v>0.13855999999999999</v>
          </cell>
          <cell r="H37" t="str">
            <v>----</v>
          </cell>
          <cell r="I37" t="str">
            <v>-</v>
          </cell>
          <cell r="J37">
            <v>0</v>
          </cell>
          <cell r="K37">
            <v>0</v>
          </cell>
          <cell r="L37" t="str">
            <v>բնակավայրերի</v>
          </cell>
          <cell r="M37" t="str">
            <v>Բնակելի կառուցապատման</v>
          </cell>
          <cell r="N37">
            <v>0</v>
          </cell>
          <cell r="O37">
            <v>0</v>
          </cell>
          <cell r="P37" t="str">
            <v>ՍԱՐԳԻՍ ՍԱՀԱԿՅԱՆ ՌՈՒԲԻԿԻ</v>
          </cell>
          <cell r="Q37" t="str">
            <v>ՍԵՓԱԿԱՆՈՒԹՅՈՒՆ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35</v>
          </cell>
          <cell r="B38" t="str">
            <v>Շիրակ</v>
          </cell>
          <cell r="C38" t="str">
            <v>հ. Ախուրյան, Բենիամին բնակավայր</v>
          </cell>
          <cell r="D38" t="str">
            <v>Մարզ Շիրակ, համայնք Ախուրյան գյուղ Բենիամին 17-րդ փողոց  7/2 հողամաս</v>
          </cell>
          <cell r="E38" t="str">
            <v>08-027-0004-0086</v>
          </cell>
          <cell r="F38">
            <v>1.959E-2</v>
          </cell>
          <cell r="G38">
            <v>1.959E-2</v>
          </cell>
          <cell r="H38" t="str">
            <v>----</v>
          </cell>
          <cell r="I38" t="str">
            <v>-</v>
          </cell>
          <cell r="J38">
            <v>0</v>
          </cell>
          <cell r="K38">
            <v>0</v>
          </cell>
          <cell r="L38" t="str">
            <v>բնակավայրերի</v>
          </cell>
          <cell r="M38" t="str">
            <v>Բնակելի կառուցապատման</v>
          </cell>
          <cell r="N38">
            <v>0</v>
          </cell>
          <cell r="O38">
            <v>0</v>
          </cell>
          <cell r="P38" t="str">
            <v xml:space="preserve">ՀԱՅԱՍՏԱՆԻ ՀԱՆՐԱՊԵՏՈՒԹՅՈՒՆ </v>
          </cell>
          <cell r="Q38" t="str">
            <v>ՍԵՓԱԿԱՆՈՒԹՅՈՒՆ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>
            <v>36</v>
          </cell>
          <cell r="B39" t="str">
            <v>Շիրակ</v>
          </cell>
          <cell r="C39" t="str">
            <v>հ. Ախուրյան, Բենիամին բնակավայր</v>
          </cell>
          <cell r="D39">
            <v>0</v>
          </cell>
          <cell r="E39" t="str">
            <v>08-027-0004-0059</v>
          </cell>
          <cell r="F39">
            <v>8.0189999999999997E-2</v>
          </cell>
          <cell r="G39">
            <v>0.08</v>
          </cell>
          <cell r="H39" t="str">
            <v>----</v>
          </cell>
          <cell r="I39" t="str">
            <v>-</v>
          </cell>
          <cell r="J39">
            <v>0</v>
          </cell>
          <cell r="K39">
            <v>0</v>
          </cell>
          <cell r="L39" t="str">
            <v>բնակավայրերի</v>
          </cell>
          <cell r="M39" t="str">
            <v>Բնակելի կառուցապատման</v>
          </cell>
          <cell r="N39">
            <v>0</v>
          </cell>
          <cell r="O39">
            <v>0</v>
          </cell>
          <cell r="P39" t="str">
            <v xml:space="preserve">Թավրեզ Հովհաննիսյան Պետրոսյան </v>
          </cell>
          <cell r="Q39" t="str">
            <v>ՍԵՓԱԿԱՆՈՒԹՅՈՒՆ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>
            <v>37</v>
          </cell>
          <cell r="B40" t="str">
            <v>Շիրակ</v>
          </cell>
          <cell r="C40" t="str">
            <v>հ. Ախուրյան, Բենիամին բնակավայր</v>
          </cell>
          <cell r="D40">
            <v>0</v>
          </cell>
          <cell r="E40" t="str">
            <v>08-027-0004-0065</v>
          </cell>
          <cell r="F40">
            <v>0.19625999999999999</v>
          </cell>
          <cell r="G40">
            <v>0.16900000000000001</v>
          </cell>
          <cell r="H40" t="str">
            <v>----</v>
          </cell>
          <cell r="I40" t="str">
            <v>-</v>
          </cell>
          <cell r="J40">
            <v>0</v>
          </cell>
          <cell r="K40">
            <v>0</v>
          </cell>
          <cell r="L40" t="str">
            <v>բնակավայրերի</v>
          </cell>
          <cell r="M40" t="str">
            <v>Բնակելի կառուցապատման</v>
          </cell>
          <cell r="N40">
            <v>0</v>
          </cell>
          <cell r="O40">
            <v>0</v>
          </cell>
          <cell r="P40" t="str">
            <v>ՍՈՖԻԿ ԱՆՏՈՆՅԱՆ ԱՍՔԱՆԱԶԻ, Սեվակ Անտոնյան Լիպարիտի, Հայկ Անտոնյան Լիպարիտի, Լիպարիտ Անտոնյան Արտավազդի, Արտակ Անտոնյան Լիպարիտի</v>
          </cell>
          <cell r="Q40" t="str">
            <v>ԸՆԴՀԱՆՈՒՐ ՀԱՄԱՏԵՂ ՍԵՓԱԿԱՆՈՒԹՅՈՒՆ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A41">
            <v>38</v>
          </cell>
          <cell r="B41" t="str">
            <v>Շիրակ</v>
          </cell>
          <cell r="C41" t="str">
            <v>հ. Ախուրյան, Բենիամին բնակավայր</v>
          </cell>
          <cell r="D41">
            <v>0</v>
          </cell>
          <cell r="E41" t="str">
            <v>08-027-0004-0078</v>
          </cell>
          <cell r="F41">
            <v>8.133E-2</v>
          </cell>
          <cell r="G41">
            <v>0</v>
          </cell>
          <cell r="H41" t="str">
            <v>-</v>
          </cell>
          <cell r="I41" t="str">
            <v>-</v>
          </cell>
          <cell r="J41">
            <v>0</v>
          </cell>
          <cell r="K41">
            <v>0</v>
          </cell>
          <cell r="L41" t="str">
            <v>բնակավայրերի</v>
          </cell>
          <cell r="M41" t="str">
            <v>Ընդհանուր օգտագործման</v>
          </cell>
          <cell r="N41">
            <v>0</v>
          </cell>
          <cell r="O41">
            <v>0</v>
          </cell>
          <cell r="P41" t="str">
            <v xml:space="preserve">ՀԱՅԱՍՏԱՆԻ ՀԱՆՐԱՊԵՏՈՒԹՅՈՒՆ 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39</v>
          </cell>
          <cell r="B42" t="str">
            <v>Շիրակ</v>
          </cell>
          <cell r="C42" t="str">
            <v>հ. Ախուրյան, Բենիամին բնակավայր</v>
          </cell>
          <cell r="D42">
            <v>0</v>
          </cell>
          <cell r="E42" t="str">
            <v>08-027-0004-0054</v>
          </cell>
          <cell r="F42">
            <v>0.22511999999999999</v>
          </cell>
          <cell r="G42">
            <v>0.22459999999999999</v>
          </cell>
          <cell r="H42" t="str">
            <v>----</v>
          </cell>
          <cell r="I42" t="str">
            <v>-</v>
          </cell>
          <cell r="J42">
            <v>0</v>
          </cell>
          <cell r="K42">
            <v>0</v>
          </cell>
          <cell r="L42" t="str">
            <v>բնակավայրերի</v>
          </cell>
          <cell r="M42" t="str">
            <v>Բնակելի կառուցապատման</v>
          </cell>
          <cell r="N42">
            <v>0</v>
          </cell>
          <cell r="O42">
            <v>0</v>
          </cell>
          <cell r="P42" t="str">
            <v>ՀԱՅԿԱՆՈՒՇ ՄԽՈՅԱՆ ՀԱՐՈՒԹԻԿԻ, ԵՐԱՆՈՒՀԻ ՄԽՈՅԱՆ ՈՍԿԱՆԻ, ԱՐՄԵՆՈՒՀԻ ՄԽՈՅԱՆ ՈՍԿԱՆԻ, ՈՍԿԱՆ ՄԽՈՅԱՆ ՀԵՆՐԻԿԻ</v>
          </cell>
          <cell r="Q42" t="str">
            <v>ԸՆԴՀԱՆՈՒՐ ԲԱԺՆԱՅԻՆ ՍԵՓԱԿԱՆՈՒԹՅՈՒՆ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40</v>
          </cell>
          <cell r="B43" t="str">
            <v>Շիրակ</v>
          </cell>
          <cell r="C43" t="str">
            <v>հ. Ախուրյան, Բենիամին բնակավայր</v>
          </cell>
          <cell r="D43">
            <v>0</v>
          </cell>
          <cell r="E43" t="str">
            <v>08-027-0004-0090</v>
          </cell>
          <cell r="F43">
            <v>4.9660000000000003E-2</v>
          </cell>
          <cell r="G43">
            <v>4.9660000000000003E-2</v>
          </cell>
          <cell r="H43" t="str">
            <v>----</v>
          </cell>
          <cell r="I43" t="str">
            <v>-</v>
          </cell>
          <cell r="J43">
            <v>0</v>
          </cell>
          <cell r="K43">
            <v>0</v>
          </cell>
          <cell r="L43" t="str">
            <v>բնակավայրերի</v>
          </cell>
          <cell r="M43" t="str">
            <v>Բնակելի կառուցապատման</v>
          </cell>
          <cell r="N43">
            <v>0</v>
          </cell>
          <cell r="O43">
            <v>0</v>
          </cell>
          <cell r="P43" t="str">
            <v xml:space="preserve">ՀԱՅԱՍՏԱՆԻ ՀԱՆՐԱՊԵՏՈՒԹՅՈՒՆ </v>
          </cell>
          <cell r="Q43" t="str">
            <v>ՍԵՓԱԿԱՆՈՒԹՅՈՒՆ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A44">
            <v>41</v>
          </cell>
          <cell r="B44" t="str">
            <v>Շիրակ</v>
          </cell>
          <cell r="C44" t="str">
            <v>հ. Ախուրյան, Բենիամին բնակավայր</v>
          </cell>
          <cell r="D44" t="str">
            <v>Մարզ Շիրակ, համայնք Ախուրյան գյուղ Բենիամին հողամաս</v>
          </cell>
          <cell r="E44" t="str">
            <v>08-027-0516-0002</v>
          </cell>
          <cell r="F44">
            <v>3.2539999999999999E-2</v>
          </cell>
          <cell r="G44">
            <v>3.2550000000000003E-2</v>
          </cell>
          <cell r="H44" t="str">
            <v>----</v>
          </cell>
          <cell r="I44" t="str">
            <v>-</v>
          </cell>
          <cell r="J44">
            <v>0</v>
          </cell>
          <cell r="K44">
            <v>0</v>
          </cell>
          <cell r="L44" t="str">
            <v>գյուղատնտեսական</v>
          </cell>
          <cell r="M44" t="str">
            <v>Այլ հողատեսք</v>
          </cell>
          <cell r="N44">
            <v>0</v>
          </cell>
          <cell r="O44">
            <v>0</v>
          </cell>
          <cell r="P44" t="str">
            <v xml:space="preserve">ՀԱՅԱՍՏԱՆԻ ՀԱՆՐԱՊԵՏՈՒԹՅՈՒՆ </v>
          </cell>
          <cell r="Q44" t="str">
            <v>ՍԵՓԱԿԱՆՈՒԹՅՈՒՆ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42</v>
          </cell>
          <cell r="B45" t="str">
            <v>Շիրակ</v>
          </cell>
          <cell r="C45" t="str">
            <v>հ. Ախուրյան, Բենիամին բնակավայր</v>
          </cell>
          <cell r="D45">
            <v>0</v>
          </cell>
          <cell r="E45" t="str">
            <v>08-027-0112-0019</v>
          </cell>
          <cell r="F45" t="str">
            <v>-</v>
          </cell>
          <cell r="G45">
            <v>0</v>
          </cell>
          <cell r="H45" t="str">
            <v>-</v>
          </cell>
          <cell r="I45" t="str">
            <v>-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43</v>
          </cell>
          <cell r="B46" t="str">
            <v>Շիրակ</v>
          </cell>
          <cell r="C46" t="str">
            <v>հ. Ախուրյան, Բենիամին բնակավայր</v>
          </cell>
          <cell r="D46" t="str">
            <v>Մարզ Շիրակ, համայնք Ախուրյան գյուղ Բենիամին</v>
          </cell>
          <cell r="E46" t="str">
            <v>08-027-0112-0004</v>
          </cell>
          <cell r="F46">
            <v>1.3987499999999999</v>
          </cell>
          <cell r="G46">
            <v>1.5</v>
          </cell>
          <cell r="H46" t="str">
            <v>----</v>
          </cell>
          <cell r="I46" t="str">
            <v>-</v>
          </cell>
          <cell r="J46">
            <v>0</v>
          </cell>
          <cell r="K46">
            <v>0</v>
          </cell>
          <cell r="L46" t="str">
            <v>գյուղատնտեսական</v>
          </cell>
          <cell r="M46" t="str">
            <v>Վարելահող</v>
          </cell>
          <cell r="N46">
            <v>0</v>
          </cell>
          <cell r="O46">
            <v>0</v>
          </cell>
          <cell r="P46" t="str">
            <v>ԵԳՈՌ ԱՐԱՄՅԱՆ ԺՈՐԺԻԿԻ, ՍՈՒՍԱՆՆԱ ԱՐԱՄՅԱՆ ԱԼՄԱՐՏՈՒՆԻԿԻ, ԼԻԼԻԹ ԱՐԱՄՅԱՆ ԵԳՈՌԻ, ՎԱՐԴՈՒՀԻ ԱՐԱՄՅԱՆ ԵԳՈՌԻ, ԱՐՄԵՆՈՒՀԻ ԱՐԱՄՅԱՆ ԵԳՈՌԻ</v>
          </cell>
          <cell r="Q46" t="str">
            <v>ԸՆԴՀԱՆՈՒՐ ՀԱՄԱՏԵՂ ՍԵՓԱԿԱՆՈՒԹՅՈՒՆ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44</v>
          </cell>
          <cell r="B47" t="str">
            <v>Շիրակ</v>
          </cell>
          <cell r="C47" t="str">
            <v>հ. Ախուրյան, Բենիամին բնակավայր</v>
          </cell>
          <cell r="D47" t="str">
            <v>Մարզ Շիրակ, համայնք Ախուրյան գյուղ Բենիամին</v>
          </cell>
          <cell r="E47" t="str">
            <v>08-027-0112-0006</v>
          </cell>
          <cell r="F47">
            <v>0.62655000000000005</v>
          </cell>
          <cell r="G47">
            <v>0.63</v>
          </cell>
          <cell r="H47" t="str">
            <v>----</v>
          </cell>
          <cell r="I47" t="str">
            <v>-</v>
          </cell>
          <cell r="J47">
            <v>0</v>
          </cell>
          <cell r="K47">
            <v>0</v>
          </cell>
          <cell r="L47" t="str">
            <v>գյուղատնտեսական</v>
          </cell>
          <cell r="M47" t="str">
            <v>Վարելահող</v>
          </cell>
          <cell r="N47">
            <v>0</v>
          </cell>
          <cell r="O47">
            <v>0</v>
          </cell>
          <cell r="P47" t="str">
            <v>ԱՂԱՍԻ ՂԱԶԱՐՅԱՆ ԼԱՎԻԿԻ, ՎԱԻԴԱ ՄՂԴԵՍՅԱՆ ԱԼԲԵՐՏԻ</v>
          </cell>
          <cell r="Q47" t="str">
            <v>ԸՆԴՀԱՆՈՒՐ ՀԱՄԱՏԵՂ ՍԵՓԱԿԱՆՈՒԹՅՈՒՆ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45</v>
          </cell>
          <cell r="B48" t="str">
            <v>Շիրակ</v>
          </cell>
          <cell r="C48" t="str">
            <v>հ. Ախուրյան, Բենիամին բնակավայր</v>
          </cell>
          <cell r="D48" t="str">
            <v>Մարզ Շիրակ, համայնք Ախուրյան գյուղ Բենիամին</v>
          </cell>
          <cell r="E48" t="str">
            <v>08-027-0112-0007</v>
          </cell>
          <cell r="F48">
            <v>1.2139599999999999</v>
          </cell>
          <cell r="G48">
            <v>1.21</v>
          </cell>
          <cell r="H48" t="str">
            <v>----</v>
          </cell>
          <cell r="I48" t="str">
            <v>-</v>
          </cell>
          <cell r="J48">
            <v>0</v>
          </cell>
          <cell r="K48">
            <v>0</v>
          </cell>
          <cell r="L48" t="str">
            <v>գյուղատնտեսական</v>
          </cell>
          <cell r="M48" t="str">
            <v>Վարելահող</v>
          </cell>
          <cell r="N48">
            <v>0</v>
          </cell>
          <cell r="O48">
            <v>0</v>
          </cell>
          <cell r="P48" t="str">
            <v>Ռազմիկ Գրիգորյան Ցոլակի</v>
          </cell>
          <cell r="Q48" t="str">
            <v>ՍԵՓԱԿԱՆՈՒԹՅՈՒՆ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>
            <v>46</v>
          </cell>
          <cell r="B49" t="str">
            <v>Շիրակ</v>
          </cell>
          <cell r="C49" t="str">
            <v>հ. Ախուրյան, Բենիամին բնակավայր</v>
          </cell>
          <cell r="D49" t="str">
            <v>Մարզ Շիրակ, համայնք Ախուրյան գյուղ Բենիամին</v>
          </cell>
          <cell r="E49" t="str">
            <v>08-027-0112-0008</v>
          </cell>
          <cell r="F49">
            <v>0.59545000000000003</v>
          </cell>
          <cell r="G49">
            <v>0.6</v>
          </cell>
          <cell r="H49" t="str">
            <v>----</v>
          </cell>
          <cell r="I49" t="str">
            <v>-</v>
          </cell>
          <cell r="J49">
            <v>0</v>
          </cell>
          <cell r="K49">
            <v>0</v>
          </cell>
          <cell r="L49" t="str">
            <v>գյուղատնտեսական</v>
          </cell>
          <cell r="M49" t="str">
            <v>Վարելահող</v>
          </cell>
          <cell r="N49">
            <v>0</v>
          </cell>
          <cell r="O49">
            <v>0</v>
          </cell>
          <cell r="P49" t="str">
            <v>ՕՖԻԿ ՄԿՐՏՉՅԱՆ ԵՂԻԶԱՐԻ</v>
          </cell>
          <cell r="Q49" t="str">
            <v>ՍԵՓԱԿԱՆՈՒԹՅՈՒՆ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>
            <v>47</v>
          </cell>
          <cell r="B50" t="str">
            <v>Շիրակ</v>
          </cell>
          <cell r="C50" t="str">
            <v>հ. Ախուրյան, Բենիամին բնակավայր</v>
          </cell>
          <cell r="D50" t="str">
            <v>Մարզ Շիրակ, համայնք Ախուրյան գյուղ Բենիամին</v>
          </cell>
          <cell r="E50" t="str">
            <v>08-027-0112-0009</v>
          </cell>
          <cell r="F50">
            <v>1.74091</v>
          </cell>
          <cell r="G50">
            <v>1.7</v>
          </cell>
          <cell r="H50" t="str">
            <v>----</v>
          </cell>
          <cell r="I50" t="str">
            <v>-</v>
          </cell>
          <cell r="J50">
            <v>0</v>
          </cell>
          <cell r="K50">
            <v>0</v>
          </cell>
          <cell r="L50" t="str">
            <v>գյուղատնտեսական</v>
          </cell>
          <cell r="M50" t="str">
            <v>Վարելահող</v>
          </cell>
          <cell r="N50">
            <v>0</v>
          </cell>
          <cell r="O50">
            <v>0</v>
          </cell>
          <cell r="P50" t="str">
            <v>ՄՈՎՍԵՍ ԱԲՐԱՀԱՄՅԱՆ ՍԱՍՈՒՆԻԿԻ</v>
          </cell>
          <cell r="Q50" t="str">
            <v>ՍԵՓԱԿԱՆՈՒԹՅՈՒՆ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48</v>
          </cell>
          <cell r="B51" t="str">
            <v>Շիրակ</v>
          </cell>
          <cell r="C51" t="str">
            <v>հ. Ախուրյան, Բենիամին բնակավայր</v>
          </cell>
          <cell r="D51" t="str">
            <v>Մարզ Շիրակ, համայնք Ախուրյան գյուղ Բենիամին</v>
          </cell>
          <cell r="E51" t="str">
            <v>08-027-0112-0010</v>
          </cell>
          <cell r="F51">
            <v>1.31952</v>
          </cell>
          <cell r="G51">
            <v>1.32</v>
          </cell>
          <cell r="H51" t="str">
            <v>----</v>
          </cell>
          <cell r="I51" t="str">
            <v>-</v>
          </cell>
          <cell r="J51">
            <v>0</v>
          </cell>
          <cell r="K51">
            <v>0</v>
          </cell>
          <cell r="L51" t="str">
            <v>գյուղատնտեսական</v>
          </cell>
          <cell r="M51" t="str">
            <v>Վարելահող</v>
          </cell>
          <cell r="N51">
            <v>0</v>
          </cell>
          <cell r="O51">
            <v>0</v>
          </cell>
          <cell r="P51" t="str">
            <v>Թամարա Աբրահամյան Վոլոդի, ՀԱՄԲԱՐՁՈՒՄ ԱԲՐԱՀԱՄՅԱՆ ՍԱՍՈՒՆԻԿԻ, Սասունիկ Աբրահամյան Կորյունի, ՄՈՎՍԵՍ ԱԲՐԱՀԱՄՅԱՆ ՍԱՍՈՒՆԻԿԻ, ԿՈՐՅՈՒՆ ԱԲՐԱՀԱՄՅԱՆ ՍԱՍՈՒՆԻԿԻ</v>
          </cell>
          <cell r="Q51" t="str">
            <v>ԸՆԴՀԱՆՈՒՐ ՀԱՄԱՏԵՂ ՍԵՓԱԿԱՆՈՒԹՅՈՒՆ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A52">
            <v>49</v>
          </cell>
          <cell r="B52" t="str">
            <v>Շիրակ</v>
          </cell>
          <cell r="C52" t="str">
            <v>հ. Ախուրյան, Բենիամին բնակավայր</v>
          </cell>
          <cell r="D52" t="str">
            <v>Մարզ Շիրակ, համայնք Ախուրյան գյուղ Բենիամին  վարելահող</v>
          </cell>
          <cell r="E52" t="str">
            <v>08-027-0112-0011</v>
          </cell>
          <cell r="F52">
            <v>0.81610000000000005</v>
          </cell>
          <cell r="G52">
            <v>0.82</v>
          </cell>
          <cell r="H52" t="str">
            <v>----</v>
          </cell>
          <cell r="I52" t="str">
            <v>-</v>
          </cell>
          <cell r="J52">
            <v>0</v>
          </cell>
          <cell r="K52">
            <v>0</v>
          </cell>
          <cell r="L52" t="str">
            <v>գյուղատնտեսական</v>
          </cell>
          <cell r="M52" t="str">
            <v>Վարելահող</v>
          </cell>
          <cell r="N52">
            <v>0</v>
          </cell>
          <cell r="O52">
            <v>0</v>
          </cell>
          <cell r="P52" t="str">
            <v>ԱՐԱՄ ՄԵԼԻՔՅԱՆ ԼՅՈՎԱՅԻ</v>
          </cell>
          <cell r="Q52" t="str">
            <v>ՍԵՓԱԿԱՆՈՒԹՅՈՒՆ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>
            <v>50</v>
          </cell>
          <cell r="B53" t="str">
            <v>Շիրակ</v>
          </cell>
          <cell r="C53" t="str">
            <v>հ. Ախուրյան, Բենիամին բնակավայր</v>
          </cell>
          <cell r="D53" t="str">
            <v>Մարզ Շիրակ, համայնք Ախուրյան գյուղ Բենիամին</v>
          </cell>
          <cell r="E53" t="str">
            <v>08-027-0112-0012</v>
          </cell>
          <cell r="F53">
            <v>1.4077599999999999</v>
          </cell>
          <cell r="G53">
            <v>1.4</v>
          </cell>
          <cell r="H53" t="str">
            <v>----</v>
          </cell>
          <cell r="I53" t="str">
            <v>-</v>
          </cell>
          <cell r="J53">
            <v>0</v>
          </cell>
          <cell r="K53">
            <v>0</v>
          </cell>
          <cell r="L53" t="str">
            <v>գյուղատնտեսական</v>
          </cell>
          <cell r="M53" t="str">
            <v>Վարելահող</v>
          </cell>
          <cell r="N53">
            <v>0</v>
          </cell>
          <cell r="O53">
            <v>0</v>
          </cell>
          <cell r="P53" t="str">
            <v>ԼԱԴԻՇՎԱ ՄԽՈՅԱՆ ՀՈՎՍԵՓԻ, ՍԻՐՈՒՇ ԿԱՐԱՊԵՏՅԱՆ ՍԻՐԵԿԱՆԻ, ՀԱԿՈԲ ԿԱՐԱՊԵՏՅԱՆ ԼԱԴԻՇՎԱՅԻ, ՀՈՎՍԵՓ ԿԱՐԱՊԵՏՅԱՆ ԼԱԴԻՇՎԱՅԻ, Մանիշակ Կարապետյան Լադիշվայի</v>
          </cell>
          <cell r="Q53" t="str">
            <v>ԸՆԴՀԱՆՈՒՐ ՀԱՄԱՏԵՂ ՍԵՓԱԿԱՆՈՒԹՅՈՒՆ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51</v>
          </cell>
          <cell r="B54" t="str">
            <v>Շիրակ</v>
          </cell>
          <cell r="C54" t="str">
            <v>հ. Ախուրյան, Բենիամին բնակավայր</v>
          </cell>
          <cell r="D54" t="str">
            <v>Մարզ Շիրակ, համայնք Ախուրյան գյուղ Բենիամին</v>
          </cell>
          <cell r="E54" t="str">
            <v>08-027-0112-0013</v>
          </cell>
          <cell r="F54" t="str">
            <v>-</v>
          </cell>
          <cell r="G54">
            <v>0.31</v>
          </cell>
          <cell r="H54" t="str">
            <v>----</v>
          </cell>
          <cell r="I54" t="str">
            <v>-</v>
          </cell>
          <cell r="J54">
            <v>0</v>
          </cell>
          <cell r="K54">
            <v>0</v>
          </cell>
          <cell r="L54" t="str">
            <v>գյուղատնտեսական</v>
          </cell>
          <cell r="M54" t="str">
            <v>Վարելահող</v>
          </cell>
          <cell r="N54">
            <v>0</v>
          </cell>
          <cell r="O54">
            <v>0</v>
          </cell>
          <cell r="P54" t="str">
            <v>ԿԱՐԱՊԵՏ ՊԵՏՐՈՍՅԱՆ ԱՎԵՏԻՔԻ</v>
          </cell>
          <cell r="Q54" t="str">
            <v>ՍԵՓԱԿԱՆՈՒԹՅՈՒՆ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>
            <v>52</v>
          </cell>
          <cell r="B55" t="str">
            <v>Շիրակ</v>
          </cell>
          <cell r="C55" t="str">
            <v>հ. Ախուրյան, Բենիամին բնակավայր</v>
          </cell>
          <cell r="D55">
            <v>0</v>
          </cell>
          <cell r="E55" t="str">
            <v>08-027-0112-0014</v>
          </cell>
          <cell r="F55" t="str">
            <v>-</v>
          </cell>
          <cell r="G55">
            <v>0</v>
          </cell>
          <cell r="H55" t="str">
            <v>-</v>
          </cell>
          <cell r="I55" t="str">
            <v>-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53</v>
          </cell>
          <cell r="B56" t="str">
            <v>Շիրակ</v>
          </cell>
          <cell r="C56" t="str">
            <v>հ. Ախուրյան, Բենիամին բնակավայր</v>
          </cell>
          <cell r="D56">
            <v>0</v>
          </cell>
          <cell r="E56" t="str">
            <v>08-027-0112-0015</v>
          </cell>
          <cell r="F56" t="str">
            <v>-</v>
          </cell>
          <cell r="G56">
            <v>0</v>
          </cell>
          <cell r="H56" t="str">
            <v>-</v>
          </cell>
          <cell r="I56" t="str">
            <v>-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54</v>
          </cell>
          <cell r="B57" t="str">
            <v>Շիրակ</v>
          </cell>
          <cell r="C57" t="str">
            <v>հ. Ախուրյան, Բենիամին բնակավայր</v>
          </cell>
          <cell r="D57">
            <v>0</v>
          </cell>
          <cell r="E57" t="str">
            <v>08-027-0112-0016</v>
          </cell>
          <cell r="F57" t="str">
            <v>-</v>
          </cell>
          <cell r="G57">
            <v>0</v>
          </cell>
          <cell r="H57" t="str">
            <v>-</v>
          </cell>
          <cell r="I57" t="str">
            <v>-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>
            <v>55</v>
          </cell>
          <cell r="B58" t="str">
            <v>Շիրակ</v>
          </cell>
          <cell r="C58" t="str">
            <v>հ. Ախուրյան, Բենիամին բնակավայր</v>
          </cell>
          <cell r="D58">
            <v>0</v>
          </cell>
          <cell r="E58" t="str">
            <v>08-027-0112-0017</v>
          </cell>
          <cell r="F58" t="str">
            <v>-</v>
          </cell>
          <cell r="G58">
            <v>0</v>
          </cell>
          <cell r="H58" t="str">
            <v>-</v>
          </cell>
          <cell r="I58" t="str">
            <v>-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>
            <v>56</v>
          </cell>
          <cell r="B59" t="str">
            <v>Շիրակ</v>
          </cell>
          <cell r="C59" t="str">
            <v>հ. Ախուրյան, Բենիամին բնակավայր</v>
          </cell>
          <cell r="D59">
            <v>0</v>
          </cell>
          <cell r="E59" t="str">
            <v>08-027-0112-0018</v>
          </cell>
          <cell r="F59" t="str">
            <v>-</v>
          </cell>
          <cell r="G59">
            <v>0</v>
          </cell>
          <cell r="H59" t="str">
            <v>-</v>
          </cell>
          <cell r="I59" t="str">
            <v>-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57</v>
          </cell>
          <cell r="B60" t="str">
            <v>Շիրակ</v>
          </cell>
          <cell r="C60" t="str">
            <v>հ. Ախուրյան, Բենիամին բնակավայր</v>
          </cell>
          <cell r="D60">
            <v>0</v>
          </cell>
          <cell r="E60" t="str">
            <v>08-027-0112-0021</v>
          </cell>
          <cell r="F60" t="str">
            <v>-</v>
          </cell>
          <cell r="G60">
            <v>0</v>
          </cell>
          <cell r="H60" t="str">
            <v>-</v>
          </cell>
          <cell r="I60" t="str">
            <v>-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58</v>
          </cell>
          <cell r="B61" t="str">
            <v>Շիրակ</v>
          </cell>
          <cell r="C61" t="str">
            <v>հ. Ախուրյան, Բենիամին բնակավայր</v>
          </cell>
          <cell r="D61">
            <v>0</v>
          </cell>
          <cell r="E61" t="str">
            <v>08-027-0522-0001</v>
          </cell>
          <cell r="F61">
            <v>0.54992799999999997</v>
          </cell>
          <cell r="G61">
            <v>0</v>
          </cell>
          <cell r="H61" t="str">
            <v>-</v>
          </cell>
          <cell r="I61" t="str">
            <v>-</v>
          </cell>
          <cell r="J61">
            <v>0</v>
          </cell>
          <cell r="K61">
            <v>0</v>
          </cell>
          <cell r="L61" t="str">
            <v>գյուղատնտեսական</v>
          </cell>
          <cell r="M61" t="str">
            <v>Այլ հողատեսք</v>
          </cell>
          <cell r="N61">
            <v>0</v>
          </cell>
          <cell r="O61">
            <v>0</v>
          </cell>
          <cell r="P61" t="str">
            <v>Համայնքային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>
            <v>59</v>
          </cell>
          <cell r="B62" t="str">
            <v>Շիրակ</v>
          </cell>
          <cell r="C62" t="str">
            <v>հ. Ախուրյան, Բենիամին բնակավայր</v>
          </cell>
          <cell r="D62">
            <v>0</v>
          </cell>
          <cell r="E62" t="str">
            <v>08-027-0553-0001</v>
          </cell>
          <cell r="F62">
            <v>0.75786900000000001</v>
          </cell>
          <cell r="G62">
            <v>0</v>
          </cell>
          <cell r="H62" t="str">
            <v>-</v>
          </cell>
          <cell r="I62" t="str">
            <v>-</v>
          </cell>
          <cell r="J62">
            <v>0</v>
          </cell>
          <cell r="K62">
            <v>0</v>
          </cell>
          <cell r="L62" t="str">
            <v>Ջրային</v>
          </cell>
          <cell r="M62" t="str">
            <v>Ջրանցք</v>
          </cell>
          <cell r="N62">
            <v>0</v>
          </cell>
          <cell r="O62">
            <v>0</v>
          </cell>
          <cell r="P62" t="str">
            <v xml:space="preserve">ՀԱՅԱՍՏԱՆԻ ՀԱՆՐԱՊԵՏՈՒԹՅՈՒՆ 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60</v>
          </cell>
          <cell r="B63" t="str">
            <v>Շիրակ</v>
          </cell>
          <cell r="C63" t="str">
            <v>հ. Ախուրյան, Բենիամին բնակավայր</v>
          </cell>
          <cell r="D63" t="str">
            <v>Մարզ Շիրակ, համայնք Ախուրյան գյուղ Բենիամին հողամաս</v>
          </cell>
          <cell r="E63" t="str">
            <v>08-027-0522-0002</v>
          </cell>
          <cell r="F63">
            <v>5.9020000000000001E-3</v>
          </cell>
          <cell r="G63">
            <v>5.8999999999999999E-3</v>
          </cell>
          <cell r="H63" t="str">
            <v>----</v>
          </cell>
          <cell r="I63" t="str">
            <v>-</v>
          </cell>
          <cell r="J63">
            <v>0</v>
          </cell>
          <cell r="K63">
            <v>0</v>
          </cell>
          <cell r="L63" t="str">
            <v>գյուղատնտեսական</v>
          </cell>
          <cell r="M63" t="str">
            <v>Այլ հողատեսք</v>
          </cell>
          <cell r="N63">
            <v>0</v>
          </cell>
          <cell r="O63">
            <v>0</v>
          </cell>
          <cell r="P63" t="str">
            <v xml:space="preserve">ՀԱՅԱՍՏԱՆԻ ՀԱՆՐԱՊԵՏՈՒԹՅՈՒՆ </v>
          </cell>
          <cell r="Q63" t="str">
            <v>ՍԵՓԱԿԱՆՈՒԹՅՈՒՆ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61</v>
          </cell>
          <cell r="B64" t="str">
            <v>Շիրակ</v>
          </cell>
          <cell r="C64" t="str">
            <v>հ. Ախուրյան, Բենիամին բնակավայր</v>
          </cell>
          <cell r="D64">
            <v>0</v>
          </cell>
          <cell r="E64" t="str">
            <v>08-027-0109-0006</v>
          </cell>
          <cell r="F64">
            <v>11.293962000000001</v>
          </cell>
          <cell r="G64">
            <v>0</v>
          </cell>
          <cell r="H64" t="str">
            <v>-</v>
          </cell>
          <cell r="I64" t="str">
            <v>-</v>
          </cell>
          <cell r="J64">
            <v>0</v>
          </cell>
          <cell r="K64">
            <v>0</v>
          </cell>
          <cell r="L64" t="str">
            <v>Հատուկ պահպանվող տարածքների</v>
          </cell>
          <cell r="M64" t="str">
            <v>պատմական և մշակութային</v>
          </cell>
          <cell r="N64">
            <v>0</v>
          </cell>
          <cell r="O64">
            <v>0</v>
          </cell>
          <cell r="P64" t="str">
            <v>Համայնքային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62</v>
          </cell>
          <cell r="B65" t="str">
            <v>Շիրակ</v>
          </cell>
          <cell r="C65" t="str">
            <v>հ. Ախուրյան, Բենիամին բնակավայր</v>
          </cell>
          <cell r="D65">
            <v>0</v>
          </cell>
          <cell r="E65" t="str">
            <v>08-027-0109-0001</v>
          </cell>
          <cell r="F65">
            <v>0.53110800000000002</v>
          </cell>
          <cell r="G65">
            <v>0.53</v>
          </cell>
          <cell r="H65" t="str">
            <v>----</v>
          </cell>
          <cell r="I65" t="str">
            <v>-</v>
          </cell>
          <cell r="J65">
            <v>0</v>
          </cell>
          <cell r="K65">
            <v>0</v>
          </cell>
          <cell r="L65" t="str">
            <v>գյուղատնտեսական</v>
          </cell>
          <cell r="M65" t="str">
            <v>Վարելահող</v>
          </cell>
          <cell r="N65">
            <v>0</v>
          </cell>
          <cell r="O65">
            <v>0</v>
          </cell>
          <cell r="P65" t="str">
            <v>ՍՈՒՍԱՆ ՂԱԶԱՐՅԱՆ ՍԱՐԳՍԻ, ՄԱՆՈՒԿ ՂԱԶԱՐՅԱՆ ԱՆԴՐԱՆԻԿԻ, ՍՈՖԻԿ ՂԱԶԱՐՅԱՆ ՄԱՆՈՒԿԻ, ԱՆԴՐԱՆԻԿ ՂԱԶԱՐՅԱՆ ՄԱՆՈՒԿԻ, ՏԱԹԵՎԻԿ ՂԱԶԱՐՅԱՆ ՄԱՆՈՒԿԻ</v>
          </cell>
          <cell r="Q65" t="str">
            <v>ԸՆԴՀԱՆՈՒՐ ՀԱՄԱՏԵՂ ՍԵՓԱԿԱՆՈՒԹՅՈՒՆ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63</v>
          </cell>
          <cell r="B66" t="str">
            <v>Շիրակ</v>
          </cell>
          <cell r="C66" t="str">
            <v>հ. Ախուրյան, Բենիամին բնակավայր</v>
          </cell>
          <cell r="D66">
            <v>0</v>
          </cell>
          <cell r="E66" t="str">
            <v>08-027-0109-0002</v>
          </cell>
          <cell r="F66">
            <v>0.30665799999999999</v>
          </cell>
          <cell r="G66">
            <v>0.3</v>
          </cell>
          <cell r="H66" t="str">
            <v>----</v>
          </cell>
          <cell r="I66" t="str">
            <v>-</v>
          </cell>
          <cell r="J66">
            <v>0</v>
          </cell>
          <cell r="K66">
            <v>0</v>
          </cell>
          <cell r="L66" t="str">
            <v>գյուղատնտեսական</v>
          </cell>
          <cell r="M66" t="str">
            <v>Վարելահող</v>
          </cell>
          <cell r="N66">
            <v>0</v>
          </cell>
          <cell r="O66">
            <v>0</v>
          </cell>
          <cell r="P66" t="str">
            <v>ԼԵՆԱ ՂԱԶԱՐՅԱՆ ԱՆԴՐԱՆԻԿԻ, ԼՈՒՍՅԱ ՂԱԶԱՐՅԱՆ ԱՆԴՐԱՆԻԿԻ</v>
          </cell>
          <cell r="Q66" t="str">
            <v>ԸՆԴՀԱՆՈՒՐ ՀԱՄԱՏԵՂ ՍԵՓԱԿԱՆՈՒԹՅՈՒՆ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64</v>
          </cell>
          <cell r="B67" t="str">
            <v>Շիրակ</v>
          </cell>
          <cell r="C67" t="str">
            <v>հ. Ախուրյան, Բենիամին բնակավայր</v>
          </cell>
          <cell r="D67">
            <v>0</v>
          </cell>
          <cell r="E67" t="str">
            <v>08-027-0109-0003</v>
          </cell>
          <cell r="F67">
            <v>0.56601500000000005</v>
          </cell>
          <cell r="G67">
            <v>0.56000000000000005</v>
          </cell>
          <cell r="H67" t="str">
            <v>----</v>
          </cell>
          <cell r="I67" t="str">
            <v>-</v>
          </cell>
          <cell r="J67">
            <v>0</v>
          </cell>
          <cell r="K67">
            <v>0</v>
          </cell>
          <cell r="L67" t="str">
            <v>գյուղատնտեսական</v>
          </cell>
          <cell r="M67" t="str">
            <v>Վարելահող</v>
          </cell>
          <cell r="N67">
            <v>0</v>
          </cell>
          <cell r="O67">
            <v>0</v>
          </cell>
          <cell r="P67" t="str">
            <v>Մայրանուշ Գեվորգյան Հովհաննեսի, Մամիկոն Ղազարյան Անդրանիկի</v>
          </cell>
          <cell r="Q67" t="str">
            <v>ԸՆԴՀԱՆՈՒՐ ՀԱՄԱՏԵՂ ՍԵՓԱԿԱՆՈՒԹՅՈՒՆ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65</v>
          </cell>
          <cell r="B68" t="str">
            <v>Շիրակ</v>
          </cell>
          <cell r="C68" t="str">
            <v>հ. Ախուրյան, Բենիամին բնակավայր</v>
          </cell>
          <cell r="D68">
            <v>0</v>
          </cell>
          <cell r="E68" t="str">
            <v>08-027-0109-0004</v>
          </cell>
          <cell r="F68">
            <v>0.34096599999999999</v>
          </cell>
          <cell r="G68">
            <v>0.3</v>
          </cell>
          <cell r="H68" t="str">
            <v>----</v>
          </cell>
          <cell r="I68" t="str">
            <v>-</v>
          </cell>
          <cell r="J68">
            <v>0</v>
          </cell>
          <cell r="K68">
            <v>0</v>
          </cell>
          <cell r="L68" t="str">
            <v>գյուղատնտեսական</v>
          </cell>
          <cell r="M68" t="str">
            <v>Վարելահող</v>
          </cell>
          <cell r="N68">
            <v>0</v>
          </cell>
          <cell r="O68">
            <v>0</v>
          </cell>
          <cell r="P68" t="str">
            <v>Աղասի Իսրաելյան Յուրիկի</v>
          </cell>
          <cell r="Q68" t="str">
            <v>ՍԵՓԱԿԱՆՈՒԹՅՈՒՆ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66</v>
          </cell>
          <cell r="B69" t="str">
            <v>Շիրակ</v>
          </cell>
          <cell r="C69" t="str">
            <v>հ. Ախուրյան, Բենիամին բնակավայր</v>
          </cell>
          <cell r="D69">
            <v>0</v>
          </cell>
          <cell r="E69" t="str">
            <v>08-027-0109-0007</v>
          </cell>
          <cell r="F69">
            <v>1.517754</v>
          </cell>
          <cell r="G69">
            <v>1.5</v>
          </cell>
          <cell r="H69" t="str">
            <v>----</v>
          </cell>
          <cell r="I69" t="str">
            <v>-</v>
          </cell>
          <cell r="J69">
            <v>0</v>
          </cell>
          <cell r="K69">
            <v>0</v>
          </cell>
          <cell r="L69" t="str">
            <v>գյուղատնտեսական</v>
          </cell>
          <cell r="M69" t="str">
            <v>Վարելահող</v>
          </cell>
          <cell r="N69">
            <v>0</v>
          </cell>
          <cell r="O69">
            <v>0</v>
          </cell>
          <cell r="P69" t="str">
            <v>ԼԵՆԱ ՂԱԶԱՐՅԱՆ ԱՆԴՐԱՆԻԿԻ</v>
          </cell>
          <cell r="Q69" t="str">
            <v>ՎԱՐՁԱԿԱԼՈՒԹՅՈՒՆ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>
            <v>67</v>
          </cell>
          <cell r="B70" t="str">
            <v>Շիրակ</v>
          </cell>
          <cell r="C70" t="str">
            <v>հ. Ախուրյան, Բենիամին բնակավայր</v>
          </cell>
          <cell r="D70" t="str">
            <v>Մարզ Շիրակ, համայնք Ախուրյան գյուղ Բենիամին</v>
          </cell>
          <cell r="E70" t="str">
            <v>08-027-0550-0002</v>
          </cell>
          <cell r="F70">
            <v>0.20193</v>
          </cell>
          <cell r="G70">
            <v>2.0199999999999999E-2</v>
          </cell>
          <cell r="H70" t="str">
            <v>----</v>
          </cell>
          <cell r="I70" t="str">
            <v>-</v>
          </cell>
          <cell r="J70">
            <v>0</v>
          </cell>
          <cell r="K70">
            <v>0</v>
          </cell>
          <cell r="L70" t="str">
            <v>գյուղատնտեսական</v>
          </cell>
          <cell r="M70" t="str">
            <v>Այլ հողատեսք</v>
          </cell>
          <cell r="N70">
            <v>0</v>
          </cell>
          <cell r="O70">
            <v>0</v>
          </cell>
          <cell r="P70" t="str">
            <v xml:space="preserve">ՀԱՅԱՍՏԱՆԻ ՀԱՆՐԱՊԵՏՈՒԹՅՈՒՆ </v>
          </cell>
          <cell r="Q70" t="str">
            <v>ՍԵՓԱԿԱՆՈՒԹՅՈՒՆ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68</v>
          </cell>
          <cell r="B71" t="str">
            <v>Շիրակ</v>
          </cell>
          <cell r="C71" t="str">
            <v>հ. Ախուրյան, Բենիամին բնակավայր</v>
          </cell>
          <cell r="D71" t="str">
            <v>Մարզ Շիրակ, համայնք Ախուրյան գյուղ Բենիամին հողամաս</v>
          </cell>
          <cell r="E71" t="str">
            <v>08-027-0549-0002</v>
          </cell>
          <cell r="F71">
            <v>1.9647999999999999E-2</v>
          </cell>
          <cell r="G71">
            <v>1.9650000000000001E-2</v>
          </cell>
          <cell r="H71" t="str">
            <v>----</v>
          </cell>
          <cell r="I71" t="str">
            <v>-</v>
          </cell>
          <cell r="J71">
            <v>0</v>
          </cell>
          <cell r="K71">
            <v>0</v>
          </cell>
          <cell r="L71" t="str">
            <v>գյուղատնտեսական</v>
          </cell>
          <cell r="M71" t="str">
            <v>Այլ հողատեսք</v>
          </cell>
          <cell r="N71">
            <v>0</v>
          </cell>
          <cell r="O71">
            <v>0</v>
          </cell>
          <cell r="P71" t="str">
            <v xml:space="preserve">ՀԱՅԱՍՏԱՆԻ ՀԱՆՐԱՊԵՏՈՒԹՅՈՒՆ </v>
          </cell>
          <cell r="Q71" t="str">
            <v>ՍԵՓԱԿԱՆՈՒԹՅՈՒՆ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69</v>
          </cell>
          <cell r="B72" t="str">
            <v>Շիրակ</v>
          </cell>
          <cell r="C72" t="str">
            <v>հ. Ախուրյան, Բենիամին բնակավայր</v>
          </cell>
          <cell r="D72">
            <v>0</v>
          </cell>
          <cell r="E72" t="str">
            <v>08-027-0004-0092</v>
          </cell>
          <cell r="F72">
            <v>0.56413999999999997</v>
          </cell>
          <cell r="G72">
            <v>5.6406999999999999E-2</v>
          </cell>
          <cell r="H72" t="str">
            <v>----</v>
          </cell>
          <cell r="I72" t="str">
            <v>-</v>
          </cell>
          <cell r="J72">
            <v>0</v>
          </cell>
          <cell r="K72">
            <v>0</v>
          </cell>
          <cell r="L72" t="str">
            <v>բնակավայրերի</v>
          </cell>
          <cell r="M72" t="str">
            <v>Բնակելի կառուցապատման</v>
          </cell>
          <cell r="N72">
            <v>0</v>
          </cell>
          <cell r="O72">
            <v>0</v>
          </cell>
          <cell r="P72" t="str">
            <v xml:space="preserve">ՀԱՅԱՍՏԱՆԻ ՀԱՆՐԱՊԵՏՈՒԹՅՈՒՆ </v>
          </cell>
          <cell r="Q72" t="str">
            <v>ՍԵՓԱԿԱՆՈՒԹՅՈՒՆ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70</v>
          </cell>
          <cell r="B73" t="str">
            <v>Շիրակ</v>
          </cell>
          <cell r="C73" t="str">
            <v>հ. Ախուրյան, Բենիամին բնակավայր</v>
          </cell>
          <cell r="D73">
            <v>0</v>
          </cell>
          <cell r="E73" t="str">
            <v>08-027-0004-0091</v>
          </cell>
          <cell r="F73">
            <v>0.43412200000000001</v>
          </cell>
          <cell r="G73">
            <v>0.43412800000000001</v>
          </cell>
          <cell r="H73" t="str">
            <v>----</v>
          </cell>
          <cell r="I73" t="str">
            <v>-</v>
          </cell>
          <cell r="J73">
            <v>0</v>
          </cell>
          <cell r="K73">
            <v>0</v>
          </cell>
          <cell r="L73" t="str">
            <v>բնակավայրերի</v>
          </cell>
          <cell r="M73" t="str">
            <v>Բնակելի կառուցապատման</v>
          </cell>
          <cell r="N73">
            <v>0</v>
          </cell>
          <cell r="O73">
            <v>0</v>
          </cell>
          <cell r="P73" t="str">
            <v>ՀՈՎՍԵՓ ԿԱՐԱՊԵՏՅԱՆ ԼԱԴԻՇՎԱՅԻ, ՀԵՐՄԻՆԵ ՄՍՐՅԱՆ ԱԶԱՏԻ</v>
          </cell>
          <cell r="Q73" t="str">
            <v>ԸՆԴՀԱՆՈՒՐ ՀԱՄԱՏԵՂ ՍԵՓԱԿԱՆՈՒԹՅՈՒՆ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71</v>
          </cell>
          <cell r="B74" t="str">
            <v>Շիրակ</v>
          </cell>
          <cell r="C74" t="str">
            <v>հ. Ախուրյան, Բենիամին բնակավայր</v>
          </cell>
          <cell r="D74">
            <v>0</v>
          </cell>
          <cell r="E74" t="str">
            <v>08-027-0004-0094</v>
          </cell>
          <cell r="F74">
            <v>5.7355999999999997E-2</v>
          </cell>
          <cell r="G74">
            <v>5.7099999999999998E-2</v>
          </cell>
          <cell r="H74" t="str">
            <v>----</v>
          </cell>
          <cell r="I74" t="str">
            <v>-</v>
          </cell>
          <cell r="J74">
            <v>0</v>
          </cell>
          <cell r="K74">
            <v>0</v>
          </cell>
          <cell r="L74" t="str">
            <v>բնակավայրերի</v>
          </cell>
          <cell r="M74" t="str">
            <v>Բնակելի կառուցապատման</v>
          </cell>
          <cell r="N74">
            <v>0</v>
          </cell>
          <cell r="O74">
            <v>0</v>
          </cell>
          <cell r="P74" t="str">
            <v xml:space="preserve">ՀԱՅԱՍՏԱՆԻ ՀԱՆՐԱՊԵՏՈՒԹՅՈՒՆ </v>
          </cell>
          <cell r="Q74" t="str">
            <v>ՍԵՓԱԿԱՆՈՒԹՅՈՒՆ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72</v>
          </cell>
          <cell r="B75" t="str">
            <v>Շիրակ</v>
          </cell>
          <cell r="C75" t="str">
            <v>հ. Ախուրյան, Բենիամին բնակավայր</v>
          </cell>
          <cell r="D75">
            <v>0</v>
          </cell>
          <cell r="E75" t="str">
            <v>08-027-0004-0093</v>
          </cell>
          <cell r="F75">
            <v>0.103492</v>
          </cell>
          <cell r="G75">
            <v>0.10375</v>
          </cell>
          <cell r="H75" t="str">
            <v>----</v>
          </cell>
          <cell r="I75" t="str">
            <v>-</v>
          </cell>
          <cell r="J75">
            <v>0</v>
          </cell>
          <cell r="K75">
            <v>0</v>
          </cell>
          <cell r="L75" t="str">
            <v>բնակավայրերի</v>
          </cell>
          <cell r="M75" t="str">
            <v>Բնակելի կառուցապատման</v>
          </cell>
          <cell r="N75">
            <v>0</v>
          </cell>
          <cell r="O75">
            <v>0</v>
          </cell>
          <cell r="P75" t="str">
            <v>ՏԻԳՐԱՆՈՒՀԻ ՏԻԳՐԱՆՅԱՆ ՀԱՄԼԵՏԻ</v>
          </cell>
          <cell r="Q75" t="str">
            <v>ՍԵՓԱԿԱՆՈՒԹՅՈՒՆ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73</v>
          </cell>
          <cell r="B76" t="str">
            <v>Շիրակ</v>
          </cell>
          <cell r="C76" t="str">
            <v>հ. Ախուրյան, Բենիամին բնակավայր</v>
          </cell>
          <cell r="D76">
            <v>0</v>
          </cell>
          <cell r="E76" t="str">
            <v>08-027-0004-0074</v>
          </cell>
          <cell r="F76">
            <v>0.31243399999999999</v>
          </cell>
          <cell r="G76">
            <v>0</v>
          </cell>
          <cell r="H76" t="str">
            <v>-</v>
          </cell>
          <cell r="I76" t="str">
            <v>-</v>
          </cell>
          <cell r="J76">
            <v>0</v>
          </cell>
          <cell r="K76">
            <v>0</v>
          </cell>
          <cell r="L76" t="str">
            <v>բնակավայրերի</v>
          </cell>
          <cell r="M76" t="str">
            <v>Բնակելի կառուցապատման</v>
          </cell>
          <cell r="N76">
            <v>0</v>
          </cell>
          <cell r="O76">
            <v>0</v>
          </cell>
          <cell r="P76" t="str">
            <v>ՀՀ քաղաքացի</v>
          </cell>
          <cell r="Q76" t="str">
            <v>ՍԵՓԱԿԱՆՈՒԹՅՈՒՆ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74</v>
          </cell>
          <cell r="B77" t="str">
            <v>Շիրակ</v>
          </cell>
          <cell r="C77" t="str">
            <v>հ. Ախուրյան, Բենիամին բնակավայր</v>
          </cell>
          <cell r="D77">
            <v>0</v>
          </cell>
          <cell r="E77" t="str">
            <v>08-027-0004-0073</v>
          </cell>
          <cell r="F77">
            <v>0.24843799999999999</v>
          </cell>
          <cell r="G77">
            <v>0.248</v>
          </cell>
          <cell r="H77" t="str">
            <v>----</v>
          </cell>
          <cell r="I77" t="str">
            <v>-</v>
          </cell>
          <cell r="J77">
            <v>0</v>
          </cell>
          <cell r="K77">
            <v>0</v>
          </cell>
          <cell r="L77" t="str">
            <v>բնակավայրերի</v>
          </cell>
          <cell r="M77" t="str">
            <v>Բնակելի կառուցապատման</v>
          </cell>
          <cell r="N77">
            <v>0</v>
          </cell>
          <cell r="O77">
            <v>0</v>
          </cell>
          <cell r="P77" t="str">
            <v>ԽՈՐԵՆ ԱԼԵՔՍԱՆՅԱՆ ԱԼԵՔՍԱՆԻ, ՀԱՍՄԻԿ ԲՈԶՈՅԱՆ ՊԱՎԼՈՒՇԻ</v>
          </cell>
          <cell r="Q77" t="str">
            <v>ԸՆԴՀԱՆՈՒՐ ՀԱՄԱՏԵՂ ՍԵՓԱԿԱՆՈՒԹՅՈՒՆ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75</v>
          </cell>
          <cell r="B78" t="str">
            <v>Շիրակ</v>
          </cell>
          <cell r="C78" t="str">
            <v>հ. Ախուրյան, Բենիամին բնակավայր</v>
          </cell>
          <cell r="D78">
            <v>0</v>
          </cell>
          <cell r="E78" t="str">
            <v>08-027-0004-0070</v>
          </cell>
          <cell r="F78">
            <v>0.215668</v>
          </cell>
          <cell r="G78">
            <v>0.216</v>
          </cell>
          <cell r="H78" t="str">
            <v>----</v>
          </cell>
          <cell r="I78" t="str">
            <v>-</v>
          </cell>
          <cell r="J78">
            <v>0</v>
          </cell>
          <cell r="K78">
            <v>0</v>
          </cell>
          <cell r="L78" t="str">
            <v>բնակավայրերի</v>
          </cell>
          <cell r="M78" t="str">
            <v>Բնակելի կառուցապատման</v>
          </cell>
          <cell r="N78">
            <v>0</v>
          </cell>
          <cell r="O78">
            <v>0</v>
          </cell>
          <cell r="P78" t="str">
            <v>Միսակ Ղազարյան Արմենակի</v>
          </cell>
          <cell r="Q78" t="str">
            <v>ՍԵՓԱԿԱՆՈՒԹՅՈՒՆ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>
            <v>76</v>
          </cell>
          <cell r="B79" t="str">
            <v>Շիրակ</v>
          </cell>
          <cell r="C79" t="str">
            <v>հ. Ախուրյան, Բենիամին բնակավայր</v>
          </cell>
          <cell r="D79">
            <v>0</v>
          </cell>
          <cell r="E79" t="str">
            <v>08-027-0004-0080</v>
          </cell>
          <cell r="F79">
            <v>0.62132699999999996</v>
          </cell>
          <cell r="G79">
            <v>0</v>
          </cell>
          <cell r="H79" t="str">
            <v>-</v>
          </cell>
          <cell r="I79" t="str">
            <v>-</v>
          </cell>
          <cell r="J79">
            <v>0</v>
          </cell>
          <cell r="K79">
            <v>0</v>
          </cell>
          <cell r="L79" t="str">
            <v>բնակավայրերի</v>
          </cell>
          <cell r="M79" t="str">
            <v>Ընդհանուր օգտագործման</v>
          </cell>
          <cell r="N79">
            <v>0</v>
          </cell>
          <cell r="O79">
            <v>0</v>
          </cell>
          <cell r="P79" t="str">
            <v>Համայնքային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77</v>
          </cell>
          <cell r="B80" t="str">
            <v>Շիրակ</v>
          </cell>
          <cell r="C80" t="str">
            <v>հ. Ախուրյան, Բենիամին բնակավայր</v>
          </cell>
          <cell r="D80">
            <v>0</v>
          </cell>
          <cell r="E80" t="str">
            <v>08-027-0004-0069</v>
          </cell>
          <cell r="F80">
            <v>0.142238</v>
          </cell>
          <cell r="G80">
            <v>0</v>
          </cell>
          <cell r="H80" t="str">
            <v>-</v>
          </cell>
          <cell r="I80" t="str">
            <v>-</v>
          </cell>
          <cell r="J80">
            <v>0</v>
          </cell>
          <cell r="K80">
            <v>0</v>
          </cell>
          <cell r="L80" t="str">
            <v>բնակավայրերի</v>
          </cell>
          <cell r="M80" t="str">
            <v>Բնակելի կառուցապատման</v>
          </cell>
          <cell r="N80">
            <v>0</v>
          </cell>
          <cell r="O80">
            <v>0</v>
          </cell>
          <cell r="P80" t="str">
            <v>ՀՀ քաղաքացի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78</v>
          </cell>
          <cell r="B81" t="str">
            <v>Շիրակ</v>
          </cell>
          <cell r="C81" t="str">
            <v>հ. Ախուրյան, Բենիամին բնակավայր</v>
          </cell>
          <cell r="D81">
            <v>0</v>
          </cell>
          <cell r="E81" t="str">
            <v>08-027-0004-0045</v>
          </cell>
          <cell r="F81">
            <v>0.13542599999999999</v>
          </cell>
          <cell r="G81">
            <v>0.13539999999999999</v>
          </cell>
          <cell r="H81" t="str">
            <v>----</v>
          </cell>
          <cell r="I81" t="str">
            <v>-</v>
          </cell>
          <cell r="J81">
            <v>0</v>
          </cell>
          <cell r="K81">
            <v>0</v>
          </cell>
          <cell r="L81" t="str">
            <v>բնակավայրերի</v>
          </cell>
          <cell r="M81" t="str">
            <v>Բնակելի կառուցապատման</v>
          </cell>
          <cell r="N81">
            <v>0</v>
          </cell>
          <cell r="O81">
            <v>0</v>
          </cell>
          <cell r="P81" t="str">
            <v>ԼԻԱՆԱ ԳՐԻԳՈՐՅԱՆ ՄԿՐՏԻՉԻ, ՆԵԼԻ ԳՐԻԳՈՐՅԱՆ ՄԿՐՏԻՉԻ, ՄԿՐՏԻՉ ԳՐԻԳՈՐՅԱՆ ՌԱԶՄԻԿԻ, ԵՐԱԶԻԿ ԳՐԻԳՈՐՅԱՆ ՎԱՅԵՆԻ, ԱՆՆԱ ԳՐԻԳՈՐՅԱՆ ՄԿՐՏԻՉԻ</v>
          </cell>
          <cell r="Q81" t="str">
            <v>ԸՆԴՀԱՆՈՒՐ ՀԱՄԱՏԵՂ ՍԵՓԱԿԱՆՈՒԹՅՈՒՆ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79</v>
          </cell>
          <cell r="B82" t="str">
            <v>Շիրակ</v>
          </cell>
          <cell r="C82" t="str">
            <v>հ. Ախուրյան, Բենիամին բնակավայր</v>
          </cell>
          <cell r="D82">
            <v>0</v>
          </cell>
          <cell r="E82" t="str">
            <v>08-027-0004-0023</v>
          </cell>
          <cell r="F82">
            <v>8.9691000000000007E-2</v>
          </cell>
          <cell r="G82">
            <v>9.0300000000000005E-2</v>
          </cell>
          <cell r="H82" t="str">
            <v>----</v>
          </cell>
          <cell r="I82" t="str">
            <v>-</v>
          </cell>
          <cell r="J82">
            <v>0</v>
          </cell>
          <cell r="K82">
            <v>0</v>
          </cell>
          <cell r="L82" t="str">
            <v>բնակավայրերի</v>
          </cell>
          <cell r="M82" t="str">
            <v>Բնակելի կառուցապատման</v>
          </cell>
          <cell r="N82">
            <v>0</v>
          </cell>
          <cell r="O82">
            <v>0</v>
          </cell>
          <cell r="P82" t="str">
            <v>ԼԵՆՎԵԼ ՄՈՎՍԻՍՅԱՆ ԲԵՆՈՅԻ</v>
          </cell>
          <cell r="Q82" t="str">
            <v>ՍԵՓԱԿԱՆՈՒԹՅՈՒՆ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80</v>
          </cell>
          <cell r="B83" t="str">
            <v>Շիրակ</v>
          </cell>
          <cell r="C83" t="str">
            <v>հ. Ախուրյան, Բենիամին բնակավայր</v>
          </cell>
          <cell r="D83">
            <v>0</v>
          </cell>
          <cell r="E83" t="str">
            <v>08-027-0004-0022</v>
          </cell>
          <cell r="F83">
            <v>0.13214600000000001</v>
          </cell>
          <cell r="G83">
            <v>0.13200000000000001</v>
          </cell>
          <cell r="H83" t="str">
            <v>----</v>
          </cell>
          <cell r="I83" t="str">
            <v>-</v>
          </cell>
          <cell r="J83">
            <v>0</v>
          </cell>
          <cell r="K83">
            <v>0</v>
          </cell>
          <cell r="L83" t="str">
            <v>բնակավայրերի</v>
          </cell>
          <cell r="M83" t="str">
            <v>Բնակելի կառուցապատման</v>
          </cell>
          <cell r="N83">
            <v>0</v>
          </cell>
          <cell r="O83">
            <v>0</v>
          </cell>
          <cell r="P83" t="str">
            <v>ՍԱՄՎԵԼ ԽԱՉԱՏՐՅԱՆ ԼԵՈՆԻԿԻ</v>
          </cell>
          <cell r="Q83" t="str">
            <v>ՍԵՓԱԿԱՆՈՒԹՅՈՒՆ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81</v>
          </cell>
          <cell r="B84" t="str">
            <v>Շիրակ</v>
          </cell>
          <cell r="C84" t="str">
            <v>հ. Ախուրյան, Բենիամին բնակավայր</v>
          </cell>
          <cell r="D84">
            <v>0</v>
          </cell>
          <cell r="E84" t="str">
            <v>08-027-0524-0001</v>
          </cell>
          <cell r="F84">
            <v>0.11759500000000001</v>
          </cell>
          <cell r="G84">
            <v>0</v>
          </cell>
          <cell r="H84" t="str">
            <v>-</v>
          </cell>
          <cell r="I84" t="str">
            <v>-</v>
          </cell>
          <cell r="J84">
            <v>0</v>
          </cell>
          <cell r="K84">
            <v>0</v>
          </cell>
          <cell r="L84" t="str">
            <v>բնակավայրերի</v>
          </cell>
          <cell r="M84" t="str">
            <v>Ընդհանուր օգտագործման</v>
          </cell>
          <cell r="N84">
            <v>0</v>
          </cell>
          <cell r="O84">
            <v>0</v>
          </cell>
          <cell r="P84" t="str">
            <v>Համայնքային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82</v>
          </cell>
          <cell r="B85" t="str">
            <v>Շիրակ</v>
          </cell>
          <cell r="C85" t="str">
            <v>հ. Ախուրյան, Բենիամին բնակավայր</v>
          </cell>
          <cell r="D85">
            <v>0</v>
          </cell>
          <cell r="E85" t="str">
            <v>08-027-0041-0001</v>
          </cell>
          <cell r="F85">
            <v>3.6935999999999997E-2</v>
          </cell>
          <cell r="G85">
            <v>0</v>
          </cell>
          <cell r="H85" t="str">
            <v>-</v>
          </cell>
          <cell r="I85" t="str">
            <v>-</v>
          </cell>
          <cell r="J85">
            <v>0</v>
          </cell>
          <cell r="K85">
            <v>0</v>
          </cell>
          <cell r="L85" t="str">
            <v>գյուղատնտեսական</v>
          </cell>
          <cell r="M85" t="str">
            <v>Այլ հողատեսք</v>
          </cell>
          <cell r="N85">
            <v>0</v>
          </cell>
          <cell r="O85">
            <v>0</v>
          </cell>
          <cell r="P85" t="str">
            <v>Համայնքային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</row>
        <row r="86">
          <cell r="A86">
            <v>83</v>
          </cell>
          <cell r="B86" t="str">
            <v>Շիրակ</v>
          </cell>
          <cell r="C86" t="str">
            <v>հ. Ախուրյան, Բենիամին բնակավայր</v>
          </cell>
          <cell r="D86">
            <v>0</v>
          </cell>
          <cell r="E86" t="str">
            <v>08-027-0590-0001</v>
          </cell>
          <cell r="F86">
            <v>0.113173</v>
          </cell>
          <cell r="G86">
            <v>0</v>
          </cell>
          <cell r="H86" t="str">
            <v>-</v>
          </cell>
          <cell r="I86" t="str">
            <v>-</v>
          </cell>
          <cell r="J86">
            <v>0</v>
          </cell>
          <cell r="K86">
            <v>0</v>
          </cell>
          <cell r="L86" t="str">
            <v>Ջրային</v>
          </cell>
          <cell r="M86" t="str">
            <v>Ջրանցք</v>
          </cell>
          <cell r="N86">
            <v>0</v>
          </cell>
          <cell r="O86">
            <v>0</v>
          </cell>
          <cell r="P86" t="str">
            <v xml:space="preserve">ՀԱՅԱՍՏԱՆԻ ՀԱՆՐԱՊԵՏՈՒԹՅՈՒՆ 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84</v>
          </cell>
          <cell r="B87" t="str">
            <v>Շիրակ</v>
          </cell>
          <cell r="C87" t="str">
            <v>հ. Ախուրյան, Բենիամին բնակավայր</v>
          </cell>
          <cell r="D87">
            <v>0</v>
          </cell>
          <cell r="E87" t="str">
            <v>08-027-0110-0047</v>
          </cell>
          <cell r="F87">
            <v>9.9713999999999997E-2</v>
          </cell>
          <cell r="G87">
            <v>0</v>
          </cell>
          <cell r="H87" t="str">
            <v>-</v>
          </cell>
          <cell r="I87" t="str">
            <v>-</v>
          </cell>
          <cell r="J87">
            <v>0</v>
          </cell>
          <cell r="K87">
            <v>0</v>
          </cell>
          <cell r="L87" t="str">
            <v>գյուղատնտեսական</v>
          </cell>
          <cell r="M87" t="str">
            <v>Արոտավայր</v>
          </cell>
          <cell r="N87">
            <v>0</v>
          </cell>
          <cell r="O87">
            <v>0</v>
          </cell>
          <cell r="P87" t="str">
            <v>Համայնքային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85</v>
          </cell>
          <cell r="B88" t="str">
            <v>Շիրակ</v>
          </cell>
          <cell r="C88" t="str">
            <v>հ. Ախուրյան, Բենիամին բնակավայր</v>
          </cell>
          <cell r="D88">
            <v>0</v>
          </cell>
          <cell r="E88" t="str">
            <v>08-027-0110-0030</v>
          </cell>
          <cell r="F88">
            <v>3.6926E-2</v>
          </cell>
          <cell r="G88">
            <v>3.6920000000000001E-2</v>
          </cell>
          <cell r="H88" t="str">
            <v>----</v>
          </cell>
          <cell r="I88" t="str">
            <v>-</v>
          </cell>
          <cell r="J88">
            <v>0</v>
          </cell>
          <cell r="K88">
            <v>0</v>
          </cell>
          <cell r="L88" t="str">
            <v>գյուղատնտեսական</v>
          </cell>
          <cell r="M88" t="str">
            <v>Վարելահող</v>
          </cell>
          <cell r="N88">
            <v>0</v>
          </cell>
          <cell r="O88">
            <v>0</v>
          </cell>
          <cell r="P88" t="str">
            <v xml:space="preserve">ՀԱՅԱՍՏԱՆԻ ՀԱՆՐԱՊԵՏՈՒԹՅՈՒՆ </v>
          </cell>
          <cell r="Q88" t="str">
            <v>ՍԵՓԱԿԱՆՈՒԹՅՈՒՆ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86</v>
          </cell>
          <cell r="B89" t="str">
            <v>Շիրակ</v>
          </cell>
          <cell r="C89" t="str">
            <v>հ. Ախուրյան, Բենիամին բնակավայր</v>
          </cell>
          <cell r="D89">
            <v>0</v>
          </cell>
          <cell r="E89" t="str">
            <v>08-027-0110-0031</v>
          </cell>
          <cell r="F89">
            <v>1.1359440000000001</v>
          </cell>
          <cell r="G89">
            <v>1.1358079999999999</v>
          </cell>
          <cell r="H89" t="str">
            <v>08-027-0110-0031-001</v>
          </cell>
          <cell r="I89">
            <v>42.96</v>
          </cell>
          <cell r="J89" t="str">
            <v>08-027-0110-0031-001</v>
          </cell>
          <cell r="K89" t="str">
            <v xml:space="preserve"> Կանգառ 42.96</v>
          </cell>
          <cell r="L89" t="str">
            <v>գյուղատնտեսական</v>
          </cell>
          <cell r="M89" t="str">
            <v>Արոտավայր</v>
          </cell>
          <cell r="N89" t="str">
            <v>Հասարակական</v>
          </cell>
          <cell r="O89" t="str">
            <v>Կանգառ</v>
          </cell>
          <cell r="P89" t="str">
            <v xml:space="preserve">ՀԱՅԱՍՏԱՆԻ ՀԱՆՐԱՊԵՏՈՒԹՅՈՒՆ </v>
          </cell>
          <cell r="Q89" t="str">
            <v>ՍԵՓԱԿԱՆՈՒԹՅՈՒՆ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42.96</v>
          </cell>
          <cell r="Z89">
            <v>0</v>
          </cell>
        </row>
        <row r="90">
          <cell r="A90">
            <v>87</v>
          </cell>
          <cell r="B90" t="str">
            <v>Շիրակ</v>
          </cell>
          <cell r="C90" t="str">
            <v>հ. Ախուրյան, Բենիամին բնակավայր</v>
          </cell>
          <cell r="D90" t="str">
            <v>Մարզ Շիրակ, համայնք Ախուրյան գյուղ Բենիամին 1-ին փողոց  2/8 հողամաս</v>
          </cell>
          <cell r="E90" t="str">
            <v>08-027-0544-0002</v>
          </cell>
          <cell r="F90">
            <v>0.16403899999999999</v>
          </cell>
          <cell r="G90">
            <v>0.16403000000000001</v>
          </cell>
          <cell r="H90" t="str">
            <v>----</v>
          </cell>
          <cell r="I90" t="str">
            <v>-</v>
          </cell>
          <cell r="J90">
            <v>0</v>
          </cell>
          <cell r="K90">
            <v>0</v>
          </cell>
          <cell r="L90" t="str">
            <v>բնակավայրերի</v>
          </cell>
          <cell r="M90" t="str">
            <v>Ընդհանուր օգտագործման</v>
          </cell>
          <cell r="N90">
            <v>0</v>
          </cell>
          <cell r="O90">
            <v>0</v>
          </cell>
          <cell r="P90" t="str">
            <v xml:space="preserve">ՀԱՅԱՍՏԱՆԻ ՀԱՆՐԱՊԵՏՈՒԹՅՈՒՆ </v>
          </cell>
          <cell r="Q90" t="str">
            <v>ՍԵՓԱԿԱՆՈՒԹՅՈՒՆ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88</v>
          </cell>
          <cell r="B91" t="str">
            <v>Շիրակ</v>
          </cell>
          <cell r="C91" t="str">
            <v>հ. Ախուրյան, Բենիամին բնակավայր</v>
          </cell>
          <cell r="D91">
            <v>0</v>
          </cell>
          <cell r="E91" t="str">
            <v>08-027-0110-0003</v>
          </cell>
          <cell r="F91">
            <v>0.25449500000000003</v>
          </cell>
          <cell r="G91">
            <v>0.25</v>
          </cell>
          <cell r="H91" t="str">
            <v>----</v>
          </cell>
          <cell r="I91" t="str">
            <v>-</v>
          </cell>
          <cell r="J91">
            <v>0</v>
          </cell>
          <cell r="K91">
            <v>0</v>
          </cell>
          <cell r="L91" t="str">
            <v>գյուղատնտեսական</v>
          </cell>
          <cell r="M91" t="str">
            <v>Վարելահող</v>
          </cell>
          <cell r="N91">
            <v>0</v>
          </cell>
          <cell r="O91">
            <v>0</v>
          </cell>
          <cell r="P91" t="str">
            <v>ՀՐԱՉՅԱ ՊԵՏՐՈՍՅԱՆ ՀՈՎՀԱՆՆԵՍԻ</v>
          </cell>
          <cell r="Q91" t="str">
            <v>ՍԵՓԱԿԱՆՈՒԹՅՈՒՆ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>
            <v>89</v>
          </cell>
          <cell r="B92" t="str">
            <v>Շիրակ</v>
          </cell>
          <cell r="C92" t="str">
            <v>հ. Ախուրյան, Բենիամին բնակավայր</v>
          </cell>
          <cell r="D92">
            <v>0</v>
          </cell>
          <cell r="E92" t="str">
            <v>08-027-0110-0007</v>
          </cell>
          <cell r="F92">
            <v>0.42615399999999998</v>
          </cell>
          <cell r="G92">
            <v>0.42614999999999997</v>
          </cell>
          <cell r="H92" t="str">
            <v>----</v>
          </cell>
          <cell r="I92" t="str">
            <v>-</v>
          </cell>
          <cell r="J92">
            <v>0</v>
          </cell>
          <cell r="K92">
            <v>0</v>
          </cell>
          <cell r="L92" t="str">
            <v>գյուղատնտեսական</v>
          </cell>
          <cell r="M92" t="str">
            <v>Վարելահող</v>
          </cell>
          <cell r="N92">
            <v>0</v>
          </cell>
          <cell r="O92">
            <v>0</v>
          </cell>
          <cell r="P92" t="str">
            <v>ՌԱԶՄԻԿ ԳՐԻԳՈՐՅԱՆ ՑՈԼԱԿԻ</v>
          </cell>
          <cell r="Q92" t="str">
            <v>ՍԵՓԱԿԱՆՈՒԹՅՈՒՆ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90</v>
          </cell>
          <cell r="B93" t="str">
            <v>Շիրակ</v>
          </cell>
          <cell r="C93" t="str">
            <v>հ. Ախուրյան, Բենիամին բնակավայր</v>
          </cell>
          <cell r="D93">
            <v>0</v>
          </cell>
          <cell r="E93" t="str">
            <v>08-027-0110-0008</v>
          </cell>
          <cell r="F93">
            <v>0.45435500000000001</v>
          </cell>
          <cell r="G93">
            <v>0</v>
          </cell>
          <cell r="H93" t="str">
            <v>-</v>
          </cell>
          <cell r="I93" t="str">
            <v>-</v>
          </cell>
          <cell r="J93">
            <v>0</v>
          </cell>
          <cell r="K93">
            <v>0</v>
          </cell>
          <cell r="L93" t="str">
            <v>գյուղատնտեսական</v>
          </cell>
          <cell r="M93" t="str">
            <v>Վարելահող, Արոտավայր</v>
          </cell>
          <cell r="N93">
            <v>0</v>
          </cell>
          <cell r="O93">
            <v>0</v>
          </cell>
          <cell r="P93" t="str">
            <v>Համայնքային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>
            <v>91</v>
          </cell>
          <cell r="B94" t="str">
            <v>Շիրակ</v>
          </cell>
          <cell r="C94" t="str">
            <v>հ. Ախուրյան, Բենիամին բնակավայր</v>
          </cell>
          <cell r="D94">
            <v>0</v>
          </cell>
          <cell r="E94" t="str">
            <v>08-027-0110-0019</v>
          </cell>
          <cell r="F94">
            <v>0.387326</v>
          </cell>
          <cell r="G94">
            <v>0.38733000000000001</v>
          </cell>
          <cell r="H94" t="str">
            <v>----</v>
          </cell>
          <cell r="I94" t="str">
            <v>-</v>
          </cell>
          <cell r="J94">
            <v>0</v>
          </cell>
          <cell r="K94">
            <v>0</v>
          </cell>
          <cell r="L94" t="str">
            <v>գյուղատնտեսական</v>
          </cell>
          <cell r="M94" t="str">
            <v>Վարելահող</v>
          </cell>
          <cell r="N94">
            <v>0</v>
          </cell>
          <cell r="O94">
            <v>0</v>
          </cell>
          <cell r="P94" t="str">
            <v>Կարինե Սարգսյան Տելմանի</v>
          </cell>
          <cell r="Q94" t="str">
            <v>ՎԱՐՁԱԿԱԼՈՒԹՅՈՒՆ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92</v>
          </cell>
          <cell r="B95" t="str">
            <v>Շիրակ</v>
          </cell>
          <cell r="C95" t="str">
            <v>հ. Ախուրյան, Բենիամին բնակավայր</v>
          </cell>
          <cell r="D95">
            <v>0</v>
          </cell>
          <cell r="E95" t="str">
            <v>08-027-0110-0020</v>
          </cell>
          <cell r="F95">
            <v>0.47229100000000002</v>
          </cell>
          <cell r="G95">
            <v>0.47228999999999999</v>
          </cell>
          <cell r="H95" t="str">
            <v>----</v>
          </cell>
          <cell r="I95" t="str">
            <v>-</v>
          </cell>
          <cell r="J95">
            <v>0</v>
          </cell>
          <cell r="K95">
            <v>0</v>
          </cell>
          <cell r="L95" t="str">
            <v>գյուղատնտեսական</v>
          </cell>
          <cell r="M95" t="str">
            <v>Վարելահող</v>
          </cell>
          <cell r="N95">
            <v>0</v>
          </cell>
          <cell r="O95">
            <v>0</v>
          </cell>
          <cell r="P95" t="str">
            <v>Օկսեն Գրիգորյան Վարազդատի</v>
          </cell>
          <cell r="Q95" t="str">
            <v>ՎԱՐՁԱԿԱԼՈՒԹՅՈՒՆ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93</v>
          </cell>
          <cell r="B96" t="str">
            <v>Շիրակ</v>
          </cell>
          <cell r="C96" t="str">
            <v>հ. Ախուրյան, Բենիամին բնակավայր</v>
          </cell>
          <cell r="D96">
            <v>0</v>
          </cell>
          <cell r="E96" t="str">
            <v>08-027-0110-0021</v>
          </cell>
          <cell r="F96">
            <v>0.47608899999999998</v>
          </cell>
          <cell r="G96">
            <v>0.5</v>
          </cell>
          <cell r="H96" t="str">
            <v>----</v>
          </cell>
          <cell r="I96" t="str">
            <v>-</v>
          </cell>
          <cell r="J96">
            <v>0</v>
          </cell>
          <cell r="K96">
            <v>0</v>
          </cell>
          <cell r="L96" t="str">
            <v>գյուղատնտեսական</v>
          </cell>
          <cell r="M96" t="str">
            <v>Վարելահող</v>
          </cell>
          <cell r="N96">
            <v>0</v>
          </cell>
          <cell r="O96">
            <v>0</v>
          </cell>
          <cell r="P96" t="str">
            <v>Ջավահիր Առաքելյան Գառնիկի</v>
          </cell>
          <cell r="Q96" t="str">
            <v>ՎԱՐՁԱԿԱԼՈՒԹՅՈՒՆ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94</v>
          </cell>
          <cell r="B97" t="str">
            <v>Շիրակ</v>
          </cell>
          <cell r="C97" t="str">
            <v>հ. Ախուրյան, Բենիամին բնակավայր</v>
          </cell>
          <cell r="D97">
            <v>0</v>
          </cell>
          <cell r="E97" t="str">
            <v>08-027-0110-0022</v>
          </cell>
          <cell r="F97">
            <v>0.45662700000000001</v>
          </cell>
          <cell r="G97">
            <v>0</v>
          </cell>
          <cell r="H97" t="str">
            <v>-</v>
          </cell>
          <cell r="I97" t="str">
            <v>-</v>
          </cell>
          <cell r="J97">
            <v>0</v>
          </cell>
          <cell r="K97">
            <v>0</v>
          </cell>
          <cell r="L97" t="str">
            <v>գյուղատնտեսական</v>
          </cell>
          <cell r="M97" t="str">
            <v>Վարելահող</v>
          </cell>
          <cell r="N97">
            <v>0</v>
          </cell>
          <cell r="O97">
            <v>0</v>
          </cell>
          <cell r="P97" t="str">
            <v>Համայնքային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>
            <v>95</v>
          </cell>
          <cell r="B98" t="str">
            <v>Շիրակ</v>
          </cell>
          <cell r="C98" t="str">
            <v>հ. Ախուրյան, Բենիամին բնակավայր</v>
          </cell>
          <cell r="D98">
            <v>0</v>
          </cell>
          <cell r="E98" t="str">
            <v>08-027-0110-0023</v>
          </cell>
          <cell r="F98">
            <v>0.441438</v>
          </cell>
          <cell r="G98">
            <v>0.44144</v>
          </cell>
          <cell r="H98" t="str">
            <v>----</v>
          </cell>
          <cell r="I98" t="str">
            <v>-</v>
          </cell>
          <cell r="J98">
            <v>0</v>
          </cell>
          <cell r="K98">
            <v>0</v>
          </cell>
          <cell r="L98" t="str">
            <v>գյուղատնտեսական</v>
          </cell>
          <cell r="M98" t="str">
            <v>Վարելահող</v>
          </cell>
          <cell r="N98">
            <v>0</v>
          </cell>
          <cell r="O98">
            <v>0</v>
          </cell>
          <cell r="P98" t="str">
            <v>Մհեր Գասպարյան Արշալույսի</v>
          </cell>
          <cell r="Q98" t="str">
            <v>ՎԱՐՁԱԿԱԼՈՒԹՅՈՒՆ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96</v>
          </cell>
          <cell r="B99" t="str">
            <v>Շիրակ</v>
          </cell>
          <cell r="C99" t="str">
            <v>հ. Ախուրյան, Բենիամին բնակավայր</v>
          </cell>
          <cell r="D99">
            <v>0</v>
          </cell>
          <cell r="E99" t="str">
            <v>08-027-0110-0024</v>
          </cell>
          <cell r="F99">
            <v>0.43147000000000002</v>
          </cell>
          <cell r="G99">
            <v>0.43147000000000002</v>
          </cell>
          <cell r="H99" t="str">
            <v>----</v>
          </cell>
          <cell r="I99" t="str">
            <v>-</v>
          </cell>
          <cell r="J99">
            <v>0</v>
          </cell>
          <cell r="K99">
            <v>0</v>
          </cell>
          <cell r="L99" t="str">
            <v>գյուղատնտեսական</v>
          </cell>
          <cell r="M99" t="str">
            <v>Վարելահող</v>
          </cell>
          <cell r="N99">
            <v>0</v>
          </cell>
          <cell r="O99">
            <v>0</v>
          </cell>
          <cell r="P99" t="str">
            <v>ԽԱՉԱՏՈՒՐ ՀՈՎՀԱՆՆԻՍՅԱՆ ԻՍԱՀԱԿԻ</v>
          </cell>
          <cell r="Q99" t="str">
            <v>ՎԱՐՁԱԿԱԼՈՒԹՅՈՒՆ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97</v>
          </cell>
          <cell r="B100" t="str">
            <v>Շիրակ</v>
          </cell>
          <cell r="C100" t="str">
            <v>հ. Ախուրյան, Բենիամին բնակավայր</v>
          </cell>
          <cell r="D100">
            <v>0</v>
          </cell>
          <cell r="E100" t="str">
            <v>08-027-0110-0025</v>
          </cell>
          <cell r="F100">
            <v>0.42150199999999999</v>
          </cell>
          <cell r="G100">
            <v>0.5</v>
          </cell>
          <cell r="H100" t="str">
            <v>----</v>
          </cell>
          <cell r="I100" t="str">
            <v>-</v>
          </cell>
          <cell r="J100">
            <v>0</v>
          </cell>
          <cell r="K100">
            <v>0</v>
          </cell>
          <cell r="L100" t="str">
            <v>գյուղատնտեսական</v>
          </cell>
          <cell r="M100" t="str">
            <v>Վարելահող</v>
          </cell>
          <cell r="N100">
            <v>0</v>
          </cell>
          <cell r="O100">
            <v>0</v>
          </cell>
          <cell r="P100" t="str">
            <v>ԱՂԱՍԻ ՂԱԶԱՐՅԱՆ ԼԱՎԻԿԻ</v>
          </cell>
          <cell r="Q100" t="str">
            <v>ՎԱՐՁԱԿԱԼՈՒԹՅՈՒՆ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98</v>
          </cell>
          <cell r="B101" t="str">
            <v>Շիրակ</v>
          </cell>
          <cell r="C101" t="str">
            <v>հ. Ախուրյան, Բենիամին բնակավայր</v>
          </cell>
          <cell r="D101">
            <v>0</v>
          </cell>
          <cell r="E101" t="str">
            <v>08-027-0110-0026</v>
          </cell>
          <cell r="F101">
            <v>0.42248400000000003</v>
          </cell>
          <cell r="G101">
            <v>0.5</v>
          </cell>
          <cell r="H101" t="str">
            <v>----</v>
          </cell>
          <cell r="I101" t="str">
            <v>-</v>
          </cell>
          <cell r="J101">
            <v>0</v>
          </cell>
          <cell r="K101">
            <v>0</v>
          </cell>
          <cell r="L101" t="str">
            <v>գյուղատնտեսական</v>
          </cell>
          <cell r="M101" t="str">
            <v>Վարելահող</v>
          </cell>
          <cell r="N101">
            <v>0</v>
          </cell>
          <cell r="O101">
            <v>0</v>
          </cell>
          <cell r="P101" t="str">
            <v>Մամիկոն Ղազարյան Անդրանիկի</v>
          </cell>
          <cell r="Q101" t="str">
            <v>ՎԱՐՁԱԿԱԼՈՒԹՅՈՒՆ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99</v>
          </cell>
          <cell r="B102" t="str">
            <v>Շիրակ</v>
          </cell>
          <cell r="C102" t="str">
            <v>հ. Ախուրյան, Բենիամին բնակավայր</v>
          </cell>
          <cell r="D102">
            <v>0</v>
          </cell>
          <cell r="E102" t="str">
            <v>08-027-0110-0027</v>
          </cell>
          <cell r="F102">
            <v>0.404414</v>
          </cell>
          <cell r="G102">
            <v>0.40440999999999999</v>
          </cell>
          <cell r="H102" t="str">
            <v>----</v>
          </cell>
          <cell r="I102" t="str">
            <v>-</v>
          </cell>
          <cell r="J102">
            <v>0</v>
          </cell>
          <cell r="K102">
            <v>0</v>
          </cell>
          <cell r="L102" t="str">
            <v>գյուղատնտեսական</v>
          </cell>
          <cell r="M102" t="str">
            <v>Վարելահող</v>
          </cell>
          <cell r="N102">
            <v>0</v>
          </cell>
          <cell r="O102">
            <v>0</v>
          </cell>
          <cell r="P102" t="str">
            <v>Ավետիք Խաչատրյան Սարգիսի</v>
          </cell>
          <cell r="Q102" t="str">
            <v>ՎԱՐՁԱԿԱԼՈՒԹՅՈՒՆ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100</v>
          </cell>
          <cell r="B103" t="str">
            <v>Շիրակ</v>
          </cell>
          <cell r="C103" t="str">
            <v>հ. Ախուրյան, Բենիամին բնակավայր</v>
          </cell>
          <cell r="D103">
            <v>0</v>
          </cell>
          <cell r="E103" t="str">
            <v>08-027-0110-0009</v>
          </cell>
          <cell r="F103">
            <v>0.56695700000000004</v>
          </cell>
          <cell r="G103">
            <v>0.5</v>
          </cell>
          <cell r="H103" t="str">
            <v>----</v>
          </cell>
          <cell r="I103" t="str">
            <v>-</v>
          </cell>
          <cell r="J103">
            <v>0</v>
          </cell>
          <cell r="K103">
            <v>0</v>
          </cell>
          <cell r="L103" t="str">
            <v>գյուղատնտեսական</v>
          </cell>
          <cell r="M103" t="str">
            <v>Վարելահող</v>
          </cell>
          <cell r="N103">
            <v>0</v>
          </cell>
          <cell r="O103">
            <v>0</v>
          </cell>
          <cell r="P103" t="str">
            <v>ՀՈՎՀԱՆՆԵՍ ՄԿՐՏՉՅԱՆ ԱՐՏՈՒՇԻ</v>
          </cell>
          <cell r="Q103" t="str">
            <v>ՎԱՐՁԱԿԱԼՈՒԹՅՈՒՆ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101</v>
          </cell>
          <cell r="B104" t="str">
            <v>Շիրակ</v>
          </cell>
          <cell r="C104" t="str">
            <v>հ. Ախուրյան, Բենիամին բնակավայր</v>
          </cell>
          <cell r="D104">
            <v>0</v>
          </cell>
          <cell r="E104" t="str">
            <v>08-027-0110-0028</v>
          </cell>
          <cell r="F104">
            <v>0.39966800000000002</v>
          </cell>
          <cell r="G104">
            <v>0.39967000000000003</v>
          </cell>
          <cell r="H104" t="str">
            <v>----</v>
          </cell>
          <cell r="I104" t="str">
            <v>-</v>
          </cell>
          <cell r="J104">
            <v>0</v>
          </cell>
          <cell r="K104">
            <v>0</v>
          </cell>
          <cell r="L104" t="str">
            <v>գյուղատնտեսական</v>
          </cell>
          <cell r="M104" t="str">
            <v>Վարելահող</v>
          </cell>
          <cell r="N104">
            <v>0</v>
          </cell>
          <cell r="O104">
            <v>0</v>
          </cell>
          <cell r="P104" t="str">
            <v>Ավետիք Խաչատրյան Սարգիսի</v>
          </cell>
          <cell r="Q104" t="str">
            <v>ՎԱՐՁԱԿԱԼՈՒԹՅՈՒՆ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102</v>
          </cell>
          <cell r="B105" t="str">
            <v>Շիրակ</v>
          </cell>
          <cell r="C105" t="str">
            <v>հ. Ախուրյան, Բենիամին բնակավայր</v>
          </cell>
          <cell r="D105">
            <v>0</v>
          </cell>
          <cell r="E105" t="str">
            <v>08-027-0110-0032</v>
          </cell>
          <cell r="F105">
            <v>6.2834000000000001E-2</v>
          </cell>
          <cell r="G105">
            <v>0</v>
          </cell>
          <cell r="H105" t="str">
            <v>-</v>
          </cell>
          <cell r="I105" t="str">
            <v>-</v>
          </cell>
          <cell r="J105">
            <v>0</v>
          </cell>
          <cell r="K105">
            <v>0</v>
          </cell>
          <cell r="L105" t="str">
            <v>գյուղատնտեսական</v>
          </cell>
          <cell r="M105" t="str">
            <v>Արոտավայր</v>
          </cell>
          <cell r="N105">
            <v>0</v>
          </cell>
          <cell r="O105">
            <v>0</v>
          </cell>
          <cell r="P105" t="str">
            <v>Համայնքային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103</v>
          </cell>
          <cell r="B106" t="str">
            <v>Շիրակ</v>
          </cell>
          <cell r="C106" t="str">
            <v>հ. Ախուրյան, Բենիամին բնակավայր</v>
          </cell>
          <cell r="D106">
            <v>0</v>
          </cell>
          <cell r="E106" t="str">
            <v>08-027-0110-0033</v>
          </cell>
          <cell r="F106">
            <v>0.43382300000000001</v>
          </cell>
          <cell r="G106">
            <v>0</v>
          </cell>
          <cell r="H106" t="str">
            <v>-</v>
          </cell>
          <cell r="I106" t="str">
            <v>-</v>
          </cell>
          <cell r="J106">
            <v>0</v>
          </cell>
          <cell r="K106">
            <v>0</v>
          </cell>
          <cell r="L106" t="str">
            <v>բնակավայրերի</v>
          </cell>
          <cell r="M106" t="str">
            <v>Բնակելի կառուցապատման</v>
          </cell>
          <cell r="N106">
            <v>0</v>
          </cell>
          <cell r="O106">
            <v>0</v>
          </cell>
          <cell r="P106" t="str">
            <v>Համայնքային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104</v>
          </cell>
          <cell r="B107" t="str">
            <v>Շիրակ</v>
          </cell>
          <cell r="C107" t="str">
            <v>հ. Ախուրյան, Բենիամին բնակավայր</v>
          </cell>
          <cell r="D107" t="str">
            <v>Մարզ Շիրակ, համայնք Ախուրյան գյուղ Բենիամին հողամաս</v>
          </cell>
          <cell r="E107" t="str">
            <v>08-027-0112-0123</v>
          </cell>
          <cell r="F107">
            <v>0.382469</v>
          </cell>
          <cell r="G107">
            <v>0.38245299999999999</v>
          </cell>
          <cell r="H107" t="str">
            <v>----</v>
          </cell>
          <cell r="I107" t="str">
            <v>-</v>
          </cell>
          <cell r="J107">
            <v>0</v>
          </cell>
          <cell r="K107">
            <v>0</v>
          </cell>
          <cell r="L107" t="str">
            <v>գյուղատնտեսական</v>
          </cell>
          <cell r="M107" t="str">
            <v>Վարելահող</v>
          </cell>
          <cell r="N107">
            <v>0</v>
          </cell>
          <cell r="O107">
            <v>0</v>
          </cell>
          <cell r="P107" t="str">
            <v xml:space="preserve">ՀԱՅԱՍՏԱՆԻ ՀԱՆՐԱՊԵՏՈՒԹՅՈՒՆ </v>
          </cell>
          <cell r="Q107" t="str">
            <v>ՍԵՓԱԿԱՆՈՒԹՅՈՒՆ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105</v>
          </cell>
          <cell r="B108" t="str">
            <v>Շիրակ</v>
          </cell>
          <cell r="C108" t="str">
            <v>հ. Ախուրյան, Բենիամին բնակավայր</v>
          </cell>
          <cell r="D108">
            <v>0</v>
          </cell>
          <cell r="E108" t="str">
            <v>08-027-0112-0122</v>
          </cell>
          <cell r="F108">
            <v>1.154987</v>
          </cell>
          <cell r="G108">
            <v>0</v>
          </cell>
          <cell r="H108" t="str">
            <v>-</v>
          </cell>
          <cell r="I108" t="str">
            <v>-</v>
          </cell>
          <cell r="J108">
            <v>0</v>
          </cell>
          <cell r="K108">
            <v>0</v>
          </cell>
          <cell r="L108" t="str">
            <v>Հատուկ պահպանվող տարածքների</v>
          </cell>
          <cell r="M108" t="str">
            <v>պատմական և մշակութային</v>
          </cell>
          <cell r="N108">
            <v>0</v>
          </cell>
          <cell r="O108">
            <v>0</v>
          </cell>
          <cell r="P108" t="str">
            <v xml:space="preserve">ՀԱՅԱՍՏԱՆԻ ՀԱՆՐԱՊԵՏՈՒԹՅՈՒՆ 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106</v>
          </cell>
          <cell r="B109" t="str">
            <v>Շիրակ</v>
          </cell>
          <cell r="C109" t="str">
            <v>հ. Ախուրյան, Բենիամին բնակավայր</v>
          </cell>
          <cell r="D109">
            <v>0</v>
          </cell>
          <cell r="E109" t="str">
            <v>08-027-0112-0117</v>
          </cell>
          <cell r="F109">
            <v>0.79473700000000003</v>
          </cell>
          <cell r="G109">
            <v>0</v>
          </cell>
          <cell r="H109" t="str">
            <v>-</v>
          </cell>
          <cell r="I109" t="str">
            <v>-</v>
          </cell>
          <cell r="J109">
            <v>0</v>
          </cell>
          <cell r="K109">
            <v>0</v>
          </cell>
          <cell r="L109" t="str">
            <v>գյուղատնտեսական</v>
          </cell>
          <cell r="M109" t="str">
            <v>Վարելահող, Այլ հողատեսք</v>
          </cell>
          <cell r="N109">
            <v>0</v>
          </cell>
          <cell r="O109">
            <v>0</v>
          </cell>
          <cell r="P109" t="str">
            <v>Համայնքային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107</v>
          </cell>
          <cell r="B110" t="str">
            <v>Շիրակ</v>
          </cell>
          <cell r="C110" t="str">
            <v>հ. Ախուրյան, Բենիամին բնակավայր</v>
          </cell>
          <cell r="D110">
            <v>0</v>
          </cell>
          <cell r="E110" t="str">
            <v>08-027-0112-0001</v>
          </cell>
          <cell r="F110">
            <v>1.4741109999999999</v>
          </cell>
          <cell r="G110">
            <v>0</v>
          </cell>
          <cell r="H110" t="str">
            <v>-</v>
          </cell>
          <cell r="I110" t="str">
            <v>-</v>
          </cell>
          <cell r="J110">
            <v>0</v>
          </cell>
          <cell r="K110">
            <v>0</v>
          </cell>
          <cell r="L110" t="str">
            <v>գյուղատնտեսական</v>
          </cell>
          <cell r="M110" t="str">
            <v>Վարելահող</v>
          </cell>
          <cell r="N110">
            <v>0</v>
          </cell>
          <cell r="O110">
            <v>0</v>
          </cell>
          <cell r="P110" t="str">
            <v>ՀՀ քաղաքացի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108</v>
          </cell>
          <cell r="B111" t="str">
            <v>Շիրակ</v>
          </cell>
          <cell r="C111" t="str">
            <v>հ. Ախուրյան, Բենիամին բնակավայր</v>
          </cell>
          <cell r="D111">
            <v>0</v>
          </cell>
          <cell r="E111" t="str">
            <v>08-027-0112-0124</v>
          </cell>
          <cell r="F111">
            <v>0.78969100000000003</v>
          </cell>
          <cell r="G111">
            <v>0</v>
          </cell>
          <cell r="H111" t="str">
            <v>-</v>
          </cell>
          <cell r="I111" t="str">
            <v>-</v>
          </cell>
          <cell r="J111">
            <v>0</v>
          </cell>
          <cell r="K111">
            <v>0</v>
          </cell>
          <cell r="L111" t="str">
            <v>գյուղատնտեսական</v>
          </cell>
          <cell r="M111" t="str">
            <v>Վարելահող</v>
          </cell>
          <cell r="N111">
            <v>0</v>
          </cell>
          <cell r="O111">
            <v>0</v>
          </cell>
          <cell r="P111" t="str">
            <v>Համայնքային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109</v>
          </cell>
          <cell r="B112" t="str">
            <v>Շիրակ</v>
          </cell>
          <cell r="C112" t="str">
            <v>հ. Ախուրյան, Բենիամին բնակավայր</v>
          </cell>
          <cell r="D112">
            <v>0</v>
          </cell>
          <cell r="E112" t="str">
            <v>08-027-0582-0001</v>
          </cell>
          <cell r="F112">
            <v>1.0573950000000001</v>
          </cell>
          <cell r="G112">
            <v>0</v>
          </cell>
          <cell r="H112" t="str">
            <v>-</v>
          </cell>
          <cell r="I112" t="str">
            <v>-</v>
          </cell>
          <cell r="J112">
            <v>0</v>
          </cell>
          <cell r="K112">
            <v>0</v>
          </cell>
          <cell r="L112" t="str">
            <v>գյուղատնտեսական</v>
          </cell>
          <cell r="M112" t="str">
            <v>Այլ հողատեսք</v>
          </cell>
          <cell r="N112">
            <v>0</v>
          </cell>
          <cell r="O112">
            <v>0</v>
          </cell>
          <cell r="P112" t="str">
            <v>Համայնքային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110</v>
          </cell>
          <cell r="B113" t="str">
            <v>Շիրակ</v>
          </cell>
          <cell r="C113" t="str">
            <v>հ. Ախուրյան, Բենիամին բնակավայր</v>
          </cell>
          <cell r="D113" t="str">
            <v>Մարզ Շիրակ, համայնք Ախուրյան գյուղ Բենիամին հողամաս</v>
          </cell>
          <cell r="E113" t="str">
            <v>08-027-0582-0002</v>
          </cell>
          <cell r="F113">
            <v>3.1800000000000001E-3</v>
          </cell>
          <cell r="G113">
            <v>3.1199999999999999E-3</v>
          </cell>
          <cell r="H113" t="str">
            <v>----</v>
          </cell>
          <cell r="I113" t="str">
            <v>-</v>
          </cell>
          <cell r="J113">
            <v>0</v>
          </cell>
          <cell r="K113">
            <v>0</v>
          </cell>
          <cell r="L113" t="str">
            <v>գյուղատնտեսական</v>
          </cell>
          <cell r="M113" t="str">
            <v>Այլ հողատեսք</v>
          </cell>
          <cell r="N113">
            <v>0</v>
          </cell>
          <cell r="O113">
            <v>0</v>
          </cell>
          <cell r="P113" t="str">
            <v xml:space="preserve">ՀԱՅԱՍՏԱՆԻ ՀԱՆՐԱՊԵՏՈՒԹՅՈՒՆ </v>
          </cell>
          <cell r="Q113" t="str">
            <v>ՍԵՓԱԿԱՆՈՒԹՅՈՒՆ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111</v>
          </cell>
          <cell r="B114" t="str">
            <v>Շիրակ</v>
          </cell>
          <cell r="C114" t="str">
            <v>հ. Ախուրյան, Բենիամին բնակավայր</v>
          </cell>
          <cell r="D114" t="str">
            <v>Մարզ Շիրակ, համայնք Ախուրյան գյուղ Բենիամին</v>
          </cell>
          <cell r="E114" t="str">
            <v>08-027-0114-0075</v>
          </cell>
          <cell r="F114">
            <v>0.52128600000000003</v>
          </cell>
          <cell r="G114">
            <v>0.52114000000000005</v>
          </cell>
          <cell r="H114" t="str">
            <v>----</v>
          </cell>
          <cell r="I114" t="str">
            <v>-</v>
          </cell>
          <cell r="J114">
            <v>0</v>
          </cell>
          <cell r="K114">
            <v>0</v>
          </cell>
          <cell r="L114" t="str">
            <v>գյուղատնտեսական</v>
          </cell>
          <cell r="M114" t="str">
            <v>Արոտավայր</v>
          </cell>
          <cell r="N114">
            <v>0</v>
          </cell>
          <cell r="O114">
            <v>0</v>
          </cell>
          <cell r="P114" t="str">
            <v xml:space="preserve">ՀԱՅԱՍՏԱՆԻ ՀԱՆՐԱՊԵՏՈՒԹՅՈՒՆ </v>
          </cell>
          <cell r="Q114" t="str">
            <v>ՍԵՓԱԿԱՆՈՒԹՅՈՒՆ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112</v>
          </cell>
          <cell r="B115" t="str">
            <v>Շիրակ</v>
          </cell>
          <cell r="C115" t="str">
            <v>հ. Ախուրյան, Բենիամին բնակավայր</v>
          </cell>
          <cell r="D115">
            <v>0</v>
          </cell>
          <cell r="E115" t="str">
            <v>08-027-0114-0001</v>
          </cell>
          <cell r="F115">
            <v>29.760376000000001</v>
          </cell>
          <cell r="G115">
            <v>0</v>
          </cell>
          <cell r="H115" t="str">
            <v>-</v>
          </cell>
          <cell r="I115" t="str">
            <v>-</v>
          </cell>
          <cell r="J115">
            <v>0</v>
          </cell>
          <cell r="K115">
            <v>0</v>
          </cell>
          <cell r="L115" t="str">
            <v>գյուղատնտեսական</v>
          </cell>
          <cell r="M115" t="str">
            <v>Արոտավայր</v>
          </cell>
          <cell r="N115">
            <v>0</v>
          </cell>
          <cell r="O115">
            <v>0</v>
          </cell>
          <cell r="P115" t="str">
            <v>Համայնքային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113</v>
          </cell>
          <cell r="B116" t="str">
            <v>Շիրակ</v>
          </cell>
          <cell r="C116" t="str">
            <v>հ. Ախուրյան, Բենիամին բնակավայր</v>
          </cell>
          <cell r="D116" t="str">
            <v>Մարզ Շիրակ, համայնք Ախուրյան գյուղ Բենիամին հողամաս</v>
          </cell>
          <cell r="E116" t="str">
            <v>08-027-0115-0011</v>
          </cell>
          <cell r="F116">
            <v>0.77492899999999998</v>
          </cell>
          <cell r="G116">
            <v>0.77488999999999997</v>
          </cell>
          <cell r="H116" t="str">
            <v>----</v>
          </cell>
          <cell r="I116" t="str">
            <v>-</v>
          </cell>
          <cell r="J116">
            <v>0</v>
          </cell>
          <cell r="K116">
            <v>0</v>
          </cell>
          <cell r="L116" t="str">
            <v>գյուղատնտեսական</v>
          </cell>
          <cell r="M116" t="str">
            <v>Արոտավայր</v>
          </cell>
          <cell r="N116">
            <v>0</v>
          </cell>
          <cell r="O116">
            <v>0</v>
          </cell>
          <cell r="P116" t="str">
            <v xml:space="preserve">ՀԱՅԱՍՏԱՆԻ ՀԱՆՐԱՊԵՏՈՒԹՅՈՒՆ </v>
          </cell>
          <cell r="Q116" t="str">
            <v>ՍԵՓԱԿԱՆՈՒԹՅՈՒՆ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114</v>
          </cell>
          <cell r="B117" t="str">
            <v>Շիրակ</v>
          </cell>
          <cell r="C117" t="str">
            <v>հ. Ախուրյան, Բենիամին բնակավայր</v>
          </cell>
          <cell r="D117" t="str">
            <v>Մարզ Շիրակ, համայնք Ախուրյան գյուղ Բենիամին հողամաս</v>
          </cell>
          <cell r="E117" t="str">
            <v>08-027-0560-0002</v>
          </cell>
          <cell r="F117">
            <v>1.4363000000000001E-2</v>
          </cell>
          <cell r="G117">
            <v>1.436E-2</v>
          </cell>
          <cell r="H117" t="str">
            <v>----</v>
          </cell>
          <cell r="I117" t="str">
            <v>-</v>
          </cell>
          <cell r="J117">
            <v>0</v>
          </cell>
          <cell r="K117">
            <v>0</v>
          </cell>
          <cell r="L117" t="str">
            <v>գյուղատնտեսական</v>
          </cell>
          <cell r="M117" t="str">
            <v>Այլ հողատեսք</v>
          </cell>
          <cell r="N117">
            <v>0</v>
          </cell>
          <cell r="O117">
            <v>0</v>
          </cell>
          <cell r="P117" t="str">
            <v xml:space="preserve">ՀԱՅԱՍՏԱՆԻ ՀԱՆՐԱՊԵՏՈՒԹՅՈՒՆ </v>
          </cell>
          <cell r="Q117" t="str">
            <v>ՍԵՓԱԿԱՆՈՒԹՅՈՒՆ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115</v>
          </cell>
          <cell r="B118" t="str">
            <v>Շիրակ</v>
          </cell>
          <cell r="C118" t="str">
            <v>հ. Ախուրյան, Բենիամին բնակավայր</v>
          </cell>
          <cell r="D118">
            <v>0</v>
          </cell>
          <cell r="E118" t="str">
            <v>08-027-0560-0001</v>
          </cell>
          <cell r="F118">
            <v>0.18409</v>
          </cell>
          <cell r="G118">
            <v>0</v>
          </cell>
          <cell r="H118" t="str">
            <v>-</v>
          </cell>
          <cell r="I118" t="str">
            <v>-</v>
          </cell>
          <cell r="J118">
            <v>0</v>
          </cell>
          <cell r="K118">
            <v>0</v>
          </cell>
          <cell r="L118" t="str">
            <v>գյուղատնտեսական</v>
          </cell>
          <cell r="M118" t="str">
            <v>Այլ հողատեսք</v>
          </cell>
          <cell r="N118">
            <v>0</v>
          </cell>
          <cell r="O118">
            <v>0</v>
          </cell>
          <cell r="P118" t="str">
            <v>Համայնքային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116</v>
          </cell>
          <cell r="B119" t="str">
            <v>Շիրակ</v>
          </cell>
          <cell r="C119" t="str">
            <v>հ. Ախուրյան, Բենիամին բնակավայր</v>
          </cell>
          <cell r="D119">
            <v>0</v>
          </cell>
          <cell r="E119" t="str">
            <v>08-027-0111-0003</v>
          </cell>
          <cell r="F119">
            <v>7.6716000000000006E-2</v>
          </cell>
          <cell r="G119">
            <v>7.6715000000000005E-2</v>
          </cell>
          <cell r="H119" t="str">
            <v>----</v>
          </cell>
          <cell r="I119" t="str">
            <v>-</v>
          </cell>
          <cell r="J119">
            <v>0</v>
          </cell>
          <cell r="K119">
            <v>0</v>
          </cell>
          <cell r="L119" t="str">
            <v>գյուղատնտեսական</v>
          </cell>
          <cell r="M119" t="str">
            <v>Արոտավայր</v>
          </cell>
          <cell r="N119">
            <v>0</v>
          </cell>
          <cell r="O119">
            <v>0</v>
          </cell>
          <cell r="P119" t="str">
            <v xml:space="preserve">ՀԱՅԱՍՏԱՆԻ ՀԱՆՐԱՊԵՏՈՒԹՅՈՒՆ </v>
          </cell>
          <cell r="Q119" t="str">
            <v>ՍԵՓԱԿԱՆՈՒԹՅՈՒՆ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117</v>
          </cell>
          <cell r="B120" t="str">
            <v>Շիրակ</v>
          </cell>
          <cell r="C120" t="str">
            <v>հ. Ախուրյան, Բենիամին բնակավայր</v>
          </cell>
          <cell r="D120">
            <v>0</v>
          </cell>
          <cell r="E120" t="str">
            <v>08-027-0115-0001</v>
          </cell>
          <cell r="F120">
            <v>7.9732469999999998</v>
          </cell>
          <cell r="G120">
            <v>0</v>
          </cell>
          <cell r="H120" t="str">
            <v>-</v>
          </cell>
          <cell r="I120" t="str">
            <v>-</v>
          </cell>
          <cell r="J120">
            <v>0</v>
          </cell>
          <cell r="K120">
            <v>0</v>
          </cell>
          <cell r="L120" t="str">
            <v>գյուղատնտեսական</v>
          </cell>
          <cell r="M120" t="str">
            <v>Վարելահող, Արոտավայր</v>
          </cell>
          <cell r="N120">
            <v>0</v>
          </cell>
          <cell r="O120">
            <v>0</v>
          </cell>
          <cell r="P120" t="str">
            <v>Համայնքային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118</v>
          </cell>
          <cell r="B121" t="str">
            <v>Շիրակ</v>
          </cell>
          <cell r="C121" t="str">
            <v>հ. Ախուրյան, Բենիամին բնակավայր</v>
          </cell>
          <cell r="D121">
            <v>0</v>
          </cell>
          <cell r="E121" t="str">
            <v>08-027-0111-0001</v>
          </cell>
          <cell r="F121">
            <v>4.9645929999999998</v>
          </cell>
          <cell r="G121">
            <v>0</v>
          </cell>
          <cell r="H121" t="str">
            <v>-</v>
          </cell>
          <cell r="I121" t="str">
            <v>-</v>
          </cell>
          <cell r="J121">
            <v>0</v>
          </cell>
          <cell r="K121">
            <v>0</v>
          </cell>
          <cell r="L121" t="str">
            <v>Հատուկ պահպանվող տարածքների, Գյուղատենտեսական</v>
          </cell>
          <cell r="M121" t="str">
            <v>Պատմական և մշակութային, Վարելահող, Արոտավայր</v>
          </cell>
          <cell r="N121">
            <v>0</v>
          </cell>
          <cell r="O121">
            <v>0</v>
          </cell>
          <cell r="P121" t="str">
            <v xml:space="preserve">ՀայասՏԱՆԻ ՀԱՆՐԱՊԵՏՈՒԹՅՈՒՆ, Համայնքային 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119</v>
          </cell>
          <cell r="B122" t="str">
            <v>Շիրակ</v>
          </cell>
          <cell r="C122" t="str">
            <v>հ. Ախուրյան, Բենիամին բնակավայր</v>
          </cell>
          <cell r="D122" t="str">
            <v>Մարզ Շիրակ, համայնք Ախուրյան գյուղ Բենիամին</v>
          </cell>
          <cell r="E122" t="str">
            <v>08-027-0115-0005</v>
          </cell>
          <cell r="F122">
            <v>1.0069319999999999</v>
          </cell>
          <cell r="G122">
            <v>1</v>
          </cell>
          <cell r="H122" t="str">
            <v>----</v>
          </cell>
          <cell r="I122" t="str">
            <v>-</v>
          </cell>
          <cell r="J122">
            <v>0</v>
          </cell>
          <cell r="K122">
            <v>0</v>
          </cell>
          <cell r="L122" t="str">
            <v>գյուղատնտեսական</v>
          </cell>
          <cell r="M122" t="str">
            <v>Արոտավայր</v>
          </cell>
          <cell r="N122">
            <v>0</v>
          </cell>
          <cell r="O122">
            <v>0</v>
          </cell>
          <cell r="P122" t="str">
            <v>Անդրանիկ Խաչատրյան Սարգսի</v>
          </cell>
          <cell r="Q122" t="str">
            <v>ՍԵՓԱԿԱՆՈՒԹՅՈՒՆ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120</v>
          </cell>
          <cell r="B123" t="str">
            <v>Շիրակ</v>
          </cell>
          <cell r="C123" t="str">
            <v>հ. Ախուրյան, Բենիամին բնակավայր</v>
          </cell>
          <cell r="D123">
            <v>0</v>
          </cell>
          <cell r="E123" t="str">
            <v>08-027-0111-0002</v>
          </cell>
          <cell r="F123">
            <v>3.6021999999999998E-2</v>
          </cell>
          <cell r="G123">
            <v>3.6020000000000003E-2</v>
          </cell>
          <cell r="H123" t="str">
            <v>----</v>
          </cell>
          <cell r="I123" t="str">
            <v>-</v>
          </cell>
          <cell r="J123">
            <v>0</v>
          </cell>
          <cell r="K123">
            <v>0</v>
          </cell>
          <cell r="L123" t="str">
            <v>գյուղատնտեսական</v>
          </cell>
          <cell r="M123" t="str">
            <v>Վարելահող</v>
          </cell>
          <cell r="N123">
            <v>0</v>
          </cell>
          <cell r="O123">
            <v>0</v>
          </cell>
          <cell r="P123" t="str">
            <v xml:space="preserve">ՀԱՅԱՍՏԱՆԻ ՀԱՆՐԱՊԵՏՈՒԹՅՈՒՆ </v>
          </cell>
          <cell r="Q123" t="str">
            <v>ՍԵՓԱԿԱՆՈՒԹՅՈՒՆ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121</v>
          </cell>
          <cell r="B124" t="str">
            <v>Շիրակ</v>
          </cell>
          <cell r="C124" t="str">
            <v>հ. Ախուրյան, Բենիամին բնակավայր</v>
          </cell>
          <cell r="D124" t="str">
            <v>Մարզ Շիրակ, համայնք Ախուրյան գյուղ Բենիամին  վարելահող</v>
          </cell>
          <cell r="E124" t="str">
            <v>08-027-0119-0008</v>
          </cell>
          <cell r="F124">
            <v>0.49010300000000001</v>
          </cell>
          <cell r="G124">
            <v>0.49</v>
          </cell>
          <cell r="H124" t="str">
            <v>----</v>
          </cell>
          <cell r="I124" t="str">
            <v>-</v>
          </cell>
          <cell r="J124">
            <v>0</v>
          </cell>
          <cell r="K124">
            <v>0</v>
          </cell>
          <cell r="L124" t="str">
            <v>գյուղատնտեսական</v>
          </cell>
          <cell r="M124" t="str">
            <v>Վարելահող</v>
          </cell>
          <cell r="N124">
            <v>0</v>
          </cell>
          <cell r="O124">
            <v>0</v>
          </cell>
          <cell r="P124" t="str">
            <v>ԱՐՄԵՆԱԿ ՂԱԶԱՐՅԱՆ ՄԻՍԱԿԻ, ԱԼՄԱՍՏ ՂԱԶԱՐՅԱՆ ՄԻՍԱԿԻ</v>
          </cell>
          <cell r="Q124" t="str">
            <v>ԸՆԴՀԱՆՈՒՐ ԲԱԺՆԱՅԻՆ ՍԵՓԱԿԱՆՈՒԹՅՈՒՆ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122</v>
          </cell>
          <cell r="B125" t="str">
            <v>Շիրակ</v>
          </cell>
          <cell r="C125" t="str">
            <v>հ. Ախուրյան, Բենիամին բնակավայր</v>
          </cell>
          <cell r="D125" t="str">
            <v>Մարզ Շիրակ, համայնք Ախուրյան գյուղ Բենիամին 1-ին փողոց  2/10 հողամաս</v>
          </cell>
          <cell r="E125" t="str">
            <v>08-027-0547-0002</v>
          </cell>
          <cell r="F125">
            <v>3.29E-3</v>
          </cell>
          <cell r="G125">
            <v>3.29E-3</v>
          </cell>
          <cell r="H125" t="str">
            <v>----</v>
          </cell>
          <cell r="I125" t="str">
            <v>-</v>
          </cell>
          <cell r="J125">
            <v>0</v>
          </cell>
          <cell r="K125">
            <v>0</v>
          </cell>
          <cell r="L125" t="str">
            <v>բնակավայրերի</v>
          </cell>
          <cell r="M125" t="str">
            <v>Ընդհանուր օգտագործման</v>
          </cell>
          <cell r="N125">
            <v>0</v>
          </cell>
          <cell r="O125">
            <v>0</v>
          </cell>
          <cell r="P125" t="str">
            <v xml:space="preserve">ՀԱՅԱՍՏԱՆԻ ՀԱՆՐԱՊԵՏՈՒԹՅՈՒՆ </v>
          </cell>
          <cell r="Q125" t="str">
            <v>ՍԵՓԱԿԱՆՈՒԹՅՈՒՆ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123</v>
          </cell>
          <cell r="B126" t="str">
            <v>Շիրակ</v>
          </cell>
          <cell r="C126" t="str">
            <v>հ. Ախուրյան, Բենիամին բնակավայր</v>
          </cell>
          <cell r="D126" t="str">
            <v>Մարզ Շիրակ, համայնք Ախուրյան գյուղ Բենիամին</v>
          </cell>
          <cell r="E126" t="str">
            <v>08-027-0118-0017</v>
          </cell>
          <cell r="F126">
            <v>0.30573099999999998</v>
          </cell>
          <cell r="G126">
            <v>0.3</v>
          </cell>
          <cell r="H126" t="str">
            <v>----</v>
          </cell>
          <cell r="I126" t="str">
            <v>-</v>
          </cell>
          <cell r="J126">
            <v>0</v>
          </cell>
          <cell r="K126">
            <v>0</v>
          </cell>
          <cell r="L126" t="str">
            <v>գյուղատնտեսական</v>
          </cell>
          <cell r="M126" t="str">
            <v>Վարելահող</v>
          </cell>
          <cell r="N126">
            <v>0</v>
          </cell>
          <cell r="O126">
            <v>0</v>
          </cell>
          <cell r="P126" t="str">
            <v>«ԳԱԶՊՐՈՄ ԱՐՄԵՆԻԱ» ՓԲԸ</v>
          </cell>
          <cell r="Q126" t="str">
            <v>ՍԵՐՎԻՏՈՒՏ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124</v>
          </cell>
          <cell r="B127" t="str">
            <v>Շիրակ</v>
          </cell>
          <cell r="C127" t="str">
            <v>հ. Ախուրյան, Բենիամին բնակավայր</v>
          </cell>
          <cell r="D127" t="str">
            <v>Մարզ Շիրակ, համայնք Ախուրյան գյուղ Բենիամին</v>
          </cell>
          <cell r="E127" t="str">
            <v>08-027-0118-0001</v>
          </cell>
          <cell r="F127">
            <v>0.25656200000000001</v>
          </cell>
          <cell r="G127">
            <v>0.26</v>
          </cell>
          <cell r="H127" t="str">
            <v>----</v>
          </cell>
          <cell r="I127" t="str">
            <v>-</v>
          </cell>
          <cell r="J127">
            <v>0</v>
          </cell>
          <cell r="K127">
            <v>0</v>
          </cell>
          <cell r="L127" t="str">
            <v>գյուղատնտեսական</v>
          </cell>
          <cell r="M127" t="str">
            <v>Վարելահող</v>
          </cell>
          <cell r="N127">
            <v>0</v>
          </cell>
          <cell r="O127">
            <v>0</v>
          </cell>
          <cell r="P127" t="str">
            <v>ՕՖԻԿ ՄԿՐՏՉՅԱՆ ԵՂԻԶԱՐԻ</v>
          </cell>
          <cell r="Q127" t="str">
            <v>ՍԵՓԱԿԱՆՈՒԹՅՈՒՆ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125</v>
          </cell>
          <cell r="B128" t="str">
            <v>Շիրակ</v>
          </cell>
          <cell r="C128" t="str">
            <v>հ. Ախուրյան, Բենիամին բնակավայր</v>
          </cell>
          <cell r="D128">
            <v>0</v>
          </cell>
          <cell r="E128" t="str">
            <v>08-027-0546-0001</v>
          </cell>
          <cell r="F128">
            <v>0.12978400000000001</v>
          </cell>
          <cell r="G128">
            <v>0</v>
          </cell>
          <cell r="H128" t="str">
            <v>-</v>
          </cell>
          <cell r="I128" t="str">
            <v>-</v>
          </cell>
          <cell r="J128">
            <v>0</v>
          </cell>
          <cell r="K128">
            <v>0</v>
          </cell>
          <cell r="L128" t="str">
            <v>բնակավայրերի</v>
          </cell>
          <cell r="M128" t="str">
            <v>Ընդհանուր օգտագործման</v>
          </cell>
          <cell r="N128">
            <v>0</v>
          </cell>
          <cell r="O128">
            <v>0</v>
          </cell>
          <cell r="P128" t="str">
            <v>Համայնքային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126</v>
          </cell>
          <cell r="B129" t="str">
            <v>Շիրակ</v>
          </cell>
          <cell r="C129" t="str">
            <v>հ. Ախուրյան, Բենիամին բնակավայր</v>
          </cell>
          <cell r="D129">
            <v>0</v>
          </cell>
          <cell r="E129" t="str">
            <v>08-027-0017-0008</v>
          </cell>
          <cell r="F129">
            <v>3.0030000000000001E-2</v>
          </cell>
          <cell r="G129">
            <v>0</v>
          </cell>
          <cell r="H129" t="str">
            <v>-</v>
          </cell>
          <cell r="I129" t="str">
            <v>-</v>
          </cell>
          <cell r="J129">
            <v>0</v>
          </cell>
          <cell r="K129">
            <v>0</v>
          </cell>
          <cell r="L129" t="str">
            <v>բնակավայրերի</v>
          </cell>
          <cell r="M129" t="str">
            <v>Այլ հողեր</v>
          </cell>
          <cell r="N129">
            <v>0</v>
          </cell>
          <cell r="O129">
            <v>0</v>
          </cell>
          <cell r="P129" t="str">
            <v>Համայնքային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127</v>
          </cell>
          <cell r="B130" t="str">
            <v>Շիրակ</v>
          </cell>
          <cell r="C130" t="str">
            <v>հ. Ախուրյան, Բենիամին բնակավայր</v>
          </cell>
          <cell r="D130">
            <v>0</v>
          </cell>
          <cell r="E130" t="str">
            <v>08-027-0017-0007</v>
          </cell>
          <cell r="F130">
            <v>4.9575000000000001E-2</v>
          </cell>
          <cell r="G130">
            <v>0</v>
          </cell>
          <cell r="H130" t="str">
            <v>-</v>
          </cell>
          <cell r="I130" t="str">
            <v>-</v>
          </cell>
          <cell r="J130">
            <v>0</v>
          </cell>
          <cell r="K130">
            <v>0</v>
          </cell>
          <cell r="L130" t="str">
            <v>բնակավայրերի</v>
          </cell>
          <cell r="M130" t="str">
            <v>Այլ հողեր</v>
          </cell>
          <cell r="N130">
            <v>0</v>
          </cell>
          <cell r="O130">
            <v>0</v>
          </cell>
          <cell r="P130" t="str">
            <v>Համայնքային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128</v>
          </cell>
          <cell r="B131" t="str">
            <v>Շիրակ</v>
          </cell>
          <cell r="C131" t="str">
            <v>հ. Ախուրյան, Բենիամին բնակավայր</v>
          </cell>
          <cell r="D131">
            <v>0</v>
          </cell>
          <cell r="E131" t="str">
            <v>08-027-0017-0003</v>
          </cell>
          <cell r="F131">
            <v>0.154917</v>
          </cell>
          <cell r="G131">
            <v>0.156</v>
          </cell>
          <cell r="H131" t="str">
            <v>----</v>
          </cell>
          <cell r="I131" t="str">
            <v>-</v>
          </cell>
          <cell r="J131">
            <v>0</v>
          </cell>
          <cell r="K131">
            <v>0</v>
          </cell>
          <cell r="L131" t="str">
            <v>բնակավայրերի</v>
          </cell>
          <cell r="M131" t="str">
            <v>Բնակելի կառուցապատման</v>
          </cell>
          <cell r="N131">
            <v>0</v>
          </cell>
          <cell r="O131">
            <v>0</v>
          </cell>
          <cell r="P131" t="str">
            <v xml:space="preserve">Ալբերտ Ղուկասյան </v>
          </cell>
          <cell r="Q131" t="str">
            <v>ՍԵՓԱԿԱՆՈՒԹՅՈՒՆ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129</v>
          </cell>
          <cell r="B132" t="str">
            <v>Շիրակ</v>
          </cell>
          <cell r="C132" t="str">
            <v>հ. Ախուրյան, Բենիամին բնակավայր</v>
          </cell>
          <cell r="D132">
            <v>0</v>
          </cell>
          <cell r="E132" t="str">
            <v>08-027-0017-0004</v>
          </cell>
          <cell r="F132">
            <v>0.143929</v>
          </cell>
          <cell r="G132">
            <v>0.143929</v>
          </cell>
          <cell r="H132" t="str">
            <v>08-027-0017-0004-001,  08-027-0017-0004-002</v>
          </cell>
          <cell r="I132" t="str">
            <v>117.5/144.11, 21.8/19.56</v>
          </cell>
          <cell r="J132" t="str">
            <v>08-027-0017-0004-001,  08-027-0017-0004-002</v>
          </cell>
          <cell r="K132" t="str">
            <v>Բնակելի տուն 144.11, Օժանդակ շինություն 19.56</v>
          </cell>
          <cell r="L132" t="str">
            <v>բնակավայրերի</v>
          </cell>
          <cell r="M132" t="str">
            <v>Բնակելի կառուցապատման</v>
          </cell>
          <cell r="N132" t="str">
            <v>Բնակելի</v>
          </cell>
          <cell r="O132" t="str">
            <v>Օժանդակ շինություն</v>
          </cell>
          <cell r="P132" t="str">
            <v>ՍՈՒՍԱՆՆԱ ՂՈՒԿԱՍՅԱՆ ԱԼԲԵՐՏԻ, ԱՐԹՈՒՐ ՄԿՐՏՉՅԱՆ ԱՐՏՈՒՇԻ</v>
          </cell>
          <cell r="Q132" t="str">
            <v>ԸՆԴՀԱՆՈՒՐ ՀԱՄԱՏԵՂ ՍԵՓԱԿԱՆՈՒԹՅՈՒՆ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144.11000000000001</v>
          </cell>
          <cell r="Z132">
            <v>19.559999999999999</v>
          </cell>
        </row>
        <row r="133">
          <cell r="A133">
            <v>130</v>
          </cell>
          <cell r="B133" t="str">
            <v>Շիրակ</v>
          </cell>
          <cell r="C133" t="str">
            <v>հ. Ախուրյան, Բենիամին բնակավայր</v>
          </cell>
          <cell r="D133">
            <v>0</v>
          </cell>
          <cell r="E133" t="str">
            <v>08-027-0546-0001</v>
          </cell>
          <cell r="F133">
            <v>0.12978400000000001</v>
          </cell>
          <cell r="G133">
            <v>0</v>
          </cell>
          <cell r="H133" t="str">
            <v>-</v>
          </cell>
          <cell r="I133" t="str">
            <v>-</v>
          </cell>
          <cell r="J133">
            <v>0</v>
          </cell>
          <cell r="K133">
            <v>0</v>
          </cell>
          <cell r="L133" t="str">
            <v>բնակավայրերի</v>
          </cell>
          <cell r="M133" t="str">
            <v>Ընդհանուր օգտագործման</v>
          </cell>
          <cell r="N133">
            <v>0</v>
          </cell>
          <cell r="O133">
            <v>0</v>
          </cell>
          <cell r="P133" t="str">
            <v>Համայնքային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131</v>
          </cell>
          <cell r="B134" t="str">
            <v>Շիրակ</v>
          </cell>
          <cell r="C134" t="str">
            <v>հ. Ախուրյան, Բենիամին բնակավայր</v>
          </cell>
          <cell r="D134">
            <v>0</v>
          </cell>
          <cell r="E134" t="str">
            <v>08-027-0016-0004</v>
          </cell>
          <cell r="F134">
            <v>2.7944E-2</v>
          </cell>
          <cell r="G134">
            <v>0.124</v>
          </cell>
          <cell r="H134" t="str">
            <v>----</v>
          </cell>
          <cell r="I134" t="str">
            <v>-</v>
          </cell>
          <cell r="J134">
            <v>0</v>
          </cell>
          <cell r="K134">
            <v>0</v>
          </cell>
          <cell r="L134" t="str">
            <v>բնակավայրերի</v>
          </cell>
          <cell r="M134" t="str">
            <v>Բնակելի կառուցապատման</v>
          </cell>
          <cell r="N134">
            <v>0</v>
          </cell>
          <cell r="O134">
            <v>0</v>
          </cell>
          <cell r="P134" t="str">
            <v>Հաշվառված է Անդրանիկ Ղազարյան Սայաթի</v>
          </cell>
          <cell r="Q134" t="str">
            <v>ՍԵՓԱԿԱՆՈՒԹՅՈՒՆ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132</v>
          </cell>
          <cell r="B135" t="str">
            <v>Շիրակ</v>
          </cell>
          <cell r="C135" t="str">
            <v>հ. Ախուրյան, Բենիամին բնակավայր</v>
          </cell>
          <cell r="D135">
            <v>0</v>
          </cell>
          <cell r="E135" t="str">
            <v>08-027-0016-0007</v>
          </cell>
          <cell r="F135">
            <v>0.247415</v>
          </cell>
          <cell r="G135">
            <v>0.24740999999999999</v>
          </cell>
          <cell r="H135" t="str">
            <v>08-027-0016-0007-001, 08-027-0016-0007-002</v>
          </cell>
          <cell r="I135" t="str">
            <v>126.05/103.35, 20.53</v>
          </cell>
          <cell r="J135" t="str">
            <v>08-027-0016-0007-001, 08-027-0016-0007-002</v>
          </cell>
          <cell r="K135" t="str">
            <v xml:space="preserve"> Բնակելի տուն 103.35, ժամանակավոր տնակ 20.53</v>
          </cell>
          <cell r="L135" t="str">
            <v>բնակավայրերի</v>
          </cell>
          <cell r="M135" t="str">
            <v>Բնակելի կառուցապատման</v>
          </cell>
          <cell r="N135" t="str">
            <v>Բնակելի</v>
          </cell>
          <cell r="O135" t="str">
            <v>Բնակելի տուն</v>
          </cell>
          <cell r="P135" t="str">
            <v>ՄԻՇԱ ԱԼԵՔՍԱՆՅԱՆ ԱԼԵՔՍԱՆԻ</v>
          </cell>
          <cell r="Q135" t="str">
            <v>ՍԵՓԱԿԱՆՈՒԹՅՈՒՆ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103.35</v>
          </cell>
          <cell r="Z135">
            <v>0</v>
          </cell>
        </row>
        <row r="136">
          <cell r="A136">
            <v>133</v>
          </cell>
          <cell r="B136" t="str">
            <v>Շիրակ</v>
          </cell>
          <cell r="C136" t="str">
            <v>հ. Ախուրյան, Բենիամին բնակավայր</v>
          </cell>
          <cell r="D136">
            <v>0</v>
          </cell>
          <cell r="E136" t="str">
            <v>08-027-0016-0006</v>
          </cell>
          <cell r="F136">
            <v>0.27754000000000001</v>
          </cell>
          <cell r="G136">
            <v>0</v>
          </cell>
          <cell r="H136" t="str">
            <v>-</v>
          </cell>
          <cell r="I136" t="str">
            <v>-</v>
          </cell>
          <cell r="J136">
            <v>0</v>
          </cell>
          <cell r="K136">
            <v>0</v>
          </cell>
          <cell r="L136" t="str">
            <v>բնակավայրերի</v>
          </cell>
          <cell r="M136" t="str">
            <v>Բնակելի կառուցապատման</v>
          </cell>
          <cell r="N136">
            <v>0</v>
          </cell>
          <cell r="O136">
            <v>0</v>
          </cell>
          <cell r="P136" t="str">
            <v>ՀՀ քաղաքացի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134</v>
          </cell>
          <cell r="B137" t="str">
            <v>Շիրակ</v>
          </cell>
          <cell r="C137" t="str">
            <v>հ. Ախուրյան, Բենիամին բնակավայր</v>
          </cell>
          <cell r="D137">
            <v>0</v>
          </cell>
          <cell r="E137" t="str">
            <v>08-027-0544-0001</v>
          </cell>
          <cell r="F137">
            <v>0.88954900000000003</v>
          </cell>
          <cell r="G137">
            <v>0</v>
          </cell>
          <cell r="H137" t="str">
            <v>-</v>
          </cell>
          <cell r="I137" t="str">
            <v>-</v>
          </cell>
          <cell r="J137">
            <v>0</v>
          </cell>
          <cell r="K137">
            <v>0</v>
          </cell>
          <cell r="L137" t="str">
            <v>բնակավայրերի</v>
          </cell>
          <cell r="M137" t="str">
            <v>Ընդհանուր օգտագործման</v>
          </cell>
          <cell r="N137">
            <v>0</v>
          </cell>
          <cell r="O137">
            <v>0</v>
          </cell>
          <cell r="P137" t="str">
            <v>Համայնքային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E9" sqref="E9"/>
    </sheetView>
  </sheetViews>
  <sheetFormatPr defaultRowHeight="15" x14ac:dyDescent="0.25"/>
  <cols>
    <col min="1" max="6" width="17.7109375" customWidth="1"/>
    <col min="7" max="7" width="21.5703125" customWidth="1"/>
    <col min="8" max="11" width="17.7109375" customWidth="1"/>
  </cols>
  <sheetData>
    <row r="1" spans="1:11" x14ac:dyDescent="0.25">
      <c r="I1" s="178" t="s">
        <v>358</v>
      </c>
      <c r="J1" s="178"/>
      <c r="K1" s="178"/>
    </row>
    <row r="2" spans="1:11" x14ac:dyDescent="0.25">
      <c r="I2" s="178"/>
      <c r="J2" s="178"/>
      <c r="K2" s="178"/>
    </row>
    <row r="3" spans="1:11" x14ac:dyDescent="0.25">
      <c r="I3" s="178"/>
      <c r="J3" s="178"/>
      <c r="K3" s="178"/>
    </row>
    <row r="4" spans="1:11" x14ac:dyDescent="0.25">
      <c r="I4" s="178"/>
      <c r="J4" s="178"/>
      <c r="K4" s="178"/>
    </row>
    <row r="5" spans="1:11" x14ac:dyDescent="0.25">
      <c r="I5" s="178"/>
      <c r="J5" s="178"/>
      <c r="K5" s="178"/>
    </row>
    <row r="7" spans="1:11" ht="195.75" customHeight="1" x14ac:dyDescent="0.25">
      <c r="A7" s="102" t="s">
        <v>0</v>
      </c>
      <c r="B7" s="175" t="s">
        <v>1</v>
      </c>
      <c r="C7" s="175" t="s">
        <v>2</v>
      </c>
      <c r="D7" s="175" t="s">
        <v>357</v>
      </c>
      <c r="E7" s="175" t="s">
        <v>331</v>
      </c>
      <c r="F7" s="176" t="s">
        <v>352</v>
      </c>
      <c r="G7" s="102" t="s">
        <v>332</v>
      </c>
      <c r="H7" s="102" t="s">
        <v>333</v>
      </c>
      <c r="I7" s="102" t="s">
        <v>334</v>
      </c>
      <c r="J7" s="177" t="s">
        <v>335</v>
      </c>
      <c r="K7" s="177" t="s">
        <v>349</v>
      </c>
    </row>
    <row r="8" spans="1:11" ht="42.75" customHeight="1" x14ac:dyDescent="0.25">
      <c r="A8" s="102">
        <v>1</v>
      </c>
      <c r="B8" s="94" t="s">
        <v>350</v>
      </c>
      <c r="C8" s="94" t="s">
        <v>19</v>
      </c>
      <c r="D8" s="95">
        <v>2</v>
      </c>
      <c r="E8" s="101" t="s">
        <v>330</v>
      </c>
      <c r="F8" s="95"/>
      <c r="G8" s="97" t="s">
        <v>343</v>
      </c>
      <c r="H8" s="97" t="s">
        <v>346</v>
      </c>
      <c r="I8" s="97" t="s">
        <v>338</v>
      </c>
      <c r="J8" s="99">
        <v>11837.52</v>
      </c>
      <c r="K8" s="100">
        <f>J8*580</f>
        <v>6865761.6000000006</v>
      </c>
    </row>
    <row r="9" spans="1:11" ht="32.25" customHeight="1" x14ac:dyDescent="0.25">
      <c r="A9" s="102">
        <v>2</v>
      </c>
      <c r="B9" s="94" t="s">
        <v>350</v>
      </c>
      <c r="C9" s="94" t="s">
        <v>55</v>
      </c>
      <c r="D9" s="95">
        <v>2</v>
      </c>
      <c r="E9" s="101" t="s">
        <v>163</v>
      </c>
      <c r="F9" s="95"/>
      <c r="G9" s="97" t="s">
        <v>336</v>
      </c>
      <c r="H9" s="97" t="s">
        <v>345</v>
      </c>
      <c r="I9" s="97" t="s">
        <v>345</v>
      </c>
      <c r="J9" s="99">
        <v>1094.8</v>
      </c>
      <c r="K9" s="100">
        <f>J9*580</f>
        <v>634984</v>
      </c>
    </row>
    <row r="10" spans="1:11" ht="32.25" customHeight="1" x14ac:dyDescent="0.25">
      <c r="A10" s="102">
        <v>3</v>
      </c>
      <c r="B10" s="94" t="s">
        <v>350</v>
      </c>
      <c r="C10" s="94" t="s">
        <v>329</v>
      </c>
      <c r="D10" s="95">
        <v>2</v>
      </c>
      <c r="E10" s="96" t="str">
        <f>IF(D10="","",INDEX([1]Sheet1!$A$5:$Z$138,MATCH(C10,[1]Sheet1!$E$5:$E$138,0),16))</f>
        <v>Համայնքային</v>
      </c>
      <c r="F10" s="95"/>
      <c r="G10" s="97" t="s">
        <v>336</v>
      </c>
      <c r="H10" s="97" t="s">
        <v>338</v>
      </c>
      <c r="I10" s="97" t="s">
        <v>338</v>
      </c>
      <c r="J10" s="98">
        <v>633.33000000000004</v>
      </c>
      <c r="K10" s="100">
        <f t="shared" ref="K10" si="0">J10*580</f>
        <v>367331.4</v>
      </c>
    </row>
    <row r="11" spans="1:11" ht="32.25" customHeight="1" x14ac:dyDescent="0.25">
      <c r="A11" s="102">
        <v>4</v>
      </c>
      <c r="B11" s="94" t="s">
        <v>350</v>
      </c>
      <c r="C11" s="94" t="s">
        <v>324</v>
      </c>
      <c r="D11" s="95">
        <v>2</v>
      </c>
      <c r="E11" s="96" t="str">
        <f>IF(D11="","",INDEX([1]Sheet1!$A$5:$Z$138,MATCH(C11,[1]Sheet1!$E$5:$E$138,0),16))</f>
        <v>Համայնքային</v>
      </c>
      <c r="F11" s="95"/>
      <c r="G11" s="97" t="s">
        <v>342</v>
      </c>
      <c r="H11" s="97" t="s">
        <v>348</v>
      </c>
      <c r="I11" s="97" t="s">
        <v>348</v>
      </c>
      <c r="J11" s="99">
        <v>4053.9</v>
      </c>
      <c r="K11" s="100">
        <f>J11*220</f>
        <v>891858</v>
      </c>
    </row>
    <row r="12" spans="1:11" ht="32.25" customHeight="1" x14ac:dyDescent="0.25">
      <c r="A12" s="102">
        <v>5</v>
      </c>
      <c r="B12" s="94" t="s">
        <v>350</v>
      </c>
      <c r="C12" s="94" t="s">
        <v>78</v>
      </c>
      <c r="D12" s="95">
        <v>2</v>
      </c>
      <c r="E12" s="96" t="str">
        <f>IF(D12="","",INDEX([1]Sheet1!$A$5:$Z$138,MATCH(C12,[1]Sheet1!$E$5:$E$138,0),16))</f>
        <v>Համայնքային</v>
      </c>
      <c r="F12" s="95"/>
      <c r="G12" s="97" t="s">
        <v>341</v>
      </c>
      <c r="H12" s="97" t="s">
        <v>340</v>
      </c>
      <c r="I12" s="97" t="s">
        <v>340</v>
      </c>
      <c r="J12" s="99">
        <v>1673.88</v>
      </c>
      <c r="K12" s="100">
        <f t="shared" ref="K12:K14" si="1">J12*220</f>
        <v>368253.60000000003</v>
      </c>
    </row>
    <row r="13" spans="1:11" ht="32.25" customHeight="1" x14ac:dyDescent="0.25">
      <c r="A13" s="102">
        <v>6</v>
      </c>
      <c r="B13" s="94" t="s">
        <v>350</v>
      </c>
      <c r="C13" s="94" t="s">
        <v>325</v>
      </c>
      <c r="D13" s="95">
        <v>2</v>
      </c>
      <c r="E13" s="101" t="s">
        <v>163</v>
      </c>
      <c r="F13" s="95"/>
      <c r="G13" s="97" t="s">
        <v>336</v>
      </c>
      <c r="H13" s="97" t="s">
        <v>339</v>
      </c>
      <c r="I13" s="97" t="s">
        <v>339</v>
      </c>
      <c r="J13" s="100">
        <v>718.24</v>
      </c>
      <c r="K13" s="100">
        <f t="shared" si="1"/>
        <v>158012.79999999999</v>
      </c>
    </row>
    <row r="14" spans="1:11" ht="32.25" customHeight="1" x14ac:dyDescent="0.25">
      <c r="A14" s="102">
        <v>7</v>
      </c>
      <c r="B14" s="94" t="s">
        <v>350</v>
      </c>
      <c r="C14" s="94" t="s">
        <v>79</v>
      </c>
      <c r="D14" s="95">
        <v>2</v>
      </c>
      <c r="E14" s="101" t="s">
        <v>163</v>
      </c>
      <c r="F14" s="95"/>
      <c r="G14" s="97" t="s">
        <v>341</v>
      </c>
      <c r="H14" s="97" t="s">
        <v>340</v>
      </c>
      <c r="I14" s="97" t="s">
        <v>340</v>
      </c>
      <c r="J14" s="99">
        <v>3589.95</v>
      </c>
      <c r="K14" s="100">
        <f t="shared" si="1"/>
        <v>789789</v>
      </c>
    </row>
    <row r="15" spans="1:11" ht="32.25" customHeight="1" x14ac:dyDescent="0.25">
      <c r="A15" s="102">
        <v>8</v>
      </c>
      <c r="B15" s="94" t="s">
        <v>350</v>
      </c>
      <c r="C15" s="94" t="s">
        <v>328</v>
      </c>
      <c r="D15" s="95">
        <v>2</v>
      </c>
      <c r="E15" s="101" t="s">
        <v>163</v>
      </c>
      <c r="F15" s="95"/>
      <c r="G15" s="97" t="s">
        <v>336</v>
      </c>
      <c r="H15" s="97" t="s">
        <v>338</v>
      </c>
      <c r="I15" s="97" t="s">
        <v>338</v>
      </c>
      <c r="J15" s="99">
        <f>575.95+582.96</f>
        <v>1158.9100000000001</v>
      </c>
      <c r="K15" s="100">
        <f>J15*580</f>
        <v>672167.8</v>
      </c>
    </row>
    <row r="16" spans="1:11" ht="32.25" customHeight="1" x14ac:dyDescent="0.25">
      <c r="A16" s="102">
        <v>9</v>
      </c>
      <c r="B16" s="94" t="s">
        <v>350</v>
      </c>
      <c r="C16" s="94" t="s">
        <v>104</v>
      </c>
      <c r="D16" s="95">
        <v>2</v>
      </c>
      <c r="E16" s="101" t="s">
        <v>163</v>
      </c>
      <c r="F16" s="95"/>
      <c r="G16" s="97" t="s">
        <v>336</v>
      </c>
      <c r="H16" s="97" t="s">
        <v>339</v>
      </c>
      <c r="I16" s="97" t="s">
        <v>339</v>
      </c>
      <c r="J16" s="100">
        <f>132.69+10.59</f>
        <v>143.28</v>
      </c>
      <c r="K16" s="100">
        <f>J16*220</f>
        <v>31521.599999999999</v>
      </c>
    </row>
    <row r="17" spans="1:11" ht="32.25" customHeight="1" x14ac:dyDescent="0.25">
      <c r="A17" s="102">
        <v>10</v>
      </c>
      <c r="B17" s="94" t="s">
        <v>350</v>
      </c>
      <c r="C17" s="94" t="s">
        <v>326</v>
      </c>
      <c r="D17" s="95">
        <v>2</v>
      </c>
      <c r="E17" s="96" t="str">
        <f>IF(D17="","",INDEX([1]Sheet1!$A$5:$Z$138,MATCH(C17,[1]Sheet1!$E$5:$E$138,0),16))</f>
        <v>Համայնքային</v>
      </c>
      <c r="F17" s="95"/>
      <c r="G17" s="97" t="s">
        <v>341</v>
      </c>
      <c r="H17" s="97" t="s">
        <v>339</v>
      </c>
      <c r="I17" s="97" t="s">
        <v>339</v>
      </c>
      <c r="J17" s="99">
        <f>30.09+3.1+17.47</f>
        <v>50.66</v>
      </c>
      <c r="K17" s="100">
        <f>J17*220</f>
        <v>11145.199999999999</v>
      </c>
    </row>
    <row r="18" spans="1:11" ht="32.25" customHeight="1" x14ac:dyDescent="0.25">
      <c r="A18" s="102">
        <v>11</v>
      </c>
      <c r="B18" s="94" t="s">
        <v>350</v>
      </c>
      <c r="C18" s="94" t="s">
        <v>327</v>
      </c>
      <c r="D18" s="95">
        <v>2</v>
      </c>
      <c r="E18" s="96" t="str">
        <f>IF(D18="","",INDEX([1]Sheet1!$A$5:$Z$138,MATCH(C18,[1]Sheet1!$E$5:$E$138,0),16))</f>
        <v>Համայնքային</v>
      </c>
      <c r="F18" s="95"/>
      <c r="G18" s="97" t="s">
        <v>341</v>
      </c>
      <c r="H18" s="97" t="s">
        <v>340</v>
      </c>
      <c r="I18" s="97" t="s">
        <v>340</v>
      </c>
      <c r="J18" s="99">
        <v>136.6</v>
      </c>
      <c r="K18" s="100">
        <f>J18*220</f>
        <v>30052</v>
      </c>
    </row>
    <row r="19" spans="1:11" ht="32.25" customHeight="1" x14ac:dyDescent="0.25">
      <c r="A19" s="102">
        <v>12</v>
      </c>
      <c r="B19" s="94" t="s">
        <v>350</v>
      </c>
      <c r="C19" s="94" t="s">
        <v>56</v>
      </c>
      <c r="D19" s="95">
        <v>2</v>
      </c>
      <c r="E19" s="101" t="s">
        <v>163</v>
      </c>
      <c r="F19" s="95"/>
      <c r="G19" s="97" t="s">
        <v>336</v>
      </c>
      <c r="H19" s="97" t="s">
        <v>134</v>
      </c>
      <c r="I19" s="97" t="s">
        <v>338</v>
      </c>
      <c r="J19" s="100">
        <v>126.02</v>
      </c>
      <c r="K19" s="100">
        <f>J19*580</f>
        <v>73091.599999999991</v>
      </c>
    </row>
    <row r="20" spans="1:11" ht="32.25" customHeight="1" x14ac:dyDescent="0.25">
      <c r="A20" s="102">
        <v>13</v>
      </c>
      <c r="B20" s="94" t="s">
        <v>350</v>
      </c>
      <c r="C20" s="94" t="s">
        <v>351</v>
      </c>
      <c r="D20" s="95">
        <v>2</v>
      </c>
      <c r="E20" s="101" t="s">
        <v>163</v>
      </c>
      <c r="F20" s="95"/>
      <c r="G20" s="97" t="s">
        <v>336</v>
      </c>
      <c r="H20" s="97" t="s">
        <v>338</v>
      </c>
      <c r="I20" s="97" t="s">
        <v>338</v>
      </c>
      <c r="J20" s="100">
        <v>83.04</v>
      </c>
      <c r="K20" s="100">
        <f>J20*580</f>
        <v>48163.200000000004</v>
      </c>
    </row>
    <row r="21" spans="1:11" ht="32.25" customHeight="1" x14ac:dyDescent="0.25">
      <c r="A21" s="102">
        <v>14</v>
      </c>
      <c r="B21" s="94" t="s">
        <v>350</v>
      </c>
      <c r="C21" s="94" t="s">
        <v>112</v>
      </c>
      <c r="D21" s="95">
        <v>2</v>
      </c>
      <c r="E21" s="101" t="s">
        <v>163</v>
      </c>
      <c r="F21" s="95"/>
      <c r="G21" s="97" t="s">
        <v>344</v>
      </c>
      <c r="H21" s="97" t="s">
        <v>347</v>
      </c>
      <c r="I21" s="97" t="s">
        <v>347</v>
      </c>
      <c r="J21" s="100">
        <v>156.80000000000001</v>
      </c>
      <c r="K21" s="100">
        <f>J21*220</f>
        <v>34496</v>
      </c>
    </row>
    <row r="22" spans="1:11" ht="32.25" customHeight="1" x14ac:dyDescent="0.3">
      <c r="A22" s="102">
        <v>15</v>
      </c>
      <c r="B22" s="94" t="s">
        <v>350</v>
      </c>
      <c r="C22" s="94" t="s">
        <v>353</v>
      </c>
      <c r="D22" s="95">
        <v>2</v>
      </c>
      <c r="E22" s="101" t="s">
        <v>163</v>
      </c>
      <c r="F22" s="103"/>
      <c r="G22" s="97" t="s">
        <v>336</v>
      </c>
      <c r="H22" s="97" t="s">
        <v>339</v>
      </c>
      <c r="I22" s="97" t="s">
        <v>339</v>
      </c>
      <c r="J22" s="100">
        <v>41.4</v>
      </c>
      <c r="K22" s="100">
        <f>J22*220</f>
        <v>9108</v>
      </c>
    </row>
    <row r="23" spans="1:11" ht="32.25" customHeight="1" x14ac:dyDescent="0.3">
      <c r="A23" s="102">
        <v>16</v>
      </c>
      <c r="B23" s="94" t="s">
        <v>350</v>
      </c>
      <c r="C23" s="94" t="s">
        <v>354</v>
      </c>
      <c r="D23" s="95">
        <v>2</v>
      </c>
      <c r="E23" s="101" t="s">
        <v>163</v>
      </c>
      <c r="F23" s="103"/>
      <c r="G23" s="97" t="s">
        <v>341</v>
      </c>
      <c r="H23" s="97" t="s">
        <v>340</v>
      </c>
      <c r="I23" s="97" t="s">
        <v>340</v>
      </c>
      <c r="J23" s="100">
        <f>13.3+84.03</f>
        <v>97.33</v>
      </c>
      <c r="K23" s="100">
        <f>J23*220</f>
        <v>21412.6</v>
      </c>
    </row>
    <row r="24" spans="1:11" ht="32.25" customHeight="1" x14ac:dyDescent="0.3">
      <c r="A24" s="102">
        <v>17</v>
      </c>
      <c r="B24" s="94" t="s">
        <v>350</v>
      </c>
      <c r="C24" s="94" t="s">
        <v>355</v>
      </c>
      <c r="D24" s="95">
        <v>2</v>
      </c>
      <c r="E24" s="101" t="s">
        <v>163</v>
      </c>
      <c r="F24" s="103"/>
      <c r="G24" s="97" t="s">
        <v>341</v>
      </c>
      <c r="H24" s="104" t="s">
        <v>337</v>
      </c>
      <c r="I24" s="97" t="s">
        <v>339</v>
      </c>
      <c r="J24" s="100">
        <v>1447.71</v>
      </c>
      <c r="K24" s="100">
        <f>J24*580</f>
        <v>839671.8</v>
      </c>
    </row>
    <row r="25" spans="1:11" ht="32.25" customHeight="1" x14ac:dyDescent="0.3">
      <c r="A25" s="102">
        <v>18</v>
      </c>
      <c r="B25" s="94" t="s">
        <v>350</v>
      </c>
      <c r="C25" s="94" t="s">
        <v>356</v>
      </c>
      <c r="D25" s="95">
        <v>2</v>
      </c>
      <c r="E25" s="101" t="s">
        <v>163</v>
      </c>
      <c r="F25" s="103"/>
      <c r="G25" s="97" t="s">
        <v>336</v>
      </c>
      <c r="H25" s="97" t="s">
        <v>338</v>
      </c>
      <c r="I25" s="97" t="s">
        <v>338</v>
      </c>
      <c r="J25" s="105">
        <v>152.68</v>
      </c>
      <c r="K25" s="100">
        <f>J25*580</f>
        <v>88554.400000000009</v>
      </c>
    </row>
  </sheetData>
  <mergeCells count="1">
    <mergeCell ref="I1:K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110"/>
  <sheetViews>
    <sheetView topLeftCell="E1" workbookViewId="0">
      <selection activeCell="I21" sqref="I21"/>
    </sheetView>
  </sheetViews>
  <sheetFormatPr defaultRowHeight="15" x14ac:dyDescent="0.25"/>
  <cols>
    <col min="2" max="2" width="8.85546875" customWidth="1"/>
    <col min="3" max="3" width="2.7109375" customWidth="1"/>
    <col min="4" max="4" width="8.85546875" customWidth="1"/>
    <col min="5" max="5" width="32.5703125" customWidth="1"/>
    <col min="6" max="6" width="43.7109375" customWidth="1"/>
    <col min="9" max="9" width="43.7109375" customWidth="1"/>
    <col min="12" max="12" width="43.7109375" customWidth="1"/>
  </cols>
  <sheetData>
    <row r="1" spans="5:12" ht="15.75" x14ac:dyDescent="0.3">
      <c r="E1" s="14" t="s">
        <v>216</v>
      </c>
      <c r="F1" s="15" t="s">
        <v>217</v>
      </c>
      <c r="I1" s="15" t="s">
        <v>217</v>
      </c>
      <c r="L1" s="15" t="s">
        <v>217</v>
      </c>
    </row>
    <row r="2" spans="5:12" ht="15.75" x14ac:dyDescent="0.3">
      <c r="E2" s="3" t="s">
        <v>12</v>
      </c>
      <c r="F2" s="1" t="s">
        <v>164</v>
      </c>
      <c r="I2" s="1" t="s">
        <v>164</v>
      </c>
      <c r="L2" s="1" t="s">
        <v>164</v>
      </c>
    </row>
    <row r="3" spans="5:12" ht="15.75" x14ac:dyDescent="0.3">
      <c r="E3" s="19" t="s">
        <v>13</v>
      </c>
      <c r="F3" s="20" t="s">
        <v>165</v>
      </c>
      <c r="I3" s="20" t="s">
        <v>165</v>
      </c>
      <c r="L3" s="20" t="s">
        <v>165</v>
      </c>
    </row>
    <row r="4" spans="5:12" ht="15.75" x14ac:dyDescent="0.3">
      <c r="E4" s="19" t="s">
        <v>13</v>
      </c>
      <c r="F4" s="20" t="s">
        <v>166</v>
      </c>
      <c r="I4" s="20" t="s">
        <v>166</v>
      </c>
      <c r="L4" s="20" t="s">
        <v>166</v>
      </c>
    </row>
    <row r="5" spans="5:12" ht="15.75" x14ac:dyDescent="0.3">
      <c r="E5" s="3" t="s">
        <v>8</v>
      </c>
      <c r="F5" s="1" t="s">
        <v>113</v>
      </c>
      <c r="I5" s="1" t="s">
        <v>113</v>
      </c>
      <c r="L5" s="1" t="s">
        <v>113</v>
      </c>
    </row>
    <row r="6" spans="5:12" ht="15.75" x14ac:dyDescent="0.3">
      <c r="E6" s="3" t="s">
        <v>9</v>
      </c>
      <c r="F6" s="1" t="s">
        <v>214</v>
      </c>
      <c r="I6" s="1" t="s">
        <v>214</v>
      </c>
      <c r="L6" s="1" t="s">
        <v>214</v>
      </c>
    </row>
    <row r="7" spans="5:12" ht="15.75" x14ac:dyDescent="0.3">
      <c r="E7" s="3" t="s">
        <v>9</v>
      </c>
      <c r="F7" s="1" t="s">
        <v>215</v>
      </c>
      <c r="I7" s="1" t="s">
        <v>215</v>
      </c>
      <c r="L7" s="1" t="s">
        <v>215</v>
      </c>
    </row>
    <row r="8" spans="5:12" ht="15.75" x14ac:dyDescent="0.3">
      <c r="E8" s="3" t="s">
        <v>9</v>
      </c>
      <c r="F8" s="1" t="s">
        <v>139</v>
      </c>
      <c r="I8" s="1" t="s">
        <v>139</v>
      </c>
      <c r="L8" s="1" t="s">
        <v>139</v>
      </c>
    </row>
    <row r="9" spans="5:12" ht="15.75" x14ac:dyDescent="0.3">
      <c r="E9" s="21" t="s">
        <v>14</v>
      </c>
      <c r="F9" s="18" t="s">
        <v>125</v>
      </c>
      <c r="I9" s="18" t="s">
        <v>125</v>
      </c>
      <c r="L9" s="18" t="s">
        <v>125</v>
      </c>
    </row>
    <row r="10" spans="5:12" ht="15.75" x14ac:dyDescent="0.3">
      <c r="E10" s="6" t="s">
        <v>15</v>
      </c>
      <c r="F10" s="7" t="s">
        <v>167</v>
      </c>
      <c r="I10" s="7" t="s">
        <v>167</v>
      </c>
      <c r="L10" s="7" t="s">
        <v>167</v>
      </c>
    </row>
    <row r="11" spans="5:12" ht="15.75" x14ac:dyDescent="0.3">
      <c r="E11" s="3" t="s">
        <v>15</v>
      </c>
      <c r="F11" s="1" t="s">
        <v>168</v>
      </c>
      <c r="I11" s="1" t="s">
        <v>168</v>
      </c>
      <c r="L11" s="1" t="s">
        <v>168</v>
      </c>
    </row>
    <row r="12" spans="5:12" ht="15.75" x14ac:dyDescent="0.3">
      <c r="E12" s="3" t="s">
        <v>17</v>
      </c>
      <c r="F12" s="1" t="s">
        <v>169</v>
      </c>
      <c r="I12" s="1" t="s">
        <v>169</v>
      </c>
      <c r="L12" s="1" t="s">
        <v>169</v>
      </c>
    </row>
    <row r="13" spans="5:12" ht="15.75" x14ac:dyDescent="0.3">
      <c r="E13" s="3" t="s">
        <v>20</v>
      </c>
      <c r="F13" s="1" t="s">
        <v>114</v>
      </c>
      <c r="I13" s="1" t="s">
        <v>114</v>
      </c>
      <c r="L13" s="1" t="s">
        <v>114</v>
      </c>
    </row>
    <row r="14" spans="5:12" ht="15.75" x14ac:dyDescent="0.3">
      <c r="E14" s="3" t="s">
        <v>22</v>
      </c>
      <c r="F14" s="1" t="s">
        <v>170</v>
      </c>
      <c r="I14" s="1" t="s">
        <v>170</v>
      </c>
      <c r="L14" s="1" t="s">
        <v>170</v>
      </c>
    </row>
    <row r="15" spans="5:12" ht="15.75" x14ac:dyDescent="0.3">
      <c r="E15" s="3" t="s">
        <v>22</v>
      </c>
      <c r="F15" s="1" t="s">
        <v>171</v>
      </c>
      <c r="I15" s="1" t="s">
        <v>171</v>
      </c>
      <c r="L15" s="1" t="s">
        <v>171</v>
      </c>
    </row>
    <row r="16" spans="5:12" ht="15.75" x14ac:dyDescent="0.3">
      <c r="E16" s="3" t="s">
        <v>22</v>
      </c>
      <c r="F16" s="1" t="s">
        <v>172</v>
      </c>
      <c r="I16" s="1" t="s">
        <v>172</v>
      </c>
      <c r="L16" s="1" t="s">
        <v>172</v>
      </c>
    </row>
    <row r="17" spans="5:12" ht="15.75" x14ac:dyDescent="0.3">
      <c r="E17" s="3" t="s">
        <v>22</v>
      </c>
      <c r="F17" s="1" t="s">
        <v>173</v>
      </c>
      <c r="I17" s="1" t="s">
        <v>173</v>
      </c>
      <c r="L17" s="1" t="s">
        <v>173</v>
      </c>
    </row>
    <row r="18" spans="5:12" ht="15.75" x14ac:dyDescent="0.3">
      <c r="E18" s="3" t="s">
        <v>25</v>
      </c>
      <c r="F18" s="1" t="s">
        <v>115</v>
      </c>
      <c r="I18" s="1" t="s">
        <v>115</v>
      </c>
      <c r="L18" s="1" t="s">
        <v>115</v>
      </c>
    </row>
    <row r="19" spans="5:12" ht="15.75" x14ac:dyDescent="0.3">
      <c r="E19" s="3" t="s">
        <v>26</v>
      </c>
      <c r="F19" s="1" t="s">
        <v>174</v>
      </c>
      <c r="I19" s="1" t="s">
        <v>174</v>
      </c>
      <c r="L19" s="1" t="s">
        <v>174</v>
      </c>
    </row>
    <row r="20" spans="5:12" ht="15.75" x14ac:dyDescent="0.3">
      <c r="E20" s="3" t="s">
        <v>26</v>
      </c>
      <c r="F20" s="1" t="s">
        <v>175</v>
      </c>
      <c r="I20" s="1" t="s">
        <v>175</v>
      </c>
      <c r="L20" s="1" t="s">
        <v>175</v>
      </c>
    </row>
    <row r="21" spans="5:12" ht="15.75" x14ac:dyDescent="0.3">
      <c r="E21" s="3" t="s">
        <v>26</v>
      </c>
      <c r="F21" s="1" t="s">
        <v>176</v>
      </c>
      <c r="I21" s="1" t="s">
        <v>176</v>
      </c>
      <c r="L21" s="1" t="s">
        <v>176</v>
      </c>
    </row>
    <row r="22" spans="5:12" ht="15.75" x14ac:dyDescent="0.3">
      <c r="E22" s="3" t="s">
        <v>26</v>
      </c>
      <c r="F22" s="1" t="s">
        <v>177</v>
      </c>
      <c r="I22" s="1" t="s">
        <v>177</v>
      </c>
      <c r="L22" s="1" t="s">
        <v>177</v>
      </c>
    </row>
    <row r="23" spans="5:12" ht="15.75" x14ac:dyDescent="0.3">
      <c r="E23" s="3" t="s">
        <v>27</v>
      </c>
      <c r="F23" s="1" t="s">
        <v>142</v>
      </c>
      <c r="I23" s="1" t="s">
        <v>142</v>
      </c>
      <c r="L23" s="1" t="s">
        <v>142</v>
      </c>
    </row>
    <row r="24" spans="5:12" ht="15.75" x14ac:dyDescent="0.3">
      <c r="E24" s="3" t="s">
        <v>27</v>
      </c>
      <c r="F24" s="1" t="s">
        <v>178</v>
      </c>
      <c r="I24" s="1" t="s">
        <v>178</v>
      </c>
      <c r="L24" s="1" t="s">
        <v>178</v>
      </c>
    </row>
    <row r="25" spans="5:12" ht="15.75" x14ac:dyDescent="0.3">
      <c r="E25" s="3" t="s">
        <v>27</v>
      </c>
      <c r="F25" s="1" t="s">
        <v>140</v>
      </c>
      <c r="I25" s="1" t="s">
        <v>140</v>
      </c>
      <c r="L25" s="1" t="s">
        <v>140</v>
      </c>
    </row>
    <row r="26" spans="5:12" ht="15.75" x14ac:dyDescent="0.3">
      <c r="E26" s="3" t="s">
        <v>27</v>
      </c>
      <c r="F26" s="1" t="s">
        <v>141</v>
      </c>
      <c r="I26" s="1" t="s">
        <v>141</v>
      </c>
      <c r="L26" s="1" t="s">
        <v>141</v>
      </c>
    </row>
    <row r="27" spans="5:12" ht="15.75" x14ac:dyDescent="0.3">
      <c r="E27" s="3" t="s">
        <v>27</v>
      </c>
      <c r="F27" s="1" t="s">
        <v>179</v>
      </c>
      <c r="I27" s="1" t="s">
        <v>179</v>
      </c>
      <c r="L27" s="1" t="s">
        <v>179</v>
      </c>
    </row>
    <row r="28" spans="5:12" ht="15.75" x14ac:dyDescent="0.3">
      <c r="E28" s="6" t="s">
        <v>28</v>
      </c>
      <c r="F28" s="7" t="s">
        <v>146</v>
      </c>
      <c r="I28" s="7" t="s">
        <v>146</v>
      </c>
      <c r="L28" s="7" t="s">
        <v>146</v>
      </c>
    </row>
    <row r="29" spans="5:12" ht="15.75" x14ac:dyDescent="0.3">
      <c r="E29" s="6" t="s">
        <v>28</v>
      </c>
      <c r="F29" s="7" t="s">
        <v>143</v>
      </c>
      <c r="I29" s="7" t="s">
        <v>143</v>
      </c>
      <c r="L29" s="7" t="s">
        <v>143</v>
      </c>
    </row>
    <row r="30" spans="5:12" ht="15.75" x14ac:dyDescent="0.3">
      <c r="E30" s="6" t="s">
        <v>28</v>
      </c>
      <c r="F30" s="7" t="s">
        <v>167</v>
      </c>
    </row>
    <row r="31" spans="5:12" ht="15.75" x14ac:dyDescent="0.3">
      <c r="E31" s="6" t="s">
        <v>28</v>
      </c>
      <c r="F31" s="7" t="s">
        <v>144</v>
      </c>
      <c r="I31" s="7" t="s">
        <v>144</v>
      </c>
      <c r="L31" s="7" t="s">
        <v>144</v>
      </c>
    </row>
    <row r="32" spans="5:12" ht="15.75" x14ac:dyDescent="0.3">
      <c r="E32" s="6" t="s">
        <v>28</v>
      </c>
      <c r="F32" s="7" t="s">
        <v>145</v>
      </c>
      <c r="I32" s="7" t="s">
        <v>145</v>
      </c>
      <c r="L32" s="7" t="s">
        <v>145</v>
      </c>
    </row>
    <row r="33" spans="5:12" ht="15.75" x14ac:dyDescent="0.3">
      <c r="E33" s="3" t="s">
        <v>30</v>
      </c>
      <c r="F33" s="1" t="s">
        <v>116</v>
      </c>
      <c r="I33" s="1" t="s">
        <v>116</v>
      </c>
      <c r="L33" s="1" t="s">
        <v>116</v>
      </c>
    </row>
    <row r="34" spans="5:12" ht="15.75" x14ac:dyDescent="0.3">
      <c r="E34" s="3" t="s">
        <v>32</v>
      </c>
      <c r="F34" s="1" t="s">
        <v>148</v>
      </c>
      <c r="I34" s="1" t="s">
        <v>148</v>
      </c>
      <c r="L34" s="1" t="s">
        <v>148</v>
      </c>
    </row>
    <row r="35" spans="5:12" ht="15.75" x14ac:dyDescent="0.3">
      <c r="E35" s="3" t="s">
        <v>32</v>
      </c>
      <c r="F35" s="1" t="s">
        <v>147</v>
      </c>
      <c r="I35" s="1" t="s">
        <v>147</v>
      </c>
      <c r="L35" s="1" t="s">
        <v>147</v>
      </c>
    </row>
    <row r="36" spans="5:12" ht="15.75" x14ac:dyDescent="0.3">
      <c r="E36" s="3" t="s">
        <v>33</v>
      </c>
      <c r="F36" s="1" t="s">
        <v>152</v>
      </c>
      <c r="I36" s="1" t="s">
        <v>152</v>
      </c>
      <c r="L36" s="1" t="s">
        <v>152</v>
      </c>
    </row>
    <row r="37" spans="5:12" ht="15.75" x14ac:dyDescent="0.3">
      <c r="E37" s="3" t="s">
        <v>33</v>
      </c>
      <c r="F37" s="1" t="s">
        <v>149</v>
      </c>
      <c r="I37" s="1" t="s">
        <v>149</v>
      </c>
      <c r="L37" s="1" t="s">
        <v>149</v>
      </c>
    </row>
    <row r="38" spans="5:12" ht="15.75" x14ac:dyDescent="0.3">
      <c r="E38" s="3" t="s">
        <v>33</v>
      </c>
      <c r="F38" s="1" t="s">
        <v>151</v>
      </c>
      <c r="I38" s="1" t="s">
        <v>151</v>
      </c>
      <c r="L38" s="1" t="s">
        <v>151</v>
      </c>
    </row>
    <row r="39" spans="5:12" ht="15.75" x14ac:dyDescent="0.3">
      <c r="E39" s="3" t="s">
        <v>33</v>
      </c>
      <c r="F39" s="1" t="s">
        <v>150</v>
      </c>
      <c r="I39" s="1" t="s">
        <v>150</v>
      </c>
      <c r="L39" s="1" t="s">
        <v>150</v>
      </c>
    </row>
    <row r="40" spans="5:12" ht="15.75" x14ac:dyDescent="0.3">
      <c r="E40" s="3" t="s">
        <v>35</v>
      </c>
      <c r="F40" s="1" t="s">
        <v>117</v>
      </c>
      <c r="I40" s="1" t="s">
        <v>117</v>
      </c>
      <c r="L40" s="1" t="s">
        <v>117</v>
      </c>
    </row>
    <row r="41" spans="5:12" ht="15.75" x14ac:dyDescent="0.3">
      <c r="E41" s="3" t="s">
        <v>36</v>
      </c>
      <c r="F41" s="1" t="s">
        <v>118</v>
      </c>
      <c r="I41" s="1" t="s">
        <v>118</v>
      </c>
      <c r="L41" s="1" t="s">
        <v>118</v>
      </c>
    </row>
    <row r="42" spans="5:12" ht="15.75" x14ac:dyDescent="0.3">
      <c r="E42" s="3" t="s">
        <v>41</v>
      </c>
      <c r="F42" s="1" t="s">
        <v>119</v>
      </c>
      <c r="I42" s="1" t="s">
        <v>119</v>
      </c>
      <c r="L42" s="1" t="s">
        <v>119</v>
      </c>
    </row>
    <row r="43" spans="5:12" ht="15.75" x14ac:dyDescent="0.3">
      <c r="E43" s="3" t="s">
        <v>42</v>
      </c>
      <c r="F43" s="1" t="s">
        <v>180</v>
      </c>
      <c r="I43" s="1" t="s">
        <v>180</v>
      </c>
      <c r="L43" s="1" t="s">
        <v>180</v>
      </c>
    </row>
    <row r="44" spans="5:12" ht="15.75" x14ac:dyDescent="0.3">
      <c r="E44" s="3" t="s">
        <v>42</v>
      </c>
      <c r="F44" s="1" t="s">
        <v>181</v>
      </c>
      <c r="I44" s="1" t="s">
        <v>181</v>
      </c>
      <c r="L44" s="1" t="s">
        <v>181</v>
      </c>
    </row>
    <row r="45" spans="5:12" ht="15.75" x14ac:dyDescent="0.3">
      <c r="E45" s="3" t="s">
        <v>43</v>
      </c>
      <c r="F45" s="1" t="s">
        <v>120</v>
      </c>
      <c r="I45" s="1" t="s">
        <v>120</v>
      </c>
      <c r="L45" s="1" t="s">
        <v>120</v>
      </c>
    </row>
    <row r="46" spans="5:12" ht="15.75" x14ac:dyDescent="0.3">
      <c r="E46" s="3" t="s">
        <v>44</v>
      </c>
      <c r="F46" s="1" t="s">
        <v>182</v>
      </c>
      <c r="I46" s="1" t="s">
        <v>182</v>
      </c>
      <c r="L46" s="1" t="s">
        <v>182</v>
      </c>
    </row>
    <row r="47" spans="5:12" ht="15.75" x14ac:dyDescent="0.3">
      <c r="E47" s="3" t="s">
        <v>44</v>
      </c>
      <c r="F47" s="1" t="s">
        <v>183</v>
      </c>
      <c r="I47" s="1" t="s">
        <v>183</v>
      </c>
      <c r="L47" s="1" t="s">
        <v>183</v>
      </c>
    </row>
    <row r="48" spans="5:12" ht="15.75" x14ac:dyDescent="0.3">
      <c r="E48" s="3" t="s">
        <v>47</v>
      </c>
      <c r="F48" s="1" t="s">
        <v>121</v>
      </c>
      <c r="I48" s="1" t="s">
        <v>121</v>
      </c>
      <c r="L48" s="1" t="s">
        <v>121</v>
      </c>
    </row>
    <row r="49" spans="5:12" ht="15.75" x14ac:dyDescent="0.3">
      <c r="E49" s="4" t="s">
        <v>48</v>
      </c>
      <c r="F49" s="5" t="s">
        <v>184</v>
      </c>
      <c r="I49" s="5" t="s">
        <v>184</v>
      </c>
      <c r="L49" s="5" t="s">
        <v>184</v>
      </c>
    </row>
    <row r="50" spans="5:12" ht="15.75" x14ac:dyDescent="0.3">
      <c r="E50" s="4" t="s">
        <v>49</v>
      </c>
      <c r="F50" s="5" t="s">
        <v>184</v>
      </c>
    </row>
    <row r="51" spans="5:12" ht="15.75" x14ac:dyDescent="0.3">
      <c r="E51" s="3" t="s">
        <v>50</v>
      </c>
      <c r="F51" s="1" t="s">
        <v>185</v>
      </c>
      <c r="I51" s="1" t="s">
        <v>185</v>
      </c>
      <c r="L51" s="1" t="s">
        <v>185</v>
      </c>
    </row>
    <row r="52" spans="5:12" ht="15.75" x14ac:dyDescent="0.3">
      <c r="E52" s="3" t="s">
        <v>50</v>
      </c>
      <c r="F52" s="1" t="s">
        <v>186</v>
      </c>
      <c r="I52" s="1" t="s">
        <v>186</v>
      </c>
      <c r="L52" s="1" t="s">
        <v>186</v>
      </c>
    </row>
    <row r="53" spans="5:12" ht="15.75" x14ac:dyDescent="0.3">
      <c r="E53" s="3" t="s">
        <v>50</v>
      </c>
      <c r="F53" s="1" t="s">
        <v>153</v>
      </c>
      <c r="I53" s="1" t="s">
        <v>153</v>
      </c>
      <c r="L53" s="1" t="s">
        <v>153</v>
      </c>
    </row>
    <row r="54" spans="5:12" ht="15.75" x14ac:dyDescent="0.3">
      <c r="E54" s="3" t="s">
        <v>50</v>
      </c>
      <c r="F54" s="1" t="s">
        <v>154</v>
      </c>
      <c r="I54" s="1" t="s">
        <v>154</v>
      </c>
      <c r="L54" s="1" t="s">
        <v>154</v>
      </c>
    </row>
    <row r="55" spans="5:12" ht="15.75" x14ac:dyDescent="0.3">
      <c r="E55" s="3" t="s">
        <v>54</v>
      </c>
      <c r="F55" s="1" t="s">
        <v>122</v>
      </c>
      <c r="I55" s="1" t="s">
        <v>122</v>
      </c>
      <c r="L55" s="1" t="s">
        <v>122</v>
      </c>
    </row>
    <row r="56" spans="5:12" ht="15.75" x14ac:dyDescent="0.3">
      <c r="E56" s="3" t="s">
        <v>56</v>
      </c>
      <c r="F56" s="1" t="s">
        <v>187</v>
      </c>
      <c r="I56" s="1" t="s">
        <v>187</v>
      </c>
      <c r="L56" s="1" t="s">
        <v>187</v>
      </c>
    </row>
    <row r="57" spans="5:12" ht="15.75" x14ac:dyDescent="0.3">
      <c r="E57" s="16" t="s">
        <v>57</v>
      </c>
      <c r="F57" s="17" t="s">
        <v>123</v>
      </c>
      <c r="I57" s="17" t="s">
        <v>123</v>
      </c>
      <c r="L57" s="17" t="s">
        <v>123</v>
      </c>
    </row>
    <row r="58" spans="5:12" ht="15.75" x14ac:dyDescent="0.3">
      <c r="E58" s="3" t="s">
        <v>58</v>
      </c>
      <c r="F58" s="1" t="s">
        <v>188</v>
      </c>
      <c r="I58" s="1" t="s">
        <v>188</v>
      </c>
      <c r="L58" s="1" t="s">
        <v>188</v>
      </c>
    </row>
    <row r="59" spans="5:12" ht="15.75" x14ac:dyDescent="0.3">
      <c r="E59" s="3" t="s">
        <v>58</v>
      </c>
      <c r="F59" s="1" t="s">
        <v>189</v>
      </c>
      <c r="I59" s="1" t="s">
        <v>189</v>
      </c>
      <c r="L59" s="1" t="s">
        <v>189</v>
      </c>
    </row>
    <row r="60" spans="5:12" ht="15.75" x14ac:dyDescent="0.3">
      <c r="E60" s="3" t="s">
        <v>58</v>
      </c>
      <c r="F60" s="1" t="s">
        <v>190</v>
      </c>
      <c r="I60" s="1" t="s">
        <v>190</v>
      </c>
      <c r="L60" s="1" t="s">
        <v>190</v>
      </c>
    </row>
    <row r="61" spans="5:12" ht="15.75" x14ac:dyDescent="0.3">
      <c r="E61" s="3" t="s">
        <v>58</v>
      </c>
      <c r="F61" s="1" t="s">
        <v>191</v>
      </c>
      <c r="I61" s="1" t="s">
        <v>191</v>
      </c>
      <c r="L61" s="1" t="s">
        <v>191</v>
      </c>
    </row>
    <row r="62" spans="5:12" ht="15.75" x14ac:dyDescent="0.3">
      <c r="E62" s="16" t="s">
        <v>59</v>
      </c>
      <c r="F62" s="17" t="s">
        <v>123</v>
      </c>
    </row>
    <row r="63" spans="5:12" ht="15.75" x14ac:dyDescent="0.3">
      <c r="E63" s="16" t="s">
        <v>60</v>
      </c>
      <c r="F63" s="17" t="s">
        <v>123</v>
      </c>
    </row>
    <row r="64" spans="5:12" ht="15.75" x14ac:dyDescent="0.3">
      <c r="E64" s="8" t="s">
        <v>61</v>
      </c>
      <c r="F64" s="9" t="s">
        <v>124</v>
      </c>
      <c r="I64" s="9" t="s">
        <v>124</v>
      </c>
      <c r="L64" s="9" t="s">
        <v>124</v>
      </c>
    </row>
    <row r="65" spans="5:12" ht="15.75" x14ac:dyDescent="0.3">
      <c r="E65" s="8" t="s">
        <v>61</v>
      </c>
      <c r="F65" s="9" t="s">
        <v>124</v>
      </c>
    </row>
    <row r="66" spans="5:12" ht="15.75" x14ac:dyDescent="0.3">
      <c r="E66" s="12" t="s">
        <v>62</v>
      </c>
      <c r="F66" s="13" t="s">
        <v>125</v>
      </c>
    </row>
    <row r="67" spans="5:12" ht="15.75" x14ac:dyDescent="0.3">
      <c r="E67" s="3" t="s">
        <v>63</v>
      </c>
      <c r="F67" s="1" t="s">
        <v>156</v>
      </c>
      <c r="I67" s="1" t="s">
        <v>156</v>
      </c>
      <c r="L67" s="1" t="s">
        <v>156</v>
      </c>
    </row>
    <row r="68" spans="5:12" ht="15.75" x14ac:dyDescent="0.3">
      <c r="E68" s="3" t="s">
        <v>63</v>
      </c>
      <c r="F68" s="1" t="s">
        <v>155</v>
      </c>
      <c r="I68" s="1" t="s">
        <v>155</v>
      </c>
      <c r="L68" s="1" t="s">
        <v>155</v>
      </c>
    </row>
    <row r="69" spans="5:12" ht="15.75" x14ac:dyDescent="0.3">
      <c r="E69" s="3" t="s">
        <v>63</v>
      </c>
      <c r="F69" s="1" t="s">
        <v>192</v>
      </c>
      <c r="I69" s="1" t="s">
        <v>192</v>
      </c>
      <c r="L69" s="1" t="s">
        <v>192</v>
      </c>
    </row>
    <row r="70" spans="5:12" ht="15.75" x14ac:dyDescent="0.3">
      <c r="E70" s="8" t="s">
        <v>65</v>
      </c>
      <c r="F70" s="9" t="s">
        <v>124</v>
      </c>
    </row>
    <row r="71" spans="5:12" ht="15.75" x14ac:dyDescent="0.3">
      <c r="E71" s="3" t="s">
        <v>66</v>
      </c>
      <c r="F71" s="1" t="s">
        <v>126</v>
      </c>
      <c r="I71" s="1" t="s">
        <v>126</v>
      </c>
      <c r="L71" s="1" t="s">
        <v>126</v>
      </c>
    </row>
    <row r="72" spans="5:12" ht="15.75" x14ac:dyDescent="0.3">
      <c r="E72" s="8" t="s">
        <v>70</v>
      </c>
      <c r="F72" s="9" t="s">
        <v>124</v>
      </c>
    </row>
    <row r="73" spans="5:12" ht="15.75" x14ac:dyDescent="0.3">
      <c r="E73" s="3" t="s">
        <v>71</v>
      </c>
      <c r="F73" s="1" t="s">
        <v>127</v>
      </c>
      <c r="I73" s="1" t="s">
        <v>127</v>
      </c>
      <c r="L73" s="1" t="s">
        <v>127</v>
      </c>
    </row>
    <row r="74" spans="5:12" ht="15.75" x14ac:dyDescent="0.3">
      <c r="E74" s="12" t="s">
        <v>72</v>
      </c>
      <c r="F74" s="13" t="s">
        <v>125</v>
      </c>
    </row>
    <row r="75" spans="5:12" ht="15.75" x14ac:dyDescent="0.3">
      <c r="E75" s="10" t="s">
        <v>73</v>
      </c>
      <c r="F75" s="11" t="s">
        <v>128</v>
      </c>
      <c r="I75" s="11" t="s">
        <v>128</v>
      </c>
      <c r="L75" s="11" t="s">
        <v>128</v>
      </c>
    </row>
    <row r="76" spans="5:12" ht="15.75" x14ac:dyDescent="0.3">
      <c r="E76" s="10" t="s">
        <v>73</v>
      </c>
      <c r="F76" s="11" t="s">
        <v>128</v>
      </c>
    </row>
    <row r="77" spans="5:12" ht="15.75" x14ac:dyDescent="0.3">
      <c r="E77" s="3" t="s">
        <v>74</v>
      </c>
      <c r="F77" s="1" t="s">
        <v>129</v>
      </c>
      <c r="I77" s="1" t="s">
        <v>129</v>
      </c>
      <c r="L77" s="1" t="s">
        <v>129</v>
      </c>
    </row>
    <row r="78" spans="5:12" ht="15.75" x14ac:dyDescent="0.3">
      <c r="E78" s="3" t="s">
        <v>75</v>
      </c>
      <c r="F78" s="1" t="s">
        <v>193</v>
      </c>
      <c r="I78" s="1" t="s">
        <v>193</v>
      </c>
      <c r="L78" s="1" t="s">
        <v>193</v>
      </c>
    </row>
    <row r="79" spans="5:12" ht="15.75" x14ac:dyDescent="0.3">
      <c r="E79" s="3" t="s">
        <v>75</v>
      </c>
      <c r="F79" s="1" t="s">
        <v>157</v>
      </c>
      <c r="I79" s="1" t="s">
        <v>157</v>
      </c>
      <c r="L79" s="1" t="s">
        <v>157</v>
      </c>
    </row>
    <row r="80" spans="5:12" ht="15.75" x14ac:dyDescent="0.3">
      <c r="E80" s="3" t="s">
        <v>76</v>
      </c>
      <c r="F80" s="1" t="s">
        <v>194</v>
      </c>
      <c r="I80" s="1" t="s">
        <v>194</v>
      </c>
      <c r="L80" s="1" t="s">
        <v>194</v>
      </c>
    </row>
    <row r="81" spans="5:12" ht="15.75" x14ac:dyDescent="0.3">
      <c r="E81" s="3" t="s">
        <v>77</v>
      </c>
      <c r="F81" s="1" t="s">
        <v>130</v>
      </c>
      <c r="I81" s="1" t="s">
        <v>130</v>
      </c>
      <c r="L81" s="1" t="s">
        <v>130</v>
      </c>
    </row>
    <row r="82" spans="5:12" ht="15.75" x14ac:dyDescent="0.3">
      <c r="E82" s="3" t="s">
        <v>81</v>
      </c>
      <c r="F82" s="1" t="s">
        <v>131</v>
      </c>
      <c r="I82" s="1" t="s">
        <v>131</v>
      </c>
      <c r="L82" s="1" t="s">
        <v>131</v>
      </c>
    </row>
    <row r="83" spans="5:12" ht="30" x14ac:dyDescent="0.3">
      <c r="E83" s="3" t="s">
        <v>83</v>
      </c>
      <c r="F83" s="1" t="s">
        <v>195</v>
      </c>
      <c r="I83" s="1" t="s">
        <v>195</v>
      </c>
      <c r="L83" s="1" t="s">
        <v>195</v>
      </c>
    </row>
    <row r="84" spans="5:12" ht="15.75" x14ac:dyDescent="0.3">
      <c r="E84" s="3" t="s">
        <v>85</v>
      </c>
      <c r="F84" s="1" t="s">
        <v>162</v>
      </c>
      <c r="I84" s="1" t="s">
        <v>162</v>
      </c>
      <c r="L84" s="1" t="s">
        <v>162</v>
      </c>
    </row>
    <row r="85" spans="5:12" ht="15.75" x14ac:dyDescent="0.3">
      <c r="E85" s="3" t="s">
        <v>85</v>
      </c>
      <c r="F85" s="1" t="s">
        <v>158</v>
      </c>
      <c r="I85" s="1" t="s">
        <v>158</v>
      </c>
      <c r="L85" s="1" t="s">
        <v>158</v>
      </c>
    </row>
    <row r="86" spans="5:12" ht="15.75" x14ac:dyDescent="0.3">
      <c r="E86" s="3" t="s">
        <v>85</v>
      </c>
      <c r="F86" s="1" t="s">
        <v>159</v>
      </c>
      <c r="I86" s="1" t="s">
        <v>159</v>
      </c>
      <c r="L86" s="1" t="s">
        <v>159</v>
      </c>
    </row>
    <row r="87" spans="5:12" ht="15.75" x14ac:dyDescent="0.3">
      <c r="E87" s="3" t="s">
        <v>85</v>
      </c>
      <c r="F87" s="1" t="s">
        <v>160</v>
      </c>
      <c r="I87" s="1" t="s">
        <v>160</v>
      </c>
      <c r="L87" s="1" t="s">
        <v>160</v>
      </c>
    </row>
    <row r="88" spans="5:12" ht="15.75" x14ac:dyDescent="0.3">
      <c r="E88" s="3" t="s">
        <v>85</v>
      </c>
      <c r="F88" s="1" t="s">
        <v>161</v>
      </c>
      <c r="I88" s="1" t="s">
        <v>161</v>
      </c>
      <c r="L88" s="1" t="s">
        <v>161</v>
      </c>
    </row>
    <row r="89" spans="5:12" ht="15.75" x14ac:dyDescent="0.3">
      <c r="E89" s="3" t="s">
        <v>86</v>
      </c>
      <c r="F89" s="1" t="s">
        <v>132</v>
      </c>
      <c r="I89" s="1" t="s">
        <v>132</v>
      </c>
      <c r="L89" s="1" t="s">
        <v>132</v>
      </c>
    </row>
    <row r="90" spans="5:12" ht="15.75" x14ac:dyDescent="0.3">
      <c r="E90" s="3" t="s">
        <v>87</v>
      </c>
      <c r="F90" s="1" t="s">
        <v>196</v>
      </c>
      <c r="I90" s="1" t="s">
        <v>196</v>
      </c>
      <c r="L90" s="1" t="s">
        <v>196</v>
      </c>
    </row>
    <row r="91" spans="5:12" ht="15.75" x14ac:dyDescent="0.3">
      <c r="E91" s="3" t="s">
        <v>88</v>
      </c>
      <c r="F91" s="1" t="s">
        <v>197</v>
      </c>
      <c r="I91" s="1" t="s">
        <v>197</v>
      </c>
      <c r="L91" s="1" t="s">
        <v>197</v>
      </c>
    </row>
    <row r="92" spans="5:12" ht="15.75" x14ac:dyDescent="0.3">
      <c r="E92" s="3" t="s">
        <v>88</v>
      </c>
      <c r="F92" s="1" t="s">
        <v>198</v>
      </c>
      <c r="I92" s="1" t="s">
        <v>198</v>
      </c>
      <c r="L92" s="1" t="s">
        <v>198</v>
      </c>
    </row>
    <row r="93" spans="5:12" ht="15.75" x14ac:dyDescent="0.3">
      <c r="E93" s="19" t="s">
        <v>90</v>
      </c>
      <c r="F93" s="20" t="s">
        <v>165</v>
      </c>
    </row>
    <row r="94" spans="5:12" ht="15.75" x14ac:dyDescent="0.3">
      <c r="E94" s="19" t="s">
        <v>90</v>
      </c>
      <c r="F94" s="20" t="s">
        <v>166</v>
      </c>
    </row>
    <row r="95" spans="5:12" ht="15.75" x14ac:dyDescent="0.3">
      <c r="E95" s="19" t="s">
        <v>90</v>
      </c>
      <c r="F95" s="20" t="s">
        <v>199</v>
      </c>
      <c r="I95" s="20" t="s">
        <v>199</v>
      </c>
      <c r="L95" s="20" t="s">
        <v>199</v>
      </c>
    </row>
    <row r="96" spans="5:12" ht="15.75" x14ac:dyDescent="0.3">
      <c r="E96" s="3" t="s">
        <v>91</v>
      </c>
      <c r="F96" s="1" t="s">
        <v>200</v>
      </c>
      <c r="I96" s="1" t="s">
        <v>200</v>
      </c>
      <c r="L96" s="1" t="s">
        <v>200</v>
      </c>
    </row>
    <row r="97" spans="5:12" ht="15.75" x14ac:dyDescent="0.3">
      <c r="E97" s="3" t="s">
        <v>91</v>
      </c>
      <c r="F97" s="1" t="s">
        <v>201</v>
      </c>
      <c r="I97" s="1" t="s">
        <v>201</v>
      </c>
      <c r="L97" s="1" t="s">
        <v>201</v>
      </c>
    </row>
    <row r="98" spans="5:12" ht="15.75" x14ac:dyDescent="0.3">
      <c r="E98" s="3" t="s">
        <v>91</v>
      </c>
      <c r="F98" s="1" t="s">
        <v>202</v>
      </c>
      <c r="I98" s="1" t="s">
        <v>202</v>
      </c>
      <c r="L98" s="1" t="s">
        <v>202</v>
      </c>
    </row>
    <row r="99" spans="5:12" ht="15.75" x14ac:dyDescent="0.3">
      <c r="E99" s="3" t="s">
        <v>91</v>
      </c>
      <c r="F99" s="1" t="s">
        <v>203</v>
      </c>
      <c r="I99" s="1" t="s">
        <v>203</v>
      </c>
      <c r="L99" s="1" t="s">
        <v>203</v>
      </c>
    </row>
    <row r="100" spans="5:12" ht="15.75" x14ac:dyDescent="0.3">
      <c r="E100" s="3" t="s">
        <v>92</v>
      </c>
      <c r="F100" s="1" t="s">
        <v>133</v>
      </c>
      <c r="I100" s="1" t="s">
        <v>133</v>
      </c>
      <c r="L100" s="1" t="s">
        <v>133</v>
      </c>
    </row>
    <row r="101" spans="5:12" ht="15.75" x14ac:dyDescent="0.3">
      <c r="E101" s="3" t="s">
        <v>93</v>
      </c>
      <c r="F101" s="1" t="s">
        <v>204</v>
      </c>
      <c r="I101" s="1" t="s">
        <v>218</v>
      </c>
      <c r="L101" s="1" t="s">
        <v>204</v>
      </c>
    </row>
    <row r="102" spans="5:12" ht="15.75" x14ac:dyDescent="0.3">
      <c r="E102" s="3" t="s">
        <v>93</v>
      </c>
      <c r="F102" s="1" t="s">
        <v>205</v>
      </c>
      <c r="I102" s="1" t="s">
        <v>205</v>
      </c>
      <c r="L102" s="1" t="s">
        <v>205</v>
      </c>
    </row>
    <row r="103" spans="5:12" ht="15.75" x14ac:dyDescent="0.3">
      <c r="E103" s="3" t="s">
        <v>93</v>
      </c>
      <c r="F103" s="1" t="s">
        <v>206</v>
      </c>
      <c r="I103" s="1" t="s">
        <v>206</v>
      </c>
      <c r="L103" s="1" t="s">
        <v>206</v>
      </c>
    </row>
    <row r="104" spans="5:12" ht="15.75" x14ac:dyDescent="0.3">
      <c r="E104" s="3" t="s">
        <v>94</v>
      </c>
      <c r="F104" s="1" t="s">
        <v>207</v>
      </c>
      <c r="I104" s="1" t="s">
        <v>207</v>
      </c>
      <c r="L104" s="1" t="s">
        <v>207</v>
      </c>
    </row>
    <row r="105" spans="5:12" ht="15.75" x14ac:dyDescent="0.3">
      <c r="E105" s="3" t="s">
        <v>94</v>
      </c>
      <c r="F105" s="1" t="s">
        <v>208</v>
      </c>
      <c r="I105" s="1" t="s">
        <v>208</v>
      </c>
      <c r="L105" s="1" t="s">
        <v>208</v>
      </c>
    </row>
    <row r="106" spans="5:12" ht="15.75" x14ac:dyDescent="0.3">
      <c r="E106" s="3" t="s">
        <v>94</v>
      </c>
      <c r="F106" s="1" t="s">
        <v>209</v>
      </c>
      <c r="I106" s="1" t="s">
        <v>209</v>
      </c>
      <c r="L106" s="1" t="s">
        <v>209</v>
      </c>
    </row>
    <row r="107" spans="5:12" ht="15.75" x14ac:dyDescent="0.3">
      <c r="E107" s="3" t="s">
        <v>89</v>
      </c>
      <c r="F107" s="1" t="s">
        <v>210</v>
      </c>
      <c r="I107" s="1" t="s">
        <v>210</v>
      </c>
      <c r="L107" s="1" t="s">
        <v>210</v>
      </c>
    </row>
    <row r="108" spans="5:12" ht="15.75" x14ac:dyDescent="0.3">
      <c r="E108" s="3" t="s">
        <v>89</v>
      </c>
      <c r="F108" s="1" t="s">
        <v>211</v>
      </c>
      <c r="I108" s="1" t="s">
        <v>211</v>
      </c>
      <c r="L108" s="1" t="s">
        <v>211</v>
      </c>
    </row>
    <row r="109" spans="5:12" ht="15.75" x14ac:dyDescent="0.3">
      <c r="E109" s="3" t="s">
        <v>89</v>
      </c>
      <c r="F109" s="1" t="s">
        <v>212</v>
      </c>
      <c r="I109" s="1" t="s">
        <v>212</v>
      </c>
      <c r="L109" s="1" t="s">
        <v>212</v>
      </c>
    </row>
    <row r="110" spans="5:12" ht="15.75" x14ac:dyDescent="0.3">
      <c r="E110" s="3" t="s">
        <v>89</v>
      </c>
      <c r="F110" s="1" t="s">
        <v>213</v>
      </c>
      <c r="I110" s="1" t="s">
        <v>213</v>
      </c>
      <c r="L110" s="1" t="s">
        <v>213</v>
      </c>
    </row>
  </sheetData>
  <autoFilter ref="E1:F110"/>
  <conditionalFormatting sqref="E4">
    <cfRule type="duplicateValues" dxfId="10" priority="10"/>
  </conditionalFormatting>
  <conditionalFormatting sqref="E7">
    <cfRule type="duplicateValues" dxfId="9" priority="9"/>
  </conditionalFormatting>
  <conditionalFormatting sqref="E8">
    <cfRule type="duplicateValues" dxfId="8" priority="8"/>
  </conditionalFormatting>
  <conditionalFormatting sqref="E11">
    <cfRule type="duplicateValues" dxfId="7" priority="7"/>
  </conditionalFormatting>
  <conditionalFormatting sqref="E15">
    <cfRule type="duplicateValues" dxfId="6" priority="6"/>
  </conditionalFormatting>
  <conditionalFormatting sqref="E16">
    <cfRule type="duplicateValues" dxfId="5" priority="5"/>
  </conditionalFormatting>
  <conditionalFormatting sqref="E17">
    <cfRule type="duplicateValues" dxfId="4" priority="4"/>
  </conditionalFormatting>
  <conditionalFormatting sqref="E20">
    <cfRule type="duplicateValues" dxfId="3" priority="3"/>
  </conditionalFormatting>
  <conditionalFormatting sqref="E21">
    <cfRule type="duplicateValues" dxfId="2" priority="2"/>
  </conditionalFormatting>
  <conditionalFormatting sqref="E22">
    <cfRule type="duplicateValues" dxfId="1" priority="1"/>
  </conditionalFormatting>
  <conditionalFormatting sqref="E5:E6 E9:E10 E12:E14 E18:E19 E23 E1:E3">
    <cfRule type="duplicateValues" dxfId="0" priority="4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Normal="100" workbookViewId="0">
      <selection activeCell="H8" sqref="H8"/>
    </sheetView>
  </sheetViews>
  <sheetFormatPr defaultRowHeight="15" x14ac:dyDescent="0.25"/>
  <cols>
    <col min="1" max="1" width="5" style="24" customWidth="1"/>
    <col min="2" max="2" width="26.7109375" customWidth="1"/>
    <col min="3" max="3" width="4.140625" customWidth="1"/>
    <col min="4" max="4" width="27.28515625" customWidth="1"/>
    <col min="5" max="5" width="5.140625" customWidth="1"/>
    <col min="6" max="6" width="27" customWidth="1"/>
  </cols>
  <sheetData>
    <row r="1" spans="1:6" x14ac:dyDescent="0.25">
      <c r="A1" s="23" t="s">
        <v>219</v>
      </c>
      <c r="B1" s="23" t="s">
        <v>220</v>
      </c>
      <c r="C1" s="23" t="s">
        <v>219</v>
      </c>
      <c r="D1" s="23" t="s">
        <v>220</v>
      </c>
      <c r="E1" s="23" t="s">
        <v>219</v>
      </c>
      <c r="F1" s="23" t="s">
        <v>220</v>
      </c>
    </row>
    <row r="2" spans="1:6" ht="15.75" x14ac:dyDescent="0.3">
      <c r="A2" s="25">
        <v>1</v>
      </c>
      <c r="B2" s="3" t="s">
        <v>109</v>
      </c>
      <c r="C2" s="22">
        <v>51</v>
      </c>
      <c r="D2" s="3" t="s">
        <v>36</v>
      </c>
      <c r="E2" s="22">
        <v>101</v>
      </c>
      <c r="F2" s="3" t="s">
        <v>53</v>
      </c>
    </row>
    <row r="3" spans="1:6" ht="15.75" x14ac:dyDescent="0.3">
      <c r="A3" s="25">
        <v>2</v>
      </c>
      <c r="B3" s="3" t="s">
        <v>111</v>
      </c>
      <c r="C3" s="22">
        <v>52</v>
      </c>
      <c r="D3" s="3" t="s">
        <v>37</v>
      </c>
      <c r="E3" s="22">
        <v>102</v>
      </c>
      <c r="F3" s="3" t="s">
        <v>46</v>
      </c>
    </row>
    <row r="4" spans="1:6" ht="15.75" x14ac:dyDescent="0.3">
      <c r="A4" s="25">
        <v>3</v>
      </c>
      <c r="B4" s="3" t="s">
        <v>110</v>
      </c>
      <c r="C4" s="22">
        <v>53</v>
      </c>
      <c r="D4" s="3" t="s">
        <v>38</v>
      </c>
      <c r="E4" s="22">
        <v>103</v>
      </c>
      <c r="F4" s="3" t="s">
        <v>24</v>
      </c>
    </row>
    <row r="5" spans="1:6" ht="15.75" x14ac:dyDescent="0.3">
      <c r="A5" s="25">
        <v>4</v>
      </c>
      <c r="B5" s="3" t="s">
        <v>91</v>
      </c>
      <c r="C5" s="22">
        <v>54</v>
      </c>
      <c r="D5" s="3" t="s">
        <v>25</v>
      </c>
      <c r="E5" s="22">
        <v>104</v>
      </c>
      <c r="F5" s="3" t="s">
        <v>40</v>
      </c>
    </row>
    <row r="6" spans="1:6" ht="15.75" x14ac:dyDescent="0.3">
      <c r="A6" s="25">
        <v>5</v>
      </c>
      <c r="B6" s="3" t="s">
        <v>94</v>
      </c>
      <c r="C6" s="22">
        <v>55</v>
      </c>
      <c r="D6" s="3" t="s">
        <v>27</v>
      </c>
      <c r="E6" s="22">
        <v>105</v>
      </c>
      <c r="F6" s="3" t="s">
        <v>39</v>
      </c>
    </row>
    <row r="7" spans="1:6" ht="15.75" x14ac:dyDescent="0.3">
      <c r="A7" s="25">
        <v>6</v>
      </c>
      <c r="B7" s="3" t="s">
        <v>92</v>
      </c>
      <c r="C7" s="22">
        <v>56</v>
      </c>
      <c r="D7" s="3" t="s">
        <v>108</v>
      </c>
      <c r="E7" s="22">
        <v>106</v>
      </c>
      <c r="F7" s="2" t="s">
        <v>135</v>
      </c>
    </row>
    <row r="8" spans="1:6" ht="15.75" x14ac:dyDescent="0.3">
      <c r="A8" s="25">
        <v>7</v>
      </c>
      <c r="B8" s="3" t="s">
        <v>86</v>
      </c>
      <c r="C8" s="22">
        <v>57</v>
      </c>
      <c r="D8" s="3" t="s">
        <v>76</v>
      </c>
      <c r="E8" s="22">
        <v>107</v>
      </c>
      <c r="F8" s="3" t="s">
        <v>29</v>
      </c>
    </row>
    <row r="9" spans="1:6" ht="15.75" x14ac:dyDescent="0.3">
      <c r="A9" s="25">
        <v>8</v>
      </c>
      <c r="B9" s="3" t="s">
        <v>85</v>
      </c>
      <c r="C9" s="22">
        <v>58</v>
      </c>
      <c r="D9" s="3" t="s">
        <v>63</v>
      </c>
      <c r="E9" s="22">
        <v>108</v>
      </c>
      <c r="F9" s="3" t="s">
        <v>18</v>
      </c>
    </row>
    <row r="10" spans="1:6" ht="15.75" x14ac:dyDescent="0.3">
      <c r="A10" s="25">
        <v>9</v>
      </c>
      <c r="B10" s="3" t="s">
        <v>82</v>
      </c>
      <c r="C10" s="22">
        <v>59</v>
      </c>
      <c r="D10" s="3" t="s">
        <v>58</v>
      </c>
      <c r="E10" s="22">
        <v>109</v>
      </c>
      <c r="F10" s="3" t="s">
        <v>107</v>
      </c>
    </row>
    <row r="11" spans="1:6" ht="15.75" x14ac:dyDescent="0.3">
      <c r="A11" s="25">
        <v>10</v>
      </c>
      <c r="B11" s="3" t="s">
        <v>84</v>
      </c>
      <c r="C11" s="22">
        <v>60</v>
      </c>
      <c r="D11" s="3" t="s">
        <v>54</v>
      </c>
      <c r="E11" s="22">
        <v>110</v>
      </c>
      <c r="F11" s="3" t="s">
        <v>137</v>
      </c>
    </row>
    <row r="12" spans="1:6" ht="15.75" x14ac:dyDescent="0.3">
      <c r="A12" s="25">
        <v>11</v>
      </c>
      <c r="B12" s="3" t="s">
        <v>81</v>
      </c>
      <c r="C12" s="22">
        <v>61</v>
      </c>
      <c r="D12" s="3" t="s">
        <v>55</v>
      </c>
      <c r="E12" s="22">
        <v>111</v>
      </c>
      <c r="F12" s="3" t="s">
        <v>112</v>
      </c>
    </row>
    <row r="13" spans="1:6" ht="15.75" x14ac:dyDescent="0.3">
      <c r="A13" s="25">
        <v>12</v>
      </c>
      <c r="B13" s="3" t="s">
        <v>80</v>
      </c>
      <c r="C13" s="22">
        <v>62</v>
      </c>
      <c r="D13" s="3" t="s">
        <v>56</v>
      </c>
      <c r="E13" s="22">
        <v>112</v>
      </c>
      <c r="F13" s="2" t="s">
        <v>3</v>
      </c>
    </row>
    <row r="14" spans="1:6" ht="15.75" x14ac:dyDescent="0.3">
      <c r="A14" s="25">
        <v>13</v>
      </c>
      <c r="B14" s="3" t="s">
        <v>95</v>
      </c>
      <c r="C14" s="22">
        <v>63</v>
      </c>
      <c r="D14" s="3" t="s">
        <v>59</v>
      </c>
      <c r="E14" s="22">
        <v>113</v>
      </c>
      <c r="F14" s="3" t="s">
        <v>4</v>
      </c>
    </row>
    <row r="15" spans="1:6" ht="15.75" x14ac:dyDescent="0.3">
      <c r="A15" s="25">
        <v>14</v>
      </c>
      <c r="B15" s="3" t="s">
        <v>96</v>
      </c>
      <c r="C15" s="22">
        <v>64</v>
      </c>
      <c r="D15" s="3" t="s">
        <v>61</v>
      </c>
      <c r="E15" s="22">
        <v>114</v>
      </c>
      <c r="F15" s="3" t="s">
        <v>5</v>
      </c>
    </row>
    <row r="16" spans="1:6" ht="15.75" x14ac:dyDescent="0.3">
      <c r="A16" s="25">
        <v>15</v>
      </c>
      <c r="B16" s="3" t="s">
        <v>99</v>
      </c>
      <c r="C16" s="22">
        <v>65</v>
      </c>
      <c r="D16" s="3" t="s">
        <v>64</v>
      </c>
    </row>
    <row r="17" spans="1:4" ht="15.75" x14ac:dyDescent="0.3">
      <c r="A17" s="25">
        <v>16</v>
      </c>
      <c r="B17" s="3" t="s">
        <v>79</v>
      </c>
      <c r="C17" s="22">
        <v>66</v>
      </c>
      <c r="D17" s="3" t="s">
        <v>70</v>
      </c>
    </row>
    <row r="18" spans="1:4" ht="15.75" x14ac:dyDescent="0.3">
      <c r="A18" s="25">
        <v>17</v>
      </c>
      <c r="B18" s="3" t="s">
        <v>88</v>
      </c>
      <c r="C18" s="22">
        <v>67</v>
      </c>
      <c r="D18" s="3" t="s">
        <v>72</v>
      </c>
    </row>
    <row r="19" spans="1:4" ht="15.75" x14ac:dyDescent="0.3">
      <c r="A19" s="25">
        <v>18</v>
      </c>
      <c r="B19" s="3" t="s">
        <v>97</v>
      </c>
      <c r="C19" s="22">
        <v>68</v>
      </c>
      <c r="D19" s="3" t="s">
        <v>73</v>
      </c>
    </row>
    <row r="20" spans="1:4" ht="15.75" x14ac:dyDescent="0.3">
      <c r="A20" s="25">
        <v>19</v>
      </c>
      <c r="B20" s="3" t="s">
        <v>98</v>
      </c>
      <c r="C20" s="22">
        <v>69</v>
      </c>
      <c r="D20" s="3" t="s">
        <v>74</v>
      </c>
    </row>
    <row r="21" spans="1:4" ht="15.75" x14ac:dyDescent="0.3">
      <c r="A21" s="25">
        <v>20</v>
      </c>
      <c r="B21" s="3" t="s">
        <v>93</v>
      </c>
      <c r="C21" s="22">
        <v>70</v>
      </c>
      <c r="D21" s="3" t="s">
        <v>75</v>
      </c>
    </row>
    <row r="22" spans="1:4" ht="15.75" x14ac:dyDescent="0.3">
      <c r="A22" s="25">
        <v>21</v>
      </c>
      <c r="B22" s="3" t="s">
        <v>87</v>
      </c>
      <c r="C22" s="22">
        <v>71</v>
      </c>
      <c r="D22" s="3" t="s">
        <v>77</v>
      </c>
    </row>
    <row r="23" spans="1:4" ht="15.75" x14ac:dyDescent="0.3">
      <c r="A23" s="25">
        <v>22</v>
      </c>
      <c r="B23" s="3" t="s">
        <v>100</v>
      </c>
      <c r="C23" s="22">
        <v>72</v>
      </c>
      <c r="D23" s="3" t="s">
        <v>71</v>
      </c>
    </row>
    <row r="24" spans="1:4" ht="15.75" x14ac:dyDescent="0.3">
      <c r="A24" s="25">
        <v>23</v>
      </c>
      <c r="B24" s="3" t="s">
        <v>101</v>
      </c>
      <c r="C24" s="22">
        <v>73</v>
      </c>
      <c r="D24" s="3" t="s">
        <v>66</v>
      </c>
    </row>
    <row r="25" spans="1:4" ht="15.75" x14ac:dyDescent="0.3">
      <c r="A25" s="25">
        <v>24</v>
      </c>
      <c r="B25" s="3" t="s">
        <v>89</v>
      </c>
      <c r="C25" s="22">
        <v>74</v>
      </c>
      <c r="D25" s="3" t="s">
        <v>65</v>
      </c>
    </row>
    <row r="26" spans="1:4" ht="15.75" x14ac:dyDescent="0.3">
      <c r="A26" s="25">
        <v>25</v>
      </c>
      <c r="B26" s="3" t="s">
        <v>90</v>
      </c>
      <c r="C26" s="22">
        <v>75</v>
      </c>
      <c r="D26" s="3" t="s">
        <v>62</v>
      </c>
    </row>
    <row r="27" spans="1:4" ht="15.75" x14ac:dyDescent="0.3">
      <c r="A27" s="25">
        <v>26</v>
      </c>
      <c r="B27" s="3" t="s">
        <v>102</v>
      </c>
      <c r="C27" s="22">
        <v>76</v>
      </c>
      <c r="D27" s="3" t="s">
        <v>60</v>
      </c>
    </row>
    <row r="28" spans="1:4" ht="15.75" x14ac:dyDescent="0.3">
      <c r="A28" s="25">
        <v>27</v>
      </c>
      <c r="B28" s="3" t="s">
        <v>83</v>
      </c>
      <c r="C28" s="22">
        <v>77</v>
      </c>
      <c r="D28" s="3" t="s">
        <v>57</v>
      </c>
    </row>
    <row r="29" spans="1:4" ht="15.75" x14ac:dyDescent="0.3">
      <c r="A29" s="25">
        <v>28</v>
      </c>
      <c r="B29" s="3" t="s">
        <v>103</v>
      </c>
      <c r="C29" s="22">
        <v>78</v>
      </c>
      <c r="D29" s="3" t="s">
        <v>67</v>
      </c>
    </row>
    <row r="30" spans="1:4" ht="15.75" x14ac:dyDescent="0.3">
      <c r="A30" s="25">
        <v>29</v>
      </c>
      <c r="B30" s="3" t="s">
        <v>48</v>
      </c>
      <c r="C30" s="22">
        <v>79</v>
      </c>
      <c r="D30" s="3" t="s">
        <v>69</v>
      </c>
    </row>
    <row r="31" spans="1:4" ht="15.75" x14ac:dyDescent="0.3">
      <c r="A31" s="25">
        <v>30</v>
      </c>
      <c r="B31" s="3" t="s">
        <v>49</v>
      </c>
      <c r="C31" s="22">
        <v>80</v>
      </c>
      <c r="D31" s="3" t="s">
        <v>68</v>
      </c>
    </row>
    <row r="32" spans="1:4" ht="15.75" x14ac:dyDescent="0.3">
      <c r="A32" s="25">
        <v>31</v>
      </c>
      <c r="B32" s="3" t="s">
        <v>47</v>
      </c>
      <c r="C32" s="22">
        <v>81</v>
      </c>
      <c r="D32" s="3" t="s">
        <v>19</v>
      </c>
    </row>
    <row r="33" spans="1:4" ht="15.75" x14ac:dyDescent="0.3">
      <c r="A33" s="25">
        <v>32</v>
      </c>
      <c r="B33" s="3" t="s">
        <v>50</v>
      </c>
      <c r="C33" s="22">
        <v>82</v>
      </c>
      <c r="D33" s="3" t="s">
        <v>6</v>
      </c>
    </row>
    <row r="34" spans="1:4" ht="15.75" x14ac:dyDescent="0.3">
      <c r="A34" s="25">
        <v>33</v>
      </c>
      <c r="B34" s="3" t="s">
        <v>51</v>
      </c>
      <c r="C34" s="22">
        <v>83</v>
      </c>
      <c r="D34" s="3" t="s">
        <v>9</v>
      </c>
    </row>
    <row r="35" spans="1:4" ht="15.75" x14ac:dyDescent="0.3">
      <c r="A35" s="25">
        <v>34</v>
      </c>
      <c r="B35" s="3" t="s">
        <v>30</v>
      </c>
      <c r="C35" s="22">
        <v>84</v>
      </c>
      <c r="D35" s="3" t="s">
        <v>8</v>
      </c>
    </row>
    <row r="36" spans="1:4" ht="15.75" x14ac:dyDescent="0.3">
      <c r="A36" s="25">
        <v>35</v>
      </c>
      <c r="B36" s="3" t="s">
        <v>33</v>
      </c>
      <c r="C36" s="22">
        <v>85</v>
      </c>
      <c r="D36" s="3" t="s">
        <v>136</v>
      </c>
    </row>
    <row r="37" spans="1:4" ht="15.75" x14ac:dyDescent="0.3">
      <c r="A37" s="25">
        <v>36</v>
      </c>
      <c r="B37" s="3" t="s">
        <v>43</v>
      </c>
      <c r="C37" s="22">
        <v>86</v>
      </c>
      <c r="D37" s="3" t="s">
        <v>7</v>
      </c>
    </row>
    <row r="38" spans="1:4" ht="15.75" x14ac:dyDescent="0.3">
      <c r="A38" s="25">
        <v>37</v>
      </c>
      <c r="B38" s="3" t="s">
        <v>44</v>
      </c>
      <c r="C38" s="22">
        <v>87</v>
      </c>
      <c r="D38" s="3" t="s">
        <v>17</v>
      </c>
    </row>
    <row r="39" spans="1:4" ht="15.75" x14ac:dyDescent="0.3">
      <c r="A39" s="25">
        <v>38</v>
      </c>
      <c r="B39" s="3" t="s">
        <v>35</v>
      </c>
      <c r="C39" s="22">
        <v>88</v>
      </c>
      <c r="D39" s="3" t="s">
        <v>12</v>
      </c>
    </row>
    <row r="40" spans="1:4" ht="15.75" x14ac:dyDescent="0.3">
      <c r="A40" s="25">
        <v>39</v>
      </c>
      <c r="B40" s="3" t="s">
        <v>34</v>
      </c>
      <c r="C40" s="22">
        <v>89</v>
      </c>
      <c r="D40" s="3" t="s">
        <v>13</v>
      </c>
    </row>
    <row r="41" spans="1:4" ht="15.75" x14ac:dyDescent="0.3">
      <c r="A41" s="25">
        <v>40</v>
      </c>
      <c r="B41" s="3" t="s">
        <v>45</v>
      </c>
      <c r="C41" s="22">
        <v>90</v>
      </c>
      <c r="D41" s="3" t="s">
        <v>14</v>
      </c>
    </row>
    <row r="42" spans="1:4" ht="15.75" x14ac:dyDescent="0.3">
      <c r="A42" s="25">
        <v>41</v>
      </c>
      <c r="B42" s="3" t="s">
        <v>23</v>
      </c>
      <c r="C42" s="22">
        <v>91</v>
      </c>
      <c r="D42" s="3" t="s">
        <v>15</v>
      </c>
    </row>
    <row r="43" spans="1:4" ht="15.75" x14ac:dyDescent="0.3">
      <c r="A43" s="25">
        <v>42</v>
      </c>
      <c r="B43" s="3" t="s">
        <v>41</v>
      </c>
      <c r="C43" s="22">
        <v>92</v>
      </c>
      <c r="D43" s="3" t="s">
        <v>16</v>
      </c>
    </row>
    <row r="44" spans="1:4" ht="15.75" x14ac:dyDescent="0.3">
      <c r="A44" s="25">
        <v>43</v>
      </c>
      <c r="B44" s="3" t="s">
        <v>20</v>
      </c>
      <c r="C44" s="22">
        <v>93</v>
      </c>
      <c r="D44" s="3" t="s">
        <v>11</v>
      </c>
    </row>
    <row r="45" spans="1:4" ht="15.75" x14ac:dyDescent="0.3">
      <c r="A45" s="25">
        <v>44</v>
      </c>
      <c r="B45" s="3" t="s">
        <v>21</v>
      </c>
      <c r="C45" s="22">
        <v>94</v>
      </c>
      <c r="D45" s="3" t="s">
        <v>10</v>
      </c>
    </row>
    <row r="46" spans="1:4" ht="15.75" x14ac:dyDescent="0.3">
      <c r="A46" s="25">
        <v>45</v>
      </c>
      <c r="B46" s="3" t="s">
        <v>22</v>
      </c>
      <c r="C46" s="22">
        <v>95</v>
      </c>
      <c r="D46" s="3" t="s">
        <v>105</v>
      </c>
    </row>
    <row r="47" spans="1:4" ht="15.75" x14ac:dyDescent="0.3">
      <c r="A47" s="25">
        <v>46</v>
      </c>
      <c r="B47" s="3" t="s">
        <v>26</v>
      </c>
      <c r="C47" s="22">
        <v>96</v>
      </c>
      <c r="D47" s="3" t="s">
        <v>106</v>
      </c>
    </row>
    <row r="48" spans="1:4" ht="17.25" customHeight="1" x14ac:dyDescent="0.3">
      <c r="A48" s="25">
        <v>47</v>
      </c>
      <c r="B48" s="3" t="s">
        <v>28</v>
      </c>
      <c r="C48" s="22">
        <v>97</v>
      </c>
      <c r="D48" s="3" t="s">
        <v>104</v>
      </c>
    </row>
    <row r="49" spans="1:4" ht="15.75" x14ac:dyDescent="0.3">
      <c r="A49" s="25">
        <v>48</v>
      </c>
      <c r="B49" s="3" t="s">
        <v>32</v>
      </c>
      <c r="C49" s="22">
        <v>98</v>
      </c>
      <c r="D49" s="2" t="s">
        <v>138</v>
      </c>
    </row>
    <row r="50" spans="1:4" ht="15.75" x14ac:dyDescent="0.3">
      <c r="A50" s="25">
        <v>49</v>
      </c>
      <c r="B50" s="3" t="s">
        <v>42</v>
      </c>
      <c r="C50" s="22">
        <v>99</v>
      </c>
      <c r="D50" s="3" t="s">
        <v>78</v>
      </c>
    </row>
    <row r="51" spans="1:4" ht="15.75" x14ac:dyDescent="0.3">
      <c r="A51" s="25">
        <v>50</v>
      </c>
      <c r="B51" s="3" t="s">
        <v>31</v>
      </c>
      <c r="C51" s="22">
        <v>100</v>
      </c>
      <c r="D51" s="3" t="s">
        <v>52</v>
      </c>
    </row>
  </sheetData>
  <pageMargins left="0.37" right="0.41" top="0.26" bottom="0.28999999999999998" header="0.2" footer="0.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63"/>
  <sheetViews>
    <sheetView zoomScale="80" zoomScaleNormal="80" workbookViewId="0">
      <selection activeCell="D6" sqref="D6"/>
    </sheetView>
  </sheetViews>
  <sheetFormatPr defaultRowHeight="15" x14ac:dyDescent="0.25"/>
  <cols>
    <col min="2" max="2" width="18.28515625" customWidth="1"/>
    <col min="3" max="3" width="16.7109375" customWidth="1"/>
    <col min="4" max="4" width="11.28515625" customWidth="1"/>
    <col min="8" max="8" width="34.85546875" customWidth="1"/>
    <col min="10" max="10" width="12.140625" customWidth="1"/>
    <col min="11" max="11" width="17.5703125" customWidth="1"/>
    <col min="12" max="12" width="14.5703125" customWidth="1"/>
    <col min="13" max="13" width="15.28515625" customWidth="1"/>
    <col min="14" max="14" width="11.28515625" customWidth="1"/>
    <col min="17" max="18" width="11.42578125" customWidth="1"/>
    <col min="19" max="19" width="11.85546875" customWidth="1"/>
    <col min="21" max="21" width="14" customWidth="1"/>
    <col min="22" max="22" width="11.7109375" customWidth="1"/>
  </cols>
  <sheetData>
    <row r="2" spans="2:11" ht="15.75" thickBot="1" x14ac:dyDescent="0.3"/>
    <row r="3" spans="2:11" ht="48" x14ac:dyDescent="0.25">
      <c r="B3" s="168" t="s">
        <v>225</v>
      </c>
      <c r="C3" s="79" t="s">
        <v>268</v>
      </c>
      <c r="D3" s="170" t="s">
        <v>284</v>
      </c>
      <c r="E3" s="171"/>
      <c r="F3" s="172"/>
      <c r="G3" s="79" t="s">
        <v>285</v>
      </c>
      <c r="H3" s="79" t="s">
        <v>286</v>
      </c>
      <c r="I3" s="79" t="s">
        <v>287</v>
      </c>
      <c r="J3" s="79" t="s">
        <v>288</v>
      </c>
      <c r="K3" s="173" t="s">
        <v>289</v>
      </c>
    </row>
    <row r="4" spans="2:11" x14ac:dyDescent="0.25">
      <c r="B4" s="169"/>
      <c r="C4" s="65" t="s">
        <v>290</v>
      </c>
      <c r="D4" s="66" t="s">
        <v>291</v>
      </c>
      <c r="E4" s="66" t="s">
        <v>292</v>
      </c>
      <c r="F4" s="66" t="s">
        <v>223</v>
      </c>
      <c r="G4" s="65" t="s">
        <v>223</v>
      </c>
      <c r="H4" s="65" t="s">
        <v>223</v>
      </c>
      <c r="I4" s="65" t="s">
        <v>223</v>
      </c>
      <c r="J4" s="65" t="s">
        <v>223</v>
      </c>
      <c r="K4" s="174"/>
    </row>
    <row r="5" spans="2:11" x14ac:dyDescent="0.25">
      <c r="B5" s="154" t="s">
        <v>293</v>
      </c>
      <c r="C5" s="155"/>
      <c r="D5" s="155"/>
      <c r="E5" s="155"/>
      <c r="F5" s="155"/>
      <c r="G5" s="155"/>
      <c r="H5" s="155"/>
      <c r="I5" s="155"/>
      <c r="J5" s="155"/>
      <c r="K5" s="156"/>
    </row>
    <row r="6" spans="2:11" x14ac:dyDescent="0.25">
      <c r="B6" s="80" t="s">
        <v>297</v>
      </c>
      <c r="C6" s="68">
        <f>S37</f>
        <v>43</v>
      </c>
      <c r="D6" s="70">
        <f>D31</f>
        <v>34950.93</v>
      </c>
      <c r="E6" s="68" t="s">
        <v>221</v>
      </c>
      <c r="F6" s="68" t="s">
        <v>221</v>
      </c>
      <c r="G6" s="68">
        <f>E31</f>
        <v>51</v>
      </c>
      <c r="H6" s="68">
        <f>G31+7</f>
        <v>231</v>
      </c>
      <c r="I6" s="68">
        <f>G6</f>
        <v>51</v>
      </c>
      <c r="J6" s="68">
        <v>231</v>
      </c>
      <c r="K6" s="81" t="s">
        <v>221</v>
      </c>
    </row>
    <row r="7" spans="2:11" ht="24" x14ac:dyDescent="0.25">
      <c r="B7" s="80" t="s">
        <v>298</v>
      </c>
      <c r="C7" s="68">
        <f>K46+N46</f>
        <v>39</v>
      </c>
      <c r="D7" s="71">
        <f>D32</f>
        <v>67278.850000000006</v>
      </c>
      <c r="E7" s="68" t="s">
        <v>221</v>
      </c>
      <c r="F7" s="68" t="s">
        <v>221</v>
      </c>
      <c r="G7" s="68">
        <f>E32</f>
        <v>14</v>
      </c>
      <c r="H7" s="68">
        <f>G32+2</f>
        <v>64</v>
      </c>
      <c r="I7" s="68">
        <f>G7-4</f>
        <v>10</v>
      </c>
      <c r="J7" s="68">
        <f>G34-J6+9</f>
        <v>45</v>
      </c>
      <c r="K7" s="81" t="s">
        <v>312</v>
      </c>
    </row>
    <row r="8" spans="2:11" ht="24" x14ac:dyDescent="0.25">
      <c r="B8" s="80" t="s">
        <v>299</v>
      </c>
      <c r="C8" s="68">
        <f>D53</f>
        <v>16</v>
      </c>
      <c r="D8" s="70">
        <v>43777.290699999998</v>
      </c>
      <c r="E8" s="68" t="s">
        <v>221</v>
      </c>
      <c r="F8" s="68" t="s">
        <v>221</v>
      </c>
      <c r="G8" s="68">
        <f>E53</f>
        <v>12</v>
      </c>
      <c r="H8" s="68">
        <f>G53+2</f>
        <v>57</v>
      </c>
      <c r="I8" s="68">
        <v>0</v>
      </c>
      <c r="J8" s="68">
        <v>0</v>
      </c>
      <c r="K8" s="81" t="s">
        <v>301</v>
      </c>
    </row>
    <row r="9" spans="2:11" x14ac:dyDescent="0.25">
      <c r="B9" s="80" t="s">
        <v>300</v>
      </c>
      <c r="C9" s="68">
        <f>Q46</f>
        <v>29</v>
      </c>
      <c r="D9" s="70">
        <f>D33</f>
        <v>34558.870000000003</v>
      </c>
      <c r="E9" s="68" t="s">
        <v>221</v>
      </c>
      <c r="F9" s="68" t="s">
        <v>221</v>
      </c>
      <c r="G9" s="68">
        <f>E33</f>
        <v>0</v>
      </c>
      <c r="H9" s="68">
        <f>G33</f>
        <v>0</v>
      </c>
      <c r="I9" s="68">
        <v>0</v>
      </c>
      <c r="J9" s="68">
        <v>0</v>
      </c>
      <c r="K9" s="81"/>
    </row>
    <row r="10" spans="2:11" x14ac:dyDescent="0.25">
      <c r="B10" s="154" t="s">
        <v>237</v>
      </c>
      <c r="C10" s="155"/>
      <c r="D10" s="155"/>
      <c r="E10" s="155"/>
      <c r="F10" s="155"/>
      <c r="G10" s="155"/>
      <c r="H10" s="155"/>
      <c r="I10" s="155"/>
      <c r="J10" s="155"/>
      <c r="K10" s="156"/>
    </row>
    <row r="11" spans="2:11" ht="24" x14ac:dyDescent="0.25">
      <c r="B11" s="82" t="s">
        <v>294</v>
      </c>
      <c r="C11" s="72">
        <v>3</v>
      </c>
      <c r="D11" s="70" t="e">
        <f>#REF!</f>
        <v>#REF!</v>
      </c>
      <c r="E11" s="72" t="s">
        <v>221</v>
      </c>
      <c r="F11" s="72">
        <f>D36</f>
        <v>3</v>
      </c>
      <c r="G11" s="72">
        <f>F36</f>
        <v>3</v>
      </c>
      <c r="H11" s="72">
        <f>G36</f>
        <v>15</v>
      </c>
      <c r="I11" s="72">
        <v>0</v>
      </c>
      <c r="J11" s="72">
        <v>0</v>
      </c>
      <c r="K11" s="83" t="s">
        <v>302</v>
      </c>
    </row>
    <row r="12" spans="2:11" ht="48" x14ac:dyDescent="0.25">
      <c r="B12" s="82" t="s">
        <v>295</v>
      </c>
      <c r="C12" s="72">
        <v>3</v>
      </c>
      <c r="D12" s="70" t="e">
        <f>SUM(#REF!)</f>
        <v>#REF!</v>
      </c>
      <c r="E12" s="72" t="s">
        <v>221</v>
      </c>
      <c r="F12" s="72">
        <f>D37</f>
        <v>3</v>
      </c>
      <c r="G12" s="72">
        <f>F37</f>
        <v>3</v>
      </c>
      <c r="H12" s="72">
        <f>G37</f>
        <v>14</v>
      </c>
      <c r="I12" s="72">
        <v>0</v>
      </c>
      <c r="J12" s="72">
        <v>0</v>
      </c>
      <c r="K12" s="83" t="s">
        <v>303</v>
      </c>
    </row>
    <row r="13" spans="2:11" x14ac:dyDescent="0.25">
      <c r="B13" s="154" t="s">
        <v>304</v>
      </c>
      <c r="C13" s="155"/>
      <c r="D13" s="155"/>
      <c r="E13" s="155"/>
      <c r="F13" s="155"/>
      <c r="G13" s="155"/>
      <c r="H13" s="155"/>
      <c r="I13" s="155"/>
      <c r="J13" s="155"/>
      <c r="K13" s="156"/>
    </row>
    <row r="14" spans="2:11" ht="24" x14ac:dyDescent="0.25">
      <c r="B14" s="88" t="s">
        <v>296</v>
      </c>
      <c r="C14" s="89">
        <v>5</v>
      </c>
      <c r="D14" s="90">
        <v>1475.25</v>
      </c>
      <c r="E14" s="89" t="s">
        <v>221</v>
      </c>
      <c r="F14" s="89" t="s">
        <v>221</v>
      </c>
      <c r="G14" s="89">
        <v>4</v>
      </c>
      <c r="H14" s="89">
        <v>22</v>
      </c>
      <c r="I14" s="89">
        <v>0</v>
      </c>
      <c r="J14" s="89">
        <v>0</v>
      </c>
      <c r="K14" s="91" t="s">
        <v>305</v>
      </c>
    </row>
    <row r="15" spans="2:11" x14ac:dyDescent="0.25">
      <c r="B15" s="154" t="s">
        <v>314</v>
      </c>
      <c r="C15" s="155"/>
      <c r="D15" s="155"/>
      <c r="E15" s="155"/>
      <c r="F15" s="155"/>
      <c r="G15" s="155"/>
      <c r="H15" s="155"/>
      <c r="I15" s="155"/>
      <c r="J15" s="155"/>
      <c r="K15" s="156"/>
    </row>
    <row r="16" spans="2:11" ht="36.75" thickBot="1" x14ac:dyDescent="0.3">
      <c r="B16" s="92" t="s">
        <v>315</v>
      </c>
      <c r="C16" s="85">
        <v>1</v>
      </c>
      <c r="D16" s="93" t="s">
        <v>221</v>
      </c>
      <c r="E16" s="85" t="s">
        <v>221</v>
      </c>
      <c r="F16" s="85">
        <v>1</v>
      </c>
      <c r="G16" s="85">
        <v>1</v>
      </c>
      <c r="H16" s="85">
        <v>4</v>
      </c>
      <c r="I16" s="85">
        <v>0</v>
      </c>
      <c r="J16" s="85">
        <v>0</v>
      </c>
      <c r="K16" s="81" t="s">
        <v>306</v>
      </c>
    </row>
    <row r="17" spans="2:11" x14ac:dyDescent="0.25">
      <c r="B17" s="157" t="s">
        <v>316</v>
      </c>
      <c r="C17" s="158"/>
      <c r="D17" s="158"/>
      <c r="E17" s="158"/>
      <c r="F17" s="158"/>
      <c r="G17" s="158"/>
      <c r="H17" s="158"/>
      <c r="I17" s="158"/>
      <c r="J17" s="158"/>
      <c r="K17" s="159"/>
    </row>
    <row r="18" spans="2:11" ht="24" x14ac:dyDescent="0.25">
      <c r="B18" s="80" t="s">
        <v>318</v>
      </c>
      <c r="C18" s="68">
        <v>4</v>
      </c>
      <c r="D18" s="68" t="s">
        <v>221</v>
      </c>
      <c r="E18" s="68" t="s">
        <v>221</v>
      </c>
      <c r="F18" s="68">
        <f>D50</f>
        <v>46</v>
      </c>
      <c r="G18" s="68">
        <f>F50</f>
        <v>4</v>
      </c>
      <c r="H18" s="68">
        <f>G50</f>
        <v>23</v>
      </c>
      <c r="I18" s="68">
        <v>0</v>
      </c>
      <c r="J18" s="68">
        <v>0</v>
      </c>
      <c r="K18" s="81" t="s">
        <v>305</v>
      </c>
    </row>
    <row r="19" spans="2:11" x14ac:dyDescent="0.25">
      <c r="B19" s="80" t="s">
        <v>319</v>
      </c>
      <c r="C19" s="68">
        <v>1</v>
      </c>
      <c r="D19" s="68" t="s">
        <v>221</v>
      </c>
      <c r="E19" s="68" t="s">
        <v>221</v>
      </c>
      <c r="F19" s="68">
        <f>D51</f>
        <v>5</v>
      </c>
      <c r="G19" s="68">
        <f>F51</f>
        <v>1</v>
      </c>
      <c r="H19" s="68">
        <f>G51</f>
        <v>8</v>
      </c>
      <c r="I19" s="68">
        <v>0</v>
      </c>
      <c r="J19" s="68">
        <v>0</v>
      </c>
      <c r="K19" s="81" t="s">
        <v>306</v>
      </c>
    </row>
    <row r="20" spans="2:11" ht="48.75" customHeight="1" x14ac:dyDescent="0.25">
      <c r="B20" s="80" t="s">
        <v>320</v>
      </c>
      <c r="C20" s="68">
        <v>23</v>
      </c>
      <c r="D20" s="70" t="e">
        <f>SUM(#REF!)</f>
        <v>#REF!</v>
      </c>
      <c r="E20" s="68" t="s">
        <v>221</v>
      </c>
      <c r="F20" s="68" t="s">
        <v>221</v>
      </c>
      <c r="G20" s="68">
        <v>20</v>
      </c>
      <c r="H20" s="68">
        <v>103</v>
      </c>
      <c r="I20" s="68">
        <v>0</v>
      </c>
      <c r="J20" s="68">
        <v>0</v>
      </c>
      <c r="K20" s="81" t="s">
        <v>307</v>
      </c>
    </row>
    <row r="21" spans="2:11" ht="15" customHeight="1" x14ac:dyDescent="0.25">
      <c r="B21" s="154" t="s">
        <v>317</v>
      </c>
      <c r="C21" s="155"/>
      <c r="D21" s="155"/>
      <c r="E21" s="155"/>
      <c r="F21" s="155"/>
      <c r="G21" s="155"/>
      <c r="H21" s="155"/>
      <c r="I21" s="155"/>
      <c r="J21" s="155"/>
      <c r="K21" s="156"/>
    </row>
    <row r="22" spans="2:11" ht="48.75" customHeight="1" x14ac:dyDescent="0.25">
      <c r="B22" s="80" t="s">
        <v>321</v>
      </c>
      <c r="C22" s="68">
        <v>7</v>
      </c>
      <c r="D22" s="68" t="s">
        <v>221</v>
      </c>
      <c r="E22" s="68" t="s">
        <v>221</v>
      </c>
      <c r="F22" s="69" t="s">
        <v>221</v>
      </c>
      <c r="G22" s="68">
        <v>7</v>
      </c>
      <c r="H22" s="68">
        <v>33</v>
      </c>
      <c r="I22" s="68">
        <v>0</v>
      </c>
      <c r="J22" s="68">
        <v>0</v>
      </c>
      <c r="K22" s="81" t="s">
        <v>308</v>
      </c>
    </row>
    <row r="23" spans="2:11" ht="45" customHeight="1" x14ac:dyDescent="0.25">
      <c r="B23" s="80" t="s">
        <v>322</v>
      </c>
      <c r="C23" s="68">
        <v>16</v>
      </c>
      <c r="D23" s="68" t="s">
        <v>221</v>
      </c>
      <c r="E23" s="68" t="s">
        <v>221</v>
      </c>
      <c r="F23" s="69" t="s">
        <v>221</v>
      </c>
      <c r="G23" s="68">
        <v>14</v>
      </c>
      <c r="H23" s="68">
        <f>75-H24</f>
        <v>60</v>
      </c>
      <c r="I23" s="68">
        <v>0</v>
      </c>
      <c r="J23" s="68">
        <v>0</v>
      </c>
      <c r="K23" s="81" t="s">
        <v>309</v>
      </c>
    </row>
    <row r="24" spans="2:11" ht="24" x14ac:dyDescent="0.25">
      <c r="B24" s="67" t="s">
        <v>323</v>
      </c>
      <c r="C24" s="68">
        <v>3</v>
      </c>
      <c r="D24" s="68" t="s">
        <v>221</v>
      </c>
      <c r="E24" s="68" t="s">
        <v>221</v>
      </c>
      <c r="F24" s="69" t="s">
        <v>221</v>
      </c>
      <c r="G24" s="68">
        <v>3</v>
      </c>
      <c r="H24" s="68">
        <v>15</v>
      </c>
      <c r="I24" s="68">
        <v>0</v>
      </c>
      <c r="J24" s="68">
        <v>0</v>
      </c>
      <c r="K24" s="67" t="s">
        <v>305</v>
      </c>
    </row>
    <row r="25" spans="2:11" ht="15" customHeight="1" thickBot="1" x14ac:dyDescent="0.3">
      <c r="B25" s="84" t="s">
        <v>224</v>
      </c>
      <c r="C25" s="85" t="s">
        <v>221</v>
      </c>
      <c r="D25" s="85" t="s">
        <v>221</v>
      </c>
      <c r="E25" s="85" t="s">
        <v>221</v>
      </c>
      <c r="F25" s="85" t="s">
        <v>221</v>
      </c>
      <c r="G25" s="85" t="s">
        <v>221</v>
      </c>
      <c r="H25" s="85" t="s">
        <v>221</v>
      </c>
      <c r="I25" s="86">
        <f>SUM(I6:I9)</f>
        <v>61</v>
      </c>
      <c r="J25" s="86">
        <f>SUM(J6:J9)</f>
        <v>276</v>
      </c>
      <c r="K25" s="87" t="s">
        <v>221</v>
      </c>
    </row>
    <row r="26" spans="2:11" ht="26.25" customHeight="1" thickBot="1" x14ac:dyDescent="0.3">
      <c r="B26" s="163" t="s">
        <v>313</v>
      </c>
      <c r="C26" s="164"/>
      <c r="D26" s="164"/>
      <c r="E26" s="164"/>
      <c r="F26" s="164"/>
      <c r="G26" s="164"/>
      <c r="H26" s="164"/>
      <c r="I26" s="164"/>
      <c r="J26" s="164"/>
      <c r="K26" s="165"/>
    </row>
    <row r="28" spans="2:11" ht="15.75" thickBot="1" x14ac:dyDescent="0.3"/>
    <row r="29" spans="2:11" ht="68.25" thickBot="1" x14ac:dyDescent="0.3">
      <c r="B29" s="166" t="s">
        <v>225</v>
      </c>
      <c r="C29" s="167"/>
      <c r="D29" s="64" t="s">
        <v>226</v>
      </c>
      <c r="E29" s="166" t="s">
        <v>227</v>
      </c>
      <c r="F29" s="167"/>
      <c r="G29" s="64" t="s">
        <v>228</v>
      </c>
      <c r="H29" s="64" t="s">
        <v>229</v>
      </c>
    </row>
    <row r="30" spans="2:11" ht="15.75" thickBot="1" x14ac:dyDescent="0.3">
      <c r="B30" s="27"/>
      <c r="C30" s="110" t="s">
        <v>230</v>
      </c>
      <c r="D30" s="111"/>
      <c r="E30" s="111"/>
      <c r="F30" s="111"/>
      <c r="G30" s="111"/>
      <c r="H30" s="112"/>
    </row>
    <row r="31" spans="2:11" ht="90.75" thickBot="1" x14ac:dyDescent="0.3">
      <c r="B31" s="106" t="s">
        <v>231</v>
      </c>
      <c r="C31" s="107"/>
      <c r="D31" s="50">
        <v>34950.93</v>
      </c>
      <c r="E31" s="108">
        <f>52-1</f>
        <v>51</v>
      </c>
      <c r="F31" s="109"/>
      <c r="G31" s="51">
        <f>229-5</f>
        <v>224</v>
      </c>
      <c r="H31" s="63" t="s">
        <v>232</v>
      </c>
    </row>
    <row r="32" spans="2:11" ht="15.75" customHeight="1" thickBot="1" x14ac:dyDescent="0.3">
      <c r="B32" s="106" t="s">
        <v>233</v>
      </c>
      <c r="C32" s="107"/>
      <c r="D32" s="50">
        <v>67278.850000000006</v>
      </c>
      <c r="E32" s="108">
        <v>14</v>
      </c>
      <c r="F32" s="109"/>
      <c r="G32" s="51">
        <v>62</v>
      </c>
      <c r="H32" s="63"/>
    </row>
    <row r="33" spans="2:24" ht="15.75" thickBot="1" x14ac:dyDescent="0.3">
      <c r="B33" s="106" t="s">
        <v>234</v>
      </c>
      <c r="C33" s="107"/>
      <c r="D33" s="50">
        <v>34558.870000000003</v>
      </c>
      <c r="E33" s="108">
        <v>0</v>
      </c>
      <c r="F33" s="109"/>
      <c r="G33" s="51">
        <v>0</v>
      </c>
      <c r="H33" s="63"/>
      <c r="J33" s="136" t="s">
        <v>222</v>
      </c>
      <c r="K33" s="133" t="s">
        <v>265</v>
      </c>
      <c r="L33" s="134"/>
      <c r="M33" s="134"/>
      <c r="N33" s="135"/>
      <c r="O33" s="160" t="s">
        <v>266</v>
      </c>
      <c r="P33" s="161"/>
      <c r="Q33" s="161"/>
      <c r="R33" s="162"/>
      <c r="S33" s="133" t="s">
        <v>267</v>
      </c>
      <c r="T33" s="134"/>
      <c r="U33" s="134"/>
      <c r="V33" s="135"/>
    </row>
    <row r="34" spans="2:24" ht="45.75" thickBot="1" x14ac:dyDescent="0.3">
      <c r="B34" s="106" t="s">
        <v>235</v>
      </c>
      <c r="C34" s="107"/>
      <c r="D34" s="50">
        <v>136788.66</v>
      </c>
      <c r="E34" s="108">
        <v>61</v>
      </c>
      <c r="F34" s="109"/>
      <c r="G34" s="51">
        <v>267</v>
      </c>
      <c r="H34" s="63" t="s">
        <v>236</v>
      </c>
      <c r="J34" s="137"/>
      <c r="K34" s="35" t="s">
        <v>268</v>
      </c>
      <c r="L34" s="36" t="s">
        <v>269</v>
      </c>
      <c r="M34" s="37" t="s">
        <v>224</v>
      </c>
      <c r="N34" s="37" t="s">
        <v>270</v>
      </c>
      <c r="O34" s="35" t="s">
        <v>268</v>
      </c>
      <c r="P34" s="36" t="s">
        <v>269</v>
      </c>
      <c r="Q34" s="37" t="s">
        <v>224</v>
      </c>
      <c r="R34" s="37" t="s">
        <v>270</v>
      </c>
      <c r="S34" s="35" t="s">
        <v>268</v>
      </c>
      <c r="T34" s="38" t="s">
        <v>271</v>
      </c>
      <c r="U34" s="37" t="s">
        <v>224</v>
      </c>
      <c r="V34" s="37" t="s">
        <v>270</v>
      </c>
    </row>
    <row r="35" spans="2:24" ht="15.75" thickBot="1" x14ac:dyDescent="0.3">
      <c r="B35" s="30"/>
      <c r="C35" s="127" t="s">
        <v>311</v>
      </c>
      <c r="D35" s="111"/>
      <c r="E35" s="111"/>
      <c r="F35" s="111"/>
      <c r="G35" s="111"/>
      <c r="H35" s="128"/>
      <c r="J35" s="138"/>
      <c r="K35" s="35" t="s">
        <v>223</v>
      </c>
      <c r="L35" s="35" t="s">
        <v>223</v>
      </c>
      <c r="M35" s="37" t="s">
        <v>272</v>
      </c>
      <c r="N35" s="35" t="s">
        <v>272</v>
      </c>
      <c r="O35" s="35" t="s">
        <v>223</v>
      </c>
      <c r="P35" s="35" t="s">
        <v>223</v>
      </c>
      <c r="Q35" s="37" t="s">
        <v>272</v>
      </c>
      <c r="R35" s="35" t="s">
        <v>272</v>
      </c>
      <c r="S35" s="35" t="s">
        <v>223</v>
      </c>
      <c r="T35" s="35" t="s">
        <v>223</v>
      </c>
      <c r="U35" s="37" t="s">
        <v>272</v>
      </c>
      <c r="V35" s="35" t="s">
        <v>272</v>
      </c>
    </row>
    <row r="36" spans="2:24" ht="23.25" customHeight="1" thickBot="1" x14ac:dyDescent="0.3">
      <c r="B36" s="106" t="s">
        <v>238</v>
      </c>
      <c r="C36" s="107"/>
      <c r="D36" s="29">
        <v>3</v>
      </c>
      <c r="E36" s="28"/>
      <c r="F36" s="29">
        <v>3</v>
      </c>
      <c r="G36" s="29">
        <v>15</v>
      </c>
      <c r="H36" s="63" t="s">
        <v>239</v>
      </c>
      <c r="J36" s="39" t="s">
        <v>273</v>
      </c>
      <c r="K36" s="52">
        <f>9-1</f>
        <v>8</v>
      </c>
      <c r="L36" s="48">
        <f>11-1</f>
        <v>10</v>
      </c>
      <c r="M36" s="53">
        <f>62907.6-0.495*10000</f>
        <v>57957.599999999999</v>
      </c>
      <c r="N36" s="53">
        <v>10909.7</v>
      </c>
      <c r="O36" s="52">
        <v>35</v>
      </c>
      <c r="P36" s="54">
        <v>44</v>
      </c>
      <c r="Q36" s="55">
        <v>71395.5</v>
      </c>
      <c r="R36" s="53">
        <v>24041.24</v>
      </c>
      <c r="S36" s="48">
        <f>K36+O36</f>
        <v>43</v>
      </c>
      <c r="T36" s="48">
        <v>52</v>
      </c>
      <c r="U36" s="53">
        <f>M36+Q36</f>
        <v>129353.1</v>
      </c>
      <c r="V36" s="53">
        <v>34950.93</v>
      </c>
    </row>
    <row r="37" spans="2:24" ht="15.75" thickBot="1" x14ac:dyDescent="0.3">
      <c r="B37" s="106" t="s">
        <v>240</v>
      </c>
      <c r="C37" s="107"/>
      <c r="D37" s="29">
        <v>3</v>
      </c>
      <c r="E37" s="28"/>
      <c r="F37" s="29">
        <v>3</v>
      </c>
      <c r="G37" s="29">
        <v>14</v>
      </c>
      <c r="H37" s="63" t="s">
        <v>239</v>
      </c>
      <c r="J37" s="40" t="s">
        <v>224</v>
      </c>
      <c r="K37" s="49">
        <f t="shared" ref="K37:R37" si="0">K36</f>
        <v>8</v>
      </c>
      <c r="L37" s="49">
        <f t="shared" si="0"/>
        <v>10</v>
      </c>
      <c r="M37" s="56">
        <f t="shared" si="0"/>
        <v>57957.599999999999</v>
      </c>
      <c r="N37" s="56">
        <f t="shared" si="0"/>
        <v>10909.7</v>
      </c>
      <c r="O37" s="49">
        <f t="shared" si="0"/>
        <v>35</v>
      </c>
      <c r="P37" s="49">
        <f t="shared" si="0"/>
        <v>44</v>
      </c>
      <c r="Q37" s="56">
        <f t="shared" si="0"/>
        <v>71395.5</v>
      </c>
      <c r="R37" s="56">
        <f t="shared" si="0"/>
        <v>24041.24</v>
      </c>
      <c r="S37" s="49">
        <f>S36</f>
        <v>43</v>
      </c>
      <c r="T37" s="49">
        <v>52</v>
      </c>
      <c r="U37" s="56">
        <f t="shared" ref="U37" si="1">U36</f>
        <v>129353.1</v>
      </c>
      <c r="V37" s="56">
        <v>34950.93</v>
      </c>
    </row>
    <row r="38" spans="2:24" ht="15.75" thickBot="1" x14ac:dyDescent="0.3">
      <c r="B38" s="106" t="s">
        <v>310</v>
      </c>
      <c r="C38" s="107"/>
      <c r="D38" s="76">
        <v>5</v>
      </c>
      <c r="E38" s="77"/>
      <c r="F38" s="78">
        <v>4</v>
      </c>
      <c r="G38" s="76">
        <v>22</v>
      </c>
      <c r="H38" s="63" t="s">
        <v>239</v>
      </c>
      <c r="J38" s="73"/>
      <c r="K38" s="74"/>
      <c r="L38" s="74"/>
      <c r="M38" s="75"/>
      <c r="N38" s="75"/>
      <c r="O38" s="74"/>
      <c r="P38" s="74"/>
      <c r="Q38" s="75"/>
      <c r="R38" s="75"/>
      <c r="S38" s="74"/>
      <c r="T38" s="74"/>
      <c r="U38" s="75"/>
      <c r="V38" s="75"/>
    </row>
    <row r="39" spans="2:24" ht="15" customHeight="1" thickBot="1" x14ac:dyDescent="0.3">
      <c r="B39" s="30"/>
      <c r="C39" s="127" t="s">
        <v>241</v>
      </c>
      <c r="D39" s="111"/>
      <c r="E39" s="111"/>
      <c r="F39" s="111"/>
      <c r="G39" s="111"/>
      <c r="H39" s="128"/>
    </row>
    <row r="40" spans="2:24" ht="15.75" thickBot="1" x14ac:dyDescent="0.3">
      <c r="B40" s="106" t="s">
        <v>242</v>
      </c>
      <c r="C40" s="107"/>
      <c r="D40" s="31">
        <v>1212.82</v>
      </c>
      <c r="E40" s="28"/>
      <c r="F40" s="29">
        <v>2</v>
      </c>
      <c r="G40" s="29">
        <v>17</v>
      </c>
      <c r="H40" s="151" t="s">
        <v>243</v>
      </c>
    </row>
    <row r="41" spans="2:24" ht="15.75" customHeight="1" thickBot="1" x14ac:dyDescent="0.3">
      <c r="B41" s="106" t="s">
        <v>244</v>
      </c>
      <c r="C41" s="107"/>
      <c r="D41" s="31">
        <v>9912.7900000000009</v>
      </c>
      <c r="E41" s="28"/>
      <c r="F41" s="29">
        <v>8</v>
      </c>
      <c r="G41" s="29">
        <v>46</v>
      </c>
      <c r="H41" s="152"/>
      <c r="J41" s="136" t="s">
        <v>222</v>
      </c>
      <c r="K41" s="145" t="s">
        <v>274</v>
      </c>
      <c r="L41" s="146"/>
      <c r="M41" s="147"/>
      <c r="N41" s="145" t="s">
        <v>275</v>
      </c>
      <c r="O41" s="146"/>
      <c r="P41" s="147"/>
      <c r="Q41" s="145" t="s">
        <v>276</v>
      </c>
      <c r="R41" s="146"/>
      <c r="S41" s="147"/>
      <c r="T41" s="139" t="s">
        <v>277</v>
      </c>
      <c r="U41" s="140"/>
      <c r="V41" s="141"/>
    </row>
    <row r="42" spans="2:24" ht="26.25" thickBot="1" x14ac:dyDescent="0.3">
      <c r="B42" s="106" t="s">
        <v>245</v>
      </c>
      <c r="C42" s="107"/>
      <c r="D42" s="31">
        <v>2038.61</v>
      </c>
      <c r="E42" s="28"/>
      <c r="F42" s="29">
        <v>1</v>
      </c>
      <c r="G42" s="29">
        <v>7</v>
      </c>
      <c r="H42" s="152"/>
      <c r="J42" s="137"/>
      <c r="K42" s="35" t="s">
        <v>268</v>
      </c>
      <c r="L42" s="35" t="s">
        <v>269</v>
      </c>
      <c r="M42" s="37" t="s">
        <v>270</v>
      </c>
      <c r="N42" s="35" t="s">
        <v>268</v>
      </c>
      <c r="O42" s="35" t="s">
        <v>269</v>
      </c>
      <c r="P42" s="37" t="s">
        <v>270</v>
      </c>
      <c r="Q42" s="35" t="s">
        <v>268</v>
      </c>
      <c r="R42" s="35" t="s">
        <v>269</v>
      </c>
      <c r="S42" s="37" t="s">
        <v>270</v>
      </c>
      <c r="T42" s="41" t="s">
        <v>268</v>
      </c>
      <c r="U42" s="41" t="s">
        <v>271</v>
      </c>
      <c r="V42" s="42" t="s">
        <v>270</v>
      </c>
    </row>
    <row r="43" spans="2:24" ht="15.75" thickBot="1" x14ac:dyDescent="0.3">
      <c r="B43" s="106" t="s">
        <v>246</v>
      </c>
      <c r="C43" s="107"/>
      <c r="D43" s="31">
        <v>9269.4</v>
      </c>
      <c r="E43" s="28"/>
      <c r="F43" s="29">
        <v>8</v>
      </c>
      <c r="G43" s="29">
        <v>35</v>
      </c>
      <c r="H43" s="152"/>
      <c r="J43" s="138"/>
      <c r="K43" s="43" t="s">
        <v>223</v>
      </c>
      <c r="L43" s="43" t="s">
        <v>223</v>
      </c>
      <c r="M43" s="43" t="s">
        <v>278</v>
      </c>
      <c r="N43" s="43" t="s">
        <v>223</v>
      </c>
      <c r="O43" s="43" t="s">
        <v>223</v>
      </c>
      <c r="P43" s="43" t="s">
        <v>278</v>
      </c>
      <c r="Q43" s="43" t="s">
        <v>223</v>
      </c>
      <c r="R43" s="43" t="s">
        <v>223</v>
      </c>
      <c r="S43" s="43" t="s">
        <v>278</v>
      </c>
      <c r="T43" s="43" t="s">
        <v>223</v>
      </c>
      <c r="U43" s="43" t="s">
        <v>223</v>
      </c>
      <c r="V43" s="43" t="s">
        <v>278</v>
      </c>
    </row>
    <row r="44" spans="2:24" ht="15.75" thickBot="1" x14ac:dyDescent="0.3">
      <c r="B44" s="106" t="s">
        <v>247</v>
      </c>
      <c r="C44" s="107"/>
      <c r="D44" s="32">
        <v>400</v>
      </c>
      <c r="E44" s="28"/>
      <c r="F44" s="29">
        <v>1</v>
      </c>
      <c r="G44" s="29">
        <v>2</v>
      </c>
      <c r="H44" s="152"/>
      <c r="J44" s="44" t="s">
        <v>273</v>
      </c>
      <c r="K44" s="52">
        <f>24+1</f>
        <v>25</v>
      </c>
      <c r="L44" s="54">
        <f>13+1</f>
        <v>14</v>
      </c>
      <c r="M44" s="53">
        <v>61889.3</v>
      </c>
      <c r="N44" s="52">
        <v>14</v>
      </c>
      <c r="O44" s="54">
        <v>0</v>
      </c>
      <c r="P44" s="53">
        <v>5389.52</v>
      </c>
      <c r="Q44" s="52">
        <v>26</v>
      </c>
      <c r="R44" s="54">
        <v>0</v>
      </c>
      <c r="S44" s="53">
        <v>30404.86</v>
      </c>
      <c r="T44" s="57">
        <f>K44+N44+Q44+S36</f>
        <v>108</v>
      </c>
      <c r="U44" s="48">
        <v>61</v>
      </c>
      <c r="V44" s="58">
        <v>132634.64000000001</v>
      </c>
      <c r="X44" s="26">
        <f>M44+P44</f>
        <v>67278.820000000007</v>
      </c>
    </row>
    <row r="45" spans="2:24" ht="15.75" thickBot="1" x14ac:dyDescent="0.3">
      <c r="B45" s="106" t="s">
        <v>248</v>
      </c>
      <c r="C45" s="107"/>
      <c r="D45" s="32">
        <v>702.05</v>
      </c>
      <c r="E45" s="28"/>
      <c r="F45" s="29">
        <v>3</v>
      </c>
      <c r="G45" s="29">
        <v>18</v>
      </c>
      <c r="H45" s="152"/>
      <c r="J45" s="45" t="s">
        <v>279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3</v>
      </c>
      <c r="R45" s="54">
        <v>0</v>
      </c>
      <c r="S45" s="53">
        <v>4154.0159999999996</v>
      </c>
      <c r="T45" s="48">
        <f>K45+N45+Q45</f>
        <v>3</v>
      </c>
      <c r="U45" s="48">
        <v>0</v>
      </c>
      <c r="V45" s="58">
        <v>4154.0200000000004</v>
      </c>
    </row>
    <row r="46" spans="2:24" ht="15.75" customHeight="1" thickBot="1" x14ac:dyDescent="0.3">
      <c r="B46" s="106" t="s">
        <v>249</v>
      </c>
      <c r="C46" s="107"/>
      <c r="D46" s="32">
        <v>36</v>
      </c>
      <c r="E46" s="28"/>
      <c r="F46" s="29">
        <v>1</v>
      </c>
      <c r="G46" s="29">
        <v>8</v>
      </c>
      <c r="H46" s="152"/>
      <c r="J46" s="46" t="s">
        <v>224</v>
      </c>
      <c r="K46" s="59">
        <f>SUM(K44:K45)</f>
        <v>25</v>
      </c>
      <c r="L46" s="59">
        <f t="shared" ref="L46:S46" si="2">SUM(L44:L45)</f>
        <v>14</v>
      </c>
      <c r="M46" s="56">
        <f>SUM(M44:M45)</f>
        <v>61889.3</v>
      </c>
      <c r="N46" s="59">
        <f t="shared" si="2"/>
        <v>14</v>
      </c>
      <c r="O46" s="59">
        <f t="shared" si="2"/>
        <v>0</v>
      </c>
      <c r="P46" s="56">
        <f t="shared" si="2"/>
        <v>5389.52</v>
      </c>
      <c r="Q46" s="59">
        <f t="shared" si="2"/>
        <v>29</v>
      </c>
      <c r="R46" s="59">
        <f t="shared" si="2"/>
        <v>0</v>
      </c>
      <c r="S46" s="56">
        <f t="shared" si="2"/>
        <v>34558.876000000004</v>
      </c>
      <c r="T46" s="59">
        <f>SUM(T44:T45)</f>
        <v>111</v>
      </c>
      <c r="U46" s="60">
        <v>61</v>
      </c>
      <c r="V46" s="61">
        <f>V44+V45</f>
        <v>136788.66</v>
      </c>
    </row>
    <row r="47" spans="2:24" ht="15.75" thickBot="1" x14ac:dyDescent="0.3">
      <c r="B47" s="106" t="s">
        <v>250</v>
      </c>
      <c r="C47" s="107"/>
      <c r="D47" s="32">
        <v>18</v>
      </c>
      <c r="E47" s="28"/>
      <c r="F47" s="29">
        <v>1</v>
      </c>
      <c r="G47" s="29">
        <v>5</v>
      </c>
      <c r="H47" s="152"/>
    </row>
    <row r="48" spans="2:24" ht="15.75" customHeight="1" thickBot="1" x14ac:dyDescent="0.3">
      <c r="B48" s="106" t="s">
        <v>251</v>
      </c>
      <c r="C48" s="107"/>
      <c r="D48" s="31">
        <v>1035.69</v>
      </c>
      <c r="E48" s="28"/>
      <c r="F48" s="29">
        <v>1</v>
      </c>
      <c r="G48" s="29">
        <v>4</v>
      </c>
      <c r="H48" s="153"/>
      <c r="J48" s="142" t="s">
        <v>222</v>
      </c>
      <c r="K48" s="145" t="s">
        <v>265</v>
      </c>
      <c r="L48" s="146"/>
      <c r="M48" s="147"/>
      <c r="N48" s="148" t="s">
        <v>280</v>
      </c>
      <c r="O48" s="148" t="s">
        <v>281</v>
      </c>
      <c r="P48" s="148" t="s">
        <v>282</v>
      </c>
      <c r="Q48" s="148" t="s">
        <v>283</v>
      </c>
    </row>
    <row r="49" spans="2:17" ht="15.75" thickBot="1" x14ac:dyDescent="0.3">
      <c r="B49" s="30"/>
      <c r="C49" s="127" t="s">
        <v>252</v>
      </c>
      <c r="D49" s="111"/>
      <c r="E49" s="111"/>
      <c r="F49" s="111"/>
      <c r="G49" s="111"/>
      <c r="H49" s="128"/>
      <c r="J49" s="143"/>
      <c r="K49" s="37" t="s">
        <v>268</v>
      </c>
      <c r="L49" s="37" t="s">
        <v>224</v>
      </c>
      <c r="M49" s="37" t="s">
        <v>270</v>
      </c>
      <c r="N49" s="149"/>
      <c r="O49" s="149"/>
      <c r="P49" s="149"/>
      <c r="Q49" s="150"/>
    </row>
    <row r="50" spans="2:17" ht="23.25" customHeight="1" thickBot="1" x14ac:dyDescent="0.3">
      <c r="B50" s="106" t="s">
        <v>253</v>
      </c>
      <c r="C50" s="107"/>
      <c r="D50" s="29">
        <v>46</v>
      </c>
      <c r="E50" s="28"/>
      <c r="F50" s="29">
        <v>4</v>
      </c>
      <c r="G50" s="29">
        <v>23</v>
      </c>
      <c r="H50" s="63" t="s">
        <v>239</v>
      </c>
      <c r="J50" s="144"/>
      <c r="K50" s="35" t="s">
        <v>223</v>
      </c>
      <c r="L50" s="35" t="s">
        <v>272</v>
      </c>
      <c r="M50" s="35" t="s">
        <v>272</v>
      </c>
      <c r="N50" s="35" t="s">
        <v>223</v>
      </c>
      <c r="O50" s="35" t="s">
        <v>272</v>
      </c>
      <c r="P50" s="35" t="s">
        <v>272</v>
      </c>
      <c r="Q50" s="149"/>
    </row>
    <row r="51" spans="2:17" ht="23.25" customHeight="1" thickBot="1" x14ac:dyDescent="0.3">
      <c r="B51" s="106" t="s">
        <v>254</v>
      </c>
      <c r="C51" s="107"/>
      <c r="D51" s="29">
        <v>5</v>
      </c>
      <c r="E51" s="28"/>
      <c r="F51" s="29">
        <v>1</v>
      </c>
      <c r="G51" s="29">
        <v>8</v>
      </c>
      <c r="H51" s="63" t="s">
        <v>239</v>
      </c>
      <c r="J51" s="39" t="s">
        <v>273</v>
      </c>
      <c r="K51" s="52">
        <f>9-1</f>
        <v>8</v>
      </c>
      <c r="L51" s="53">
        <f>62907.6-0.495*10000</f>
        <v>57957.599999999999</v>
      </c>
      <c r="M51" s="53">
        <v>10909.7</v>
      </c>
      <c r="N51" s="54">
        <f>11-1</f>
        <v>10</v>
      </c>
      <c r="O51" s="55">
        <f>M51/N51</f>
        <v>1090.97</v>
      </c>
      <c r="P51" s="55">
        <f>L51/N51</f>
        <v>5795.76</v>
      </c>
      <c r="Q51" s="62">
        <f>+O51/P51</f>
        <v>0.18823588278327605</v>
      </c>
    </row>
    <row r="52" spans="2:17" ht="15.75" thickBot="1" x14ac:dyDescent="0.3">
      <c r="B52" s="30"/>
      <c r="C52" s="127" t="s">
        <v>255</v>
      </c>
      <c r="D52" s="111"/>
      <c r="E52" s="111"/>
      <c r="F52" s="111"/>
      <c r="G52" s="111"/>
      <c r="H52" s="128"/>
      <c r="J52" s="47" t="s">
        <v>224</v>
      </c>
      <c r="K52" s="59">
        <f>K51</f>
        <v>8</v>
      </c>
      <c r="L52" s="56">
        <f>L51</f>
        <v>57957.599999999999</v>
      </c>
      <c r="M52" s="61">
        <f>M51</f>
        <v>10909.7</v>
      </c>
      <c r="N52" s="59">
        <f t="shared" ref="N52:Q52" si="3">N51</f>
        <v>10</v>
      </c>
      <c r="O52" s="56">
        <f t="shared" si="3"/>
        <v>1090.97</v>
      </c>
      <c r="P52" s="56">
        <f t="shared" si="3"/>
        <v>5795.76</v>
      </c>
      <c r="Q52" s="62">
        <f t="shared" si="3"/>
        <v>0.18823588278327605</v>
      </c>
    </row>
    <row r="53" spans="2:17" ht="22.5" customHeight="1" thickBot="1" x14ac:dyDescent="0.3">
      <c r="B53" s="106" t="s">
        <v>256</v>
      </c>
      <c r="C53" s="107"/>
      <c r="D53" s="51">
        <v>16</v>
      </c>
      <c r="E53" s="113">
        <v>12</v>
      </c>
      <c r="F53" s="114"/>
      <c r="G53" s="51">
        <v>55</v>
      </c>
      <c r="H53" s="33"/>
    </row>
    <row r="54" spans="2:17" ht="22.5" customHeight="1" thickBot="1" x14ac:dyDescent="0.3">
      <c r="B54" s="106" t="s">
        <v>263</v>
      </c>
      <c r="C54" s="107"/>
      <c r="D54" s="51">
        <v>2</v>
      </c>
      <c r="E54" s="113">
        <v>2</v>
      </c>
      <c r="F54" s="114"/>
      <c r="G54" s="51">
        <v>7</v>
      </c>
      <c r="H54" s="33"/>
    </row>
    <row r="55" spans="2:17" ht="22.5" customHeight="1" thickBot="1" x14ac:dyDescent="0.3">
      <c r="B55" s="106" t="s">
        <v>264</v>
      </c>
      <c r="C55" s="107"/>
      <c r="D55" s="51">
        <v>3</v>
      </c>
      <c r="E55" s="113">
        <v>3</v>
      </c>
      <c r="F55" s="114"/>
      <c r="G55" s="51">
        <v>12</v>
      </c>
      <c r="H55" s="33"/>
    </row>
    <row r="56" spans="2:17" ht="15.75" thickBot="1" x14ac:dyDescent="0.3">
      <c r="B56" s="30"/>
      <c r="C56" s="127" t="s">
        <v>257</v>
      </c>
      <c r="D56" s="111"/>
      <c r="E56" s="111"/>
      <c r="F56" s="111"/>
      <c r="G56" s="111"/>
      <c r="H56" s="128"/>
    </row>
    <row r="57" spans="2:17" x14ac:dyDescent="0.25">
      <c r="B57" s="115" t="s">
        <v>258</v>
      </c>
      <c r="C57" s="116"/>
      <c r="D57" s="119">
        <v>7</v>
      </c>
      <c r="E57" s="121">
        <v>7</v>
      </c>
      <c r="F57" s="122"/>
      <c r="G57" s="119">
        <v>31</v>
      </c>
      <c r="H57" s="125"/>
    </row>
    <row r="58" spans="2:17" ht="15.75" thickBot="1" x14ac:dyDescent="0.3">
      <c r="B58" s="117"/>
      <c r="C58" s="129"/>
      <c r="D58" s="130"/>
      <c r="E58" s="131"/>
      <c r="F58" s="132"/>
      <c r="G58" s="130"/>
      <c r="H58" s="126"/>
    </row>
    <row r="59" spans="2:17" x14ac:dyDescent="0.25">
      <c r="B59" s="115" t="s">
        <v>259</v>
      </c>
      <c r="C59" s="116"/>
      <c r="D59" s="119">
        <v>17</v>
      </c>
      <c r="E59" s="121">
        <v>15</v>
      </c>
      <c r="F59" s="122"/>
      <c r="G59" s="119">
        <v>75</v>
      </c>
      <c r="H59" s="125"/>
    </row>
    <row r="60" spans="2:17" ht="15.75" thickBot="1" x14ac:dyDescent="0.3">
      <c r="B60" s="117"/>
      <c r="C60" s="118"/>
      <c r="D60" s="120"/>
      <c r="E60" s="123"/>
      <c r="F60" s="124"/>
      <c r="G60" s="120"/>
      <c r="H60" s="126"/>
    </row>
    <row r="61" spans="2:17" ht="15.75" thickBot="1" x14ac:dyDescent="0.3">
      <c r="B61" s="27"/>
      <c r="C61" s="110" t="s">
        <v>260</v>
      </c>
      <c r="D61" s="111"/>
      <c r="E61" s="111"/>
      <c r="F61" s="111"/>
      <c r="G61" s="112"/>
      <c r="H61" s="34"/>
    </row>
    <row r="62" spans="2:17" ht="22.5" customHeight="1" thickBot="1" x14ac:dyDescent="0.3">
      <c r="B62" s="106" t="s">
        <v>261</v>
      </c>
      <c r="C62" s="107"/>
      <c r="D62" s="29">
        <v>1</v>
      </c>
      <c r="E62" s="28"/>
      <c r="F62" s="29">
        <v>1</v>
      </c>
      <c r="G62" s="29">
        <v>4</v>
      </c>
      <c r="H62" s="33"/>
    </row>
    <row r="63" spans="2:17" ht="15.75" thickBot="1" x14ac:dyDescent="0.3">
      <c r="B63" s="27"/>
      <c r="C63" s="110" t="s">
        <v>262</v>
      </c>
      <c r="D63" s="111"/>
      <c r="E63" s="111"/>
      <c r="F63" s="111"/>
      <c r="G63" s="111"/>
      <c r="H63" s="112"/>
    </row>
  </sheetData>
  <mergeCells count="75">
    <mergeCell ref="B3:B4"/>
    <mergeCell ref="D3:F3"/>
    <mergeCell ref="K3:K4"/>
    <mergeCell ref="B5:K5"/>
    <mergeCell ref="B10:K10"/>
    <mergeCell ref="B13:K13"/>
    <mergeCell ref="B17:K17"/>
    <mergeCell ref="B21:K21"/>
    <mergeCell ref="K41:M41"/>
    <mergeCell ref="N41:P41"/>
    <mergeCell ref="J33:J35"/>
    <mergeCell ref="O33:R33"/>
    <mergeCell ref="B41:C41"/>
    <mergeCell ref="B26:K26"/>
    <mergeCell ref="B15:K15"/>
    <mergeCell ref="Q41:S41"/>
    <mergeCell ref="K33:N33"/>
    <mergeCell ref="B29:C29"/>
    <mergeCell ref="E29:F29"/>
    <mergeCell ref="C30:H30"/>
    <mergeCell ref="B31:C31"/>
    <mergeCell ref="B38:C38"/>
    <mergeCell ref="T41:V41"/>
    <mergeCell ref="J48:J50"/>
    <mergeCell ref="K48:M48"/>
    <mergeCell ref="N48:N49"/>
    <mergeCell ref="O48:O49"/>
    <mergeCell ref="P48:P49"/>
    <mergeCell ref="Q48:Q50"/>
    <mergeCell ref="B40:C40"/>
    <mergeCell ref="H40:H48"/>
    <mergeCell ref="C52:H52"/>
    <mergeCell ref="B53:C53"/>
    <mergeCell ref="B44:C44"/>
    <mergeCell ref="B45:C45"/>
    <mergeCell ref="B46:C46"/>
    <mergeCell ref="B47:C47"/>
    <mergeCell ref="B48:C48"/>
    <mergeCell ref="H57:H58"/>
    <mergeCell ref="S33:V33"/>
    <mergeCell ref="J41:J43"/>
    <mergeCell ref="E53:F53"/>
    <mergeCell ref="C49:H49"/>
    <mergeCell ref="B50:C50"/>
    <mergeCell ref="B51:C51"/>
    <mergeCell ref="B42:C42"/>
    <mergeCell ref="B43:C43"/>
    <mergeCell ref="E34:F34"/>
    <mergeCell ref="B34:C34"/>
    <mergeCell ref="C35:H35"/>
    <mergeCell ref="B36:C36"/>
    <mergeCell ref="B54:C54"/>
    <mergeCell ref="B37:C37"/>
    <mergeCell ref="C39:H39"/>
    <mergeCell ref="B62:C62"/>
    <mergeCell ref="C63:H63"/>
    <mergeCell ref="E55:F55"/>
    <mergeCell ref="E54:F54"/>
    <mergeCell ref="B59:C60"/>
    <mergeCell ref="D59:D60"/>
    <mergeCell ref="E59:F60"/>
    <mergeCell ref="G59:G60"/>
    <mergeCell ref="H59:H60"/>
    <mergeCell ref="C61:G61"/>
    <mergeCell ref="B55:C55"/>
    <mergeCell ref="C56:H56"/>
    <mergeCell ref="B57:C58"/>
    <mergeCell ref="D57:D58"/>
    <mergeCell ref="E57:F58"/>
    <mergeCell ref="G57:G58"/>
    <mergeCell ref="B32:C32"/>
    <mergeCell ref="B33:C33"/>
    <mergeCell ref="E31:F31"/>
    <mergeCell ref="E32:F32"/>
    <mergeCell ref="E33:F33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Лист2</vt:lpstr>
      <vt:lpstr>Sheet2</vt:lpstr>
      <vt:lpstr>Лист1</vt:lpstr>
      <vt:lpstr>Arsen</vt:lpstr>
      <vt:lpstr>Arsen!Область_печати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Shushan</dc:creator>
  <cp:lastModifiedBy>Sirius</cp:lastModifiedBy>
  <cp:lastPrinted>2023-10-02T17:02:58Z</cp:lastPrinted>
  <dcterms:created xsi:type="dcterms:W3CDTF">2015-06-05T18:17:20Z</dcterms:created>
  <dcterms:modified xsi:type="dcterms:W3CDTF">2023-10-16T08:23:18Z</dcterms:modified>
</cp:coreProperties>
</file>