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65" activeTab="5"/>
  </bookViews>
  <sheets>
    <sheet name="Ekamutner" sheetId="1" r:id="rId1"/>
    <sheet name="Gorcarnakan caxs" sheetId="2" r:id="rId2"/>
    <sheet name="Tntesagitakan " sheetId="3" r:id="rId3"/>
    <sheet name="Dificit" sheetId="4" r:id="rId4"/>
    <sheet name="Dificiti caxs" sheetId="5" r:id="rId5"/>
    <sheet name="Gorcarnakan caxs.Tntesagitakan" sheetId="6" r:id="rId6"/>
    <sheet name="Aparq" sheetId="7" r:id="rId7"/>
  </sheets>
  <definedNames>
    <definedName name="_xlnm.Print_Area" localSheetId="3">'Dificit'!$A$2:$G$24</definedName>
    <definedName name="_xlnm.Print_Area" localSheetId="4">'Dificiti caxs'!$A$1:$F$90</definedName>
    <definedName name="_xlnm.Print_Area" localSheetId="1">'Gorcarnakan caxs'!$A$1:$H$318</definedName>
    <definedName name="_xlnm.Print_Area" localSheetId="5">'Gorcarnakan caxs.Tntesagitakan'!$A$1:$H$442</definedName>
  </definedNames>
  <calcPr fullCalcOnLoad="1"/>
</workbook>
</file>

<file path=xl/sharedStrings.xml><?xml version="1.0" encoding="utf-8"?>
<sst xmlns="http://schemas.openxmlformats.org/spreadsheetml/2006/main" count="2263" uniqueCount="884">
  <si>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</si>
  <si>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</si>
  <si>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</si>
  <si>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</si>
  <si>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</si>
  <si>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</si>
  <si>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</si>
  <si>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</si>
  <si>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</si>
  <si>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</si>
  <si>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</si>
  <si>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</si>
  <si>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</si>
  <si>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</si>
  <si>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</si>
  <si>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</si>
  <si>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</si>
  <si>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</si>
  <si>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</si>
  <si>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</si>
  <si>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</si>
  <si>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</si>
  <si>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</si>
  <si>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</si>
  <si>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</si>
  <si>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</si>
  <si>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</si>
  <si>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</si>
  <si>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</si>
  <si>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</si>
  <si>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</si>
  <si>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</si>
  <si>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</si>
  <si>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</si>
  <si>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</si>
  <si>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</si>
  <si>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</si>
  <si>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</si>
  <si>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</si>
  <si>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</si>
  <si>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</si>
  <si>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</si>
  <si>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</si>
  <si>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</si>
  <si>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</si>
  <si>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</si>
  <si>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</si>
  <si>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</si>
  <si>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</si>
  <si>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</si>
  <si>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</si>
  <si>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</si>
  <si>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</si>
  <si>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</si>
  <si>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</si>
  <si>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</si>
  <si>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</si>
  <si>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</si>
  <si>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</si>
  <si>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</si>
  <si>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</si>
  <si>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</si>
  <si>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</si>
  <si>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</si>
  <si>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</si>
  <si>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</si>
  <si>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</si>
  <si>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</si>
  <si>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</si>
  <si>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</si>
  <si>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</si>
  <si>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</si>
  <si>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</si>
  <si>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</si>
  <si>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</si>
  <si>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</si>
  <si>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</si>
  <si>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</si>
  <si>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</si>
  <si>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</si>
  <si>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</si>
  <si>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</si>
  <si>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</si>
  <si>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</si>
  <si>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</si>
  <si>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</si>
  <si>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</si>
  <si>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</si>
  <si>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</si>
  <si>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</si>
  <si>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</si>
  <si>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</si>
  <si>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</si>
  <si>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</si>
  <si>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</si>
  <si>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</si>
  <si>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</si>
  <si>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</si>
  <si>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</si>
  <si>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</si>
  <si>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</si>
  <si>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</si>
  <si>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</si>
  <si>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</si>
  <si>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</si>
  <si>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</si>
  <si>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</si>
  <si>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</si>
  <si>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</si>
  <si>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</si>
  <si>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</si>
  <si>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</si>
  <si>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</si>
  <si>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</si>
  <si>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</si>
  <si>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</si>
  <si>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</si>
  <si>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</si>
  <si>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</si>
  <si>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</si>
  <si>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</si>
  <si>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</si>
  <si>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</si>
  <si>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</si>
  <si>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</si>
  <si>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</si>
  <si>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</si>
  <si>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</si>
  <si>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</si>
  <si>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</si>
  <si>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</si>
  <si>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</si>
  <si>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</si>
  <si>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</si>
  <si>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</si>
  <si>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</si>
  <si>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</si>
  <si>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</si>
  <si>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</si>
  <si>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</si>
  <si>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</si>
  <si>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</si>
  <si>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</si>
  <si>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</si>
  <si>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</si>
  <si>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</si>
  <si>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</si>
  <si>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</si>
  <si>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</si>
  <si>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</si>
  <si>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</si>
  <si>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</si>
  <si>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</si>
  <si>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</si>
  <si>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</si>
  <si>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</si>
  <si>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</si>
  <si>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</si>
  <si>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</si>
  <si>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</si>
  <si>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</si>
  <si>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</si>
  <si>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</si>
  <si>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</si>
  <si>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</si>
  <si>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</si>
  <si>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</si>
  <si>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</si>
  <si>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</si>
  <si>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üÆÜ²Üê²ìàðØ²Ü  ²Ô´ÚàôðÜºðÀ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</si>
  <si>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</si>
  <si>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</si>
  <si>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</si>
  <si>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</si>
  <si>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</si>
  <si>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</si>
  <si>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</si>
  <si>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</si>
  <si>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</si>
  <si>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</si>
  <si>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</si>
  <si>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</si>
  <si>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</si>
  <si>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</si>
  <si>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</si>
  <si>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</si>
  <si>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</si>
  <si>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</si>
  <si>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</si>
  <si>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</si>
  <si>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</si>
  <si>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</si>
  <si>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</si>
  <si>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</si>
  <si>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</si>
  <si>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</si>
  <si>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</si>
  <si>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</si>
  <si>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</si>
  <si>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</si>
  <si>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</si>
  <si>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</si>
  <si>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</si>
  <si>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</si>
  <si>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</si>
  <si>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</si>
  <si>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</si>
  <si>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</si>
  <si>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</si>
  <si>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</si>
  <si>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</si>
  <si>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</si>
  <si>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</si>
  <si>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</si>
  <si>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</si>
  <si>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</si>
  <si>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</si>
  <si>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</si>
  <si>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</si>
  <si>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</si>
  <si>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</si>
  <si>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</si>
  <si>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</si>
  <si>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</si>
  <si>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</si>
  <si>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</si>
  <si>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</si>
  <si>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</si>
  <si>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</si>
  <si>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</si>
  <si>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</si>
  <si>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</si>
  <si>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</si>
  <si>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</si>
  <si>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</si>
  <si>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</si>
  <si>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</si>
  <si>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</si>
  <si>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</si>
  <si>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</si>
  <si>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</si>
  <si>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</si>
  <si>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</si>
  <si>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</si>
  <si>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</si>
  <si>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</si>
  <si>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</si>
  <si>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</si>
  <si>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</si>
  <si>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</si>
  <si>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</si>
  <si>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</si>
  <si>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</si>
  <si>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</si>
  <si>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</si>
  <si>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</si>
  <si>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</si>
  <si>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</si>
  <si>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</si>
  <si>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</si>
  <si>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</si>
  <si>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</si>
  <si>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</si>
  <si>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</si>
  <si>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</si>
  <si>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</si>
  <si>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</si>
  <si>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</si>
  <si>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</si>
  <si>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</si>
  <si>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</si>
  <si>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</si>
  <si>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</si>
  <si>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</si>
  <si>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</si>
  <si>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</si>
  <si>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</si>
  <si>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</si>
  <si>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</si>
  <si>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</si>
  <si>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</si>
  <si>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</si>
  <si>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</si>
  <si>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</si>
  <si>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</si>
  <si>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</si>
  <si>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</si>
  <si>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</si>
  <si>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</si>
  <si>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</si>
  <si>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</si>
  <si>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</si>
  <si>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</si>
  <si>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</si>
  <si>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</si>
  <si>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</si>
  <si>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</si>
  <si>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</si>
  <si>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</si>
  <si>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</si>
  <si>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</si>
  <si>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</si>
  <si>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</si>
  <si>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</si>
  <si>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</si>
  <si>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</si>
  <si>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</si>
  <si>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</si>
  <si>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</si>
  <si>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</si>
  <si>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</si>
  <si>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</si>
  <si>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</si>
  <si>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</si>
  <si>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</si>
  <si>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</si>
  <si>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</si>
  <si>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</si>
  <si>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</si>
  <si>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</si>
  <si>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</si>
  <si>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</si>
  <si>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</si>
  <si>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</si>
  <si>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</si>
  <si>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</si>
  <si>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</si>
  <si>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</si>
  <si>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</si>
  <si>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</si>
  <si>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</si>
  <si>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</si>
  <si>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</si>
  <si>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</si>
  <si>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</si>
  <si>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</si>
  <si>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</si>
  <si>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</si>
  <si>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</si>
  <si>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</si>
  <si>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</si>
  <si>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</si>
  <si>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</si>
  <si>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</si>
  <si>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</si>
  <si>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</si>
  <si>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</si>
  <si>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</si>
  <si>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</si>
  <si>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</si>
  <si>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</si>
  <si>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</si>
  <si>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</si>
  <si>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</si>
  <si>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</si>
  <si>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</si>
  <si>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</si>
  <si>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</si>
  <si>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</si>
  <si>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</si>
  <si>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</si>
  <si>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</si>
  <si>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</si>
  <si>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</si>
  <si>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</si>
  <si>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</si>
  <si>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</si>
  <si>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</si>
  <si>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</si>
  <si>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</si>
  <si>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</si>
  <si>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</si>
  <si>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</si>
  <si>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</si>
  <si>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</si>
  <si>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</si>
  <si>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</si>
  <si>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</si>
  <si>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</si>
  <si>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</si>
  <si>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</si>
  <si>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</si>
  <si>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</si>
  <si>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</si>
  <si>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</si>
  <si>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</si>
  <si>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</si>
  <si>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</si>
  <si>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</si>
  <si>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</si>
  <si>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</si>
  <si>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</si>
  <si>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</si>
  <si>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</si>
  <si>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</si>
  <si>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</si>
  <si>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</si>
  <si>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</si>
  <si>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</si>
  <si>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</si>
  <si>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</si>
  <si>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</si>
  <si>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</si>
  <si>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Ð²îì²²Ì  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</si>
  <si>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</si>
  <si>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</si>
  <si>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</si>
  <si>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</si>
  <si>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</si>
  <si>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</si>
  <si>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</si>
  <si>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 xml:space="preserve">î º Ô º Î àô Â Ú àô Ü Ü º ð </t>
  </si>
  <si>
    <t>¶àÀÚø²Ð²ðÎÆ ºì ÐàÔÆ Ð²ðÎÆ§ ÐàÔºðÆ ºì ²ÚÈ ¶àôÚøÆ ì²ðÒ²Î²ÈàôÂÚ²Ü</t>
  </si>
  <si>
    <t>ì²ðÒ²ìÖ²ðÜºðÆ ¶Ìàì ²è²ÜÒÆÜ òàôò²ÜÆÞÜºðÆ  ìºð²´ºðÚ²È</t>
  </si>
  <si>
    <t>ºÏ³Ùï³ï»ë³ÏÝ»ñ</t>
  </si>
  <si>
    <t>²å³éùÁ ï³ñ»ëÏ½µÇ ¹ñáõÃÛ³Ùµ</t>
  </si>
  <si>
    <t>²å³éùÁ ï³ñ»í»ñçÇ ¹ñáõÃÛ³Ùµ</t>
  </si>
  <si>
    <t>îíÛ³É ï³ñí³ Ñ³ßí³ñÏ³ÛÇÝ ·áõÙ³ñÁ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</si>
  <si>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</si>
  <si>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ÑáÕ»ñÇ Ñ³Ù³ñ</t>
  </si>
  <si>
    <t>¶áõÛù³Ñ³ñÏ ÷áË³¹ñ³ÙÇçáóÝ»ñÇ  Ñ³Ù³ñ</t>
  </si>
  <si>
    <t>ÐáÕ»ñÇ í³ñÓ³Ï³ÉáõÃÛ³Ý í×³ñÝ»ñ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</si>
  <si>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</si>
  <si>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</si>
  <si>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</si>
  <si>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>deficit + hatvac5</t>
  </si>
  <si>
    <t>expend func - expend econom</t>
  </si>
  <si>
    <t>reserve fond</t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</si>
  <si>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</si>
  <si>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</si>
  <si>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</si>
  <si>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</si>
  <si>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</si>
  <si>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</si>
  <si>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</si>
  <si>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</si>
  <si>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</si>
  <si>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</si>
  <si>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</si>
  <si>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</si>
  <si>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</si>
  <si>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</si>
  <si>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</si>
  <si>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</si>
  <si>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</si>
  <si>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</si>
  <si>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</si>
  <si>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</si>
  <si>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</si>
  <si>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</si>
  <si>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</si>
  <si>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</si>
  <si>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</si>
  <si>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</si>
  <si>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</si>
  <si>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</si>
  <si>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</si>
  <si>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</si>
  <si>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</si>
  <si>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</si>
  <si>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</si>
  <si>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</si>
  <si>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</si>
  <si>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</si>
  <si>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</si>
  <si>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</si>
  <si>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</si>
  <si>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</si>
  <si>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</si>
  <si>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</si>
  <si>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</si>
  <si>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</si>
  <si>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</si>
  <si>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</si>
  <si>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</si>
  <si>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</si>
  <si>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</si>
  <si>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</si>
  <si>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</si>
  <si>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</si>
  <si>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</si>
  <si>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</si>
  <si>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</si>
  <si>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</si>
  <si>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</si>
  <si>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</si>
  <si>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</si>
  <si>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</si>
  <si>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</si>
  <si>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</si>
  <si>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</si>
  <si>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</si>
  <si>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</si>
  <si>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</si>
  <si>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</si>
  <si>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</si>
  <si>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</si>
  <si>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</si>
  <si>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</si>
  <si>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</si>
  <si>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</si>
  <si>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</si>
  <si>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</si>
  <si>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</si>
  <si>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</si>
  <si>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</si>
  <si>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</si>
  <si>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</si>
  <si>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</si>
  <si>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</si>
  <si>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</si>
  <si>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</si>
  <si>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</si>
  <si>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</si>
  <si>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</si>
  <si>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</si>
  <si>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</si>
  <si>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</si>
  <si>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</si>
  <si>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</si>
  <si>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</si>
  <si>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</si>
  <si>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</si>
  <si>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</si>
  <si>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</si>
  <si>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</si>
  <si>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</si>
  <si>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</si>
  <si>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</si>
  <si>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</si>
  <si>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</si>
  <si>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</si>
  <si>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</si>
  <si>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</si>
  <si>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</si>
  <si>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</si>
  <si>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</si>
  <si>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</si>
  <si>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</si>
  <si>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</si>
  <si>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</si>
  <si>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</si>
  <si>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</si>
  <si>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</si>
  <si>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</si>
  <si>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</si>
  <si>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</si>
  <si>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</si>
  <si>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</si>
  <si>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</si>
  <si>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</si>
  <si>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</si>
  <si>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</si>
  <si>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</si>
  <si>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</si>
  <si>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</si>
  <si>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</si>
  <si>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t>îáõÛÅ</t>
  </si>
  <si>
    <t>ýÇ½ÇÏ³Ï³Ý ·áõÛù ßÇÝ</t>
  </si>
  <si>
    <t>Çñ³í³µ³Ý³Ï³Ý ·áõÛù ßÇÝ</t>
  </si>
  <si>
    <t>ýÇ½ÇÏ³Ï³Ý ÑáÕ</t>
  </si>
  <si>
    <t>Çñ³í³µ³Ý³Ï³Ý ÑáÕ</t>
  </si>
  <si>
    <t>ýÇ½ÇÏ³Ï³Ý ·áõÛù ÷áË</t>
  </si>
  <si>
    <t>Çñ³í³µ³Ý³Ï³Ý ·áõÛù ÷áË</t>
  </si>
  <si>
    <t>Բյուջեում ներառած ապառքը</t>
  </si>
  <si>
    <t>հազար դրամով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</si>
  <si>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</si>
  <si>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</si>
  <si>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</si>
  <si>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</si>
  <si>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</si>
  <si>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</si>
  <si>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</si>
  <si>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</si>
  <si>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</si>
  <si>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</si>
  <si>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</si>
  <si>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</si>
  <si>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</si>
  <si>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</si>
  <si>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</si>
  <si>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</si>
  <si>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</si>
  <si>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>1.1 ¶áõÛù³ÛÇÝ Ñ³ñÏ»ñ ³Ýß³ñÅ ·áõÛùÇó        (ïáÕ 1111 + ïáÕ 1112), ³Û¹ ÃíáõÙ`</t>
  </si>
  <si>
    <t xml:space="preserve"> 1.2 ¶áõÛù³ÛÇÝ Ñ³ñÏ»ñ ³ÛÉ ·áõÛùÇó, ³Û¹ ÃíáõÙ`</t>
  </si>
  <si>
    <t>¶áõÛù³Ñ³ñÏ ÷áË³¹ñ³ÙÇçáóÝ»ñÇ Ñ³Ù³ñ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</si>
  <si>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</si>
  <si>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</si>
  <si>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</si>
  <si>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</si>
  <si>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</si>
  <si>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</si>
  <si>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</si>
  <si>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</si>
  <si>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</si>
  <si>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</si>
  <si>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</si>
  <si>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</si>
  <si>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</si>
  <si>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</si>
  <si>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</si>
  <si>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</si>
  <si>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</si>
  <si>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</si>
  <si>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</si>
  <si>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</si>
  <si>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</si>
  <si>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</si>
  <si>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</si>
  <si>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</si>
  <si>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</si>
  <si>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</si>
  <si>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</si>
  <si>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</si>
  <si>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</si>
  <si>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2.1  ÀÝÃ³óÇÏ ³ñï³ùÇÝ å³ßïáÝ³Ï³Ý ¹ñ³Ù³ßÝáñÑÝ»ñ` ëï³óí³Í ³ÛÉ å»ïáõÃÛáõÝÝ»ñÇó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</si>
  <si>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</si>
  <si>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այդ թվում`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</si>
  <si>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</si>
  <si>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</si>
  <si>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</si>
  <si>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</si>
  <si>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</si>
  <si>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</si>
  <si>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</si>
  <si>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</si>
  <si>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</si>
  <si>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</si>
  <si>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</si>
  <si>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</si>
  <si>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</si>
  <si>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</si>
  <si>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</si>
  <si>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t xml:space="preserve">Ð³Ù³ÛÝùÇ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</si>
  <si>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</si>
  <si>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</si>
  <si>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</si>
  <si>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</si>
  <si>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</si>
  <si>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</si>
  <si>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</si>
  <si>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</si>
  <si>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</si>
  <si>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</si>
  <si>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</si>
  <si>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</si>
  <si>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</si>
  <si>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</si>
  <si>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</si>
  <si>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</si>
  <si>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</si>
  <si>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</si>
  <si>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</si>
  <si>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</si>
  <si>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</si>
  <si>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</si>
  <si>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</si>
  <si>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</si>
  <si>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</si>
  <si>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</si>
  <si>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</si>
  <si>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</si>
  <si>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</si>
  <si>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</si>
  <si>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</si>
  <si>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</si>
  <si>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</si>
  <si>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</si>
  <si>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</si>
  <si>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Ð³Ù³ÛÝùÇ ·áõÛùÇÝ å³ï×³é³Í íÝ³ëÝ»ñÇ ÷áËÑ³ïáõóáõÙÇó Ùáõïù»ñ </t>
  </si>
  <si>
    <t>Այլ գույքի վարձակալության վարձավճարներ</t>
  </si>
  <si>
    <t>Հ/Հ</t>
  </si>
  <si>
    <t>Tntesagitakan - Gorc.Tntes.</t>
  </si>
  <si>
    <t>ԾԱԽՍԵՐԻ ԳՈՐԾԱՌՆԱԿԱՆ  ԵՎ ՏՆՏԵՍԱԳԻՏԱԿԱՆ  ԴԱՍԱԿԱՐԳՄԱՆ</t>
  </si>
  <si>
    <t xml:space="preserve"> ²ßË³ïáÕÝ»ñÇ ³ßË³ï³í³ñÓ»ñ ¨ Ñ³í»É³í×³ñÝ»ñ 4111</t>
  </si>
  <si>
    <t xml:space="preserve"> ä³ñ·¨³ïñáõÙÝ»ñ, ¹ñ³Ù³Ï³Ý Ëñ³ËáõëáõÙÝ»ñ ¨ Ñ³ïáõÏ í×³ñÝ»ñ 4112</t>
  </si>
  <si>
    <t>¾Ý»ñ·»ïÇÏ  Í³é³ÛáõÃÛáõÝÝ»ñ 4212</t>
  </si>
  <si>
    <t>ÎáÙáõÝ³É Í³é³ÛáõÃÛáõÝÝ»ñ 4213</t>
  </si>
  <si>
    <t>Î³åÇ Í³é³ÛáõÃÛáõÝÝ»ñ 4214</t>
  </si>
  <si>
    <t xml:space="preserve"> ²å³Ñáí³·ñ³Ï³Ý Í³Ëë»ñ 4215</t>
  </si>
  <si>
    <t>Ü»ñùÇÝ ·áñÍáõÕáõÙÝ»ñ 4221</t>
  </si>
  <si>
    <t>Ð³Ù³Ï³ñ·ã³ÛÇÝ Í³é³ÛáõÃÛáõÝÝ»ñ 4232</t>
  </si>
  <si>
    <t xml:space="preserve"> î»Õ³Ï³ïí³Ï³Ý Í³é³ÛáõÃÛáõÝÝ»ñ 4234</t>
  </si>
  <si>
    <t>Ü»ñÏ³Û³óáõóã³Ï³Ý Í³Ëë»ñ 4237</t>
  </si>
  <si>
    <t>ÀÝ¹Ñ³Ýáõñ µÝáõÛÃÇ ³ÛÉ Í³é³ÛáõÃÛáõÝÝ»ñ 4239</t>
  </si>
  <si>
    <t>Ø³ëÝ³·Çï³Ï³Ý Í³é³ÛáõÃÛáõÝÝ»ñ 4241</t>
  </si>
  <si>
    <t>Þ»Ýù»ñÇ ¨ Ï³éáõÛóÝ»ñÇ ÁÝÃ³óÇÏ Ýáñá·áõÙ ¨ å³Ñå³ÝáõÙ 4251</t>
  </si>
  <si>
    <t>Ø»ù»Ý³Ý»ñÇ ¨ ë³ñù³íáñáõÙÝ»ñÇ ÁÝÃ³óÇÏ Ýáñá·áõÙ ¨ å³Ñå³ÝáõÙ 4252</t>
  </si>
  <si>
    <t>¶ñ³ë»ÝÛ³Ï³ÛÇÝ ÝÛáõÃ»ñ ¨ Ñ³·áõëï  4261</t>
  </si>
  <si>
    <t>îñ³Ýëåáñï³ÛÇÝ ÝÛáõÃ»ñ4264</t>
  </si>
  <si>
    <t>Ð³ïáõÏ Ýå³ï³Ï³ÛÇÝ ³ÛÉ ÝÛáõÃ»ñ 4269</t>
  </si>
  <si>
    <t>Î»Ýó³Õ³ÛÇÝ ¨ Ñ³Ýñ³ÛÇÝ ëÝÝ¹Ç ÝÛáõÃ»ñ 4267</t>
  </si>
  <si>
    <t>²ÛÉ Ñ³ñÏ»ñ 4822</t>
  </si>
  <si>
    <t>ä³ñï³¹Çñ í×³ñÝ»ñ 4823</t>
  </si>
  <si>
    <t>²ßË³ïáÕÝ»ñÇ ³ßË³ï³í³ñÓ»ñ ¨ Ñ³í»É³í×³ñÝ»ñ 4111</t>
  </si>
  <si>
    <t xml:space="preserve"> Ø»ù»Ý³Ý»ñÇ ¨ ë³ñù³íáñáõÙÝ»ñÇ ÁÝÃ³óÇÏ Ýáñá·áõÙ ¨ å³Ñå³ÝáõÙ 4252</t>
  </si>
  <si>
    <t xml:space="preserve"> Ð³Ù³Ï³ñ·ã³ÛÇÝ Í³é³ÛáõÃÛáõÝÝ»ñ4232 </t>
  </si>
  <si>
    <t xml:space="preserve"> Î³åÇ Í³é³ÛáõÃÛáõÝÝ»ñ 4214</t>
  </si>
  <si>
    <t>î»Õ³Ï³ïí³Ï³Ý Í³é³ÛáõÃÛáõÝÝ»ñ 4234</t>
  </si>
  <si>
    <t>Ð³ïáõÏ Ýå³ï³Ï³ÛÇÝ ³ÛÉ ÝÛáõÃ»ñ  4269</t>
  </si>
  <si>
    <t>ÀÝÃ³óÇÏ ¹ñ³Ù³ßÝáñÑÝ»ñ å»ï³Ï³Ý ¨ Ñ³Ù³ÛÝùÝ»ñÇ áã ³é¨ïñ³ÛÇÝ Ï³½Ù³Ï»ñåáõÃÛáõÝÝ»ñÇÝ 4637</t>
  </si>
  <si>
    <t xml:space="preserve">²ÛÉ Ï³åÇï³É ¹ñ³Ù³ßÝáñÑÝ»ñ  4657                                          </t>
  </si>
  <si>
    <t>²ÛÉ Ýå³ëïÝ»ñ µÛáõç»Çó 4729</t>
  </si>
  <si>
    <t>ÜíÇñ³ïíáõÃÛáõÝÝ»ñ ³ÛÉ ß³ÑáõÛÃ ãÑ»ï³åÝ¹áÕ Ï³½Ù³Ï»ñåáõÃÛáõÝÝ»ñÇÝ 4819</t>
  </si>
  <si>
    <t xml:space="preserve"> Ð³ïáõÏ Ýå³ï³Ï³ÛÇÝ ³ÛÉ ÝÛáõÃ»ñ  4269</t>
  </si>
  <si>
    <t xml:space="preserve">²ÛÉ Ï³åÇï³É ¹ñ³Ù³ßÝáñÑÝ»ñ  4657                                </t>
  </si>
  <si>
    <t xml:space="preserve"> ÀÝ¹Ñ³Ýáõñ µÝáõÛÃÇ ³ÛÉ Í³é³ÛáõÃÛáõÝÝ»ñ 4239</t>
  </si>
  <si>
    <t>այդ թվում</t>
  </si>
  <si>
    <t xml:space="preserve"> ÐáõÕ³ñÏ³íáñáõÃÛ³Ý Ýå³ëïÝ»ñ µÛáõç»Çó 4726</t>
  </si>
  <si>
    <t>²ñ¨ÇÏÇ »ñ³Åßï³Ï³Ý ¹åñáó Ðà²Î</t>
  </si>
  <si>
    <t>²ËáõñÛ³ÝÇ ü»ñÙ³ï³ ³ñí»ëïÇ ¹åñáó Ðà²Î</t>
  </si>
  <si>
    <t>²ËáõñÛ³ÝÇ Ñ³Ù³ÉÇñ Ù³ñ½³¹åñáó Ðà²Î</t>
  </si>
  <si>
    <t>²ñ¨ÇÏÇ Ù³ÝÏ³å³ñï»½ Ðà²Î</t>
  </si>
  <si>
    <t>²Û·³µ³óÇ  Ù³ÝÏ³å³ñï»½ Ðà²Î</t>
  </si>
  <si>
    <t>´³ë»ÝÇ Ù³ÝÏ³å³ñï»½ Ðà²Î</t>
  </si>
  <si>
    <t>Î³ÙáÛÇ  Ù³ÝÏ³å³ñï»½ Ðà²Î</t>
  </si>
  <si>
    <t>Ð³Ï³Ï³ñÏï³ÛÇÝ Ï³Û³ÝÝ»ñÇ å³Ñå³ÝáõÙ,ëå³ë³ñÏáõÙ</t>
  </si>
  <si>
    <t xml:space="preserve">²ÛÉ ÁÝÃ³óÇÏ ¹ñ³Ù³ßÝáñÑÝ»ñ 4639                                                         </t>
  </si>
  <si>
    <t>²Ý³ëÝ³µáõÅ³Ï³Ý Í³é³ÛáõÃÛáõÝ</t>
  </si>
  <si>
    <t xml:space="preserve">Ð³Ï³Ï³ñÏï³ÛÇÝ Ï³Û³ÝÝ»ñ </t>
  </si>
  <si>
    <t xml:space="preserve"> -ä³ñï³¹Çñ í×³ñÝ»ñ  4823</t>
  </si>
  <si>
    <t>²ËáõñÛ³ÝÇ Þáõß³Ý  Ù³ÝÏ³å³ñï»½ Ðà²Î</t>
  </si>
  <si>
    <t>²ËáõñÛ³ÝÇ È»áÛÇ ³Ýí³Ý Ù³ÝÏ³å³ñ.Ðà²Î</t>
  </si>
  <si>
    <t>²ËáõñÛ³ÝÇ Ð»ùÇ³Ã  Ù³ÝÏ³å³ñï»½ Ðà²Î</t>
  </si>
  <si>
    <t>´³ÅÇÝ</t>
  </si>
  <si>
    <t>Տեխնիկայի կայանատեղի կառուցում 5112</t>
  </si>
  <si>
    <t>Ջրառատ գյուղում մանկապարտեզի  կառուցում 5112</t>
  </si>
  <si>
    <t>Þ»Ýù»ñÇ ¨ ßÇÝáõÃÛáõÝÝ»ñÇ Ï³éáõóáõÙ 5112                   այդ թվում</t>
  </si>
  <si>
    <t xml:space="preserve"> Ü³Ë³·Í³Ñ»ï³½áï³Ï³Ý Í³Ëë»ñ 5134</t>
  </si>
  <si>
    <t xml:space="preserve">Ախուրյան համայնքի Արևիկ գյուղի կենտրոնական ճանապարհի կապիտալ նորոգում </t>
  </si>
  <si>
    <t xml:space="preserve"> Þ»Ýù»ñÇ ¨ ßÇÝáõÃÛáõÝÝ»ñÇ Ï³åÇï³É í»ñ³Ýáñá·áõÙ  5113                                            այդ  թվում</t>
  </si>
  <si>
    <t>²×»óíáÕ ³ÏïÇíÝ»ñ    5131</t>
  </si>
  <si>
    <t xml:space="preserve"> Þ»Ýù»ñÇ ¨ ßÇÝáõÃÛáõÝÝ»ñÇ Ï³åÇï³É í»ñ³Ýáñá·áõÙ     5113                                                                      այդ թվում</t>
  </si>
  <si>
    <t>Բազմաբնակարան շենքերի տանիքների կապիտալ նորոգում</t>
  </si>
  <si>
    <t>Հակակարկտային կայանների ձեռք բերում տեղակայում</t>
  </si>
  <si>
    <t xml:space="preserve"> ì³ñã³Ï³Ý ë³ñù³íáñáõÙÝ»ñ       5122</t>
  </si>
  <si>
    <t>աԽՈՒՐՅԱՆ Ð²Ø²ÚÜøÆ 2021ԹՎԱԿԱՆԻ  ´ÚàôæºÆ Ð²ìºÈàôð¸Æ ú¶î²¶àðÌØ²Ü àôÔÔàôÂÚàôÜÜºðÀ  Î²Ø ¸ºüÆòÆîÆ (ä²Î²êàôð¸Æ)</t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</si>
  <si>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</si>
  <si>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</si>
  <si>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</si>
  <si>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</si>
  <si>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</si>
  <si>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</si>
  <si>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</si>
  <si>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</si>
  <si>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</si>
  <si>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</si>
  <si>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7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</si>
  <si>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</si>
  <si>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</si>
  <si>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</si>
  <si>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</si>
  <si>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</si>
  <si>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</si>
  <si>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</si>
  <si>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</si>
  <si>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</si>
  <si>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</si>
  <si>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</si>
  <si>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</si>
  <si>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</si>
  <si>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</si>
  <si>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</si>
  <si>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</si>
  <si>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</si>
  <si>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</si>
  <si>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</si>
  <si>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</si>
  <si>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</si>
  <si>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</si>
  <si>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</si>
  <si>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</si>
  <si>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</si>
  <si>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</si>
  <si>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</si>
  <si>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</si>
  <si>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</si>
  <si>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</si>
  <si>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</si>
  <si>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</si>
  <si>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</si>
  <si>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</si>
  <si>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</si>
  <si>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</si>
  <si>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</si>
  <si>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</si>
  <si>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</si>
  <si>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</si>
  <si>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</si>
  <si>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</si>
  <si>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</si>
  <si>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</si>
  <si>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t>Þ»Ýù»ñÇ ¨ ßÇÝáõÃÛáõÝÝ»ñÇ Ó»éù µ»ñáõÙ 5111</t>
  </si>
  <si>
    <t xml:space="preserve"> -ÎñÃ³Ï³Ý, Ùß³ÏáõÃ³ÛÇÝ ¨ ëåáñï³ÛÇÝ Ýå³ëïÝ»ñ µÛáõç»Çó  4727</t>
  </si>
  <si>
    <t>Համայնքի բյուջե մուտքագրվող անշարժ գույքի հարկ</t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</si>
  <si>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</si>
  <si>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 xml:space="preserve">    2. ä²ÞîàÜ²Î²Ü ¸ð²Ø²ÞÜàðÐÜºð              (ïáÕ 1210 + ïáÕ 1220 + ïáÕ 1230 + ïáÕ 1240 + ïáÕ 1250 + ïáÕ 1260), ³Û¹ ÃíáõÙ` </t>
  </si>
  <si>
    <t>2.5 ÀÝÃ³óÇÏ Ý»ñùÇÝ å³ßïáÝ³Ï³Ý ¹ñ³Ù³ßÝáñÑÝ»ñ` ëï³óí³Í Ï³é³í³ñÙ³Ý ³ÛÉ Ù³Ï³ñ¹³ÏÝ»ñÇó                                       (տող 1251 + տող 1252 + տող 1255 + տող 1256) որից`</t>
  </si>
  <si>
    <t xml:space="preserve">  3. ԱՅԼ ԵԿԱՄՈՒՏՆԵՐ
(տող 1310 + տող 1320 + տող 1330 + տող 1340 + տող 1350 + տող 1360 + տող 1370 + տող 1380 + տող 1390), այդ թվում`</t>
  </si>
  <si>
    <t>3.3 ¶áõÛùÇ í³ñÓ³Ï³ÉáõÃÛáõÝÇó »Ï³ÙáõïÝ»ñ  (ïáÕ 1331 + ïáÕ 1332 + ïáÕ 1333 +  ïáÕ 1334), ³Û¹ ÃíáõÙ`</t>
  </si>
  <si>
    <t>3.4 Ð³Ù³ÛÝùÇ µÛáõç»Ç »Ï³ÙáõïÝ»ñ ³åñ³ÝùÝ»ñÇ Ù³ï³Ï³ñ³ñáõÙÇó ¨ Í³é³ÛáõÃÛáõÝÝ»ñÇ Ù³ïáõóáõÙÇó                  (ïáÕ 1341 + ïáÕ 1342 + ïáÕ 1343), ³Û¹ ÃíáõÙ`</t>
  </si>
  <si>
    <t>3.5 ì³ñã³Ï³Ý ·³ÝÓáõÙÝ»ñ                        (տող 1351 + տող 1352 + տող 1353)
այդ թվում՝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</si>
  <si>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</si>
  <si>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3.6 Øáõïù»ñ ïáõÛÅ»ñÇó, ïáõ·³ÝùÝ»ñÇó      (ïáÕ 1361 + ïáÕ 1362) ³Û¹ ÃíáõÙ`</t>
  </si>
  <si>
    <t>ԱԽՈՒՐՅԱՆ Ð²Ø²ÚÜøÆ 2022ԹՎԱԿԱՆԻ  ´ÚàôæºÆ  ºÎ²ØàôîÜºðÀ</t>
  </si>
  <si>
    <t>Այլ հարկեր  4822</t>
  </si>
  <si>
    <t>Ազատանի Արփի Ù³ÝÏ³å³ñï»½ Ðà²Î</t>
  </si>
  <si>
    <t>ՄայիսյանÇ  Ù³ÝÏ³å³ñï»½ Ðà²Î</t>
  </si>
  <si>
    <t>Ոսկեհասկի  Ù³ÝÏ³å³ñï»½ Ðà²Î</t>
  </si>
  <si>
    <t>Հայկավանի   Ù³ÝÏ³å³ñï»½ Ðà²Î</t>
  </si>
  <si>
    <t>Քեթիի  Ù³ÝÏ³å³ñï»½ Ðà²Î</t>
  </si>
  <si>
    <t>Ջաջուռւի  Ù³ÝÏ³å³ñï»½ Ðà²Î</t>
  </si>
  <si>
    <t>Մարմաշենի Ù³ÝÏ³å³ñï»½ Ðà²Î</t>
  </si>
  <si>
    <t>Շահագործման հանձնվող նորակառույց մանկապարտեզներ</t>
  </si>
  <si>
    <t>Վահրամաբերդի երաժշտական դպրոց  ՀՈԱԿ</t>
  </si>
  <si>
    <t>Մարմաշենի արվեստի դպրոց ՀՈԱԿ</t>
  </si>
  <si>
    <t>Ազատանի մարզամշակույթային կենտրոն ՀՈԱԿ</t>
  </si>
  <si>
    <t xml:space="preserve"> Ü»ñùÇÝ ·áñÍáõÕáõÙÝ»ñ 4221</t>
  </si>
  <si>
    <t>Շիրակ բնակավայրոմ մանկապարտեզի կառուցում 5112</t>
  </si>
  <si>
    <t>Լեռնուտ  բնակավայրում  մանկապարտեզի շենքի վերակառուցում  5113</t>
  </si>
  <si>
    <t>Հացիկ բնակավայրում  մանկապարտեզի շենքի վերակառուցում 5113</t>
  </si>
  <si>
    <t>Վահրամաբերդ  բնակավայրոմ մանկապարտեզի կառուցում 5112</t>
  </si>
  <si>
    <t>Ախուրյան համայնքի  Ախուրյան գյուղի Ջրաշինարարների բանավանի ճանապարհի կառուցում</t>
  </si>
  <si>
    <t xml:space="preserve"> Þ»Ýù»ñÇ ¨ ßÇÝáõÃÛáõÝÝ»ñÇ Ï³åÇï³É í»ñ³Ýáñá·áõÙ  5112                                           այդ  թվում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</si>
  <si>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</si>
  <si>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</si>
  <si>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</si>
  <si>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</si>
  <si>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</si>
  <si>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</si>
  <si>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</si>
  <si>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</si>
  <si>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</si>
  <si>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</si>
  <si>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</si>
  <si>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rPr>
        <b/>
        <sz val="9"/>
        <rFont val="Arial Armenian"/>
        <family val="2"/>
      </rPr>
      <t xml:space="preserve">²ÛÉ Ýå³ëïÝ»ñ µÛáõç»ÛÇó </t>
    </r>
    <r>
      <rPr>
        <sz val="9"/>
        <rFont val="Arial Armenian"/>
        <family val="2"/>
      </rPr>
      <t xml:space="preserve">       4729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</si>
  <si>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</si>
  <si>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r>
      <t xml:space="preserve">** </t>
    </r>
    <r>
      <rPr>
        <sz val="10"/>
        <rFont val="Arial Armenian"/>
        <family val="2"/>
      </rPr>
      <t>Ü»ñÏ³Û³óíáõÙ ¿ ¹ñ³Ù³ñÏÕ³ÛÇÝ Í³ËëÁ:</t>
    </r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</si>
  <si>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</si>
  <si>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</si>
  <si>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</si>
  <si>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</si>
  <si>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1.2.1. ì³ñÏ»ñ </t>
    </r>
    <r>
      <rPr>
        <sz val="9"/>
        <rFont val="Arial Armenian"/>
        <family val="2"/>
      </rPr>
      <t>(ïáÕ 8122+ïáÕ 8130)</t>
    </r>
  </si>
  <si>
    <r>
      <t xml:space="preserve">  - í³ñÏ»ñÇ ëï³óáõÙ </t>
    </r>
    <r>
      <rPr>
        <i/>
        <sz val="9"/>
        <rFont val="Arial Armenian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</si>
  <si>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9"/>
        <rFont val="Arial Armenian"/>
        <family val="2"/>
      </rPr>
      <t>(ïáÕ 8131+ïáÕ 8132)</t>
    </r>
  </si>
  <si>
    <r>
      <t xml:space="preserve">1.2.2. öáË³ïíáõÃÛáõÝÝ»ñ </t>
    </r>
    <r>
      <rPr>
        <i/>
        <sz val="9"/>
        <rFont val="Arial Armenian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</si>
  <si>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Armenian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</si>
  <si>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Armenian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</si>
  <si>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</si>
  <si>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9"/>
        <rFont val="Arial Armenian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</si>
  <si>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Armenian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</si>
  <si>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</si>
  <si>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</si>
  <si>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</si>
  <si>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</si>
  <si>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</si>
  <si>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r>
      <t xml:space="preserve">1.2.1. ì³ñÏ»ñ </t>
    </r>
    <r>
      <rPr>
        <sz val="9"/>
        <rFont val="Arial Armenian"/>
        <family val="2"/>
      </rPr>
      <t>(ïáÕ 8222+ïáÕ 8230)</t>
    </r>
  </si>
  <si>
    <r>
      <t xml:space="preserve">1.2.2. öáË³ïíáõÃÛáõÝÝ»ñ </t>
    </r>
    <r>
      <rPr>
        <sz val="9"/>
        <rFont val="Arial Armenian"/>
        <family val="2"/>
      </rPr>
      <t>(ïáÕ 8241+ïáÕ 8250)</t>
    </r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</si>
  <si>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</si>
  <si>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</si>
  <si>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</si>
  <si>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</si>
  <si>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>(</t>
    </r>
    <r>
      <rPr>
        <sz val="8"/>
        <rFont val="Arial Armenian"/>
        <family val="2"/>
      </rPr>
      <t>Ñ³½³ñ ¹ñ³ÙÝ»ñáí</t>
    </r>
    <r>
      <rPr>
        <sz val="12"/>
        <rFont val="Arial Armenian"/>
        <family val="2"/>
      </rPr>
      <t>)</t>
    </r>
  </si>
  <si>
    <r>
      <t xml:space="preserve">ÀÜ¸²ØºÜÀ   ºÎ²ØàôîÜºð                       </t>
    </r>
    <r>
      <rPr>
        <sz val="10"/>
        <rFont val="Arial Armenian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</si>
  <si>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Armenian"/>
        <family val="2"/>
      </rPr>
      <t xml:space="preserve">(ïáÕ 1110 + ïáÕ 1120 + ïáÕ 1130 + ïáÕ 1140 + ïáÕ 1150), ³Û¹ ÃíáõÙ`  </t>
    </r>
  </si>
  <si>
    <r>
      <t xml:space="preserve">3.9 ²ÛÉ »Ï³ÙáõïÝ»ñ                                   </t>
    </r>
    <r>
      <rPr>
        <sz val="10"/>
        <rFont val="Arial Armenian"/>
        <family val="2"/>
      </rPr>
      <t xml:space="preserve">(ïáÕ 1391 + ïáÕ 1392 + ïáÕ 1393) ³Û¹ ÃíáõÙ` </t>
    </r>
  </si>
  <si>
    <t xml:space="preserve">Ախուրյան համայնքի  Ազատան   գյուղի  ճանապարհի նորոգում </t>
  </si>
  <si>
    <t xml:space="preserve">Փողոցների լուսավորության ցանցի կառուցում Ազատան </t>
  </si>
  <si>
    <t>Մշակույթի տան կտուրի նորոգում</t>
  </si>
  <si>
    <t>Սուբվեցիոն ծրագրերին մասնակցության համայնքի մասնաբաժնի ֆոնդ</t>
  </si>
  <si>
    <t>ԱԽՈՒՐՅԱՆ Ð²Ø²ÚÜøÆ 2022ԹՎԱԿԱՆԻ ´ÚàôæºÆ Ì²ÊêºðÀ  Àêî  ´Úàôæºî²ÚÆÜ Ì²ÊêºðÆ  ¶àðÌ²èÜ²Î²Ü ¸²ê²Î²ð¶Ø²Ü</t>
  </si>
  <si>
    <t>ԱԽՈՒՐՅԱՆ Ð²Ø²ÚÜøÆ  2022ԹՎԱԿԱՆԻ  ´ÚàôæºÆ Ì²ÊêºðÀ  Àêî  ´Úàôæºî²ÚÆÜ Ì²ÊêºðÆ  îÜîºê²¶Æî²Î²Ü  ¸²ê²Î²ð¶Ø²Ü</t>
  </si>
  <si>
    <t>ԱԽՈՒՐՅԱՆ Ð²Ø²ÚÜøÆ 2022ԹՎԱԿԱՆԻ  ´ÚàôæºÆ Ð²ìºÈàôð¸Æ ú¶î²¶àðÌØ²Ü àôÔÔàôÂÚàôÜÜºðÀ  Î²Ø ¸ºüÆòÆîÆ (ä²Î²êàôð¸Æ)</t>
  </si>
  <si>
    <t xml:space="preserve">ԱԽՈՒՐՅԱՆ ՀԱՄԱՅՆՔԻ 2022ԹՎԱԿԱՆԻ ԲՅՈՒՋԵԻ ԾԱԽՍԵՐԸ` ԸՍՏ ԲՅՈՒՋԵՏԱՅԻՆ </t>
  </si>
  <si>
    <t xml:space="preserve"> -¶áñÍ³éÝ³Ï³Ý ¨ µ³ÝÏ³ÛÇÝ Í³é³ÛáõÃÛáõÝÝ»ñÇ Í³Ëë»ñ 4211</t>
  </si>
  <si>
    <t>Անասնաբուժական ծառայություն</t>
  </si>
  <si>
    <t>Տրանսպորտային նյութեր 4264</t>
  </si>
  <si>
    <t>ԱԽՈՒՐՅԱՆ Ð²Ø²ÚÜøÆ 2022ԹՎԱԿԱՆԻ ´ÚàôæºÆ  Ð²ìºÈàôð¸Æ Î²Ø ä²Î²êàôð¸Æ (¸ºüÆòÆîÆ)   Î²î²ðØ²Ü ìºð²´ºðÚ²È</t>
  </si>
  <si>
    <t xml:space="preserve">                             Հավելված 2                                 Հայաստանի Հանրապետության Շիրակի մարզի Ախուրյան համայնքի ավագանու 2022 թվականի հունվարի 27-ի թիվ 16 որոշման</t>
  </si>
  <si>
    <t xml:space="preserve">                         Հավելված 3                           Հայաստանի Հանրապետության Շիրակի մարզի Ախուրյան համայնքի ավագանու 2022 թվականի հունվարի 27-ի թիվ 16 որոշման</t>
  </si>
  <si>
    <t xml:space="preserve">                      Հավելված 4                          Հայաստանի Հանրապետության Շիրակի մարզի Ախուրյան համայնքի ավագանու 2022 թվականի հունվարի 27-ի թիվ 16 որոշման</t>
  </si>
  <si>
    <t>Հավելված 5                          Հայաստանի Հանրապետության Շիրակի մարզի Ախուրյան համայնքի ավագանու 2022 թվականի հունվարի 27-ի թիվ 16 որոշման</t>
  </si>
  <si>
    <t xml:space="preserve">                     Հավելված 6                          Հայաստանի Հանրապետության Շիրակի մարզի Ախուրյան համայնքի ավագանու 2022 թվականի հունվարի 27-ի թիվ 16 որոշման</t>
  </si>
  <si>
    <t xml:space="preserve">                            Հավելված 1                                  Հայաստանի Հանրապետության Շիրակի մարզի Ախուրյան համայնքի ավագանու 2022 թվականի հունվարի 27-ի թիվ 16 որոշման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</si>
</sst>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7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sz val="12"/>
      <name val="Arial Armenian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b/>
      <i/>
      <sz val="10"/>
      <name val="Arial LatArm"/>
      <family val="2"/>
    </font>
    <font>
      <sz val="11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  <font>
      <b/>
      <i/>
      <sz val="11"/>
      <name val="Arial LatArm"/>
      <family val="2"/>
    </font>
    <font>
      <i/>
      <sz val="10"/>
      <name val="Arial LatArm"/>
      <family val="2"/>
    </font>
    <font>
      <b/>
      <sz val="11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i/>
      <sz val="12"/>
      <name val="Arial Armenian"/>
      <family val="2"/>
    </font>
    <font>
      <b/>
      <sz val="9"/>
      <name val="Arial Armenian"/>
      <family val="2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b/>
      <sz val="14"/>
      <name val="Arial Armenian"/>
      <family val="2"/>
    </font>
    <font>
      <sz val="14"/>
      <name val="Arial Armenian"/>
      <family val="2"/>
    </font>
    <font>
      <b/>
      <sz val="10.5"/>
      <name val="Arial Armenian"/>
      <family val="2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1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19" fontId="3" fillId="0" borderId="10" xfId="0" applyNumberFormat="1" applyFont="1" applyBorder="1" applyAlignment="1">
      <alignment horizontal="center" vertical="center"/>
    </xf>
    <xf numFmtId="21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49" fontId="11" fillId="0" borderId="0" xfId="0" applyNumberFormat="1" applyFont="1" applyFill="1" applyAlignment="1">
      <alignment horizontal="centerContinuous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 horizontal="centerContinuous" wrapText="1"/>
    </xf>
    <xf numFmtId="0" fontId="12" fillId="0" borderId="1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/>
    </xf>
    <xf numFmtId="0" fontId="12" fillId="0" borderId="15" xfId="0" applyFont="1" applyFill="1" applyBorder="1" applyAlignment="1">
      <alignment horizontal="center" wrapText="1"/>
    </xf>
    <xf numFmtId="217" fontId="12" fillId="0" borderId="12" xfId="0" applyNumberFormat="1" applyFont="1" applyFill="1" applyBorder="1" applyAlignment="1">
      <alignment horizontal="center" vertical="center" wrapText="1"/>
    </xf>
    <xf numFmtId="217" fontId="17" fillId="0" borderId="10" xfId="0" applyNumberFormat="1" applyFont="1" applyFill="1" applyBorder="1" applyAlignment="1">
      <alignment horizontal="right" wrapText="1"/>
    </xf>
    <xf numFmtId="219" fontId="17" fillId="0" borderId="10" xfId="0" applyNumberFormat="1" applyFont="1" applyFill="1" applyBorder="1" applyAlignment="1">
      <alignment horizontal="center" vertical="center" wrapText="1"/>
    </xf>
    <xf numFmtId="217" fontId="17" fillId="0" borderId="10" xfId="0" applyNumberFormat="1" applyFont="1" applyFill="1" applyBorder="1" applyAlignment="1">
      <alignment wrapText="1"/>
    </xf>
    <xf numFmtId="219" fontId="17" fillId="0" borderId="10" xfId="0" applyNumberFormat="1" applyFont="1" applyFill="1" applyBorder="1" applyAlignment="1">
      <alignment wrapText="1"/>
    </xf>
    <xf numFmtId="217" fontId="11" fillId="33" borderId="0" xfId="0" applyNumberFormat="1" applyFont="1" applyFill="1" applyAlignment="1">
      <alignment wrapText="1"/>
    </xf>
    <xf numFmtId="0" fontId="16" fillId="0" borderId="0" xfId="0" applyFont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217" fontId="11" fillId="0" borderId="16" xfId="0" applyNumberFormat="1" applyFont="1" applyFill="1" applyBorder="1" applyAlignment="1">
      <alignment horizontal="center" vertical="center"/>
    </xf>
    <xf numFmtId="217" fontId="11" fillId="0" borderId="17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217" fontId="12" fillId="0" borderId="16" xfId="0" applyNumberFormat="1" applyFont="1" applyFill="1" applyBorder="1" applyAlignment="1">
      <alignment horizontal="center" vertical="center"/>
    </xf>
    <xf numFmtId="217" fontId="11" fillId="0" borderId="18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217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Continuous" vertical="center" wrapText="1"/>
    </xf>
    <xf numFmtId="0" fontId="11" fillId="0" borderId="19" xfId="0" applyFont="1" applyFill="1" applyBorder="1" applyAlignment="1">
      <alignment horizontal="centerContinuous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49" fontId="18" fillId="0" borderId="24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top" wrapText="1"/>
    </xf>
    <xf numFmtId="217" fontId="11" fillId="0" borderId="25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217" fontId="12" fillId="0" borderId="25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top"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24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wrapText="1"/>
    </xf>
    <xf numFmtId="49" fontId="11" fillId="0" borderId="24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wrapText="1"/>
    </xf>
    <xf numFmtId="49" fontId="11" fillId="0" borderId="24" xfId="0" applyNumberFormat="1" applyFont="1" applyFill="1" applyBorder="1" applyAlignment="1">
      <alignment horizontal="center" vertical="top" wrapText="1"/>
    </xf>
    <xf numFmtId="217" fontId="21" fillId="0" borderId="2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217" fontId="12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2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219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21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29" fillId="0" borderId="31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center" vertical="center" wrapText="1"/>
    </xf>
    <xf numFmtId="49" fontId="29" fillId="0" borderId="3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0" fillId="0" borderId="35" xfId="0" applyFont="1" applyFill="1" applyBorder="1" applyAlignment="1">
      <alignment horizontal="center" vertical="center" wrapText="1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6" xfId="0" applyNumberFormat="1" applyFont="1" applyFill="1" applyBorder="1" applyAlignment="1">
      <alignment horizontal="center" vertical="center" wrapText="1"/>
    </xf>
    <xf numFmtId="0" fontId="31" fillId="0" borderId="3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 readingOrder="1"/>
    </xf>
    <xf numFmtId="217" fontId="27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/>
    </xf>
    <xf numFmtId="49" fontId="30" fillId="0" borderId="38" xfId="0" applyNumberFormat="1" applyFont="1" applyFill="1" applyBorder="1" applyAlignment="1">
      <alignment horizontal="center" vertical="center"/>
    </xf>
    <xf numFmtId="49" fontId="30" fillId="0" borderId="27" xfId="0" applyNumberFormat="1" applyFont="1" applyFill="1" applyBorder="1" applyAlignment="1">
      <alignment horizontal="center" vertical="center"/>
    </xf>
    <xf numFmtId="49" fontId="30" fillId="0" borderId="39" xfId="0" applyNumberFormat="1" applyFont="1" applyFill="1" applyBorder="1" applyAlignment="1">
      <alignment horizontal="center" vertical="center"/>
    </xf>
    <xf numFmtId="0" fontId="27" fillId="0" borderId="40" xfId="0" applyNumberFormat="1" applyFont="1" applyFill="1" applyBorder="1" applyAlignment="1">
      <alignment horizontal="center" vertical="center" wrapText="1" readingOrder="1"/>
    </xf>
    <xf numFmtId="217" fontId="27" fillId="0" borderId="4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>
      <alignment horizontal="center" vertical="center" wrapText="1" readingOrder="1"/>
    </xf>
    <xf numFmtId="217" fontId="28" fillId="0" borderId="16" xfId="0" applyNumberFormat="1" applyFont="1" applyFill="1" applyBorder="1" applyAlignment="1">
      <alignment horizontal="center" vertical="center"/>
    </xf>
    <xf numFmtId="217" fontId="28" fillId="0" borderId="42" xfId="0" applyNumberFormat="1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0" fillId="0" borderId="44" xfId="0" applyFont="1" applyFill="1" applyBorder="1" applyAlignment="1">
      <alignment horizontal="center" vertical="center"/>
    </xf>
    <xf numFmtId="49" fontId="30" fillId="0" borderId="45" xfId="0" applyNumberFormat="1" applyFont="1" applyFill="1" applyBorder="1" applyAlignment="1">
      <alignment horizontal="center" vertical="center"/>
    </xf>
    <xf numFmtId="49" fontId="30" fillId="0" borderId="46" xfId="0" applyNumberFormat="1" applyFont="1" applyFill="1" applyBorder="1" applyAlignment="1">
      <alignment horizontal="center" vertical="center"/>
    </xf>
    <xf numFmtId="49" fontId="30" fillId="0" borderId="47" xfId="0" applyNumberFormat="1" applyFont="1" applyFill="1" applyBorder="1" applyAlignment="1">
      <alignment horizontal="center" vertical="center"/>
    </xf>
    <xf numFmtId="0" fontId="33" fillId="0" borderId="48" xfId="0" applyNumberFormat="1" applyFont="1" applyFill="1" applyBorder="1" applyAlignment="1">
      <alignment horizontal="center" vertical="center" wrapText="1" readingOrder="1"/>
    </xf>
    <xf numFmtId="217" fontId="28" fillId="0" borderId="22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217" fontId="1" fillId="0" borderId="10" xfId="0" applyNumberFormat="1" applyFont="1" applyFill="1" applyBorder="1" applyAlignment="1">
      <alignment horizontal="center" vertical="center"/>
    </xf>
    <xf numFmtId="217" fontId="28" fillId="0" borderId="43" xfId="0" applyNumberFormat="1" applyFont="1" applyFill="1" applyBorder="1" applyAlignment="1">
      <alignment horizontal="center" vertical="center"/>
    </xf>
    <xf numFmtId="217" fontId="1" fillId="0" borderId="0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 wrapText="1" readingOrder="1"/>
    </xf>
    <xf numFmtId="0" fontId="31" fillId="0" borderId="40" xfId="0" applyNumberFormat="1" applyFont="1" applyFill="1" applyBorder="1" applyAlignment="1">
      <alignment horizontal="center" vertical="center" wrapText="1" readingOrder="1"/>
    </xf>
    <xf numFmtId="217" fontId="28" fillId="0" borderId="13" xfId="0" applyNumberFormat="1" applyFont="1" applyFill="1" applyBorder="1" applyAlignment="1">
      <alignment horizontal="center" vertical="center"/>
    </xf>
    <xf numFmtId="217" fontId="28" fillId="0" borderId="49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center" vertical="center" wrapText="1" readingOrder="1"/>
    </xf>
    <xf numFmtId="217" fontId="27" fillId="0" borderId="16" xfId="0" applyNumberFormat="1" applyFont="1" applyFill="1" applyBorder="1" applyAlignment="1">
      <alignment horizontal="center" vertical="center"/>
    </xf>
    <xf numFmtId="217" fontId="28" fillId="0" borderId="12" xfId="0" applyNumberFormat="1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217" fontId="28" fillId="0" borderId="10" xfId="0" applyNumberFormat="1" applyFont="1" applyFill="1" applyBorder="1" applyAlignment="1">
      <alignment horizontal="center" vertical="center"/>
    </xf>
    <xf numFmtId="217" fontId="28" fillId="0" borderId="41" xfId="0" applyNumberFormat="1" applyFont="1" applyFill="1" applyBorder="1" applyAlignment="1">
      <alignment horizontal="center" vertical="center"/>
    </xf>
    <xf numFmtId="217" fontId="28" fillId="0" borderId="23" xfId="0" applyNumberFormat="1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49" fontId="30" fillId="0" borderId="51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>
      <alignment horizontal="center" vertical="center"/>
    </xf>
    <xf numFmtId="217" fontId="28" fillId="0" borderId="52" xfId="0" applyNumberFormat="1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center" vertical="center"/>
    </xf>
    <xf numFmtId="0" fontId="33" fillId="0" borderId="40" xfId="0" applyNumberFormat="1" applyFont="1" applyFill="1" applyBorder="1" applyAlignment="1">
      <alignment horizontal="center" vertical="center" wrapText="1" readingOrder="1"/>
    </xf>
    <xf numFmtId="217" fontId="27" fillId="0" borderId="49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/>
    </xf>
    <xf numFmtId="49" fontId="29" fillId="0" borderId="51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left" vertical="center" wrapText="1" readingOrder="1"/>
    </xf>
    <xf numFmtId="0" fontId="29" fillId="0" borderId="10" xfId="0" applyFont="1" applyFill="1" applyBorder="1" applyAlignment="1">
      <alignment horizontal="center" vertical="center"/>
    </xf>
    <xf numFmtId="0" fontId="33" fillId="0" borderId="24" xfId="0" applyNumberFormat="1" applyFont="1" applyFill="1" applyBorder="1" applyAlignment="1">
      <alignment horizontal="center" vertical="center" wrapText="1" readingOrder="1"/>
    </xf>
    <xf numFmtId="0" fontId="33" fillId="0" borderId="24" xfId="0" applyNumberFormat="1" applyFont="1" applyFill="1" applyBorder="1" applyAlignment="1">
      <alignment horizontal="left" vertical="center" wrapText="1" readingOrder="1"/>
    </xf>
    <xf numFmtId="0" fontId="31" fillId="0" borderId="24" xfId="0" applyNumberFormat="1" applyFont="1" applyFill="1" applyBorder="1" applyAlignment="1">
      <alignment horizontal="right" vertical="center" wrapText="1" readingOrder="1"/>
    </xf>
    <xf numFmtId="0" fontId="29" fillId="0" borderId="44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 horizontal="center" vertical="top"/>
    </xf>
    <xf numFmtId="211" fontId="34" fillId="0" borderId="0" xfId="0" applyNumberFormat="1" applyFont="1" applyFill="1" applyBorder="1" applyAlignment="1">
      <alignment horizontal="center" vertical="top"/>
    </xf>
    <xf numFmtId="211" fontId="30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217" fontId="2" fillId="0" borderId="0" xfId="0" applyNumberFormat="1" applyFont="1" applyFill="1" applyAlignment="1">
      <alignment/>
    </xf>
    <xf numFmtId="217" fontId="1" fillId="0" borderId="0" xfId="0" applyNumberFormat="1" applyFont="1" applyFill="1" applyAlignment="1">
      <alignment horizontal="left"/>
    </xf>
    <xf numFmtId="217" fontId="28" fillId="0" borderId="0" xfId="0" applyNumberFormat="1" applyFont="1" applyFill="1" applyAlignment="1">
      <alignment/>
    </xf>
    <xf numFmtId="210" fontId="31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4" fontId="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Continuous" wrapText="1"/>
    </xf>
    <xf numFmtId="0" fontId="2" fillId="0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/>
    </xf>
    <xf numFmtId="0" fontId="33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/>
    </xf>
    <xf numFmtId="217" fontId="2" fillId="0" borderId="5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0" fillId="0" borderId="40" xfId="0" applyFont="1" applyFill="1" applyBorder="1" applyAlignment="1">
      <alignment/>
    </xf>
    <xf numFmtId="0" fontId="31" fillId="0" borderId="41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/>
    </xf>
    <xf numFmtId="217" fontId="2" fillId="0" borderId="41" xfId="0" applyNumberFormat="1" applyFont="1" applyFill="1" applyBorder="1" applyAlignment="1">
      <alignment horizontal="center" vertical="center"/>
    </xf>
    <xf numFmtId="217" fontId="2" fillId="0" borderId="38" xfId="0" applyNumberFormat="1" applyFont="1" applyFill="1" applyBorder="1" applyAlignment="1">
      <alignment horizontal="center" vertical="center"/>
    </xf>
    <xf numFmtId="217" fontId="2" fillId="0" borderId="59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/>
    </xf>
    <xf numFmtId="0" fontId="33" fillId="0" borderId="16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/>
    </xf>
    <xf numFmtId="217" fontId="1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/>
    </xf>
    <xf numFmtId="0" fontId="30" fillId="0" borderId="18" xfId="0" applyFont="1" applyFill="1" applyBorder="1" applyAlignment="1">
      <alignment vertical="center"/>
    </xf>
    <xf numFmtId="0" fontId="35" fillId="0" borderId="16" xfId="0" applyFont="1" applyFill="1" applyBorder="1" applyAlignment="1">
      <alignment wrapText="1"/>
    </xf>
    <xf numFmtId="0" fontId="31" fillId="0" borderId="41" xfId="0" applyFont="1" applyFill="1" applyBorder="1" applyAlignment="1">
      <alignment horizontal="left" wrapText="1"/>
    </xf>
    <xf numFmtId="217" fontId="1" fillId="0" borderId="16" xfId="0" applyNumberFormat="1" applyFont="1" applyFill="1" applyBorder="1" applyAlignment="1">
      <alignment horizontal="center" vertical="center" wrapText="1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60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wrapText="1"/>
    </xf>
    <xf numFmtId="217" fontId="1" fillId="0" borderId="51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wrapText="1"/>
    </xf>
    <xf numFmtId="217" fontId="1" fillId="0" borderId="60" xfId="0" applyNumberFormat="1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/>
    </xf>
    <xf numFmtId="49" fontId="31" fillId="0" borderId="42" xfId="0" applyNumberFormat="1" applyFont="1" applyFill="1" applyBorder="1" applyAlignment="1">
      <alignment horizontal="center" vertical="center" wrapText="1"/>
    </xf>
    <xf numFmtId="217" fontId="1" fillId="0" borderId="49" xfId="0" applyNumberFormat="1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wrapText="1"/>
    </xf>
    <xf numFmtId="0" fontId="37" fillId="0" borderId="0" xfId="0" applyFont="1" applyAlignment="1">
      <alignment/>
    </xf>
    <xf numFmtId="217" fontId="1" fillId="0" borderId="56" xfId="0" applyNumberFormat="1" applyFont="1" applyFill="1" applyBorder="1" applyAlignment="1">
      <alignment horizontal="center" vertical="center"/>
    </xf>
    <xf numFmtId="49" fontId="33" fillId="0" borderId="42" xfId="0" applyNumberFormat="1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wrapText="1"/>
    </xf>
    <xf numFmtId="49" fontId="33" fillId="0" borderId="57" xfId="0" applyNumberFormat="1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/>
    </xf>
    <xf numFmtId="0" fontId="36" fillId="0" borderId="49" xfId="0" applyFont="1" applyFill="1" applyBorder="1" applyAlignment="1">
      <alignment wrapText="1"/>
    </xf>
    <xf numFmtId="49" fontId="33" fillId="0" borderId="62" xfId="0" applyNumberFormat="1" applyFont="1" applyFill="1" applyBorder="1" applyAlignment="1">
      <alignment horizontal="center" vertical="center" wrapText="1"/>
    </xf>
    <xf numFmtId="217" fontId="1" fillId="0" borderId="50" xfId="0" applyNumberFormat="1" applyFont="1" applyFill="1" applyBorder="1" applyAlignment="1">
      <alignment horizontal="center" vertical="center" wrapText="1"/>
    </xf>
    <xf numFmtId="217" fontId="1" fillId="0" borderId="63" xfId="0" applyNumberFormat="1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wrapText="1"/>
    </xf>
    <xf numFmtId="49" fontId="30" fillId="0" borderId="57" xfId="0" applyNumberFormat="1" applyFont="1" applyFill="1" applyBorder="1" applyAlignment="1">
      <alignment horizontal="center" vertical="center" wrapText="1"/>
    </xf>
    <xf numFmtId="49" fontId="30" fillId="0" borderId="42" xfId="0" applyNumberFormat="1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/>
    </xf>
    <xf numFmtId="0" fontId="36" fillId="0" borderId="22" xfId="0" applyFont="1" applyFill="1" applyBorder="1" applyAlignment="1">
      <alignment wrapText="1"/>
    </xf>
    <xf numFmtId="49" fontId="30" fillId="0" borderId="64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0" fontId="35" fillId="0" borderId="12" xfId="0" applyFont="1" applyFill="1" applyBorder="1" applyAlignment="1">
      <alignment wrapText="1"/>
    </xf>
    <xf numFmtId="49" fontId="30" fillId="0" borderId="14" xfId="0" applyNumberFormat="1" applyFont="1" applyFill="1" applyBorder="1" applyAlignment="1">
      <alignment horizontal="center" vertical="center" wrapText="1"/>
    </xf>
    <xf numFmtId="217" fontId="1" fillId="0" borderId="12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/>
    </xf>
    <xf numFmtId="0" fontId="31" fillId="0" borderId="17" xfId="0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center" vertical="center" wrapText="1"/>
    </xf>
    <xf numFmtId="217" fontId="1" fillId="0" borderId="17" xfId="0" applyNumberFormat="1" applyFont="1" applyFill="1" applyBorder="1" applyAlignment="1">
      <alignment horizontal="center" vertical="center"/>
    </xf>
    <xf numFmtId="217" fontId="1" fillId="0" borderId="45" xfId="0" applyNumberFormat="1" applyFont="1" applyFill="1" applyBorder="1" applyAlignment="1">
      <alignment horizontal="center" vertical="center" wrapText="1"/>
    </xf>
    <xf numFmtId="217" fontId="1" fillId="0" borderId="65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wrapText="1"/>
    </xf>
    <xf numFmtId="217" fontId="2" fillId="0" borderId="12" xfId="0" applyNumberFormat="1" applyFont="1" applyFill="1" applyBorder="1" applyAlignment="1">
      <alignment horizontal="center" vertical="center"/>
    </xf>
    <xf numFmtId="217" fontId="2" fillId="0" borderId="66" xfId="0" applyNumberFormat="1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wrapText="1"/>
    </xf>
    <xf numFmtId="49" fontId="30" fillId="0" borderId="58" xfId="0" applyNumberFormat="1" applyFont="1" applyFill="1" applyBorder="1" applyAlignment="1">
      <alignment horizontal="center" vertical="center" wrapText="1"/>
    </xf>
    <xf numFmtId="217" fontId="2" fillId="0" borderId="38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217" fontId="2" fillId="0" borderId="67" xfId="0" applyNumberFormat="1" applyFont="1" applyFill="1" applyBorder="1" applyAlignment="1">
      <alignment horizontal="center" vertical="center"/>
    </xf>
    <xf numFmtId="217" fontId="2" fillId="0" borderId="12" xfId="0" applyNumberFormat="1" applyFont="1" applyFill="1" applyBorder="1" applyAlignment="1">
      <alignment horizontal="center" vertical="center" wrapText="1"/>
    </xf>
    <xf numFmtId="217" fontId="2" fillId="0" borderId="41" xfId="0" applyNumberFormat="1" applyFont="1" applyFill="1" applyBorder="1" applyAlignment="1">
      <alignment horizontal="center" vertical="center" wrapText="1"/>
    </xf>
    <xf numFmtId="217" fontId="2" fillId="0" borderId="59" xfId="0" applyNumberFormat="1" applyFont="1" applyFill="1" applyBorder="1" applyAlignment="1">
      <alignment horizontal="center" vertical="center" wrapText="1"/>
    </xf>
    <xf numFmtId="217" fontId="1" fillId="0" borderId="54" xfId="0" applyNumberFormat="1" applyFont="1" applyFill="1" applyBorder="1" applyAlignment="1">
      <alignment horizontal="center" vertical="center" wrapText="1"/>
    </xf>
    <xf numFmtId="217" fontId="1" fillId="0" borderId="3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33" fillId="0" borderId="12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/>
    </xf>
    <xf numFmtId="217" fontId="2" fillId="0" borderId="10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/>
    </xf>
    <xf numFmtId="217" fontId="2" fillId="0" borderId="17" xfId="0" applyNumberFormat="1" applyFont="1" applyFill="1" applyBorder="1" applyAlignment="1">
      <alignment horizontal="center" vertical="center"/>
    </xf>
    <xf numFmtId="217" fontId="2" fillId="0" borderId="45" xfId="0" applyNumberFormat="1" applyFont="1" applyFill="1" applyBorder="1" applyAlignment="1">
      <alignment horizontal="center" vertical="center"/>
    </xf>
    <xf numFmtId="217" fontId="2" fillId="0" borderId="65" xfId="0" applyNumberFormat="1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/>
    </xf>
    <xf numFmtId="217" fontId="1" fillId="0" borderId="41" xfId="0" applyNumberFormat="1" applyFont="1" applyFill="1" applyBorder="1" applyAlignment="1">
      <alignment horizontal="center" vertical="center"/>
    </xf>
    <xf numFmtId="217" fontId="1" fillId="0" borderId="38" xfId="0" applyNumberFormat="1" applyFont="1" applyFill="1" applyBorder="1" applyAlignment="1">
      <alignment horizontal="center" vertical="center"/>
    </xf>
    <xf numFmtId="217" fontId="1" fillId="0" borderId="59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/>
    </xf>
    <xf numFmtId="0" fontId="31" fillId="0" borderId="17" xfId="0" applyFont="1" applyFill="1" applyBorder="1" applyAlignment="1">
      <alignment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vertical="center" wrapText="1"/>
    </xf>
    <xf numFmtId="0" fontId="30" fillId="0" borderId="64" xfId="0" applyFont="1" applyFill="1" applyBorder="1" applyAlignment="1">
      <alignment vertical="center" wrapText="1"/>
    </xf>
    <xf numFmtId="217" fontId="1" fillId="0" borderId="43" xfId="0" applyNumberFormat="1" applyFont="1" applyFill="1" applyBorder="1" applyAlignment="1">
      <alignment horizontal="center" vertical="center" wrapText="1"/>
    </xf>
    <xf numFmtId="217" fontId="1" fillId="0" borderId="25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vertical="center" wrapText="1"/>
    </xf>
    <xf numFmtId="0" fontId="30" fillId="0" borderId="42" xfId="0" applyFont="1" applyFill="1" applyBorder="1" applyAlignment="1">
      <alignment vertical="center" wrapText="1"/>
    </xf>
    <xf numFmtId="0" fontId="33" fillId="0" borderId="41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49" fontId="30" fillId="0" borderId="62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1" fillId="0" borderId="48" xfId="0" applyNumberFormat="1" applyFont="1" applyFill="1" applyBorder="1" applyAlignment="1">
      <alignment horizontal="center" vertical="center" wrapText="1" readingOrder="1"/>
    </xf>
    <xf numFmtId="217" fontId="1" fillId="0" borderId="13" xfId="0" applyNumberFormat="1" applyFont="1" applyFill="1" applyBorder="1" applyAlignment="1">
      <alignment horizontal="center" vertical="center"/>
    </xf>
    <xf numFmtId="217" fontId="2" fillId="0" borderId="16" xfId="0" applyNumberFormat="1" applyFont="1" applyFill="1" applyBorder="1" applyAlignment="1">
      <alignment horizontal="center" vertical="center"/>
    </xf>
    <xf numFmtId="217" fontId="1" fillId="0" borderId="18" xfId="0" applyNumberFormat="1" applyFont="1" applyFill="1" applyBorder="1" applyAlignment="1">
      <alignment horizontal="center" vertical="center"/>
    </xf>
    <xf numFmtId="217" fontId="1" fillId="0" borderId="61" xfId="0" applyNumberFormat="1" applyFont="1" applyFill="1" applyBorder="1" applyAlignment="1">
      <alignment horizontal="center" vertical="center"/>
    </xf>
    <xf numFmtId="217" fontId="1" fillId="0" borderId="22" xfId="0" applyNumberFormat="1" applyFont="1" applyFill="1" applyBorder="1" applyAlignment="1">
      <alignment horizontal="center" vertical="center"/>
    </xf>
    <xf numFmtId="217" fontId="1" fillId="0" borderId="48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17" fontId="2" fillId="0" borderId="49" xfId="0" applyNumberFormat="1" applyFont="1" applyFill="1" applyBorder="1" applyAlignment="1">
      <alignment horizontal="center" vertical="center"/>
    </xf>
    <xf numFmtId="217" fontId="1" fillId="0" borderId="0" xfId="0" applyNumberFormat="1" applyFont="1" applyFill="1" applyAlignment="1">
      <alignment wrapText="1"/>
    </xf>
    <xf numFmtId="21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40" fillId="0" borderId="46" xfId="0" applyFont="1" applyFill="1" applyBorder="1" applyAlignment="1" quotePrefix="1">
      <alignment horizontal="center" vertical="center"/>
    </xf>
    <xf numFmtId="49" fontId="3" fillId="0" borderId="69" xfId="0" applyNumberFormat="1" applyFont="1" applyFill="1" applyBorder="1" applyAlignment="1">
      <alignment horizontal="left" vertical="top" wrapText="1"/>
    </xf>
    <xf numFmtId="217" fontId="2" fillId="0" borderId="50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 quotePrefix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217" fontId="2" fillId="0" borderId="46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 wrapText="1"/>
    </xf>
    <xf numFmtId="217" fontId="2" fillId="0" borderId="4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0" borderId="46" xfId="0" applyNumberFormat="1" applyFont="1" applyFill="1" applyBorder="1" applyAlignment="1" quotePrefix="1">
      <alignment horizontal="center" vertical="center"/>
    </xf>
    <xf numFmtId="0" fontId="2" fillId="0" borderId="46" xfId="0" applyNumberFormat="1" applyFont="1" applyFill="1" applyBorder="1" applyAlignment="1">
      <alignment vertical="center" wrapText="1"/>
    </xf>
    <xf numFmtId="0" fontId="2" fillId="0" borderId="46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46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vertical="center" wrapText="1"/>
    </xf>
    <xf numFmtId="49" fontId="1" fillId="0" borderId="46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 wrapText="1"/>
    </xf>
    <xf numFmtId="217" fontId="1" fillId="0" borderId="4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46" xfId="0" applyNumberFormat="1" applyFont="1" applyFill="1" applyBorder="1" applyAlignment="1">
      <alignment horizontal="center" vertical="center"/>
    </xf>
    <xf numFmtId="217" fontId="1" fillId="0" borderId="10" xfId="0" applyNumberFormat="1" applyFont="1" applyFill="1" applyBorder="1" applyAlignment="1">
      <alignment horizontal="center" vertical="center" wrapText="1"/>
    </xf>
    <xf numFmtId="217" fontId="1" fillId="0" borderId="27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17" fontId="1" fillId="0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Continuous" vertical="center"/>
    </xf>
    <xf numFmtId="217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 quotePrefix="1">
      <alignment horizontal="center" vertical="center"/>
    </xf>
    <xf numFmtId="217" fontId="2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1"/>
    </xf>
    <xf numFmtId="0" fontId="1" fillId="0" borderId="46" xfId="0" applyFont="1" applyFill="1" applyBorder="1" applyAlignment="1" quotePrefix="1">
      <alignment horizontal="center" vertical="center"/>
    </xf>
    <xf numFmtId="0" fontId="1" fillId="0" borderId="7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49" fontId="1" fillId="0" borderId="7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 quotePrefix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1" fontId="1" fillId="0" borderId="3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 wrapText="1"/>
    </xf>
    <xf numFmtId="217" fontId="2" fillId="0" borderId="44" xfId="0" applyNumberFormat="1" applyFont="1" applyFill="1" applyBorder="1" applyAlignment="1">
      <alignment horizontal="center" vertical="center" wrapText="1"/>
    </xf>
    <xf numFmtId="217" fontId="2" fillId="0" borderId="23" xfId="0" applyNumberFormat="1" applyFont="1" applyFill="1" applyBorder="1" applyAlignment="1">
      <alignment horizontal="center" vertical="center" wrapText="1"/>
    </xf>
    <xf numFmtId="217" fontId="2" fillId="0" borderId="63" xfId="0" applyNumberFormat="1" applyFont="1" applyFill="1" applyBorder="1" applyAlignment="1">
      <alignment horizontal="center" vertical="center"/>
    </xf>
    <xf numFmtId="217" fontId="1" fillId="0" borderId="43" xfId="0" applyNumberFormat="1" applyFont="1" applyFill="1" applyBorder="1" applyAlignment="1">
      <alignment horizontal="center" vertical="center"/>
    </xf>
    <xf numFmtId="217" fontId="2" fillId="0" borderId="43" xfId="0" applyNumberFormat="1" applyFont="1" applyFill="1" applyBorder="1" applyAlignment="1">
      <alignment horizontal="center" vertical="center"/>
    </xf>
    <xf numFmtId="217" fontId="2" fillId="0" borderId="60" xfId="0" applyNumberFormat="1" applyFont="1" applyFill="1" applyBorder="1" applyAlignment="1">
      <alignment horizontal="center" vertical="center"/>
    </xf>
    <xf numFmtId="217" fontId="2" fillId="0" borderId="44" xfId="0" applyNumberFormat="1" applyFont="1" applyFill="1" applyBorder="1" applyAlignment="1">
      <alignment horizontal="center" vertical="center"/>
    </xf>
    <xf numFmtId="217" fontId="1" fillId="0" borderId="44" xfId="0" applyNumberFormat="1" applyFont="1" applyFill="1" applyBorder="1" applyAlignment="1">
      <alignment horizontal="center" vertical="center"/>
    </xf>
    <xf numFmtId="217" fontId="1" fillId="0" borderId="26" xfId="0" applyNumberFormat="1" applyFont="1" applyFill="1" applyBorder="1" applyAlignment="1">
      <alignment horizontal="center" vertical="center"/>
    </xf>
    <xf numFmtId="217" fontId="1" fillId="0" borderId="44" xfId="0" applyNumberFormat="1" applyFont="1" applyFill="1" applyBorder="1" applyAlignment="1">
      <alignment horizontal="center" vertical="center" wrapText="1"/>
    </xf>
    <xf numFmtId="217" fontId="1" fillId="0" borderId="63" xfId="0" applyNumberFormat="1" applyFont="1" applyFill="1" applyBorder="1" applyAlignment="1">
      <alignment horizontal="center" vertical="center" wrapText="1"/>
    </xf>
    <xf numFmtId="217" fontId="1" fillId="0" borderId="60" xfId="0" applyNumberFormat="1" applyFont="1" applyFill="1" applyBorder="1" applyAlignment="1" applyProtection="1">
      <alignment horizontal="center" vertical="center"/>
      <protection/>
    </xf>
    <xf numFmtId="217" fontId="28" fillId="0" borderId="43" xfId="0" applyNumberFormat="1" applyFont="1" applyFill="1" applyBorder="1" applyAlignment="1">
      <alignment horizontal="center" vertical="center" wrapText="1"/>
    </xf>
    <xf numFmtId="217" fontId="2" fillId="0" borderId="63" xfId="0" applyNumberFormat="1" applyFont="1" applyFill="1" applyBorder="1" applyAlignment="1">
      <alignment horizontal="center" vertical="center" wrapText="1"/>
    </xf>
    <xf numFmtId="217" fontId="2" fillId="0" borderId="28" xfId="0" applyNumberFormat="1" applyFont="1" applyFill="1" applyBorder="1" applyAlignment="1">
      <alignment horizontal="center" vertical="center"/>
    </xf>
    <xf numFmtId="217" fontId="2" fillId="0" borderId="29" xfId="44" applyNumberFormat="1" applyFont="1" applyFill="1" applyBorder="1" applyAlignment="1">
      <alignment horizontal="center" vertical="center"/>
    </xf>
    <xf numFmtId="217" fontId="2" fillId="0" borderId="30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Continuous" wrapText="1"/>
    </xf>
    <xf numFmtId="0" fontId="2" fillId="0" borderId="30" xfId="0" applyFont="1" applyFill="1" applyBorder="1" applyAlignment="1">
      <alignment horizontal="center" vertical="top" wrapText="1"/>
    </xf>
    <xf numFmtId="217" fontId="27" fillId="0" borderId="71" xfId="0" applyNumberFormat="1" applyFont="1" applyFill="1" applyBorder="1" applyAlignment="1">
      <alignment horizontal="center" vertical="center"/>
    </xf>
    <xf numFmtId="217" fontId="2" fillId="0" borderId="72" xfId="0" applyNumberFormat="1" applyFont="1" applyFill="1" applyBorder="1" applyAlignment="1">
      <alignment horizontal="center" vertical="center"/>
    </xf>
    <xf numFmtId="217" fontId="1" fillId="0" borderId="25" xfId="0" applyNumberFormat="1" applyFont="1" applyFill="1" applyBorder="1" applyAlignment="1">
      <alignment horizontal="center" vertical="center"/>
    </xf>
    <xf numFmtId="217" fontId="1" fillId="0" borderId="73" xfId="0" applyNumberFormat="1" applyFont="1" applyFill="1" applyBorder="1" applyAlignment="1">
      <alignment horizontal="center" vertical="center"/>
    </xf>
    <xf numFmtId="217" fontId="1" fillId="0" borderId="52" xfId="0" applyNumberFormat="1" applyFont="1" applyFill="1" applyBorder="1" applyAlignment="1">
      <alignment horizontal="center" vertical="center"/>
    </xf>
    <xf numFmtId="217" fontId="1" fillId="0" borderId="2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7" fontId="1" fillId="0" borderId="72" xfId="0" applyNumberFormat="1" applyFont="1" applyFill="1" applyBorder="1" applyAlignment="1">
      <alignment horizontal="center" vertical="center"/>
    </xf>
    <xf numFmtId="217" fontId="2" fillId="0" borderId="25" xfId="0" applyNumberFormat="1" applyFont="1" applyFill="1" applyBorder="1" applyAlignment="1">
      <alignment horizontal="center" vertical="center"/>
    </xf>
    <xf numFmtId="217" fontId="1" fillId="0" borderId="71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top" wrapText="1"/>
    </xf>
    <xf numFmtId="0" fontId="11" fillId="0" borderId="71" xfId="0" applyFont="1" applyFill="1" applyBorder="1" applyAlignment="1">
      <alignment horizontal="centerContinuous" wrapText="1"/>
    </xf>
    <xf numFmtId="0" fontId="28" fillId="0" borderId="18" xfId="0" applyNumberFormat="1" applyFont="1" applyFill="1" applyBorder="1" applyAlignment="1">
      <alignment horizontal="center" vertical="center" wrapText="1" readingOrder="1"/>
    </xf>
    <xf numFmtId="217" fontId="27" fillId="0" borderId="22" xfId="0" applyNumberFormat="1" applyFont="1" applyFill="1" applyBorder="1" applyAlignment="1">
      <alignment horizontal="center" vertical="center"/>
    </xf>
    <xf numFmtId="219" fontId="28" fillId="0" borderId="6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9" fillId="0" borderId="53" xfId="0" applyNumberFormat="1" applyFont="1" applyFill="1" applyBorder="1" applyAlignment="1">
      <alignment horizontal="center" vertical="center" wrapText="1"/>
    </xf>
    <xf numFmtId="49" fontId="33" fillId="0" borderId="24" xfId="0" applyNumberFormat="1" applyFont="1" applyFill="1" applyBorder="1" applyAlignment="1">
      <alignment vertical="top" wrapText="1"/>
    </xf>
    <xf numFmtId="49" fontId="33" fillId="0" borderId="24" xfId="0" applyNumberFormat="1" applyFont="1" applyFill="1" applyBorder="1" applyAlignment="1">
      <alignment vertical="center" wrapText="1"/>
    </xf>
    <xf numFmtId="49" fontId="18" fillId="0" borderId="24" xfId="0" applyNumberFormat="1" applyFont="1" applyFill="1" applyBorder="1" applyAlignment="1">
      <alignment vertical="top" wrapText="1"/>
    </xf>
    <xf numFmtId="49" fontId="33" fillId="0" borderId="24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vertical="top" wrapText="1"/>
    </xf>
    <xf numFmtId="49" fontId="33" fillId="0" borderId="47" xfId="0" applyNumberFormat="1" applyFont="1" applyFill="1" applyBorder="1" applyAlignment="1">
      <alignment vertical="center" wrapText="1"/>
    </xf>
    <xf numFmtId="0" fontId="33" fillId="0" borderId="24" xfId="0" applyFont="1" applyFill="1" applyBorder="1" applyAlignment="1">
      <alignment vertical="top" wrapText="1"/>
    </xf>
    <xf numFmtId="0" fontId="33" fillId="0" borderId="24" xfId="0" applyFont="1" applyFill="1" applyBorder="1" applyAlignment="1">
      <alignment vertical="center" wrapText="1"/>
    </xf>
    <xf numFmtId="0" fontId="33" fillId="0" borderId="55" xfId="0" applyFont="1" applyFill="1" applyBorder="1" applyAlignment="1">
      <alignment vertical="top" wrapText="1"/>
    </xf>
    <xf numFmtId="0" fontId="33" fillId="0" borderId="61" xfId="0" applyFont="1" applyFill="1" applyBorder="1" applyAlignment="1">
      <alignment vertical="top" wrapText="1"/>
    </xf>
    <xf numFmtId="49" fontId="33" fillId="0" borderId="24" xfId="0" applyNumberFormat="1" applyFont="1" applyFill="1" applyBorder="1" applyAlignment="1">
      <alignment horizontal="left" vertical="top" wrapText="1"/>
    </xf>
    <xf numFmtId="217" fontId="27" fillId="0" borderId="72" xfId="0" applyNumberFormat="1" applyFont="1" applyFill="1" applyBorder="1" applyAlignment="1">
      <alignment horizontal="center" vertical="center"/>
    </xf>
    <xf numFmtId="217" fontId="28" fillId="0" borderId="25" xfId="0" applyNumberFormat="1" applyFont="1" applyFill="1" applyBorder="1" applyAlignment="1">
      <alignment horizontal="center" vertical="center"/>
    </xf>
    <xf numFmtId="217" fontId="28" fillId="0" borderId="73" xfId="0" applyNumberFormat="1" applyFont="1" applyFill="1" applyBorder="1" applyAlignment="1">
      <alignment horizontal="center" vertical="center"/>
    </xf>
    <xf numFmtId="217" fontId="28" fillId="0" borderId="72" xfId="0" applyNumberFormat="1" applyFont="1" applyFill="1" applyBorder="1" applyAlignment="1">
      <alignment horizontal="center" vertical="center"/>
    </xf>
    <xf numFmtId="217" fontId="27" fillId="0" borderId="25" xfId="0" applyNumberFormat="1" applyFont="1" applyFill="1" applyBorder="1" applyAlignment="1">
      <alignment horizontal="center" vertical="center"/>
    </xf>
    <xf numFmtId="217" fontId="28" fillId="0" borderId="7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47" xfId="0" applyNumberFormat="1" applyFont="1" applyFill="1" applyBorder="1" applyAlignment="1">
      <alignment vertical="center" wrapText="1"/>
    </xf>
    <xf numFmtId="217" fontId="6" fillId="0" borderId="0" xfId="0" applyNumberFormat="1" applyFont="1" applyFill="1" applyBorder="1" applyAlignment="1">
      <alignment/>
    </xf>
    <xf numFmtId="21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49" fontId="33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75" xfId="0" applyNumberFormat="1" applyFont="1" applyFill="1" applyBorder="1" applyAlignment="1">
      <alignment horizontal="center" vertical="center" wrapText="1" readingOrder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0" fontId="2" fillId="0" borderId="29" xfId="0" applyNumberFormat="1" applyFont="1" applyFill="1" applyBorder="1" applyAlignment="1">
      <alignment horizontal="center" vertical="center" wrapText="1" readingOrder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217" fontId="1" fillId="0" borderId="0" xfId="0" applyNumberFormat="1" applyFont="1" applyFill="1" applyAlignment="1">
      <alignment horizontal="left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211" fontId="5" fillId="0" borderId="75" xfId="0" applyNumberFormat="1" applyFont="1" applyFill="1" applyBorder="1" applyAlignment="1">
      <alignment horizontal="center" vertical="center" wrapText="1"/>
    </xf>
    <xf numFmtId="211" fontId="5" fillId="0" borderId="10" xfId="0" applyNumberFormat="1" applyFont="1" applyFill="1" applyBorder="1" applyAlignment="1">
      <alignment horizontal="center" vertical="center" wrapText="1"/>
    </xf>
    <xf numFmtId="211" fontId="5" fillId="0" borderId="2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7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217" fontId="11" fillId="0" borderId="0" xfId="0" applyNumberFormat="1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8" fillId="0" borderId="0" xfId="0" applyFont="1" applyFill="1" applyAlignment="1">
      <alignment horizontal="left" vertical="center" wrapText="1"/>
    </xf>
    <xf numFmtId="0" fontId="2" fillId="0" borderId="79" xfId="0" applyFont="1" applyFill="1" applyBorder="1" applyAlignment="1">
      <alignment horizontal="center" vertical="center" textRotation="90" wrapText="1"/>
    </xf>
    <xf numFmtId="0" fontId="2" fillId="0" borderId="74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5" fillId="0" borderId="80" xfId="0" applyFont="1" applyFill="1" applyBorder="1" applyAlignment="1">
      <alignment horizontal="center" vertical="center" textRotation="90" wrapText="1"/>
    </xf>
    <xf numFmtId="0" fontId="5" fillId="0" borderId="70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211" fontId="5" fillId="0" borderId="80" xfId="0" applyNumberFormat="1" applyFont="1" applyFill="1" applyBorder="1" applyAlignment="1">
      <alignment horizontal="center" vertical="center" textRotation="90" wrapText="1"/>
    </xf>
    <xf numFmtId="211" fontId="5" fillId="0" borderId="70" xfId="0" applyNumberFormat="1" applyFont="1" applyFill="1" applyBorder="1" applyAlignment="1">
      <alignment horizontal="center" vertical="center" textRotation="90" wrapText="1"/>
    </xf>
    <xf numFmtId="211" fontId="5" fillId="0" borderId="32" xfId="0" applyNumberFormat="1" applyFont="1" applyFill="1" applyBorder="1" applyAlignment="1">
      <alignment horizontal="center" vertical="center" textRotation="90" wrapText="1"/>
    </xf>
    <xf numFmtId="0" fontId="2" fillId="0" borderId="81" xfId="0" applyNumberFormat="1" applyFont="1" applyFill="1" applyBorder="1" applyAlignment="1">
      <alignment horizontal="center" vertical="center" wrapText="1" readingOrder="1"/>
    </xf>
    <xf numFmtId="0" fontId="2" fillId="0" borderId="24" xfId="0" applyNumberFormat="1" applyFont="1" applyFill="1" applyBorder="1" applyAlignment="1">
      <alignment horizontal="center" vertical="center" wrapText="1" readingOrder="1"/>
    </xf>
    <xf numFmtId="0" fontId="2" fillId="0" borderId="82" xfId="0" applyNumberFormat="1" applyFont="1" applyFill="1" applyBorder="1" applyAlignment="1">
      <alignment horizontal="center" vertical="center" wrapText="1" readingOrder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8" xfId="0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zoomScalePageLayoutView="0" workbookViewId="0" topLeftCell="A1">
      <selection activeCell="C2" sqref="C2:F2"/>
    </sheetView>
  </sheetViews>
  <sheetFormatPr defaultColWidth="9.140625" defaultRowHeight="12.75"/>
  <cols>
    <col min="1" max="1" width="7.7109375" style="340" bestFit="1" customWidth="1"/>
    <col min="2" max="2" width="42.421875" style="341" customWidth="1"/>
    <col min="3" max="3" width="8.7109375" style="340" customWidth="1"/>
    <col min="4" max="4" width="13.8515625" style="127" customWidth="1"/>
    <col min="5" max="5" width="14.140625" style="340" customWidth="1"/>
    <col min="6" max="6" width="12.140625" style="340" customWidth="1"/>
    <col min="7" max="7" width="9.140625" style="127" customWidth="1"/>
    <col min="8" max="8" width="14.7109375" style="127" customWidth="1"/>
    <col min="9" max="9" width="27.00390625" style="127" customWidth="1"/>
    <col min="10" max="16384" width="9.140625" style="127" customWidth="1"/>
  </cols>
  <sheetData>
    <row r="1" spans="2:6" ht="62.25" customHeight="1">
      <c r="B1" s="465"/>
      <c r="D1" s="482" t="s">
        <v>883</v>
      </c>
      <c r="E1" s="482"/>
      <c r="F1" s="482"/>
    </row>
    <row r="2" spans="1:6" ht="19.5" customHeight="1">
      <c r="A2" s="127"/>
      <c r="B2" s="342"/>
      <c r="C2" s="478"/>
      <c r="D2" s="478"/>
      <c r="E2" s="478"/>
      <c r="F2" s="478"/>
    </row>
    <row r="3" spans="1:6" ht="24.75" customHeight="1">
      <c r="A3" s="127"/>
      <c r="B3" s="477" t="s">
        <v>804</v>
      </c>
      <c r="C3" s="477"/>
      <c r="D3" s="477"/>
      <c r="E3" s="477"/>
      <c r="F3" s="477"/>
    </row>
    <row r="4" spans="1:6" ht="13.5" thickBot="1">
      <c r="A4" s="127"/>
      <c r="B4" s="127"/>
      <c r="C4" s="127"/>
      <c r="E4" s="127"/>
      <c r="F4" s="127"/>
    </row>
    <row r="5" spans="1:6" ht="13.5" customHeight="1" thickBot="1">
      <c r="A5" s="343"/>
      <c r="B5" s="343"/>
      <c r="C5" s="388"/>
      <c r="D5" s="479" t="s">
        <v>256</v>
      </c>
      <c r="E5" s="480"/>
      <c r="F5" s="481"/>
    </row>
    <row r="6" spans="1:6" ht="12.75" customHeight="1">
      <c r="A6" s="471" t="s">
        <v>512</v>
      </c>
      <c r="B6" s="471" t="s">
        <v>281</v>
      </c>
      <c r="C6" s="473" t="s">
        <v>511</v>
      </c>
      <c r="D6" s="475" t="s">
        <v>518</v>
      </c>
      <c r="E6" s="224" t="s">
        <v>444</v>
      </c>
      <c r="F6" s="399"/>
    </row>
    <row r="7" spans="1:8" ht="26.25" thickBot="1">
      <c r="A7" s="472"/>
      <c r="B7" s="472"/>
      <c r="C7" s="474"/>
      <c r="D7" s="476"/>
      <c r="E7" s="225" t="s">
        <v>513</v>
      </c>
      <c r="F7" s="134" t="s">
        <v>514</v>
      </c>
      <c r="H7" s="340"/>
    </row>
    <row r="8" spans="1:6" s="340" customFormat="1" ht="12.75">
      <c r="A8" s="344">
        <v>1</v>
      </c>
      <c r="B8" s="345">
        <v>2</v>
      </c>
      <c r="C8" s="389">
        <v>3</v>
      </c>
      <c r="D8" s="400">
        <v>4</v>
      </c>
      <c r="E8" s="346">
        <v>5</v>
      </c>
      <c r="F8" s="401">
        <v>6</v>
      </c>
    </row>
    <row r="9" spans="1:8" ht="36" customHeight="1">
      <c r="A9" s="347" t="s">
        <v>159</v>
      </c>
      <c r="B9" s="348" t="s">
        <v>863</v>
      </c>
      <c r="C9" s="390"/>
      <c r="D9" s="402">
        <f>SUM(D10,D46,D65)</f>
        <v>1891617.4</v>
      </c>
      <c r="E9" s="349">
        <f>SUM(E10,E46,E65)</f>
        <v>1790137.9</v>
      </c>
      <c r="F9" s="403">
        <f>SUM(F10,F46,F65)</f>
        <v>251479.5</v>
      </c>
      <c r="H9" s="340"/>
    </row>
    <row r="10" spans="1:9" s="328" customFormat="1" ht="42" customHeight="1">
      <c r="A10" s="350" t="s">
        <v>160</v>
      </c>
      <c r="B10" s="351" t="s">
        <v>864</v>
      </c>
      <c r="C10" s="391">
        <v>7100</v>
      </c>
      <c r="D10" s="402">
        <f>SUM(D11,D15,D17,D37,D40)</f>
        <v>393785.2</v>
      </c>
      <c r="E10" s="349">
        <f>SUM(E11,E15,E17,E37,E40)</f>
        <v>393785.2</v>
      </c>
      <c r="F10" s="404" t="s">
        <v>165</v>
      </c>
      <c r="H10" s="342"/>
      <c r="I10" s="469"/>
    </row>
    <row r="11" spans="1:8" s="328" customFormat="1" ht="41.25" customHeight="1">
      <c r="A11" s="350" t="s">
        <v>537</v>
      </c>
      <c r="B11" s="353" t="s">
        <v>583</v>
      </c>
      <c r="C11" s="192">
        <v>7131</v>
      </c>
      <c r="D11" s="405">
        <f>SUM(E11:F11)</f>
        <v>165927</v>
      </c>
      <c r="E11" s="354">
        <f>SUM(E12:E13:E14)</f>
        <v>165927</v>
      </c>
      <c r="F11" s="404" t="s">
        <v>165</v>
      </c>
      <c r="H11" s="468"/>
    </row>
    <row r="12" spans="1:8" ht="40.5" customHeight="1">
      <c r="A12" s="355" t="s">
        <v>287</v>
      </c>
      <c r="B12" s="356" t="s">
        <v>418</v>
      </c>
      <c r="C12" s="392"/>
      <c r="D12" s="405">
        <f>SUM(E12:F12)</f>
        <v>0</v>
      </c>
      <c r="E12" s="172"/>
      <c r="F12" s="253" t="s">
        <v>165</v>
      </c>
      <c r="H12" s="340"/>
    </row>
    <row r="13" spans="1:8" ht="32.25" customHeight="1">
      <c r="A13" s="357">
        <v>1112</v>
      </c>
      <c r="B13" s="356" t="s">
        <v>282</v>
      </c>
      <c r="C13" s="392"/>
      <c r="D13" s="405">
        <f>SUM(E13:F13)</f>
        <v>0</v>
      </c>
      <c r="E13" s="172"/>
      <c r="F13" s="253" t="s">
        <v>165</v>
      </c>
      <c r="H13" s="340"/>
    </row>
    <row r="14" spans="1:6" ht="32.25" customHeight="1">
      <c r="A14" s="358">
        <v>1113</v>
      </c>
      <c r="B14" s="359" t="s">
        <v>794</v>
      </c>
      <c r="C14" s="392"/>
      <c r="D14" s="406">
        <f>SUM(E14:F14)</f>
        <v>165927</v>
      </c>
      <c r="E14" s="352">
        <v>165927</v>
      </c>
      <c r="F14" s="404"/>
    </row>
    <row r="15" spans="1:6" s="328" customFormat="1" ht="29.25" customHeight="1">
      <c r="A15" s="360">
        <v>1120</v>
      </c>
      <c r="B15" s="353" t="s">
        <v>584</v>
      </c>
      <c r="C15" s="192">
        <v>7136</v>
      </c>
      <c r="D15" s="402">
        <f>SUM(D16)</f>
        <v>213914.5</v>
      </c>
      <c r="E15" s="354">
        <f>SUM(E16)</f>
        <v>213914.5</v>
      </c>
      <c r="F15" s="404" t="s">
        <v>165</v>
      </c>
    </row>
    <row r="16" spans="1:6" ht="31.5" customHeight="1">
      <c r="A16" s="355" t="s">
        <v>288</v>
      </c>
      <c r="B16" s="361" t="s">
        <v>585</v>
      </c>
      <c r="C16" s="392"/>
      <c r="D16" s="406">
        <f>SUM(E16:F16)</f>
        <v>213914.5</v>
      </c>
      <c r="E16" s="300">
        <v>213914.5</v>
      </c>
      <c r="F16" s="407" t="s">
        <v>165</v>
      </c>
    </row>
    <row r="17" spans="1:6" ht="53.25" customHeight="1">
      <c r="A17" s="362" t="s">
        <v>540</v>
      </c>
      <c r="B17" s="363" t="s">
        <v>795</v>
      </c>
      <c r="C17" s="192">
        <v>7145</v>
      </c>
      <c r="D17" s="408">
        <f aca="true" t="shared" si="0" ref="D17:D22">E17</f>
        <v>11943.699999999999</v>
      </c>
      <c r="E17" s="352">
        <f>SUM(E18,E19,E20,E21,E22,E23,E24,E25,E26,E27,E28,E29,E30,E31,E32,E33,E34,E35,E36)</f>
        <v>11943.699999999999</v>
      </c>
      <c r="F17" s="404" t="s">
        <v>165</v>
      </c>
    </row>
    <row r="18" spans="1:6" ht="53.25" customHeight="1">
      <c r="A18" s="364" t="s">
        <v>586</v>
      </c>
      <c r="B18" s="365" t="s">
        <v>587</v>
      </c>
      <c r="C18" s="393"/>
      <c r="D18" s="409">
        <f t="shared" si="0"/>
        <v>50</v>
      </c>
      <c r="E18" s="366">
        <v>50</v>
      </c>
      <c r="F18" s="267" t="s">
        <v>165</v>
      </c>
    </row>
    <row r="19" spans="1:6" ht="42" customHeight="1">
      <c r="A19" s="367" t="s">
        <v>588</v>
      </c>
      <c r="B19" s="368" t="s">
        <v>589</v>
      </c>
      <c r="C19" s="392"/>
      <c r="D19" s="405">
        <f t="shared" si="0"/>
        <v>50</v>
      </c>
      <c r="E19" s="172">
        <v>50</v>
      </c>
      <c r="F19" s="253" t="s">
        <v>165</v>
      </c>
    </row>
    <row r="20" spans="1:6" ht="54" customHeight="1">
      <c r="A20" s="367" t="s">
        <v>590</v>
      </c>
      <c r="B20" s="368" t="s">
        <v>591</v>
      </c>
      <c r="C20" s="392"/>
      <c r="D20" s="405">
        <f t="shared" si="0"/>
        <v>50</v>
      </c>
      <c r="E20" s="172">
        <v>50</v>
      </c>
      <c r="F20" s="253" t="s">
        <v>165</v>
      </c>
    </row>
    <row r="21" spans="1:6" ht="118.5" customHeight="1">
      <c r="A21" s="367" t="s">
        <v>592</v>
      </c>
      <c r="B21" s="368" t="s">
        <v>593</v>
      </c>
      <c r="C21" s="392"/>
      <c r="D21" s="405">
        <f t="shared" si="0"/>
        <v>3844</v>
      </c>
      <c r="E21" s="172">
        <v>3844</v>
      </c>
      <c r="F21" s="253" t="s">
        <v>165</v>
      </c>
    </row>
    <row r="22" spans="1:6" ht="93" customHeight="1">
      <c r="A22" s="357">
        <v>11305</v>
      </c>
      <c r="B22" s="368" t="s">
        <v>594</v>
      </c>
      <c r="C22" s="392"/>
      <c r="D22" s="405">
        <f t="shared" si="0"/>
        <v>0</v>
      </c>
      <c r="E22" s="172"/>
      <c r="F22" s="253" t="s">
        <v>165</v>
      </c>
    </row>
    <row r="23" spans="1:6" ht="57.75" customHeight="1">
      <c r="A23" s="357">
        <v>11306</v>
      </c>
      <c r="B23" s="368" t="s">
        <v>566</v>
      </c>
      <c r="C23" s="392"/>
      <c r="D23" s="405">
        <f aca="true" t="shared" si="1" ref="D23:D36">E23</f>
        <v>0</v>
      </c>
      <c r="E23" s="172"/>
      <c r="F23" s="253" t="s">
        <v>165</v>
      </c>
    </row>
    <row r="24" spans="1:6" ht="105" customHeight="1">
      <c r="A24" s="357">
        <v>11307</v>
      </c>
      <c r="B24" s="368" t="s">
        <v>595</v>
      </c>
      <c r="C24" s="392"/>
      <c r="D24" s="405">
        <f t="shared" si="1"/>
        <v>5137.9</v>
      </c>
      <c r="E24" s="172">
        <v>5137.9</v>
      </c>
      <c r="F24" s="253" t="s">
        <v>165</v>
      </c>
    </row>
    <row r="25" spans="1:6" ht="81" customHeight="1">
      <c r="A25" s="358">
        <v>11308</v>
      </c>
      <c r="B25" s="368" t="s">
        <v>605</v>
      </c>
      <c r="C25" s="392"/>
      <c r="D25" s="405">
        <f t="shared" si="1"/>
        <v>0</v>
      </c>
      <c r="E25" s="172"/>
      <c r="F25" s="253" t="s">
        <v>165</v>
      </c>
    </row>
    <row r="26" spans="1:6" ht="80.25" customHeight="1">
      <c r="A26" s="358">
        <v>11309</v>
      </c>
      <c r="B26" s="368" t="s">
        <v>596</v>
      </c>
      <c r="C26" s="392"/>
      <c r="D26" s="405">
        <f t="shared" si="1"/>
        <v>0</v>
      </c>
      <c r="E26" s="172"/>
      <c r="F26" s="253" t="s">
        <v>165</v>
      </c>
    </row>
    <row r="27" spans="1:6" ht="55.5" customHeight="1">
      <c r="A27" s="358">
        <v>11310</v>
      </c>
      <c r="B27" s="365" t="s">
        <v>597</v>
      </c>
      <c r="C27" s="392"/>
      <c r="D27" s="405">
        <f t="shared" si="1"/>
        <v>765.8</v>
      </c>
      <c r="E27" s="172">
        <v>765.8</v>
      </c>
      <c r="F27" s="253" t="s">
        <v>165</v>
      </c>
    </row>
    <row r="28" spans="1:6" ht="58.5" customHeight="1">
      <c r="A28" s="358">
        <v>11311</v>
      </c>
      <c r="B28" s="368" t="s">
        <v>598</v>
      </c>
      <c r="C28" s="392"/>
      <c r="D28" s="405">
        <f t="shared" si="1"/>
        <v>0</v>
      </c>
      <c r="E28" s="172"/>
      <c r="F28" s="253" t="s">
        <v>165</v>
      </c>
    </row>
    <row r="29" spans="1:6" ht="130.5" customHeight="1">
      <c r="A29" s="358">
        <v>11312</v>
      </c>
      <c r="B29" s="368" t="s">
        <v>599</v>
      </c>
      <c r="C29" s="392"/>
      <c r="D29" s="405">
        <f t="shared" si="1"/>
        <v>1296</v>
      </c>
      <c r="E29" s="172">
        <v>1296</v>
      </c>
      <c r="F29" s="253" t="s">
        <v>165</v>
      </c>
    </row>
    <row r="30" spans="1:6" ht="102" customHeight="1">
      <c r="A30" s="358">
        <v>11313</v>
      </c>
      <c r="B30" s="365" t="s">
        <v>600</v>
      </c>
      <c r="C30" s="392"/>
      <c r="D30" s="405">
        <f t="shared" si="1"/>
        <v>0</v>
      </c>
      <c r="E30" s="172"/>
      <c r="F30" s="253" t="s">
        <v>165</v>
      </c>
    </row>
    <row r="31" spans="1:6" ht="40.5" customHeight="1">
      <c r="A31" s="358">
        <v>11314</v>
      </c>
      <c r="B31" s="365" t="s">
        <v>601</v>
      </c>
      <c r="C31" s="392"/>
      <c r="D31" s="405">
        <f t="shared" si="1"/>
        <v>0</v>
      </c>
      <c r="E31" s="172"/>
      <c r="F31" s="253" t="s">
        <v>165</v>
      </c>
    </row>
    <row r="32" spans="1:6" ht="63.75">
      <c r="A32" s="358">
        <v>11315</v>
      </c>
      <c r="B32" s="365" t="s">
        <v>602</v>
      </c>
      <c r="C32" s="392"/>
      <c r="D32" s="405">
        <f t="shared" si="1"/>
        <v>0</v>
      </c>
      <c r="E32" s="172"/>
      <c r="F32" s="253" t="s">
        <v>165</v>
      </c>
    </row>
    <row r="33" spans="1:6" ht="41.25" customHeight="1">
      <c r="A33" s="369">
        <v>11316</v>
      </c>
      <c r="B33" s="365" t="s">
        <v>567</v>
      </c>
      <c r="C33" s="392"/>
      <c r="D33" s="405">
        <f t="shared" si="1"/>
        <v>750</v>
      </c>
      <c r="E33" s="172">
        <v>750</v>
      </c>
      <c r="F33" s="253" t="s">
        <v>165</v>
      </c>
    </row>
    <row r="34" spans="1:6" ht="51.75" customHeight="1">
      <c r="A34" s="369">
        <v>11317</v>
      </c>
      <c r="B34" s="365" t="s">
        <v>582</v>
      </c>
      <c r="C34" s="392"/>
      <c r="D34" s="405">
        <f t="shared" si="1"/>
        <v>0</v>
      </c>
      <c r="E34" s="172"/>
      <c r="F34" s="253" t="s">
        <v>165</v>
      </c>
    </row>
    <row r="35" spans="1:6" ht="42.75" customHeight="1">
      <c r="A35" s="369">
        <v>11318</v>
      </c>
      <c r="B35" s="365" t="s">
        <v>603</v>
      </c>
      <c r="C35" s="392"/>
      <c r="D35" s="405">
        <f t="shared" si="1"/>
        <v>0</v>
      </c>
      <c r="E35" s="172"/>
      <c r="F35" s="253" t="s">
        <v>165</v>
      </c>
    </row>
    <row r="36" spans="1:6" ht="27" customHeight="1">
      <c r="A36" s="358">
        <v>11319</v>
      </c>
      <c r="B36" s="365" t="s">
        <v>604</v>
      </c>
      <c r="C36" s="392"/>
      <c r="D36" s="405">
        <f t="shared" si="1"/>
        <v>0</v>
      </c>
      <c r="E36" s="172"/>
      <c r="F36" s="253"/>
    </row>
    <row r="37" spans="1:6" s="328" customFormat="1" ht="37.5" customHeight="1">
      <c r="A37" s="357">
        <v>1140</v>
      </c>
      <c r="B37" s="368" t="s">
        <v>606</v>
      </c>
      <c r="C37" s="392">
        <v>7146</v>
      </c>
      <c r="D37" s="317">
        <f>E37</f>
        <v>2000</v>
      </c>
      <c r="E37" s="370">
        <f>SUM(E38,E39)</f>
        <v>2000</v>
      </c>
      <c r="F37" s="253" t="s">
        <v>165</v>
      </c>
    </row>
    <row r="38" spans="1:6" ht="93.75" customHeight="1">
      <c r="A38" s="357">
        <v>1141</v>
      </c>
      <c r="B38" s="368" t="s">
        <v>607</v>
      </c>
      <c r="C38" s="389"/>
      <c r="D38" s="410">
        <f>SUM(E38:F38)</f>
        <v>2000</v>
      </c>
      <c r="E38" s="371">
        <v>2000</v>
      </c>
      <c r="F38" s="309" t="s">
        <v>165</v>
      </c>
    </row>
    <row r="39" spans="1:6" ht="104.25" customHeight="1">
      <c r="A39" s="372">
        <v>1142</v>
      </c>
      <c r="B39" s="368" t="s">
        <v>608</v>
      </c>
      <c r="C39" s="392"/>
      <c r="D39" s="405">
        <f>SUM(E39:F39)</f>
        <v>0</v>
      </c>
      <c r="E39" s="172">
        <v>0</v>
      </c>
      <c r="F39" s="253" t="s">
        <v>165</v>
      </c>
    </row>
    <row r="40" spans="1:6" s="328" customFormat="1" ht="29.25" customHeight="1">
      <c r="A40" s="358">
        <v>1150</v>
      </c>
      <c r="B40" s="365" t="s">
        <v>609</v>
      </c>
      <c r="C40" s="392">
        <v>7161</v>
      </c>
      <c r="D40" s="411">
        <f>SUM(D41,D45)</f>
        <v>0</v>
      </c>
      <c r="E40" s="373">
        <f>SUM(E41,E45)</f>
        <v>0</v>
      </c>
      <c r="F40" s="267" t="s">
        <v>165</v>
      </c>
    </row>
    <row r="41" spans="1:6" ht="67.5" customHeight="1">
      <c r="A41" s="358">
        <v>1151</v>
      </c>
      <c r="B41" s="363" t="s">
        <v>610</v>
      </c>
      <c r="C41" s="374"/>
      <c r="D41" s="409">
        <f>SUM(D42:D44)</f>
        <v>0</v>
      </c>
      <c r="E41" s="366">
        <f>SUM(E42:E44)</f>
        <v>0</v>
      </c>
      <c r="F41" s="267" t="s">
        <v>165</v>
      </c>
    </row>
    <row r="42" spans="1:6" ht="16.5" customHeight="1">
      <c r="A42" s="375">
        <v>1152</v>
      </c>
      <c r="B42" s="368" t="s">
        <v>611</v>
      </c>
      <c r="C42" s="392"/>
      <c r="D42" s="405">
        <f>SUM(E42:F42)</f>
        <v>0</v>
      </c>
      <c r="E42" s="172"/>
      <c r="F42" s="253" t="s">
        <v>165</v>
      </c>
    </row>
    <row r="43" spans="1:6" ht="16.5" customHeight="1">
      <c r="A43" s="375">
        <v>1153</v>
      </c>
      <c r="B43" s="377" t="s">
        <v>612</v>
      </c>
      <c r="C43" s="392"/>
      <c r="D43" s="405">
        <f>SUM(E43:F43)</f>
        <v>0</v>
      </c>
      <c r="E43" s="376"/>
      <c r="F43" s="253" t="s">
        <v>165</v>
      </c>
    </row>
    <row r="44" spans="1:6" ht="25.5">
      <c r="A44" s="375">
        <v>1154</v>
      </c>
      <c r="B44" s="368" t="s">
        <v>613</v>
      </c>
      <c r="C44" s="392"/>
      <c r="D44" s="405">
        <f>SUM(E44:F44)</f>
        <v>0</v>
      </c>
      <c r="E44" s="376"/>
      <c r="F44" s="253" t="s">
        <v>165</v>
      </c>
    </row>
    <row r="45" spans="1:6" ht="89.25">
      <c r="A45" s="375">
        <v>1155</v>
      </c>
      <c r="B45" s="363" t="s">
        <v>614</v>
      </c>
      <c r="C45" s="392"/>
      <c r="D45" s="405">
        <f>SUM(E45:F45)</f>
        <v>0</v>
      </c>
      <c r="E45" s="376"/>
      <c r="F45" s="253" t="s">
        <v>165</v>
      </c>
    </row>
    <row r="46" spans="1:6" s="328" customFormat="1" ht="45" customHeight="1">
      <c r="A46" s="358">
        <v>1200</v>
      </c>
      <c r="B46" s="365" t="s">
        <v>796</v>
      </c>
      <c r="C46" s="392">
        <v>7300</v>
      </c>
      <c r="D46" s="411">
        <f>SUM(D47,D49,D51,D53,D55,D62)</f>
        <v>1257690.5</v>
      </c>
      <c r="E46" s="373">
        <f>SUM(E47,E49,E51,E53,E55,E62)</f>
        <v>1156211</v>
      </c>
      <c r="F46" s="412">
        <f>SUM(F47,F49,F51,F53,F55,F62)</f>
        <v>101479.5</v>
      </c>
    </row>
    <row r="47" spans="1:6" s="328" customFormat="1" ht="50.25" customHeight="1">
      <c r="A47" s="360">
        <v>1210</v>
      </c>
      <c r="B47" s="365" t="s">
        <v>615</v>
      </c>
      <c r="C47" s="192">
        <v>7311</v>
      </c>
      <c r="D47" s="406">
        <f>SUM(D48)</f>
        <v>0</v>
      </c>
      <c r="E47" s="300">
        <f>SUM(E48)</f>
        <v>0</v>
      </c>
      <c r="F47" s="404" t="s">
        <v>165</v>
      </c>
    </row>
    <row r="48" spans="1:6" ht="65.25" customHeight="1">
      <c r="A48" s="357">
        <v>1211</v>
      </c>
      <c r="B48" s="363" t="s">
        <v>616</v>
      </c>
      <c r="C48" s="394"/>
      <c r="D48" s="405">
        <f>SUM(E48:F48)</f>
        <v>0</v>
      </c>
      <c r="E48" s="376"/>
      <c r="F48" s="253" t="s">
        <v>165</v>
      </c>
    </row>
    <row r="49" spans="1:6" s="328" customFormat="1" ht="38.25">
      <c r="A49" s="360">
        <v>1220</v>
      </c>
      <c r="B49" s="365" t="s">
        <v>617</v>
      </c>
      <c r="C49" s="395">
        <v>7312</v>
      </c>
      <c r="D49" s="406">
        <f>SUM(D50)</f>
        <v>0</v>
      </c>
      <c r="E49" s="352" t="s">
        <v>165</v>
      </c>
      <c r="F49" s="407">
        <f>SUM(F50)</f>
        <v>0</v>
      </c>
    </row>
    <row r="50" spans="1:6" ht="66.75" customHeight="1">
      <c r="A50" s="372">
        <v>1221</v>
      </c>
      <c r="B50" s="363" t="s">
        <v>618</v>
      </c>
      <c r="C50" s="394"/>
      <c r="D50" s="405">
        <f>SUM(E50:F50)</f>
        <v>0</v>
      </c>
      <c r="E50" s="172" t="s">
        <v>165</v>
      </c>
      <c r="F50" s="253">
        <v>0</v>
      </c>
    </row>
    <row r="51" spans="1:6" s="328" customFormat="1" ht="45.75" customHeight="1">
      <c r="A51" s="360">
        <v>1230</v>
      </c>
      <c r="B51" s="353" t="s">
        <v>619</v>
      </c>
      <c r="C51" s="395">
        <v>7321</v>
      </c>
      <c r="D51" s="406">
        <f>SUM(D52)</f>
        <v>0</v>
      </c>
      <c r="E51" s="300">
        <f>SUM(E52)</f>
        <v>0</v>
      </c>
      <c r="F51" s="404" t="s">
        <v>165</v>
      </c>
    </row>
    <row r="52" spans="1:6" ht="56.25" customHeight="1">
      <c r="A52" s="357">
        <v>1231</v>
      </c>
      <c r="B52" s="356" t="s">
        <v>620</v>
      </c>
      <c r="C52" s="394"/>
      <c r="D52" s="405">
        <f>SUM(E52:F52)</f>
        <v>0</v>
      </c>
      <c r="E52" s="376"/>
      <c r="F52" s="253" t="s">
        <v>165</v>
      </c>
    </row>
    <row r="53" spans="1:6" s="328" customFormat="1" ht="39" customHeight="1">
      <c r="A53" s="378">
        <v>1240</v>
      </c>
      <c r="B53" s="368" t="s">
        <v>621</v>
      </c>
      <c r="C53" s="396">
        <v>7322</v>
      </c>
      <c r="D53" s="406">
        <f>SUM(D54)</f>
        <v>0</v>
      </c>
      <c r="E53" s="300" t="s">
        <v>165</v>
      </c>
      <c r="F53" s="407">
        <f>SUM(F54)</f>
        <v>0</v>
      </c>
    </row>
    <row r="54" spans="1:6" ht="63" customHeight="1">
      <c r="A54" s="357">
        <v>1241</v>
      </c>
      <c r="B54" s="356" t="s">
        <v>622</v>
      </c>
      <c r="C54" s="394"/>
      <c r="D54" s="405">
        <f>SUM(E54:F54)</f>
        <v>0</v>
      </c>
      <c r="E54" s="172" t="s">
        <v>165</v>
      </c>
      <c r="F54" s="413">
        <v>0</v>
      </c>
    </row>
    <row r="55" spans="1:6" s="328" customFormat="1" ht="57.75" customHeight="1">
      <c r="A55" s="378">
        <v>1250</v>
      </c>
      <c r="B55" s="368" t="s">
        <v>797</v>
      </c>
      <c r="C55" s="392">
        <v>7331</v>
      </c>
      <c r="D55" s="414">
        <f>SUM(D56,D57,D60,D61)</f>
        <v>1156211</v>
      </c>
      <c r="E55" s="379">
        <f>SUM(E56,E57,E60,E61)</f>
        <v>1156211</v>
      </c>
      <c r="F55" s="253" t="s">
        <v>165</v>
      </c>
    </row>
    <row r="56" spans="1:6" ht="38.25">
      <c r="A56" s="357">
        <v>1251</v>
      </c>
      <c r="B56" s="356" t="s">
        <v>623</v>
      </c>
      <c r="C56" s="392"/>
      <c r="D56" s="173">
        <f>SUM(E56:F56)</f>
        <v>1156211</v>
      </c>
      <c r="E56" s="183">
        <v>1156211</v>
      </c>
      <c r="F56" s="253" t="s">
        <v>165</v>
      </c>
    </row>
    <row r="57" spans="1:6" ht="38.25">
      <c r="A57" s="357">
        <v>1252</v>
      </c>
      <c r="B57" s="356" t="s">
        <v>624</v>
      </c>
      <c r="C57" s="394"/>
      <c r="D57" s="405">
        <f>SUM(D58:D59)</f>
        <v>0</v>
      </c>
      <c r="E57" s="172">
        <f>SUM(E58:E59)</f>
        <v>0</v>
      </c>
      <c r="F57" s="253" t="s">
        <v>165</v>
      </c>
    </row>
    <row r="58" spans="1:6" ht="63.75">
      <c r="A58" s="357">
        <v>1253</v>
      </c>
      <c r="B58" s="368" t="s">
        <v>625</v>
      </c>
      <c r="C58" s="392"/>
      <c r="D58" s="405">
        <f>SUM(E58:F58)</f>
        <v>0</v>
      </c>
      <c r="E58" s="172"/>
      <c r="F58" s="253" t="s">
        <v>165</v>
      </c>
    </row>
    <row r="59" spans="1:6" ht="22.5" customHeight="1">
      <c r="A59" s="357">
        <v>1254</v>
      </c>
      <c r="B59" s="368" t="s">
        <v>626</v>
      </c>
      <c r="C59" s="392"/>
      <c r="D59" s="405">
        <f>SUM(E59:F59)</f>
        <v>0</v>
      </c>
      <c r="E59" s="376"/>
      <c r="F59" s="253" t="s">
        <v>165</v>
      </c>
    </row>
    <row r="60" spans="1:6" ht="36.75" customHeight="1">
      <c r="A60" s="357">
        <v>1255</v>
      </c>
      <c r="B60" s="356" t="s">
        <v>75</v>
      </c>
      <c r="C60" s="394"/>
      <c r="D60" s="405">
        <f>SUM(E60:F60)</f>
        <v>0</v>
      </c>
      <c r="E60" s="376"/>
      <c r="F60" s="253" t="s">
        <v>165</v>
      </c>
    </row>
    <row r="61" spans="1:6" ht="38.25">
      <c r="A61" s="357">
        <v>1256</v>
      </c>
      <c r="B61" s="356" t="s">
        <v>249</v>
      </c>
      <c r="C61" s="394"/>
      <c r="D61" s="405">
        <f>SUM(E61:F61)</f>
        <v>0</v>
      </c>
      <c r="E61" s="376"/>
      <c r="F61" s="253" t="s">
        <v>165</v>
      </c>
    </row>
    <row r="62" spans="1:6" s="328" customFormat="1" ht="51">
      <c r="A62" s="378">
        <v>1260</v>
      </c>
      <c r="B62" s="368" t="s">
        <v>627</v>
      </c>
      <c r="C62" s="391">
        <v>7332</v>
      </c>
      <c r="D62" s="402">
        <f>SUM(D63:D64)</f>
        <v>101479.5</v>
      </c>
      <c r="E62" s="300" t="s">
        <v>165</v>
      </c>
      <c r="F62" s="415">
        <f>SUM(F63:F64)</f>
        <v>101479.5</v>
      </c>
    </row>
    <row r="63" spans="1:6" ht="41.25" customHeight="1">
      <c r="A63" s="357">
        <v>1261</v>
      </c>
      <c r="B63" s="356" t="s">
        <v>628</v>
      </c>
      <c r="C63" s="394"/>
      <c r="D63" s="405">
        <f>SUM(E63:F63)</f>
        <v>101479.5</v>
      </c>
      <c r="E63" s="172" t="s">
        <v>165</v>
      </c>
      <c r="F63" s="253">
        <v>101479.5</v>
      </c>
    </row>
    <row r="64" spans="1:6" ht="40.5" customHeight="1">
      <c r="A64" s="357">
        <v>1262</v>
      </c>
      <c r="B64" s="356" t="s">
        <v>250</v>
      </c>
      <c r="C64" s="394"/>
      <c r="D64" s="405">
        <f>SUM(E64:F64)</f>
        <v>0</v>
      </c>
      <c r="E64" s="172" t="s">
        <v>165</v>
      </c>
      <c r="F64" s="253">
        <v>0</v>
      </c>
    </row>
    <row r="65" spans="1:6" s="328" customFormat="1" ht="51.75" customHeight="1">
      <c r="A65" s="380" t="s">
        <v>161</v>
      </c>
      <c r="B65" s="368" t="s">
        <v>798</v>
      </c>
      <c r="C65" s="392">
        <v>7400</v>
      </c>
      <c r="D65" s="411">
        <f>SUM(D66,D68,D70,D75,D79,D103,D106,D109,D112)</f>
        <v>240141.7</v>
      </c>
      <c r="E65" s="373">
        <f>SUM(E66,E68,E70,E75,E79,E103,E106,E109,E112)</f>
        <v>240141.7</v>
      </c>
      <c r="F65" s="412">
        <f>SUM(F66,F68,F70,F75,F79,F103,F106,F109,F112)</f>
        <v>150000</v>
      </c>
    </row>
    <row r="66" spans="1:6" s="328" customFormat="1" ht="24.75" customHeight="1">
      <c r="A66" s="380" t="s">
        <v>546</v>
      </c>
      <c r="B66" s="368" t="s">
        <v>629</v>
      </c>
      <c r="C66" s="391">
        <v>7411</v>
      </c>
      <c r="D66" s="402">
        <f>SUM(D67)</f>
        <v>0</v>
      </c>
      <c r="E66" s="300" t="s">
        <v>165</v>
      </c>
      <c r="F66" s="415">
        <f>SUM(F67)</f>
        <v>0</v>
      </c>
    </row>
    <row r="67" spans="1:6" ht="51.75" customHeight="1">
      <c r="A67" s="355" t="s">
        <v>289</v>
      </c>
      <c r="B67" s="356" t="s">
        <v>630</v>
      </c>
      <c r="C67" s="394"/>
      <c r="D67" s="405">
        <f aca="true" t="shared" si="2" ref="D67:D74">SUM(E67:F67)</f>
        <v>0</v>
      </c>
      <c r="E67" s="172" t="s">
        <v>165</v>
      </c>
      <c r="F67" s="253">
        <v>0</v>
      </c>
    </row>
    <row r="68" spans="1:6" s="328" customFormat="1" ht="12.75">
      <c r="A68" s="380" t="s">
        <v>290</v>
      </c>
      <c r="B68" s="368" t="s">
        <v>631</v>
      </c>
      <c r="C68" s="391">
        <v>7412</v>
      </c>
      <c r="D68" s="402">
        <f>SUM(D69)</f>
        <v>0</v>
      </c>
      <c r="E68" s="354">
        <f>SUM(E69)</f>
        <v>0</v>
      </c>
      <c r="F68" s="407" t="s">
        <v>165</v>
      </c>
    </row>
    <row r="69" spans="1:6" ht="42" customHeight="1">
      <c r="A69" s="355" t="s">
        <v>291</v>
      </c>
      <c r="B69" s="356" t="s">
        <v>632</v>
      </c>
      <c r="C69" s="394"/>
      <c r="D69" s="405">
        <f t="shared" si="2"/>
        <v>0</v>
      </c>
      <c r="E69" s="172"/>
      <c r="F69" s="253" t="s">
        <v>165</v>
      </c>
    </row>
    <row r="70" spans="1:6" s="328" customFormat="1" ht="38.25">
      <c r="A70" s="380" t="s">
        <v>292</v>
      </c>
      <c r="B70" s="368" t="s">
        <v>799</v>
      </c>
      <c r="C70" s="392">
        <v>7415</v>
      </c>
      <c r="D70" s="411">
        <f>SUM(D71:D74)</f>
        <v>114014.2</v>
      </c>
      <c r="E70" s="373">
        <f>SUM(E71:E74)</f>
        <v>114014.2</v>
      </c>
      <c r="F70" s="253" t="s">
        <v>165</v>
      </c>
    </row>
    <row r="71" spans="1:6" ht="39.75" customHeight="1">
      <c r="A71" s="355" t="s">
        <v>293</v>
      </c>
      <c r="B71" s="356" t="s">
        <v>633</v>
      </c>
      <c r="C71" s="394"/>
      <c r="D71" s="405">
        <f t="shared" si="2"/>
        <v>105583.3</v>
      </c>
      <c r="E71" s="172">
        <v>105583.3</v>
      </c>
      <c r="F71" s="253" t="s">
        <v>165</v>
      </c>
    </row>
    <row r="72" spans="1:6" ht="42" customHeight="1">
      <c r="A72" s="355" t="s">
        <v>294</v>
      </c>
      <c r="B72" s="356" t="s">
        <v>438</v>
      </c>
      <c r="C72" s="394"/>
      <c r="D72" s="405">
        <f t="shared" si="2"/>
        <v>3883.7</v>
      </c>
      <c r="E72" s="172">
        <v>3883.7</v>
      </c>
      <c r="F72" s="253" t="s">
        <v>165</v>
      </c>
    </row>
    <row r="73" spans="1:6" ht="55.5" customHeight="1">
      <c r="A73" s="355" t="s">
        <v>295</v>
      </c>
      <c r="B73" s="356" t="s">
        <v>283</v>
      </c>
      <c r="C73" s="394"/>
      <c r="D73" s="405">
        <f t="shared" si="2"/>
        <v>0</v>
      </c>
      <c r="E73" s="172"/>
      <c r="F73" s="253" t="s">
        <v>165</v>
      </c>
    </row>
    <row r="74" spans="1:6" ht="18" customHeight="1">
      <c r="A74" s="367" t="s">
        <v>252</v>
      </c>
      <c r="B74" s="356" t="s">
        <v>284</v>
      </c>
      <c r="C74" s="394"/>
      <c r="D74" s="405">
        <f t="shared" si="2"/>
        <v>4547.2</v>
      </c>
      <c r="E74" s="172">
        <v>4547.2</v>
      </c>
      <c r="F74" s="253" t="s">
        <v>165</v>
      </c>
    </row>
    <row r="75" spans="1:6" s="328" customFormat="1" ht="55.5" customHeight="1">
      <c r="A75" s="380" t="s">
        <v>253</v>
      </c>
      <c r="B75" s="368" t="s">
        <v>800</v>
      </c>
      <c r="C75" s="392">
        <v>7421</v>
      </c>
      <c r="D75" s="411">
        <f>SUM(D76:D78)</f>
        <v>1999</v>
      </c>
      <c r="E75" s="373">
        <f>SUM(E76:E78)</f>
        <v>1999</v>
      </c>
      <c r="F75" s="253" t="s">
        <v>165</v>
      </c>
    </row>
    <row r="76" spans="1:6" ht="102" customHeight="1">
      <c r="A76" s="355" t="s">
        <v>254</v>
      </c>
      <c r="B76" s="356" t="s">
        <v>634</v>
      </c>
      <c r="C76" s="394"/>
      <c r="D76" s="405">
        <f>SUM(E76:F76)</f>
        <v>0</v>
      </c>
      <c r="E76" s="172"/>
      <c r="F76" s="253" t="s">
        <v>165</v>
      </c>
    </row>
    <row r="77" spans="1:6" s="328" customFormat="1" ht="69.75" customHeight="1">
      <c r="A77" s="355" t="s">
        <v>76</v>
      </c>
      <c r="B77" s="356" t="s">
        <v>439</v>
      </c>
      <c r="C77" s="392"/>
      <c r="D77" s="405">
        <f>SUM(E77:F77)</f>
        <v>1999</v>
      </c>
      <c r="E77" s="170">
        <v>1999</v>
      </c>
      <c r="F77" s="253" t="s">
        <v>165</v>
      </c>
    </row>
    <row r="78" spans="1:6" s="328" customFormat="1" ht="76.5">
      <c r="A78" s="367" t="s">
        <v>406</v>
      </c>
      <c r="B78" s="381" t="s">
        <v>407</v>
      </c>
      <c r="C78" s="392"/>
      <c r="D78" s="405">
        <f>SUM(E78:F78)</f>
        <v>0</v>
      </c>
      <c r="E78" s="376"/>
      <c r="F78" s="253" t="s">
        <v>165</v>
      </c>
    </row>
    <row r="79" spans="1:6" s="328" customFormat="1" ht="26.25" customHeight="1">
      <c r="A79" s="380" t="s">
        <v>296</v>
      </c>
      <c r="B79" s="368" t="s">
        <v>801</v>
      </c>
      <c r="C79" s="392">
        <v>7422</v>
      </c>
      <c r="D79" s="411">
        <f>D80+D101+D102</f>
        <v>111200.5</v>
      </c>
      <c r="E79" s="373">
        <f>SUM(E80,E101,E102)</f>
        <v>111200.5</v>
      </c>
      <c r="F79" s="253" t="s">
        <v>165</v>
      </c>
    </row>
    <row r="80" spans="1:6" s="328" customFormat="1" ht="66.75" customHeight="1">
      <c r="A80" s="355" t="s">
        <v>297</v>
      </c>
      <c r="B80" s="356" t="s">
        <v>802</v>
      </c>
      <c r="C80" s="397"/>
      <c r="D80" s="405">
        <f>SUM(D81,D82,D83,D84,D85,D86,D87,D91,D92,D93,D94,D95,D96,D97,D98,D99,D100,D101)</f>
        <v>111200.5</v>
      </c>
      <c r="E80" s="172">
        <f>SUM(E81,E82,E83,E84,E85,E86,E87,E88,E89,E90,E91,E92,E93,E94,E95,E96,E97,E98,E99,E100)</f>
        <v>111200.5</v>
      </c>
      <c r="F80" s="253" t="s">
        <v>165</v>
      </c>
    </row>
    <row r="81" spans="1:6" s="328" customFormat="1" ht="66" customHeight="1">
      <c r="A81" s="367" t="s">
        <v>635</v>
      </c>
      <c r="B81" s="356" t="s">
        <v>568</v>
      </c>
      <c r="C81" s="392"/>
      <c r="D81" s="405">
        <f aca="true" t="shared" si="3" ref="D81:D86">E81</f>
        <v>0</v>
      </c>
      <c r="E81" s="172"/>
      <c r="F81" s="253" t="s">
        <v>165</v>
      </c>
    </row>
    <row r="82" spans="1:6" s="328" customFormat="1" ht="128.25" customHeight="1">
      <c r="A82" s="367" t="s">
        <v>636</v>
      </c>
      <c r="B82" s="356" t="s">
        <v>569</v>
      </c>
      <c r="C82" s="392"/>
      <c r="D82" s="405">
        <f t="shared" si="3"/>
        <v>50</v>
      </c>
      <c r="E82" s="172">
        <v>50</v>
      </c>
      <c r="F82" s="253" t="s">
        <v>165</v>
      </c>
    </row>
    <row r="83" spans="1:6" s="328" customFormat="1" ht="65.25" customHeight="1">
      <c r="A83" s="367" t="s">
        <v>637</v>
      </c>
      <c r="B83" s="356" t="s">
        <v>570</v>
      </c>
      <c r="C83" s="392"/>
      <c r="D83" s="405">
        <f t="shared" si="3"/>
        <v>0</v>
      </c>
      <c r="E83" s="172"/>
      <c r="F83" s="253" t="s">
        <v>165</v>
      </c>
    </row>
    <row r="84" spans="1:6" s="328" customFormat="1" ht="76.5" customHeight="1">
      <c r="A84" s="367" t="s">
        <v>638</v>
      </c>
      <c r="B84" s="356" t="s">
        <v>571</v>
      </c>
      <c r="C84" s="392"/>
      <c r="D84" s="405">
        <f t="shared" si="3"/>
        <v>0</v>
      </c>
      <c r="E84" s="172"/>
      <c r="F84" s="253" t="s">
        <v>165</v>
      </c>
    </row>
    <row r="85" spans="1:6" s="328" customFormat="1" ht="35.25" customHeight="1">
      <c r="A85" s="367" t="s">
        <v>639</v>
      </c>
      <c r="B85" s="356" t="s">
        <v>572</v>
      </c>
      <c r="C85" s="392"/>
      <c r="D85" s="405">
        <f t="shared" si="3"/>
        <v>1000</v>
      </c>
      <c r="E85" s="172">
        <v>1000</v>
      </c>
      <c r="F85" s="253" t="s">
        <v>165</v>
      </c>
    </row>
    <row r="86" spans="1:6" s="328" customFormat="1" ht="45.75" customHeight="1">
      <c r="A86" s="367" t="s">
        <v>640</v>
      </c>
      <c r="B86" s="356" t="s">
        <v>573</v>
      </c>
      <c r="C86" s="392"/>
      <c r="D86" s="405">
        <f t="shared" si="3"/>
        <v>0</v>
      </c>
      <c r="E86" s="172"/>
      <c r="F86" s="253" t="s">
        <v>165</v>
      </c>
    </row>
    <row r="87" spans="1:6" s="328" customFormat="1" ht="47.25" customHeight="1">
      <c r="A87" s="367" t="s">
        <v>641</v>
      </c>
      <c r="B87" s="356" t="s">
        <v>642</v>
      </c>
      <c r="C87" s="392"/>
      <c r="D87" s="405">
        <f>SUM(E87)</f>
        <v>47686.5</v>
      </c>
      <c r="E87" s="172">
        <v>47686.5</v>
      </c>
      <c r="F87" s="253" t="s">
        <v>165</v>
      </c>
    </row>
    <row r="88" spans="1:6" s="328" customFormat="1" ht="108" customHeight="1">
      <c r="A88" s="367" t="s">
        <v>643</v>
      </c>
      <c r="B88" s="356" t="s">
        <v>644</v>
      </c>
      <c r="C88" s="392"/>
      <c r="D88" s="405">
        <f aca="true" t="shared" si="4" ref="D88:D102">E88</f>
        <v>0</v>
      </c>
      <c r="E88" s="172"/>
      <c r="F88" s="253" t="s">
        <v>165</v>
      </c>
    </row>
    <row r="89" spans="1:6" s="328" customFormat="1" ht="27.75" customHeight="1">
      <c r="A89" s="367" t="s">
        <v>645</v>
      </c>
      <c r="B89" s="356" t="s">
        <v>646</v>
      </c>
      <c r="C89" s="392"/>
      <c r="D89" s="405">
        <f t="shared" si="4"/>
        <v>0</v>
      </c>
      <c r="E89" s="172"/>
      <c r="F89" s="253" t="s">
        <v>165</v>
      </c>
    </row>
    <row r="90" spans="1:6" s="328" customFormat="1" ht="89.25" customHeight="1">
      <c r="A90" s="367" t="s">
        <v>647</v>
      </c>
      <c r="B90" s="356" t="s">
        <v>574</v>
      </c>
      <c r="C90" s="392"/>
      <c r="D90" s="405">
        <f t="shared" si="4"/>
        <v>0</v>
      </c>
      <c r="E90" s="172"/>
      <c r="F90" s="253" t="s">
        <v>165</v>
      </c>
    </row>
    <row r="91" spans="1:6" s="328" customFormat="1" ht="117" customHeight="1">
      <c r="A91" s="367" t="s">
        <v>648</v>
      </c>
      <c r="B91" s="356" t="s">
        <v>649</v>
      </c>
      <c r="C91" s="392"/>
      <c r="D91" s="409">
        <f t="shared" si="4"/>
        <v>0</v>
      </c>
      <c r="E91" s="172"/>
      <c r="F91" s="253" t="s">
        <v>165</v>
      </c>
    </row>
    <row r="92" spans="1:6" s="328" customFormat="1" ht="55.5" customHeight="1">
      <c r="A92" s="367" t="s">
        <v>650</v>
      </c>
      <c r="B92" s="356" t="s">
        <v>575</v>
      </c>
      <c r="C92" s="392"/>
      <c r="D92" s="409">
        <f t="shared" si="4"/>
        <v>6283.5</v>
      </c>
      <c r="E92" s="172">
        <v>6283.5</v>
      </c>
      <c r="F92" s="253" t="s">
        <v>165</v>
      </c>
    </row>
    <row r="93" spans="1:6" s="328" customFormat="1" ht="39.75" customHeight="1">
      <c r="A93" s="367" t="s">
        <v>651</v>
      </c>
      <c r="B93" s="356" t="s">
        <v>652</v>
      </c>
      <c r="C93" s="392"/>
      <c r="D93" s="409">
        <f t="shared" si="4"/>
        <v>48740</v>
      </c>
      <c r="E93" s="172">
        <v>48740</v>
      </c>
      <c r="F93" s="253" t="s">
        <v>165</v>
      </c>
    </row>
    <row r="94" spans="1:6" s="328" customFormat="1" ht="72.75" customHeight="1">
      <c r="A94" s="367" t="s">
        <v>653</v>
      </c>
      <c r="B94" s="356" t="s">
        <v>654</v>
      </c>
      <c r="C94" s="392"/>
      <c r="D94" s="409">
        <f t="shared" si="4"/>
        <v>7440.5</v>
      </c>
      <c r="E94" s="172">
        <v>7440.5</v>
      </c>
      <c r="F94" s="253" t="s">
        <v>165</v>
      </c>
    </row>
    <row r="95" spans="1:6" s="328" customFormat="1" ht="106.5" customHeight="1">
      <c r="A95" s="367" t="s">
        <v>655</v>
      </c>
      <c r="B95" s="356" t="s">
        <v>576</v>
      </c>
      <c r="C95" s="392"/>
      <c r="D95" s="409">
        <f t="shared" si="4"/>
        <v>0</v>
      </c>
      <c r="E95" s="172"/>
      <c r="F95" s="253" t="s">
        <v>165</v>
      </c>
    </row>
    <row r="96" spans="1:6" s="328" customFormat="1" ht="63.75" customHeight="1">
      <c r="A96" s="367" t="s">
        <v>656</v>
      </c>
      <c r="B96" s="356" t="s">
        <v>577</v>
      </c>
      <c r="C96" s="392"/>
      <c r="D96" s="409">
        <f t="shared" si="4"/>
        <v>0</v>
      </c>
      <c r="E96" s="172"/>
      <c r="F96" s="253" t="s">
        <v>165</v>
      </c>
    </row>
    <row r="97" spans="1:6" s="328" customFormat="1" ht="147" customHeight="1">
      <c r="A97" s="367" t="s">
        <v>657</v>
      </c>
      <c r="B97" s="356" t="s">
        <v>658</v>
      </c>
      <c r="C97" s="392"/>
      <c r="D97" s="405">
        <f t="shared" si="4"/>
        <v>0</v>
      </c>
      <c r="E97" s="172"/>
      <c r="F97" s="253" t="s">
        <v>165</v>
      </c>
    </row>
    <row r="98" spans="1:6" s="328" customFormat="1" ht="27" customHeight="1">
      <c r="A98" s="367" t="s">
        <v>659</v>
      </c>
      <c r="B98" s="356" t="s">
        <v>578</v>
      </c>
      <c r="C98" s="392"/>
      <c r="D98" s="405">
        <f t="shared" si="4"/>
        <v>0</v>
      </c>
      <c r="E98" s="172"/>
      <c r="F98" s="253" t="s">
        <v>165</v>
      </c>
    </row>
    <row r="99" spans="1:6" s="328" customFormat="1" ht="30" customHeight="1">
      <c r="A99" s="367" t="s">
        <v>660</v>
      </c>
      <c r="B99" s="356" t="s">
        <v>661</v>
      </c>
      <c r="C99" s="392"/>
      <c r="D99" s="405">
        <f t="shared" si="4"/>
        <v>0</v>
      </c>
      <c r="E99" s="172"/>
      <c r="F99" s="253" t="s">
        <v>165</v>
      </c>
    </row>
    <row r="100" spans="1:6" s="328" customFormat="1" ht="15.75" customHeight="1">
      <c r="A100" s="367" t="s">
        <v>662</v>
      </c>
      <c r="B100" s="356" t="s">
        <v>581</v>
      </c>
      <c r="C100" s="392"/>
      <c r="D100" s="405">
        <f t="shared" si="4"/>
        <v>0</v>
      </c>
      <c r="E100" s="172"/>
      <c r="F100" s="253" t="s">
        <v>165</v>
      </c>
    </row>
    <row r="101" spans="1:6" s="328" customFormat="1" ht="42" customHeight="1">
      <c r="A101" s="355" t="s">
        <v>298</v>
      </c>
      <c r="B101" s="356" t="s">
        <v>579</v>
      </c>
      <c r="C101" s="392"/>
      <c r="D101" s="405">
        <f t="shared" si="4"/>
        <v>0</v>
      </c>
      <c r="E101" s="172"/>
      <c r="F101" s="253" t="s">
        <v>165</v>
      </c>
    </row>
    <row r="102" spans="1:6" ht="33.75" customHeight="1">
      <c r="A102" s="355" t="s">
        <v>580</v>
      </c>
      <c r="B102" s="356" t="s">
        <v>663</v>
      </c>
      <c r="C102" s="392"/>
      <c r="D102" s="405">
        <f t="shared" si="4"/>
        <v>0</v>
      </c>
      <c r="E102" s="172"/>
      <c r="F102" s="253" t="s">
        <v>165</v>
      </c>
    </row>
    <row r="103" spans="1:6" s="328" customFormat="1" ht="29.25" customHeight="1">
      <c r="A103" s="382" t="s">
        <v>299</v>
      </c>
      <c r="B103" s="383" t="s">
        <v>803</v>
      </c>
      <c r="C103" s="374">
        <v>7431</v>
      </c>
      <c r="D103" s="411">
        <f>SUM(D104:D105)</f>
        <v>0</v>
      </c>
      <c r="E103" s="373">
        <f>SUM(E104:E105)</f>
        <v>0</v>
      </c>
      <c r="F103" s="267" t="s">
        <v>165</v>
      </c>
    </row>
    <row r="104" spans="1:6" ht="54.75" customHeight="1">
      <c r="A104" s="355" t="s">
        <v>300</v>
      </c>
      <c r="B104" s="363" t="s">
        <v>664</v>
      </c>
      <c r="C104" s="394"/>
      <c r="D104" s="405">
        <f>SUM(E104:F104)</f>
        <v>0</v>
      </c>
      <c r="E104" s="172"/>
      <c r="F104" s="253" t="s">
        <v>165</v>
      </c>
    </row>
    <row r="105" spans="1:6" s="328" customFormat="1" ht="51">
      <c r="A105" s="355" t="s">
        <v>301</v>
      </c>
      <c r="B105" s="363" t="s">
        <v>77</v>
      </c>
      <c r="C105" s="394"/>
      <c r="D105" s="405">
        <f>SUM(E105:F105)</f>
        <v>0</v>
      </c>
      <c r="E105" s="172"/>
      <c r="F105" s="253" t="s">
        <v>165</v>
      </c>
    </row>
    <row r="106" spans="1:6" s="328" customFormat="1" ht="56.25" customHeight="1">
      <c r="A106" s="384" t="s">
        <v>302</v>
      </c>
      <c r="B106" s="365" t="s">
        <v>665</v>
      </c>
      <c r="C106" s="374">
        <v>7441</v>
      </c>
      <c r="D106" s="411">
        <f>SUM(D107:D108)</f>
        <v>0</v>
      </c>
      <c r="E106" s="373">
        <f>SUM(E107:E108)</f>
        <v>0</v>
      </c>
      <c r="F106" s="267" t="s">
        <v>165</v>
      </c>
    </row>
    <row r="107" spans="1:6" s="328" customFormat="1" ht="121.5" customHeight="1">
      <c r="A107" s="385" t="s">
        <v>303</v>
      </c>
      <c r="B107" s="356" t="s">
        <v>666</v>
      </c>
      <c r="C107" s="394"/>
      <c r="D107" s="405">
        <f>SUM(E107:F107)</f>
        <v>0</v>
      </c>
      <c r="E107" s="366"/>
      <c r="F107" s="253" t="s">
        <v>165</v>
      </c>
    </row>
    <row r="108" spans="1:6" s="328" customFormat="1" ht="156" customHeight="1">
      <c r="A108" s="367" t="s">
        <v>408</v>
      </c>
      <c r="B108" s="361" t="s">
        <v>0</v>
      </c>
      <c r="C108" s="398"/>
      <c r="D108" s="405">
        <f>SUM(E108:F108)</f>
        <v>0</v>
      </c>
      <c r="E108" s="366"/>
      <c r="F108" s="253" t="s">
        <v>165</v>
      </c>
    </row>
    <row r="109" spans="1:6" s="328" customFormat="1" ht="58.5" customHeight="1">
      <c r="A109" s="350" t="s">
        <v>304</v>
      </c>
      <c r="B109" s="365" t="s">
        <v>667</v>
      </c>
      <c r="C109" s="374">
        <v>7442</v>
      </c>
      <c r="D109" s="411">
        <f>SUM(D110:D111)</f>
        <v>0</v>
      </c>
      <c r="E109" s="366" t="s">
        <v>165</v>
      </c>
      <c r="F109" s="412">
        <f>SUM(F110:F111)</f>
        <v>0</v>
      </c>
    </row>
    <row r="110" spans="1:6" ht="134.25" customHeight="1">
      <c r="A110" s="355" t="s">
        <v>305</v>
      </c>
      <c r="B110" s="386" t="s">
        <v>668</v>
      </c>
      <c r="C110" s="394"/>
      <c r="D110" s="405">
        <f>SUM(E110:F110)</f>
        <v>0</v>
      </c>
      <c r="E110" s="172" t="s">
        <v>165</v>
      </c>
      <c r="F110" s="253">
        <v>0</v>
      </c>
    </row>
    <row r="111" spans="1:6" s="328" customFormat="1" ht="139.5" customHeight="1">
      <c r="A111" s="355" t="s">
        <v>306</v>
      </c>
      <c r="B111" s="363" t="s">
        <v>285</v>
      </c>
      <c r="C111" s="394"/>
      <c r="D111" s="406">
        <f>SUM(E111:F111)</f>
        <v>0</v>
      </c>
      <c r="E111" s="300" t="s">
        <v>165</v>
      </c>
      <c r="F111" s="407"/>
    </row>
    <row r="112" spans="1:6" s="328" customFormat="1" ht="25.5">
      <c r="A112" s="387" t="s">
        <v>78</v>
      </c>
      <c r="B112" s="353" t="s">
        <v>865</v>
      </c>
      <c r="C112" s="192">
        <v>7452</v>
      </c>
      <c r="D112" s="402">
        <f>SUM(D113,D115)</f>
        <v>12928</v>
      </c>
      <c r="E112" s="354">
        <f>SUM(E113:E115)</f>
        <v>12928</v>
      </c>
      <c r="F112" s="415">
        <f>SUM(F113:F115)</f>
        <v>150000</v>
      </c>
    </row>
    <row r="113" spans="1:6" ht="37.5" customHeight="1">
      <c r="A113" s="355" t="s">
        <v>79</v>
      </c>
      <c r="B113" s="363" t="s">
        <v>669</v>
      </c>
      <c r="C113" s="394"/>
      <c r="D113" s="405">
        <f>SUM(E113:F113)</f>
        <v>0</v>
      </c>
      <c r="E113" s="172" t="s">
        <v>165</v>
      </c>
      <c r="F113" s="253">
        <v>0</v>
      </c>
    </row>
    <row r="114" spans="1:6" ht="39.75" customHeight="1">
      <c r="A114" s="355" t="s">
        <v>80</v>
      </c>
      <c r="B114" s="363" t="s">
        <v>286</v>
      </c>
      <c r="C114" s="394"/>
      <c r="D114" s="405">
        <f>SUM(E114:F114)</f>
        <v>150000</v>
      </c>
      <c r="E114" s="172" t="s">
        <v>165</v>
      </c>
      <c r="F114" s="253">
        <v>150000</v>
      </c>
    </row>
    <row r="115" spans="1:6" ht="52.5" customHeight="1" thickBot="1">
      <c r="A115" s="355" t="s">
        <v>81</v>
      </c>
      <c r="B115" s="361" t="s">
        <v>251</v>
      </c>
      <c r="C115" s="396"/>
      <c r="D115" s="416">
        <f>SUM(E115:F115)</f>
        <v>12928</v>
      </c>
      <c r="E115" s="417">
        <v>12928</v>
      </c>
      <c r="F115" s="418">
        <v>0</v>
      </c>
    </row>
    <row r="116" spans="2:4" ht="12.75">
      <c r="B116" s="340"/>
      <c r="D116" s="340"/>
    </row>
    <row r="117" spans="2:4" ht="12.75">
      <c r="B117" s="340"/>
      <c r="D117" s="340"/>
    </row>
    <row r="118" spans="2:4" ht="12.75">
      <c r="B118" s="340"/>
      <c r="D118" s="340"/>
    </row>
    <row r="119" spans="2:4" ht="12.75">
      <c r="B119" s="340"/>
      <c r="D119" s="340"/>
    </row>
    <row r="120" spans="2:4" ht="12.75">
      <c r="B120" s="340"/>
      <c r="D120" s="340"/>
    </row>
    <row r="121" spans="2:4" ht="12.75">
      <c r="B121" s="340"/>
      <c r="D121" s="340"/>
    </row>
    <row r="122" spans="2:4" ht="12.75">
      <c r="B122" s="340"/>
      <c r="D122" s="340"/>
    </row>
    <row r="123" spans="2:4" ht="12.75">
      <c r="B123" s="340"/>
      <c r="D123" s="340"/>
    </row>
    <row r="124" spans="2:4" ht="12.75">
      <c r="B124" s="340"/>
      <c r="D124" s="340"/>
    </row>
    <row r="125" spans="2:4" ht="12.75">
      <c r="B125" s="340"/>
      <c r="D125" s="340"/>
    </row>
    <row r="126" spans="2:4" ht="12.75">
      <c r="B126" s="340"/>
      <c r="D126" s="340"/>
    </row>
    <row r="127" spans="2:4" ht="12.75">
      <c r="B127" s="340"/>
      <c r="D127" s="340"/>
    </row>
    <row r="128" spans="2:4" ht="12.75">
      <c r="B128" s="340"/>
      <c r="D128" s="340"/>
    </row>
    <row r="129" spans="2:4" ht="12.75">
      <c r="B129" s="340"/>
      <c r="D129" s="340"/>
    </row>
    <row r="130" spans="2:4" ht="12.75">
      <c r="B130" s="340"/>
      <c r="D130" s="340"/>
    </row>
    <row r="131" spans="2:4" ht="12.75">
      <c r="B131" s="340"/>
      <c r="D131" s="340"/>
    </row>
    <row r="132" spans="2:4" ht="12.75">
      <c r="B132" s="340"/>
      <c r="D132" s="340"/>
    </row>
    <row r="133" spans="2:4" ht="12.75">
      <c r="B133" s="340"/>
      <c r="D133" s="340"/>
    </row>
    <row r="134" spans="2:4" ht="12.75">
      <c r="B134" s="340"/>
      <c r="D134" s="342"/>
    </row>
    <row r="135" spans="2:4" ht="12.75">
      <c r="B135" s="340"/>
      <c r="D135" s="340"/>
    </row>
    <row r="136" spans="2:4" ht="12.75">
      <c r="B136" s="340"/>
      <c r="D136" s="340"/>
    </row>
    <row r="137" spans="2:4" ht="12.75">
      <c r="B137" s="340"/>
      <c r="D137" s="340"/>
    </row>
    <row r="138" spans="2:4" ht="12.75">
      <c r="B138" s="340"/>
      <c r="D138" s="340"/>
    </row>
    <row r="139" spans="2:4" ht="12.75">
      <c r="B139" s="340"/>
      <c r="D139" s="340"/>
    </row>
    <row r="140" spans="2:4" ht="12.75">
      <c r="B140" s="340"/>
      <c r="D140" s="340"/>
    </row>
    <row r="141" spans="2:4" ht="12.75">
      <c r="B141" s="340"/>
      <c r="D141" s="340"/>
    </row>
    <row r="142" spans="2:4" ht="12.75">
      <c r="B142" s="340"/>
      <c r="D142" s="340"/>
    </row>
    <row r="143" spans="2:4" ht="12.75">
      <c r="B143" s="340"/>
      <c r="D143" s="340"/>
    </row>
    <row r="144" spans="2:4" ht="12.75">
      <c r="B144" s="340"/>
      <c r="D144" s="340"/>
    </row>
    <row r="145" spans="2:4" ht="12.75">
      <c r="B145" s="340"/>
      <c r="D145" s="340"/>
    </row>
    <row r="146" spans="2:4" ht="12.75">
      <c r="B146" s="340"/>
      <c r="D146" s="340"/>
    </row>
    <row r="147" spans="2:4" ht="12.75">
      <c r="B147" s="340"/>
      <c r="D147" s="340"/>
    </row>
    <row r="148" spans="2:4" ht="12.75">
      <c r="B148" s="340"/>
      <c r="D148" s="340"/>
    </row>
    <row r="149" spans="2:4" ht="12.75">
      <c r="B149" s="340"/>
      <c r="D149" s="340"/>
    </row>
    <row r="150" spans="2:4" ht="12.75">
      <c r="B150" s="340"/>
      <c r="D150" s="340"/>
    </row>
    <row r="151" spans="2:4" ht="12.75">
      <c r="B151" s="340"/>
      <c r="D151" s="340"/>
    </row>
    <row r="152" spans="2:4" ht="12.75">
      <c r="B152" s="340"/>
      <c r="D152" s="340"/>
    </row>
  </sheetData>
  <sheetProtection/>
  <protectedRanges>
    <protectedRange sqref="E48" name="Range7"/>
    <protectedRange sqref="E104:E105 E107:E108 F110:F111 E115:F115 F113:F114" name="Range4"/>
    <protectedRange sqref="E38:E39 E42:E45 F50 E56 E52 F54" name="Range2"/>
    <protectedRange sqref="E12:E14 E16" name="Range1"/>
    <protectedRange sqref="E58:E61 F63:F64 E78 F67 E69 E71:E74 E76" name="Range3"/>
    <protectedRange sqref="C2 F2" name="Range8"/>
    <protectedRange sqref="E20" name="Range1_1"/>
    <protectedRange sqref="E19 E21:E36" name="Range3_1"/>
    <protectedRange sqref="E81:E86 E88:E102" name="Range3_2"/>
    <protectedRange sqref="E77" name="Range2_1"/>
  </protectedRanges>
  <mergeCells count="8">
    <mergeCell ref="D1:F1"/>
    <mergeCell ref="A6:A7"/>
    <mergeCell ref="B6:B7"/>
    <mergeCell ref="C6:C7"/>
    <mergeCell ref="D6:D7"/>
    <mergeCell ref="B3:F3"/>
    <mergeCell ref="C2:F2"/>
    <mergeCell ref="D5:F5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portrait" paperSize="9" r:id="rId1"/>
  <ignoredErrors>
    <ignoredError sqref="D87 D112" formula="1"/>
    <ignoredError sqref="D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8"/>
  <sheetViews>
    <sheetView zoomScalePageLayoutView="0" workbookViewId="0" topLeftCell="A1">
      <selection activeCell="I2" sqref="I2:J2"/>
    </sheetView>
  </sheetViews>
  <sheetFormatPr defaultColWidth="9.140625" defaultRowHeight="12.75"/>
  <cols>
    <col min="1" max="1" width="5.140625" style="207" customWidth="1"/>
    <col min="2" max="2" width="5.421875" style="215" customWidth="1"/>
    <col min="3" max="3" width="4.421875" style="216" customWidth="1"/>
    <col min="4" max="4" width="5.7109375" style="217" customWidth="1"/>
    <col min="5" max="5" width="32.00390625" style="211" customWidth="1"/>
    <col min="6" max="6" width="13.7109375" style="128" customWidth="1"/>
    <col min="7" max="7" width="14.421875" style="128" customWidth="1"/>
    <col min="8" max="8" width="11.57421875" style="128" customWidth="1"/>
    <col min="9" max="16384" width="9.140625" style="128" customWidth="1"/>
  </cols>
  <sheetData>
    <row r="1" s="116" customFormat="1" ht="12.75">
      <c r="F1" s="327"/>
    </row>
    <row r="2" spans="1:10" s="116" customFormat="1" ht="71.25" customHeight="1">
      <c r="A2" s="121"/>
      <c r="B2" s="121"/>
      <c r="C2" s="121"/>
      <c r="D2" s="121"/>
      <c r="E2" s="121"/>
      <c r="F2" s="484" t="s">
        <v>878</v>
      </c>
      <c r="G2" s="484"/>
      <c r="H2" s="484"/>
      <c r="I2" s="485"/>
      <c r="J2" s="485"/>
    </row>
    <row r="3" spans="1:8" s="116" customFormat="1" ht="49.5" customHeight="1">
      <c r="A3" s="483" t="s">
        <v>870</v>
      </c>
      <c r="B3" s="483"/>
      <c r="C3" s="483"/>
      <c r="D3" s="483"/>
      <c r="E3" s="483"/>
      <c r="F3" s="483"/>
      <c r="G3" s="483"/>
      <c r="H3" s="483"/>
    </row>
    <row r="4" spans="1:7" ht="15.75" customHeight="1" thickBot="1">
      <c r="A4" s="123"/>
      <c r="B4" s="124"/>
      <c r="C4" s="122"/>
      <c r="D4" s="122"/>
      <c r="E4" s="125"/>
      <c r="F4" s="123"/>
      <c r="G4" s="128" t="s">
        <v>862</v>
      </c>
    </row>
    <row r="5" spans="1:8" ht="23.25" customHeight="1" thickBot="1">
      <c r="A5" s="489" t="s">
        <v>515</v>
      </c>
      <c r="B5" s="493" t="s">
        <v>323</v>
      </c>
      <c r="C5" s="496" t="s">
        <v>162</v>
      </c>
      <c r="D5" s="496" t="s">
        <v>163</v>
      </c>
      <c r="E5" s="486" t="s">
        <v>516</v>
      </c>
      <c r="F5" s="499" t="s">
        <v>256</v>
      </c>
      <c r="G5" s="500"/>
      <c r="H5" s="501"/>
    </row>
    <row r="6" spans="1:8" s="131" customFormat="1" ht="26.25" customHeight="1">
      <c r="A6" s="490"/>
      <c r="B6" s="494"/>
      <c r="C6" s="497"/>
      <c r="D6" s="497"/>
      <c r="E6" s="487"/>
      <c r="F6" s="129" t="s">
        <v>257</v>
      </c>
      <c r="G6" s="130" t="s">
        <v>258</v>
      </c>
      <c r="H6" s="419"/>
    </row>
    <row r="7" spans="1:8" s="135" customFormat="1" ht="42.75" customHeight="1" thickBot="1">
      <c r="A7" s="491"/>
      <c r="B7" s="495"/>
      <c r="C7" s="498"/>
      <c r="D7" s="498"/>
      <c r="E7" s="488"/>
      <c r="F7" s="132" t="s">
        <v>259</v>
      </c>
      <c r="G7" s="133" t="s">
        <v>155</v>
      </c>
      <c r="H7" s="420" t="s">
        <v>156</v>
      </c>
    </row>
    <row r="8" spans="1:8" s="143" customFormat="1" ht="15.75" thickBot="1">
      <c r="A8" s="136">
        <v>1</v>
      </c>
      <c r="B8" s="137">
        <v>2</v>
      </c>
      <c r="C8" s="137">
        <v>3</v>
      </c>
      <c r="D8" s="138">
        <v>4</v>
      </c>
      <c r="E8" s="139">
        <v>5</v>
      </c>
      <c r="F8" s="140">
        <v>6</v>
      </c>
      <c r="G8" s="141">
        <v>7</v>
      </c>
      <c r="H8" s="142">
        <v>8</v>
      </c>
    </row>
    <row r="9" spans="1:8" s="150" customFormat="1" ht="65.25" customHeight="1" thickBot="1">
      <c r="A9" s="144">
        <v>2000</v>
      </c>
      <c r="B9" s="145" t="s">
        <v>164</v>
      </c>
      <c r="C9" s="146" t="s">
        <v>165</v>
      </c>
      <c r="D9" s="147" t="s">
        <v>165</v>
      </c>
      <c r="E9" s="148" t="s">
        <v>824</v>
      </c>
      <c r="F9" s="149">
        <f>SUM(F10,F46,F63,F89,F145,F165,F185,F214,F246,F277,F309)</f>
        <v>2395136.9000000004</v>
      </c>
      <c r="G9" s="149">
        <f>SUM(G10,G46,G63,G89,G145,G165,G185,G214,G246,G277,G309)</f>
        <v>1804004.9</v>
      </c>
      <c r="H9" s="421">
        <f>SUM(H10,H46,H63,H89,H145,H165,H185,H214,H246,H277,H309)</f>
        <v>741132</v>
      </c>
    </row>
    <row r="10" spans="1:8" s="157" customFormat="1" ht="76.5" customHeight="1">
      <c r="A10" s="151">
        <v>2100</v>
      </c>
      <c r="B10" s="152" t="s">
        <v>554</v>
      </c>
      <c r="C10" s="153" t="s">
        <v>501</v>
      </c>
      <c r="D10" s="154" t="s">
        <v>501</v>
      </c>
      <c r="E10" s="155" t="s">
        <v>825</v>
      </c>
      <c r="F10" s="236">
        <f>SUM(F12,F17,F21,F26,F29,F32,F35,F38)</f>
        <v>1290002.1</v>
      </c>
      <c r="G10" s="236">
        <f>SUM(G12,G17,G21,G26,G29,G32,G35,G38)</f>
        <v>776618.2999999999</v>
      </c>
      <c r="H10" s="422">
        <f>SUM(H12,H17,H21,H26,H29,H32,H35,H38)</f>
        <v>513383.8</v>
      </c>
    </row>
    <row r="11" spans="1:8" ht="11.25" customHeight="1">
      <c r="A11" s="151"/>
      <c r="B11" s="152"/>
      <c r="C11" s="153"/>
      <c r="D11" s="154"/>
      <c r="E11" s="158" t="s">
        <v>444</v>
      </c>
      <c r="F11" s="242"/>
      <c r="G11" s="242"/>
      <c r="H11" s="423"/>
    </row>
    <row r="12" spans="1:8" s="164" customFormat="1" ht="60" customHeight="1">
      <c r="A12" s="161">
        <v>2110</v>
      </c>
      <c r="B12" s="152" t="s">
        <v>554</v>
      </c>
      <c r="C12" s="162" t="s">
        <v>502</v>
      </c>
      <c r="D12" s="163" t="s">
        <v>501</v>
      </c>
      <c r="E12" s="158" t="s">
        <v>324</v>
      </c>
      <c r="F12" s="242">
        <f>SUM(F14)</f>
        <v>682815.2</v>
      </c>
      <c r="G12" s="242">
        <f>SUM(G14)</f>
        <v>659015.2</v>
      </c>
      <c r="H12" s="423">
        <f>SUM(H14)</f>
        <v>23800</v>
      </c>
    </row>
    <row r="13" spans="1:8" s="164" customFormat="1" ht="12" customHeight="1">
      <c r="A13" s="161"/>
      <c r="B13" s="152"/>
      <c r="C13" s="162"/>
      <c r="D13" s="163"/>
      <c r="E13" s="158" t="s">
        <v>445</v>
      </c>
      <c r="F13" s="242"/>
      <c r="G13" s="242"/>
      <c r="H13" s="423"/>
    </row>
    <row r="14" spans="1:8" ht="27.75" customHeight="1">
      <c r="A14" s="165">
        <v>2111</v>
      </c>
      <c r="B14" s="166" t="s">
        <v>554</v>
      </c>
      <c r="C14" s="167" t="s">
        <v>502</v>
      </c>
      <c r="D14" s="168" t="s">
        <v>502</v>
      </c>
      <c r="E14" s="329" t="s">
        <v>325</v>
      </c>
      <c r="F14" s="170">
        <f>SUM(G14:H14)</f>
        <v>682815.2</v>
      </c>
      <c r="G14" s="170">
        <v>659015.2</v>
      </c>
      <c r="H14" s="170">
        <v>23800</v>
      </c>
    </row>
    <row r="15" spans="1:8" ht="23.25" customHeight="1">
      <c r="A15" s="171">
        <v>2112</v>
      </c>
      <c r="B15" s="162" t="s">
        <v>554</v>
      </c>
      <c r="C15" s="162" t="s">
        <v>502</v>
      </c>
      <c r="D15" s="162" t="s">
        <v>503</v>
      </c>
      <c r="E15" s="175" t="s">
        <v>166</v>
      </c>
      <c r="F15" s="242">
        <f>SUM(G15:H15)</f>
        <v>0</v>
      </c>
      <c r="G15" s="242"/>
      <c r="H15" s="423"/>
    </row>
    <row r="16" spans="1:8" ht="18.75" customHeight="1" thickBot="1">
      <c r="A16" s="151">
        <v>2113</v>
      </c>
      <c r="B16" s="152" t="s">
        <v>554</v>
      </c>
      <c r="C16" s="153" t="s">
        <v>502</v>
      </c>
      <c r="D16" s="154" t="s">
        <v>366</v>
      </c>
      <c r="E16" s="176" t="s">
        <v>167</v>
      </c>
      <c r="F16" s="330">
        <f>SUM(G16:H16)</f>
        <v>0</v>
      </c>
      <c r="G16" s="330"/>
      <c r="H16" s="424"/>
    </row>
    <row r="17" spans="1:8" ht="18.75" customHeight="1">
      <c r="A17" s="161">
        <v>2120</v>
      </c>
      <c r="B17" s="152" t="s">
        <v>554</v>
      </c>
      <c r="C17" s="162" t="s">
        <v>503</v>
      </c>
      <c r="D17" s="163" t="s">
        <v>501</v>
      </c>
      <c r="E17" s="158" t="s">
        <v>168</v>
      </c>
      <c r="F17" s="242">
        <f>SUM(F19:F20)</f>
        <v>0</v>
      </c>
      <c r="G17" s="242">
        <f>SUM(G19:G20)</f>
        <v>0</v>
      </c>
      <c r="H17" s="423">
        <f>SUM(H19:H20)</f>
        <v>0</v>
      </c>
    </row>
    <row r="18" spans="1:8" s="164" customFormat="1" ht="19.5" customHeight="1">
      <c r="A18" s="161"/>
      <c r="B18" s="152"/>
      <c r="C18" s="162"/>
      <c r="D18" s="163"/>
      <c r="E18" s="158" t="s">
        <v>445</v>
      </c>
      <c r="F18" s="242"/>
      <c r="G18" s="242"/>
      <c r="H18" s="423"/>
    </row>
    <row r="19" spans="1:8" ht="20.25" customHeight="1" thickBot="1">
      <c r="A19" s="161">
        <v>2121</v>
      </c>
      <c r="B19" s="152" t="s">
        <v>554</v>
      </c>
      <c r="C19" s="162" t="s">
        <v>503</v>
      </c>
      <c r="D19" s="163" t="s">
        <v>502</v>
      </c>
      <c r="E19" s="158" t="s">
        <v>326</v>
      </c>
      <c r="F19" s="256">
        <f>SUM(G19:H19)</f>
        <v>0</v>
      </c>
      <c r="G19" s="256"/>
      <c r="H19" s="425"/>
    </row>
    <row r="20" spans="1:8" ht="35.25" customHeight="1" thickBot="1">
      <c r="A20" s="161">
        <v>2122</v>
      </c>
      <c r="B20" s="152" t="s">
        <v>554</v>
      </c>
      <c r="C20" s="162" t="s">
        <v>503</v>
      </c>
      <c r="D20" s="163" t="s">
        <v>503</v>
      </c>
      <c r="E20" s="158" t="s">
        <v>171</v>
      </c>
      <c r="F20" s="256">
        <f>SUM(G20:H20)</f>
        <v>0</v>
      </c>
      <c r="G20" s="256"/>
      <c r="H20" s="425"/>
    </row>
    <row r="21" spans="1:8" ht="18" customHeight="1">
      <c r="A21" s="161">
        <v>2130</v>
      </c>
      <c r="B21" s="152" t="s">
        <v>554</v>
      </c>
      <c r="C21" s="162" t="s">
        <v>366</v>
      </c>
      <c r="D21" s="163" t="s">
        <v>501</v>
      </c>
      <c r="E21" s="158" t="s">
        <v>172</v>
      </c>
      <c r="F21" s="331">
        <f>SUM(F25,F24)</f>
        <v>4999</v>
      </c>
      <c r="G21" s="331">
        <f>SUM(G25,G24)</f>
        <v>4999</v>
      </c>
      <c r="H21" s="331">
        <f>SUM(H25,H24)</f>
        <v>0</v>
      </c>
    </row>
    <row r="22" spans="1:8" s="164" customFormat="1" ht="10.5" customHeight="1">
      <c r="A22" s="161"/>
      <c r="B22" s="152"/>
      <c r="C22" s="162"/>
      <c r="D22" s="163"/>
      <c r="E22" s="158" t="s">
        <v>445</v>
      </c>
      <c r="F22" s="242"/>
      <c r="G22" s="242"/>
      <c r="H22" s="423"/>
    </row>
    <row r="23" spans="1:8" ht="31.5" customHeight="1" thickBot="1">
      <c r="A23" s="161">
        <v>2131</v>
      </c>
      <c r="B23" s="152" t="s">
        <v>554</v>
      </c>
      <c r="C23" s="162" t="s">
        <v>366</v>
      </c>
      <c r="D23" s="163" t="s">
        <v>502</v>
      </c>
      <c r="E23" s="158" t="s">
        <v>173</v>
      </c>
      <c r="F23" s="256">
        <f>SUM(G23:H23)</f>
        <v>0</v>
      </c>
      <c r="G23" s="256"/>
      <c r="H23" s="425"/>
    </row>
    <row r="24" spans="1:8" ht="27" customHeight="1" thickBot="1">
      <c r="A24" s="161">
        <v>2132</v>
      </c>
      <c r="B24" s="152" t="s">
        <v>554</v>
      </c>
      <c r="C24" s="162">
        <v>3</v>
      </c>
      <c r="D24" s="163">
        <v>2</v>
      </c>
      <c r="E24" s="158" t="s">
        <v>174</v>
      </c>
      <c r="F24" s="256">
        <f>SUM(G24:H24)</f>
        <v>0</v>
      </c>
      <c r="G24" s="256"/>
      <c r="H24" s="256"/>
    </row>
    <row r="25" spans="1:8" ht="24" customHeight="1" thickBot="1">
      <c r="A25" s="161">
        <v>2133</v>
      </c>
      <c r="B25" s="152" t="s">
        <v>554</v>
      </c>
      <c r="C25" s="162">
        <v>3</v>
      </c>
      <c r="D25" s="163">
        <v>3</v>
      </c>
      <c r="E25" s="158" t="s">
        <v>175</v>
      </c>
      <c r="F25" s="256">
        <f>SUM(G25:H25)</f>
        <v>4999</v>
      </c>
      <c r="G25" s="334">
        <v>4999</v>
      </c>
      <c r="H25" s="334"/>
    </row>
    <row r="26" spans="1:8" ht="27.75" customHeight="1">
      <c r="A26" s="161">
        <v>2140</v>
      </c>
      <c r="B26" s="152" t="s">
        <v>554</v>
      </c>
      <c r="C26" s="162">
        <v>4</v>
      </c>
      <c r="D26" s="163">
        <v>0</v>
      </c>
      <c r="E26" s="158" t="s">
        <v>176</v>
      </c>
      <c r="F26" s="242">
        <f>SUM(F28)</f>
        <v>0</v>
      </c>
      <c r="G26" s="242">
        <f>SUM(G28)</f>
        <v>0</v>
      </c>
      <c r="H26" s="423">
        <f>SUM(H28)</f>
        <v>0</v>
      </c>
    </row>
    <row r="27" spans="1:8" s="164" customFormat="1" ht="14.25" customHeight="1">
      <c r="A27" s="161"/>
      <c r="B27" s="152"/>
      <c r="C27" s="162"/>
      <c r="D27" s="163"/>
      <c r="E27" s="158" t="s">
        <v>445</v>
      </c>
      <c r="F27" s="242"/>
      <c r="G27" s="242"/>
      <c r="H27" s="423"/>
    </row>
    <row r="28" spans="1:8" ht="24.75" customHeight="1" thickBot="1">
      <c r="A28" s="161">
        <v>2141</v>
      </c>
      <c r="B28" s="152" t="s">
        <v>554</v>
      </c>
      <c r="C28" s="162">
        <v>4</v>
      </c>
      <c r="D28" s="163">
        <v>1</v>
      </c>
      <c r="E28" s="158" t="s">
        <v>177</v>
      </c>
      <c r="F28" s="256">
        <f>SUM(G28:H28)</f>
        <v>0</v>
      </c>
      <c r="G28" s="256"/>
      <c r="H28" s="425"/>
    </row>
    <row r="29" spans="1:8" ht="49.5" customHeight="1">
      <c r="A29" s="161">
        <v>2150</v>
      </c>
      <c r="B29" s="152" t="s">
        <v>554</v>
      </c>
      <c r="C29" s="162">
        <v>5</v>
      </c>
      <c r="D29" s="163">
        <v>0</v>
      </c>
      <c r="E29" s="158" t="s">
        <v>178</v>
      </c>
      <c r="F29" s="242">
        <f>SUM(F31)</f>
        <v>0</v>
      </c>
      <c r="G29" s="242">
        <f>SUM(G31)</f>
        <v>0</v>
      </c>
      <c r="H29" s="423">
        <f>SUM(H31)</f>
        <v>0</v>
      </c>
    </row>
    <row r="30" spans="1:8" s="164" customFormat="1" ht="16.5" customHeight="1">
      <c r="A30" s="161"/>
      <c r="B30" s="152"/>
      <c r="C30" s="162"/>
      <c r="D30" s="163"/>
      <c r="E30" s="158" t="s">
        <v>445</v>
      </c>
      <c r="F30" s="242"/>
      <c r="G30" s="242"/>
      <c r="H30" s="423"/>
    </row>
    <row r="31" spans="1:8" ht="52.5" customHeight="1" thickBot="1">
      <c r="A31" s="161">
        <v>2151</v>
      </c>
      <c r="B31" s="152" t="s">
        <v>554</v>
      </c>
      <c r="C31" s="162">
        <v>5</v>
      </c>
      <c r="D31" s="163">
        <v>1</v>
      </c>
      <c r="E31" s="158" t="s">
        <v>179</v>
      </c>
      <c r="F31" s="256">
        <f>SUM(G31:H31)</f>
        <v>0</v>
      </c>
      <c r="G31" s="256"/>
      <c r="H31" s="425"/>
    </row>
    <row r="32" spans="1:8" ht="37.5" customHeight="1">
      <c r="A32" s="161">
        <v>2160</v>
      </c>
      <c r="B32" s="152" t="s">
        <v>554</v>
      </c>
      <c r="C32" s="162">
        <v>6</v>
      </c>
      <c r="D32" s="163">
        <v>0</v>
      </c>
      <c r="E32" s="158" t="s">
        <v>180</v>
      </c>
      <c r="F32" s="332">
        <f>SUM(F34)</f>
        <v>602187.9</v>
      </c>
      <c r="G32" s="259">
        <f>SUM(G34)</f>
        <v>112604.1</v>
      </c>
      <c r="H32" s="423">
        <f>SUM(H34)</f>
        <v>489583.8</v>
      </c>
    </row>
    <row r="33" spans="1:8" s="164" customFormat="1" ht="20.25" customHeight="1" thickBot="1">
      <c r="A33" s="161"/>
      <c r="B33" s="152"/>
      <c r="C33" s="162"/>
      <c r="D33" s="163"/>
      <c r="E33" s="158" t="s">
        <v>445</v>
      </c>
      <c r="F33" s="332"/>
      <c r="G33" s="242"/>
      <c r="H33" s="426"/>
    </row>
    <row r="34" spans="1:8" ht="39" customHeight="1" thickBot="1">
      <c r="A34" s="165">
        <v>2161</v>
      </c>
      <c r="B34" s="166" t="s">
        <v>554</v>
      </c>
      <c r="C34" s="167">
        <v>6</v>
      </c>
      <c r="D34" s="168">
        <v>1</v>
      </c>
      <c r="E34" s="329" t="s">
        <v>181</v>
      </c>
      <c r="F34" s="335">
        <f>SUM(G34:H34)</f>
        <v>602187.9</v>
      </c>
      <c r="G34" s="336">
        <v>112604.1</v>
      </c>
      <c r="H34" s="427">
        <v>489583.8</v>
      </c>
    </row>
    <row r="35" spans="1:8" ht="24">
      <c r="A35" s="161">
        <v>2170</v>
      </c>
      <c r="B35" s="152" t="s">
        <v>554</v>
      </c>
      <c r="C35" s="162">
        <v>7</v>
      </c>
      <c r="D35" s="163">
        <v>0</v>
      </c>
      <c r="E35" s="158" t="s">
        <v>44</v>
      </c>
      <c r="F35" s="332">
        <f>SUM(F37)</f>
        <v>0</v>
      </c>
      <c r="G35" s="242">
        <f>SUM(G37)</f>
        <v>0</v>
      </c>
      <c r="H35" s="428">
        <f>SUM(H37)</f>
        <v>0</v>
      </c>
    </row>
    <row r="36" spans="1:8" s="164" customFormat="1" ht="14.25" customHeight="1">
      <c r="A36" s="161"/>
      <c r="B36" s="152"/>
      <c r="C36" s="162"/>
      <c r="D36" s="163"/>
      <c r="E36" s="158" t="s">
        <v>445</v>
      </c>
      <c r="F36" s="332"/>
      <c r="G36" s="242"/>
      <c r="H36" s="423"/>
    </row>
    <row r="37" spans="1:8" ht="24.75" thickBot="1">
      <c r="A37" s="161">
        <v>2171</v>
      </c>
      <c r="B37" s="152" t="s">
        <v>554</v>
      </c>
      <c r="C37" s="162">
        <v>7</v>
      </c>
      <c r="D37" s="163">
        <v>1</v>
      </c>
      <c r="E37" s="158" t="s">
        <v>44</v>
      </c>
      <c r="F37" s="333">
        <f>SUM(G37:H37)</f>
        <v>0</v>
      </c>
      <c r="G37" s="256"/>
      <c r="H37" s="425"/>
    </row>
    <row r="38" spans="1:8" ht="38.25" customHeight="1">
      <c r="A38" s="161">
        <v>2180</v>
      </c>
      <c r="B38" s="152" t="s">
        <v>554</v>
      </c>
      <c r="C38" s="162">
        <v>8</v>
      </c>
      <c r="D38" s="163">
        <v>0</v>
      </c>
      <c r="E38" s="158" t="s">
        <v>182</v>
      </c>
      <c r="F38" s="242">
        <f>SUM(F40)</f>
        <v>0</v>
      </c>
      <c r="G38" s="242">
        <f>SUM(G40)</f>
        <v>0</v>
      </c>
      <c r="H38" s="423">
        <f>SUM(H40)</f>
        <v>0</v>
      </c>
    </row>
    <row r="39" spans="1:8" s="164" customFormat="1" ht="18.75" customHeight="1">
      <c r="A39" s="161"/>
      <c r="B39" s="152"/>
      <c r="C39" s="162"/>
      <c r="D39" s="163"/>
      <c r="E39" s="158" t="s">
        <v>445</v>
      </c>
      <c r="F39" s="242"/>
      <c r="G39" s="242"/>
      <c r="H39" s="423"/>
    </row>
    <row r="40" spans="1:8" ht="34.5" customHeight="1">
      <c r="A40" s="161">
        <v>2181</v>
      </c>
      <c r="B40" s="152" t="s">
        <v>554</v>
      </c>
      <c r="C40" s="162">
        <v>8</v>
      </c>
      <c r="D40" s="163">
        <v>1</v>
      </c>
      <c r="E40" s="158" t="s">
        <v>182</v>
      </c>
      <c r="F40" s="242">
        <f>SUM(F42:F43)</f>
        <v>0</v>
      </c>
      <c r="G40" s="242">
        <f>SUM(G42:G43)</f>
        <v>0</v>
      </c>
      <c r="H40" s="423">
        <f>SUM(H42:H43)</f>
        <v>0</v>
      </c>
    </row>
    <row r="41" spans="1:8" ht="15">
      <c r="A41" s="161"/>
      <c r="B41" s="152"/>
      <c r="C41" s="162"/>
      <c r="D41" s="163"/>
      <c r="E41" s="176" t="s">
        <v>445</v>
      </c>
      <c r="F41" s="242"/>
      <c r="G41" s="242"/>
      <c r="H41" s="423"/>
    </row>
    <row r="42" spans="1:8" ht="24.75" thickBot="1">
      <c r="A42" s="161">
        <v>2182</v>
      </c>
      <c r="B42" s="152" t="s">
        <v>554</v>
      </c>
      <c r="C42" s="162">
        <v>8</v>
      </c>
      <c r="D42" s="163">
        <v>1</v>
      </c>
      <c r="E42" s="176" t="s">
        <v>452</v>
      </c>
      <c r="F42" s="256">
        <f>SUM(G42:H42)</f>
        <v>0</v>
      </c>
      <c r="G42" s="256"/>
      <c r="H42" s="425"/>
    </row>
    <row r="43" spans="1:8" ht="24.75" thickBot="1">
      <c r="A43" s="161">
        <v>2183</v>
      </c>
      <c r="B43" s="152" t="s">
        <v>554</v>
      </c>
      <c r="C43" s="162">
        <v>8</v>
      </c>
      <c r="D43" s="163">
        <v>1</v>
      </c>
      <c r="E43" s="176" t="s">
        <v>453</v>
      </c>
      <c r="F43" s="256">
        <f>SUM(G43:H43)</f>
        <v>0</v>
      </c>
      <c r="G43" s="256">
        <f>G44</f>
        <v>0</v>
      </c>
      <c r="H43" s="425">
        <f>H44</f>
        <v>0</v>
      </c>
    </row>
    <row r="44" spans="1:8" ht="36.75" thickBot="1">
      <c r="A44" s="161">
        <v>2184</v>
      </c>
      <c r="B44" s="152" t="s">
        <v>554</v>
      </c>
      <c r="C44" s="162">
        <v>8</v>
      </c>
      <c r="D44" s="163">
        <v>1</v>
      </c>
      <c r="E44" s="176" t="s">
        <v>458</v>
      </c>
      <c r="F44" s="256">
        <f>SUM(G44:H44)</f>
        <v>0</v>
      </c>
      <c r="G44" s="256"/>
      <c r="H44" s="425"/>
    </row>
    <row r="45" spans="1:8" ht="15">
      <c r="A45" s="161">
        <v>2185</v>
      </c>
      <c r="B45" s="152" t="s">
        <v>554</v>
      </c>
      <c r="C45" s="162">
        <v>8</v>
      </c>
      <c r="D45" s="163">
        <v>1</v>
      </c>
      <c r="E45" s="176"/>
      <c r="F45" s="242"/>
      <c r="G45" s="242"/>
      <c r="H45" s="423"/>
    </row>
    <row r="46" spans="1:8" s="157" customFormat="1" ht="40.5" customHeight="1">
      <c r="A46" s="161">
        <v>2200</v>
      </c>
      <c r="B46" s="152" t="s">
        <v>555</v>
      </c>
      <c r="C46" s="162">
        <v>0</v>
      </c>
      <c r="D46" s="163">
        <v>0</v>
      </c>
      <c r="E46" s="155" t="s">
        <v>826</v>
      </c>
      <c r="F46" s="331">
        <f>SUM(F48,F51,F54,F57,F60)</f>
        <v>0</v>
      </c>
      <c r="G46" s="331">
        <f>SUM(G48,G51,G54,G57,G60)</f>
        <v>0</v>
      </c>
      <c r="H46" s="429">
        <f>SUM(H48,H51,H54,H57,H60)</f>
        <v>0</v>
      </c>
    </row>
    <row r="47" spans="1:8" ht="11.25" customHeight="1">
      <c r="A47" s="151"/>
      <c r="B47" s="152"/>
      <c r="C47" s="153"/>
      <c r="D47" s="154"/>
      <c r="E47" s="158" t="s">
        <v>444</v>
      </c>
      <c r="F47" s="307"/>
      <c r="G47" s="307"/>
      <c r="H47" s="428"/>
    </row>
    <row r="48" spans="1:8" ht="21" customHeight="1">
      <c r="A48" s="161">
        <v>2210</v>
      </c>
      <c r="B48" s="152" t="s">
        <v>555</v>
      </c>
      <c r="C48" s="162">
        <v>1</v>
      </c>
      <c r="D48" s="163">
        <v>0</v>
      </c>
      <c r="E48" s="158" t="s">
        <v>183</v>
      </c>
      <c r="F48" s="242">
        <f>SUM(F50)</f>
        <v>0</v>
      </c>
      <c r="G48" s="242">
        <f>SUM(G50)</f>
        <v>0</v>
      </c>
      <c r="H48" s="423">
        <f>SUM(H50)</f>
        <v>0</v>
      </c>
    </row>
    <row r="49" spans="1:8" s="164" customFormat="1" ht="10.5" customHeight="1">
      <c r="A49" s="161"/>
      <c r="B49" s="152"/>
      <c r="C49" s="162"/>
      <c r="D49" s="163"/>
      <c r="E49" s="158" t="s">
        <v>445</v>
      </c>
      <c r="F49" s="242"/>
      <c r="G49" s="242"/>
      <c r="H49" s="423"/>
    </row>
    <row r="50" spans="1:8" ht="19.5" customHeight="1" thickBot="1">
      <c r="A50" s="161">
        <v>2211</v>
      </c>
      <c r="B50" s="152" t="s">
        <v>555</v>
      </c>
      <c r="C50" s="162">
        <v>1</v>
      </c>
      <c r="D50" s="163">
        <v>1</v>
      </c>
      <c r="E50" s="158" t="s">
        <v>184</v>
      </c>
      <c r="F50" s="256">
        <f>SUM(G50:H50)</f>
        <v>0</v>
      </c>
      <c r="G50" s="256"/>
      <c r="H50" s="425"/>
    </row>
    <row r="51" spans="1:8" ht="17.25" customHeight="1">
      <c r="A51" s="161">
        <v>2220</v>
      </c>
      <c r="B51" s="152" t="s">
        <v>555</v>
      </c>
      <c r="C51" s="162">
        <v>2</v>
      </c>
      <c r="D51" s="163">
        <v>0</v>
      </c>
      <c r="E51" s="158" t="s">
        <v>185</v>
      </c>
      <c r="F51" s="242">
        <f>SUM(F53)</f>
        <v>0</v>
      </c>
      <c r="G51" s="242">
        <f>SUM(G53)</f>
        <v>0</v>
      </c>
      <c r="H51" s="423">
        <f>SUM(H53)</f>
        <v>0</v>
      </c>
    </row>
    <row r="52" spans="1:8" s="164" customFormat="1" ht="10.5" customHeight="1">
      <c r="A52" s="161"/>
      <c r="B52" s="152"/>
      <c r="C52" s="162"/>
      <c r="D52" s="163"/>
      <c r="E52" s="158" t="s">
        <v>445</v>
      </c>
      <c r="F52" s="242"/>
      <c r="G52" s="242"/>
      <c r="H52" s="423"/>
    </row>
    <row r="53" spans="1:8" ht="15.75" customHeight="1" thickBot="1">
      <c r="A53" s="161">
        <v>2221</v>
      </c>
      <c r="B53" s="152" t="s">
        <v>555</v>
      </c>
      <c r="C53" s="162">
        <v>2</v>
      </c>
      <c r="D53" s="163">
        <v>1</v>
      </c>
      <c r="E53" s="158" t="s">
        <v>186</v>
      </c>
      <c r="F53" s="256">
        <f>SUM(G53:H53)</f>
        <v>0</v>
      </c>
      <c r="G53" s="256"/>
      <c r="H53" s="425"/>
    </row>
    <row r="54" spans="1:8" ht="17.25" customHeight="1">
      <c r="A54" s="161">
        <v>2230</v>
      </c>
      <c r="B54" s="152" t="s">
        <v>555</v>
      </c>
      <c r="C54" s="162">
        <v>3</v>
      </c>
      <c r="D54" s="163">
        <v>0</v>
      </c>
      <c r="E54" s="158" t="s">
        <v>187</v>
      </c>
      <c r="F54" s="242">
        <f>SUM(F56)</f>
        <v>0</v>
      </c>
      <c r="G54" s="242">
        <f>SUM(G56)</f>
        <v>0</v>
      </c>
      <c r="H54" s="423">
        <f>SUM(H56)</f>
        <v>0</v>
      </c>
    </row>
    <row r="55" spans="1:8" s="164" customFormat="1" ht="14.25" customHeight="1">
      <c r="A55" s="161"/>
      <c r="B55" s="152"/>
      <c r="C55" s="162"/>
      <c r="D55" s="163"/>
      <c r="E55" s="158" t="s">
        <v>445</v>
      </c>
      <c r="F55" s="242"/>
      <c r="G55" s="242"/>
      <c r="H55" s="423"/>
    </row>
    <row r="56" spans="1:8" ht="19.5" customHeight="1" thickBot="1">
      <c r="A56" s="161">
        <v>2231</v>
      </c>
      <c r="B56" s="152" t="s">
        <v>555</v>
      </c>
      <c r="C56" s="162">
        <v>3</v>
      </c>
      <c r="D56" s="163">
        <v>1</v>
      </c>
      <c r="E56" s="158" t="s">
        <v>188</v>
      </c>
      <c r="F56" s="256">
        <f>SUM(G56:H56)</f>
        <v>0</v>
      </c>
      <c r="G56" s="256"/>
      <c r="H56" s="425"/>
    </row>
    <row r="57" spans="1:8" ht="38.25" customHeight="1">
      <c r="A57" s="161">
        <v>2240</v>
      </c>
      <c r="B57" s="152" t="s">
        <v>555</v>
      </c>
      <c r="C57" s="162">
        <v>4</v>
      </c>
      <c r="D57" s="163">
        <v>0</v>
      </c>
      <c r="E57" s="158" t="s">
        <v>189</v>
      </c>
      <c r="F57" s="242">
        <f>SUM(F59)</f>
        <v>0</v>
      </c>
      <c r="G57" s="242">
        <f>SUM(G59)</f>
        <v>0</v>
      </c>
      <c r="H57" s="423">
        <f>SUM(H59)</f>
        <v>0</v>
      </c>
    </row>
    <row r="58" spans="1:8" s="164" customFormat="1" ht="15.75" customHeight="1">
      <c r="A58" s="161"/>
      <c r="B58" s="162"/>
      <c r="C58" s="162"/>
      <c r="D58" s="163"/>
      <c r="E58" s="158" t="s">
        <v>445</v>
      </c>
      <c r="F58" s="242"/>
      <c r="G58" s="242"/>
      <c r="H58" s="423"/>
    </row>
    <row r="59" spans="1:8" ht="34.5" customHeight="1" thickBot="1">
      <c r="A59" s="161">
        <v>2241</v>
      </c>
      <c r="B59" s="152" t="s">
        <v>555</v>
      </c>
      <c r="C59" s="162">
        <v>4</v>
      </c>
      <c r="D59" s="163">
        <v>1</v>
      </c>
      <c r="E59" s="158" t="s">
        <v>189</v>
      </c>
      <c r="F59" s="256">
        <f>SUM(G59:H59)</f>
        <v>0</v>
      </c>
      <c r="G59" s="256"/>
      <c r="H59" s="425"/>
    </row>
    <row r="60" spans="1:8" ht="27.75" customHeight="1">
      <c r="A60" s="161">
        <v>2250</v>
      </c>
      <c r="B60" s="152" t="s">
        <v>555</v>
      </c>
      <c r="C60" s="162">
        <v>5</v>
      </c>
      <c r="D60" s="163">
        <v>0</v>
      </c>
      <c r="E60" s="158" t="s">
        <v>190</v>
      </c>
      <c r="F60" s="242">
        <f>SUM(F62)</f>
        <v>0</v>
      </c>
      <c r="G60" s="242">
        <f>SUM(G62)</f>
        <v>0</v>
      </c>
      <c r="H60" s="423">
        <f>SUM(H62)</f>
        <v>0</v>
      </c>
    </row>
    <row r="61" spans="1:8" s="164" customFormat="1" ht="13.5" customHeight="1">
      <c r="A61" s="161"/>
      <c r="B61" s="152"/>
      <c r="C61" s="162"/>
      <c r="D61" s="163"/>
      <c r="E61" s="158" t="s">
        <v>445</v>
      </c>
      <c r="F61" s="242"/>
      <c r="G61" s="242"/>
      <c r="H61" s="423"/>
    </row>
    <row r="62" spans="1:8" ht="25.5" customHeight="1" thickBot="1">
      <c r="A62" s="161">
        <v>2251</v>
      </c>
      <c r="B62" s="162" t="s">
        <v>555</v>
      </c>
      <c r="C62" s="162">
        <v>5</v>
      </c>
      <c r="D62" s="163">
        <v>1</v>
      </c>
      <c r="E62" s="158" t="s">
        <v>190</v>
      </c>
      <c r="F62" s="256">
        <f>SUM(G62:H62)</f>
        <v>0</v>
      </c>
      <c r="G62" s="256"/>
      <c r="H62" s="425"/>
    </row>
    <row r="63" spans="1:8" s="157" customFormat="1" ht="62.25" customHeight="1">
      <c r="A63" s="161">
        <v>2300</v>
      </c>
      <c r="B63" s="187" t="s">
        <v>556</v>
      </c>
      <c r="C63" s="188">
        <v>0</v>
      </c>
      <c r="D63" s="189">
        <v>0</v>
      </c>
      <c r="E63" s="179" t="s">
        <v>827</v>
      </c>
      <c r="F63" s="331">
        <f>SUM(F65,F70,F73,F77,F80,F83,F86)</f>
        <v>0</v>
      </c>
      <c r="G63" s="331">
        <f>SUM(G65,G70,G73,G77,G80,G83,G86)</f>
        <v>0</v>
      </c>
      <c r="H63" s="429">
        <f>SUM(H65,H70,H73,H77,H80,H83,H86)</f>
        <v>0</v>
      </c>
    </row>
    <row r="64" spans="1:8" ht="13.5" customHeight="1">
      <c r="A64" s="151"/>
      <c r="B64" s="152"/>
      <c r="C64" s="153"/>
      <c r="D64" s="154"/>
      <c r="E64" s="158" t="s">
        <v>444</v>
      </c>
      <c r="F64" s="307"/>
      <c r="G64" s="307"/>
      <c r="H64" s="428"/>
    </row>
    <row r="65" spans="1:8" ht="26.25" customHeight="1">
      <c r="A65" s="161">
        <v>2310</v>
      </c>
      <c r="B65" s="187" t="s">
        <v>556</v>
      </c>
      <c r="C65" s="162">
        <v>1</v>
      </c>
      <c r="D65" s="163">
        <v>0</v>
      </c>
      <c r="E65" s="158" t="s">
        <v>352</v>
      </c>
      <c r="F65" s="242">
        <f>SUM(F67:F69)</f>
        <v>0</v>
      </c>
      <c r="G65" s="242">
        <f>SUM(G67:G69)</f>
        <v>0</v>
      </c>
      <c r="H65" s="423">
        <f>SUM(H67:H69)</f>
        <v>0</v>
      </c>
    </row>
    <row r="66" spans="1:8" s="164" customFormat="1" ht="12.75" customHeight="1">
      <c r="A66" s="161"/>
      <c r="B66" s="152"/>
      <c r="C66" s="162"/>
      <c r="D66" s="163"/>
      <c r="E66" s="158" t="s">
        <v>445</v>
      </c>
      <c r="F66" s="242"/>
      <c r="G66" s="242"/>
      <c r="H66" s="423"/>
    </row>
    <row r="67" spans="1:8" ht="21.75" customHeight="1" thickBot="1">
      <c r="A67" s="161">
        <v>2311</v>
      </c>
      <c r="B67" s="187" t="s">
        <v>556</v>
      </c>
      <c r="C67" s="162">
        <v>1</v>
      </c>
      <c r="D67" s="163">
        <v>1</v>
      </c>
      <c r="E67" s="158" t="s">
        <v>191</v>
      </c>
      <c r="F67" s="256">
        <f>SUM(G67:H67)</f>
        <v>0</v>
      </c>
      <c r="G67" s="256"/>
      <c r="H67" s="425"/>
    </row>
    <row r="68" spans="1:8" ht="15.75" thickBot="1">
      <c r="A68" s="161">
        <v>2312</v>
      </c>
      <c r="B68" s="187" t="s">
        <v>556</v>
      </c>
      <c r="C68" s="162">
        <v>1</v>
      </c>
      <c r="D68" s="163">
        <v>2</v>
      </c>
      <c r="E68" s="158" t="s">
        <v>353</v>
      </c>
      <c r="F68" s="256">
        <f>SUM(G68:H68)</f>
        <v>0</v>
      </c>
      <c r="G68" s="256"/>
      <c r="H68" s="425"/>
    </row>
    <row r="69" spans="1:8" ht="15.75" thickBot="1">
      <c r="A69" s="161">
        <v>2313</v>
      </c>
      <c r="B69" s="187" t="s">
        <v>556</v>
      </c>
      <c r="C69" s="162">
        <v>1</v>
      </c>
      <c r="D69" s="163">
        <v>3</v>
      </c>
      <c r="E69" s="158" t="s">
        <v>354</v>
      </c>
      <c r="F69" s="256">
        <f>SUM(G69:H69)</f>
        <v>0</v>
      </c>
      <c r="G69" s="256"/>
      <c r="H69" s="425"/>
    </row>
    <row r="70" spans="1:8" ht="19.5" customHeight="1">
      <c r="A70" s="161">
        <v>2320</v>
      </c>
      <c r="B70" s="187" t="s">
        <v>556</v>
      </c>
      <c r="C70" s="162">
        <v>2</v>
      </c>
      <c r="D70" s="163">
        <v>0</v>
      </c>
      <c r="E70" s="158" t="s">
        <v>355</v>
      </c>
      <c r="F70" s="242">
        <f>SUM(F72)</f>
        <v>0</v>
      </c>
      <c r="G70" s="242">
        <f>SUM(G72)</f>
        <v>0</v>
      </c>
      <c r="H70" s="423">
        <f>SUM(H72)</f>
        <v>0</v>
      </c>
    </row>
    <row r="71" spans="1:8" s="164" customFormat="1" ht="14.25" customHeight="1">
      <c r="A71" s="161"/>
      <c r="B71" s="152"/>
      <c r="C71" s="162"/>
      <c r="D71" s="163"/>
      <c r="E71" s="158" t="s">
        <v>445</v>
      </c>
      <c r="F71" s="242"/>
      <c r="G71" s="242"/>
      <c r="H71" s="423"/>
    </row>
    <row r="72" spans="1:8" ht="15.75" customHeight="1" thickBot="1">
      <c r="A72" s="161">
        <v>2321</v>
      </c>
      <c r="B72" s="187" t="s">
        <v>556</v>
      </c>
      <c r="C72" s="162">
        <v>2</v>
      </c>
      <c r="D72" s="163">
        <v>1</v>
      </c>
      <c r="E72" s="158" t="s">
        <v>356</v>
      </c>
      <c r="F72" s="256">
        <f>SUM(G72:H72)</f>
        <v>0</v>
      </c>
      <c r="G72" s="256"/>
      <c r="H72" s="425"/>
    </row>
    <row r="73" spans="1:8" ht="26.25" customHeight="1">
      <c r="A73" s="161">
        <v>2330</v>
      </c>
      <c r="B73" s="187" t="s">
        <v>556</v>
      </c>
      <c r="C73" s="162">
        <v>3</v>
      </c>
      <c r="D73" s="163">
        <v>0</v>
      </c>
      <c r="E73" s="158" t="s">
        <v>357</v>
      </c>
      <c r="F73" s="242">
        <f>SUM(F75:F76)</f>
        <v>0</v>
      </c>
      <c r="G73" s="242">
        <f>SUM(G75:G76)</f>
        <v>0</v>
      </c>
      <c r="H73" s="423">
        <f>SUM(H75:H76)</f>
        <v>0</v>
      </c>
    </row>
    <row r="74" spans="1:8" s="164" customFormat="1" ht="16.5" customHeight="1">
      <c r="A74" s="161"/>
      <c r="B74" s="152"/>
      <c r="C74" s="162"/>
      <c r="D74" s="163"/>
      <c r="E74" s="158" t="s">
        <v>445</v>
      </c>
      <c r="F74" s="242"/>
      <c r="G74" s="242"/>
      <c r="H74" s="423"/>
    </row>
    <row r="75" spans="1:8" ht="20.25" customHeight="1" thickBot="1">
      <c r="A75" s="161">
        <v>2331</v>
      </c>
      <c r="B75" s="187" t="s">
        <v>556</v>
      </c>
      <c r="C75" s="162">
        <v>3</v>
      </c>
      <c r="D75" s="163">
        <v>1</v>
      </c>
      <c r="E75" s="158" t="s">
        <v>192</v>
      </c>
      <c r="F75" s="256">
        <f>SUM(G75:H75)</f>
        <v>0</v>
      </c>
      <c r="G75" s="256"/>
      <c r="H75" s="425"/>
    </row>
    <row r="76" spans="1:8" ht="15.75" thickBot="1">
      <c r="A76" s="161">
        <v>2332</v>
      </c>
      <c r="B76" s="187" t="s">
        <v>556</v>
      </c>
      <c r="C76" s="162">
        <v>3</v>
      </c>
      <c r="D76" s="163">
        <v>2</v>
      </c>
      <c r="E76" s="158" t="s">
        <v>358</v>
      </c>
      <c r="F76" s="256">
        <f>SUM(G76:H76)</f>
        <v>0</v>
      </c>
      <c r="G76" s="256"/>
      <c r="H76" s="425"/>
    </row>
    <row r="77" spans="1:8" ht="15">
      <c r="A77" s="161">
        <v>2340</v>
      </c>
      <c r="B77" s="187" t="s">
        <v>556</v>
      </c>
      <c r="C77" s="162">
        <v>4</v>
      </c>
      <c r="D77" s="163">
        <v>0</v>
      </c>
      <c r="E77" s="158" t="s">
        <v>359</v>
      </c>
      <c r="F77" s="242">
        <f>SUM(F79)</f>
        <v>0</v>
      </c>
      <c r="G77" s="242">
        <f>SUM(G79)</f>
        <v>0</v>
      </c>
      <c r="H77" s="423">
        <f>SUM(H79)</f>
        <v>0</v>
      </c>
    </row>
    <row r="78" spans="1:8" s="164" customFormat="1" ht="14.25" customHeight="1">
      <c r="A78" s="161"/>
      <c r="B78" s="152"/>
      <c r="C78" s="162"/>
      <c r="D78" s="163"/>
      <c r="E78" s="158" t="s">
        <v>445</v>
      </c>
      <c r="F78" s="242"/>
      <c r="G78" s="242"/>
      <c r="H78" s="423"/>
    </row>
    <row r="79" spans="1:8" ht="15.75" thickBot="1">
      <c r="A79" s="161">
        <v>2341</v>
      </c>
      <c r="B79" s="187" t="s">
        <v>556</v>
      </c>
      <c r="C79" s="162">
        <v>4</v>
      </c>
      <c r="D79" s="163">
        <v>1</v>
      </c>
      <c r="E79" s="158" t="s">
        <v>359</v>
      </c>
      <c r="F79" s="256">
        <f>SUM(G79:H79)</f>
        <v>0</v>
      </c>
      <c r="G79" s="256"/>
      <c r="H79" s="425"/>
    </row>
    <row r="80" spans="1:8" ht="14.25" customHeight="1">
      <c r="A80" s="161">
        <v>2350</v>
      </c>
      <c r="B80" s="187" t="s">
        <v>556</v>
      </c>
      <c r="C80" s="162">
        <v>5</v>
      </c>
      <c r="D80" s="163">
        <v>0</v>
      </c>
      <c r="E80" s="158" t="s">
        <v>193</v>
      </c>
      <c r="F80" s="242">
        <f>SUM(F82)</f>
        <v>0</v>
      </c>
      <c r="G80" s="242">
        <f>SUM(G82)</f>
        <v>0</v>
      </c>
      <c r="H80" s="423">
        <f>SUM(H82)</f>
        <v>0</v>
      </c>
    </row>
    <row r="81" spans="1:8" s="164" customFormat="1" ht="14.25" customHeight="1">
      <c r="A81" s="161"/>
      <c r="B81" s="152"/>
      <c r="C81" s="162"/>
      <c r="D81" s="163"/>
      <c r="E81" s="158" t="s">
        <v>445</v>
      </c>
      <c r="F81" s="242"/>
      <c r="G81" s="242"/>
      <c r="H81" s="423"/>
    </row>
    <row r="82" spans="1:8" ht="18" customHeight="1" thickBot="1">
      <c r="A82" s="161">
        <v>2351</v>
      </c>
      <c r="B82" s="187" t="s">
        <v>556</v>
      </c>
      <c r="C82" s="162">
        <v>5</v>
      </c>
      <c r="D82" s="163">
        <v>1</v>
      </c>
      <c r="E82" s="158" t="s">
        <v>194</v>
      </c>
      <c r="F82" s="256">
        <f>SUM(G82:H82)</f>
        <v>0</v>
      </c>
      <c r="G82" s="256"/>
      <c r="H82" s="425"/>
    </row>
    <row r="83" spans="1:8" ht="39" customHeight="1">
      <c r="A83" s="161">
        <v>2360</v>
      </c>
      <c r="B83" s="187" t="s">
        <v>556</v>
      </c>
      <c r="C83" s="162">
        <v>6</v>
      </c>
      <c r="D83" s="163">
        <v>0</v>
      </c>
      <c r="E83" s="158" t="s">
        <v>476</v>
      </c>
      <c r="F83" s="242">
        <f>SUM(F85)</f>
        <v>0</v>
      </c>
      <c r="G83" s="242">
        <f>SUM(G85)</f>
        <v>0</v>
      </c>
      <c r="H83" s="423">
        <f>SUM(H85)</f>
        <v>0</v>
      </c>
    </row>
    <row r="84" spans="1:8" s="164" customFormat="1" ht="13.5" customHeight="1">
      <c r="A84" s="161"/>
      <c r="B84" s="152"/>
      <c r="C84" s="162"/>
      <c r="D84" s="163"/>
      <c r="E84" s="158" t="s">
        <v>445</v>
      </c>
      <c r="F84" s="242"/>
      <c r="G84" s="242"/>
      <c r="H84" s="423"/>
    </row>
    <row r="85" spans="1:8" ht="42" customHeight="1" thickBot="1">
      <c r="A85" s="161">
        <v>2361</v>
      </c>
      <c r="B85" s="187" t="s">
        <v>556</v>
      </c>
      <c r="C85" s="162">
        <v>6</v>
      </c>
      <c r="D85" s="163">
        <v>1</v>
      </c>
      <c r="E85" s="158" t="s">
        <v>476</v>
      </c>
      <c r="F85" s="256">
        <f>SUM(G85:H85)</f>
        <v>0</v>
      </c>
      <c r="G85" s="256"/>
      <c r="H85" s="425"/>
    </row>
    <row r="86" spans="1:8" ht="34.5" customHeight="1">
      <c r="A86" s="161">
        <v>2370</v>
      </c>
      <c r="B86" s="187" t="s">
        <v>556</v>
      </c>
      <c r="C86" s="162">
        <v>7</v>
      </c>
      <c r="D86" s="163">
        <v>0</v>
      </c>
      <c r="E86" s="158" t="s">
        <v>477</v>
      </c>
      <c r="F86" s="242">
        <f>SUM(F88)</f>
        <v>0</v>
      </c>
      <c r="G86" s="242">
        <f>SUM(G88)</f>
        <v>0</v>
      </c>
      <c r="H86" s="423">
        <f>SUM(H88)</f>
        <v>0</v>
      </c>
    </row>
    <row r="87" spans="1:8" s="164" customFormat="1" ht="12" customHeight="1">
      <c r="A87" s="161"/>
      <c r="B87" s="152"/>
      <c r="C87" s="162"/>
      <c r="D87" s="163"/>
      <c r="E87" s="158" t="s">
        <v>445</v>
      </c>
      <c r="F87" s="242"/>
      <c r="G87" s="242"/>
      <c r="H87" s="423"/>
    </row>
    <row r="88" spans="1:8" ht="38.25" customHeight="1" thickBot="1">
      <c r="A88" s="161">
        <v>2371</v>
      </c>
      <c r="B88" s="187" t="s">
        <v>556</v>
      </c>
      <c r="C88" s="162">
        <v>7</v>
      </c>
      <c r="D88" s="163">
        <v>1</v>
      </c>
      <c r="E88" s="158" t="s">
        <v>478</v>
      </c>
      <c r="F88" s="256">
        <f>SUM(G88:H88)</f>
        <v>0</v>
      </c>
      <c r="G88" s="256"/>
      <c r="H88" s="425"/>
    </row>
    <row r="89" spans="1:8" s="157" customFormat="1" ht="48.75" customHeight="1">
      <c r="A89" s="161">
        <v>2400</v>
      </c>
      <c r="B89" s="187" t="s">
        <v>1</v>
      </c>
      <c r="C89" s="188">
        <v>0</v>
      </c>
      <c r="D89" s="189">
        <v>0</v>
      </c>
      <c r="E89" s="179" t="s">
        <v>828</v>
      </c>
      <c r="F89" s="331">
        <f>SUM(F91,F95,F104,F112,F117,F124,F127,F133,F142)</f>
        <v>211180.6</v>
      </c>
      <c r="G89" s="331">
        <f>SUM(G91,G95,G104,G112,G117,G124,G127,G133,G142)</f>
        <v>81980.6</v>
      </c>
      <c r="H89" s="331">
        <f>SUM(H91,H95,H104,H112,H117,H124,H127,H133,H142)</f>
        <v>129200</v>
      </c>
    </row>
    <row r="90" spans="1:8" ht="18" customHeight="1">
      <c r="A90" s="151"/>
      <c r="B90" s="152"/>
      <c r="C90" s="153"/>
      <c r="D90" s="154"/>
      <c r="E90" s="158" t="s">
        <v>444</v>
      </c>
      <c r="F90" s="307"/>
      <c r="G90" s="307"/>
      <c r="H90" s="428"/>
    </row>
    <row r="91" spans="1:8" ht="36.75" customHeight="1">
      <c r="A91" s="161">
        <v>2410</v>
      </c>
      <c r="B91" s="187" t="s">
        <v>1</v>
      </c>
      <c r="C91" s="162">
        <v>1</v>
      </c>
      <c r="D91" s="163">
        <v>0</v>
      </c>
      <c r="E91" s="158" t="s">
        <v>195</v>
      </c>
      <c r="F91" s="242">
        <f>SUM(F93:F94)</f>
        <v>0</v>
      </c>
      <c r="G91" s="242">
        <f>SUM(G93:G94)</f>
        <v>0</v>
      </c>
      <c r="H91" s="423">
        <f>SUM(H93:H94)</f>
        <v>0</v>
      </c>
    </row>
    <row r="92" spans="1:8" s="164" customFormat="1" ht="13.5" customHeight="1">
      <c r="A92" s="161"/>
      <c r="B92" s="152"/>
      <c r="C92" s="162"/>
      <c r="D92" s="163"/>
      <c r="E92" s="158" t="s">
        <v>445</v>
      </c>
      <c r="F92" s="242"/>
      <c r="G92" s="242"/>
      <c r="H92" s="423"/>
    </row>
    <row r="93" spans="1:8" ht="29.25" customHeight="1" thickBot="1">
      <c r="A93" s="161">
        <v>2411</v>
      </c>
      <c r="B93" s="187" t="s">
        <v>1</v>
      </c>
      <c r="C93" s="162">
        <v>1</v>
      </c>
      <c r="D93" s="163">
        <v>1</v>
      </c>
      <c r="E93" s="158" t="s">
        <v>196</v>
      </c>
      <c r="F93" s="256">
        <f>SUM(G93:H93)</f>
        <v>0</v>
      </c>
      <c r="G93" s="256"/>
      <c r="H93" s="425"/>
    </row>
    <row r="94" spans="1:8" ht="36.75" customHeight="1" thickBot="1">
      <c r="A94" s="161">
        <v>2412</v>
      </c>
      <c r="B94" s="187" t="s">
        <v>1</v>
      </c>
      <c r="C94" s="162">
        <v>1</v>
      </c>
      <c r="D94" s="163">
        <v>2</v>
      </c>
      <c r="E94" s="158" t="s">
        <v>197</v>
      </c>
      <c r="F94" s="256">
        <f>SUM(G94:H94)</f>
        <v>0</v>
      </c>
      <c r="G94" s="256"/>
      <c r="H94" s="425"/>
    </row>
    <row r="95" spans="1:8" ht="40.5" customHeight="1" thickBot="1">
      <c r="A95" s="161">
        <v>2420</v>
      </c>
      <c r="B95" s="187" t="s">
        <v>1</v>
      </c>
      <c r="C95" s="162">
        <v>2</v>
      </c>
      <c r="D95" s="163">
        <v>0</v>
      </c>
      <c r="E95" s="179" t="s">
        <v>198</v>
      </c>
      <c r="F95" s="256">
        <f>SUM(G95:H95)</f>
        <v>17028</v>
      </c>
      <c r="G95" s="242">
        <f>SUM(G97,G101,G102,G103)</f>
        <v>17028</v>
      </c>
      <c r="H95" s="242">
        <f>SUM(H97,H101,H102,H103)</f>
        <v>0</v>
      </c>
    </row>
    <row r="96" spans="1:8" s="164" customFormat="1" ht="13.5" customHeight="1">
      <c r="A96" s="161"/>
      <c r="B96" s="152"/>
      <c r="C96" s="162"/>
      <c r="D96" s="163"/>
      <c r="E96" s="158" t="s">
        <v>445</v>
      </c>
      <c r="F96" s="242"/>
      <c r="G96" s="242"/>
      <c r="H96" s="423"/>
    </row>
    <row r="97" spans="1:8" ht="16.5" customHeight="1" thickBot="1">
      <c r="A97" s="161">
        <v>2421</v>
      </c>
      <c r="B97" s="187" t="s">
        <v>1</v>
      </c>
      <c r="C97" s="162">
        <v>2</v>
      </c>
      <c r="D97" s="163">
        <v>1</v>
      </c>
      <c r="E97" s="179" t="s">
        <v>199</v>
      </c>
      <c r="F97" s="256">
        <f>SUM(G97:H97)</f>
        <v>17028</v>
      </c>
      <c r="G97" s="256">
        <f>SUM(G99,G100)</f>
        <v>17028</v>
      </c>
      <c r="H97" s="256">
        <f>SUM(H99,H100)</f>
        <v>0</v>
      </c>
    </row>
    <row r="98" spans="1:8" ht="16.5" customHeight="1" thickBot="1">
      <c r="A98" s="161"/>
      <c r="B98" s="187"/>
      <c r="C98" s="162"/>
      <c r="D98" s="163"/>
      <c r="E98" s="158" t="s">
        <v>258</v>
      </c>
      <c r="F98" s="256"/>
      <c r="G98" s="256"/>
      <c r="H98" s="425"/>
    </row>
    <row r="99" spans="1:8" ht="16.5" customHeight="1" thickBot="1">
      <c r="A99" s="161"/>
      <c r="B99" s="187" t="s">
        <v>1</v>
      </c>
      <c r="C99" s="162">
        <v>2</v>
      </c>
      <c r="D99" s="163">
        <v>1</v>
      </c>
      <c r="E99" s="179" t="s">
        <v>718</v>
      </c>
      <c r="F99" s="256">
        <f aca="true" t="shared" si="0" ref="F99:F104">SUM(G99:H99)</f>
        <v>0</v>
      </c>
      <c r="G99" s="256"/>
      <c r="H99" s="425"/>
    </row>
    <row r="100" spans="1:8" ht="16.5" customHeight="1" thickBot="1">
      <c r="A100" s="161"/>
      <c r="B100" s="187" t="s">
        <v>1</v>
      </c>
      <c r="C100" s="162">
        <v>2</v>
      </c>
      <c r="D100" s="163">
        <v>1</v>
      </c>
      <c r="E100" s="179" t="s">
        <v>719</v>
      </c>
      <c r="F100" s="256">
        <f t="shared" si="0"/>
        <v>17028</v>
      </c>
      <c r="G100" s="256">
        <v>17028</v>
      </c>
      <c r="H100" s="425"/>
    </row>
    <row r="101" spans="1:8" ht="17.25" customHeight="1" thickBot="1">
      <c r="A101" s="161">
        <v>2422</v>
      </c>
      <c r="B101" s="187" t="s">
        <v>1</v>
      </c>
      <c r="C101" s="162">
        <v>2</v>
      </c>
      <c r="D101" s="163">
        <v>2</v>
      </c>
      <c r="E101" s="158" t="s">
        <v>200</v>
      </c>
      <c r="F101" s="256">
        <f t="shared" si="0"/>
        <v>0</v>
      </c>
      <c r="G101" s="256"/>
      <c r="H101" s="425"/>
    </row>
    <row r="102" spans="1:8" ht="21" customHeight="1" thickBot="1">
      <c r="A102" s="161">
        <v>2423</v>
      </c>
      <c r="B102" s="187" t="s">
        <v>1</v>
      </c>
      <c r="C102" s="162">
        <v>2</v>
      </c>
      <c r="D102" s="163">
        <v>3</v>
      </c>
      <c r="E102" s="158" t="s">
        <v>201</v>
      </c>
      <c r="F102" s="256">
        <f t="shared" si="0"/>
        <v>0</v>
      </c>
      <c r="G102" s="256"/>
      <c r="H102" s="425"/>
    </row>
    <row r="103" spans="1:8" ht="15.75" thickBot="1">
      <c r="A103" s="161">
        <v>2424</v>
      </c>
      <c r="B103" s="187" t="s">
        <v>1</v>
      </c>
      <c r="C103" s="162">
        <v>2</v>
      </c>
      <c r="D103" s="163">
        <v>4</v>
      </c>
      <c r="E103" s="158" t="s">
        <v>2</v>
      </c>
      <c r="F103" s="256">
        <f t="shared" si="0"/>
        <v>0</v>
      </c>
      <c r="G103" s="334"/>
      <c r="H103" s="334"/>
    </row>
    <row r="104" spans="1:8" ht="14.25" customHeight="1" thickBot="1">
      <c r="A104" s="161">
        <v>2430</v>
      </c>
      <c r="B104" s="187" t="s">
        <v>1</v>
      </c>
      <c r="C104" s="162">
        <v>3</v>
      </c>
      <c r="D104" s="163">
        <v>0</v>
      </c>
      <c r="E104" s="158" t="s">
        <v>202</v>
      </c>
      <c r="F104" s="256">
        <f t="shared" si="0"/>
        <v>0</v>
      </c>
      <c r="G104" s="242">
        <f>SUM(G106:G107)</f>
        <v>0</v>
      </c>
      <c r="H104" s="423">
        <f>SUM(H106:H107)</f>
        <v>0</v>
      </c>
    </row>
    <row r="105" spans="1:8" s="164" customFormat="1" ht="13.5" customHeight="1">
      <c r="A105" s="161"/>
      <c r="B105" s="152"/>
      <c r="C105" s="162"/>
      <c r="D105" s="163"/>
      <c r="E105" s="158" t="s">
        <v>445</v>
      </c>
      <c r="F105" s="242"/>
      <c r="G105" s="242"/>
      <c r="H105" s="423"/>
    </row>
    <row r="106" spans="1:8" ht="21.75" customHeight="1" thickBot="1">
      <c r="A106" s="161">
        <v>2431</v>
      </c>
      <c r="B106" s="187" t="s">
        <v>1</v>
      </c>
      <c r="C106" s="162">
        <v>3</v>
      </c>
      <c r="D106" s="163">
        <v>1</v>
      </c>
      <c r="E106" s="158" t="s">
        <v>203</v>
      </c>
      <c r="F106" s="256">
        <f aca="true" t="shared" si="1" ref="F106:F111">SUM(G106:H106)</f>
        <v>0</v>
      </c>
      <c r="G106" s="242"/>
      <c r="H106" s="423"/>
    </row>
    <row r="107" spans="1:8" ht="15" customHeight="1" thickBot="1">
      <c r="A107" s="161">
        <v>2432</v>
      </c>
      <c r="B107" s="187" t="s">
        <v>1</v>
      </c>
      <c r="C107" s="162">
        <v>3</v>
      </c>
      <c r="D107" s="163">
        <v>2</v>
      </c>
      <c r="E107" s="158" t="s">
        <v>204</v>
      </c>
      <c r="F107" s="256">
        <f>SUM(G107:H107)</f>
        <v>0</v>
      </c>
      <c r="G107" s="242"/>
      <c r="H107" s="242"/>
    </row>
    <row r="108" spans="1:8" ht="15" customHeight="1" thickBot="1">
      <c r="A108" s="161">
        <v>2433</v>
      </c>
      <c r="B108" s="187" t="s">
        <v>1</v>
      </c>
      <c r="C108" s="162">
        <v>3</v>
      </c>
      <c r="D108" s="163">
        <v>3</v>
      </c>
      <c r="E108" s="158" t="s">
        <v>205</v>
      </c>
      <c r="F108" s="256">
        <f t="shared" si="1"/>
        <v>0</v>
      </c>
      <c r="G108" s="242"/>
      <c r="H108" s="423"/>
    </row>
    <row r="109" spans="1:8" ht="21" customHeight="1" thickBot="1">
      <c r="A109" s="161">
        <v>2434</v>
      </c>
      <c r="B109" s="187" t="s">
        <v>1</v>
      </c>
      <c r="C109" s="162">
        <v>3</v>
      </c>
      <c r="D109" s="163">
        <v>4</v>
      </c>
      <c r="E109" s="158" t="s">
        <v>206</v>
      </c>
      <c r="F109" s="256">
        <f t="shared" si="1"/>
        <v>0</v>
      </c>
      <c r="G109" s="242"/>
      <c r="H109" s="423"/>
    </row>
    <row r="110" spans="1:8" ht="15" customHeight="1" thickBot="1">
      <c r="A110" s="161">
        <v>2435</v>
      </c>
      <c r="B110" s="187" t="s">
        <v>1</v>
      </c>
      <c r="C110" s="162">
        <v>3</v>
      </c>
      <c r="D110" s="163">
        <v>5</v>
      </c>
      <c r="E110" s="158" t="s">
        <v>207</v>
      </c>
      <c r="F110" s="256">
        <f t="shared" si="1"/>
        <v>0</v>
      </c>
      <c r="G110" s="242"/>
      <c r="H110" s="423"/>
    </row>
    <row r="111" spans="1:8" ht="16.5" customHeight="1" thickBot="1">
      <c r="A111" s="161">
        <v>2436</v>
      </c>
      <c r="B111" s="187" t="s">
        <v>1</v>
      </c>
      <c r="C111" s="162">
        <v>3</v>
      </c>
      <c r="D111" s="163">
        <v>6</v>
      </c>
      <c r="E111" s="158" t="s">
        <v>208</v>
      </c>
      <c r="F111" s="256">
        <f t="shared" si="1"/>
        <v>0</v>
      </c>
      <c r="G111" s="242"/>
      <c r="H111" s="423"/>
    </row>
    <row r="112" spans="1:8" ht="39" customHeight="1">
      <c r="A112" s="161">
        <v>2440</v>
      </c>
      <c r="B112" s="187" t="s">
        <v>1</v>
      </c>
      <c r="C112" s="162">
        <v>4</v>
      </c>
      <c r="D112" s="163">
        <v>0</v>
      </c>
      <c r="E112" s="158" t="s">
        <v>209</v>
      </c>
      <c r="F112" s="242">
        <f>SUM(F114:F116)</f>
        <v>0</v>
      </c>
      <c r="G112" s="242">
        <f>SUM(G114:G116)</f>
        <v>0</v>
      </c>
      <c r="H112" s="423">
        <f>SUM(H114:H116)</f>
        <v>0</v>
      </c>
    </row>
    <row r="113" spans="1:8" s="164" customFormat="1" ht="14.25" customHeight="1">
      <c r="A113" s="161"/>
      <c r="B113" s="152"/>
      <c r="C113" s="162"/>
      <c r="D113" s="163"/>
      <c r="E113" s="158" t="s">
        <v>445</v>
      </c>
      <c r="F113" s="242"/>
      <c r="G113" s="242"/>
      <c r="H113" s="423"/>
    </row>
    <row r="114" spans="1:8" ht="34.5" customHeight="1" thickBot="1">
      <c r="A114" s="161">
        <v>2441</v>
      </c>
      <c r="B114" s="187" t="s">
        <v>1</v>
      </c>
      <c r="C114" s="162">
        <v>4</v>
      </c>
      <c r="D114" s="163">
        <v>1</v>
      </c>
      <c r="E114" s="158" t="s">
        <v>210</v>
      </c>
      <c r="F114" s="256">
        <f>SUM(G114:H114)</f>
        <v>0</v>
      </c>
      <c r="G114" s="242"/>
      <c r="H114" s="423"/>
    </row>
    <row r="115" spans="1:8" ht="20.25" customHeight="1" thickBot="1">
      <c r="A115" s="161">
        <v>2442</v>
      </c>
      <c r="B115" s="187" t="s">
        <v>1</v>
      </c>
      <c r="C115" s="162">
        <v>4</v>
      </c>
      <c r="D115" s="163">
        <v>2</v>
      </c>
      <c r="E115" s="158" t="s">
        <v>211</v>
      </c>
      <c r="F115" s="256">
        <f>SUM(G115:H115)</f>
        <v>0</v>
      </c>
      <c r="G115" s="242"/>
      <c r="H115" s="423"/>
    </row>
    <row r="116" spans="1:8" ht="15" customHeight="1" thickBot="1">
      <c r="A116" s="161">
        <v>2443</v>
      </c>
      <c r="B116" s="187" t="s">
        <v>1</v>
      </c>
      <c r="C116" s="162">
        <v>4</v>
      </c>
      <c r="D116" s="163">
        <v>3</v>
      </c>
      <c r="E116" s="158" t="s">
        <v>212</v>
      </c>
      <c r="F116" s="256">
        <f>SUM(G116:H116)</f>
        <v>0</v>
      </c>
      <c r="G116" s="242"/>
      <c r="H116" s="423"/>
    </row>
    <row r="117" spans="1:8" ht="16.5" customHeight="1">
      <c r="A117" s="161">
        <v>2450</v>
      </c>
      <c r="B117" s="187" t="s">
        <v>1</v>
      </c>
      <c r="C117" s="162">
        <v>5</v>
      </c>
      <c r="D117" s="163">
        <v>0</v>
      </c>
      <c r="E117" s="179" t="s">
        <v>213</v>
      </c>
      <c r="F117" s="242">
        <f>SUM(F119)</f>
        <v>204152.6</v>
      </c>
      <c r="G117" s="242">
        <f>SUM(G119+G120+G121+G122+G123)</f>
        <v>64952.6</v>
      </c>
      <c r="H117" s="423">
        <f>SUM(H119)</f>
        <v>139200</v>
      </c>
    </row>
    <row r="118" spans="1:8" s="164" customFormat="1" ht="15" customHeight="1">
      <c r="A118" s="161"/>
      <c r="B118" s="152"/>
      <c r="C118" s="162"/>
      <c r="D118" s="163"/>
      <c r="E118" s="158" t="s">
        <v>445</v>
      </c>
      <c r="F118" s="242"/>
      <c r="G118" s="242"/>
      <c r="H118" s="423"/>
    </row>
    <row r="119" spans="1:8" ht="14.25" customHeight="1" thickBot="1">
      <c r="A119" s="161">
        <v>2451</v>
      </c>
      <c r="B119" s="187" t="s">
        <v>1</v>
      </c>
      <c r="C119" s="162">
        <v>5</v>
      </c>
      <c r="D119" s="163">
        <v>1</v>
      </c>
      <c r="E119" s="179" t="s">
        <v>214</v>
      </c>
      <c r="F119" s="256">
        <f>SUM(G119:H119)</f>
        <v>204152.6</v>
      </c>
      <c r="G119" s="256">
        <v>64952.6</v>
      </c>
      <c r="H119" s="441">
        <v>139200</v>
      </c>
    </row>
    <row r="120" spans="1:8" ht="18" customHeight="1" thickBot="1">
      <c r="A120" s="161">
        <v>2452</v>
      </c>
      <c r="B120" s="187" t="s">
        <v>1</v>
      </c>
      <c r="C120" s="162">
        <v>5</v>
      </c>
      <c r="D120" s="163">
        <v>2</v>
      </c>
      <c r="E120" s="158" t="s">
        <v>215</v>
      </c>
      <c r="F120" s="256">
        <f>SUM(G120:H120)</f>
        <v>0</v>
      </c>
      <c r="G120" s="256"/>
      <c r="H120" s="425"/>
    </row>
    <row r="121" spans="1:8" ht="15" customHeight="1" thickBot="1">
      <c r="A121" s="161">
        <v>2453</v>
      </c>
      <c r="B121" s="187" t="s">
        <v>1</v>
      </c>
      <c r="C121" s="162">
        <v>5</v>
      </c>
      <c r="D121" s="163">
        <v>3</v>
      </c>
      <c r="E121" s="158" t="s">
        <v>216</v>
      </c>
      <c r="F121" s="256">
        <f>SUM(G121:H121)</f>
        <v>0</v>
      </c>
      <c r="G121" s="256"/>
      <c r="H121" s="425"/>
    </row>
    <row r="122" spans="1:8" ht="15" customHeight="1" thickBot="1">
      <c r="A122" s="161">
        <v>2454</v>
      </c>
      <c r="B122" s="187" t="s">
        <v>1</v>
      </c>
      <c r="C122" s="162">
        <v>5</v>
      </c>
      <c r="D122" s="163">
        <v>4</v>
      </c>
      <c r="E122" s="158" t="s">
        <v>217</v>
      </c>
      <c r="F122" s="256">
        <f>SUM(G122:H122)</f>
        <v>0</v>
      </c>
      <c r="G122" s="256"/>
      <c r="H122" s="425"/>
    </row>
    <row r="123" spans="1:8" ht="23.25" customHeight="1" thickBot="1">
      <c r="A123" s="161">
        <v>2455</v>
      </c>
      <c r="B123" s="187" t="s">
        <v>1</v>
      </c>
      <c r="C123" s="162">
        <v>5</v>
      </c>
      <c r="D123" s="163">
        <v>5</v>
      </c>
      <c r="E123" s="158" t="s">
        <v>218</v>
      </c>
      <c r="F123" s="256">
        <f>SUM(G123:H123)</f>
        <v>0</v>
      </c>
      <c r="G123" s="256"/>
      <c r="H123" s="425"/>
    </row>
    <row r="124" spans="1:8" ht="18" customHeight="1">
      <c r="A124" s="161">
        <v>2460</v>
      </c>
      <c r="B124" s="187" t="s">
        <v>1</v>
      </c>
      <c r="C124" s="162">
        <v>6</v>
      </c>
      <c r="D124" s="163">
        <v>0</v>
      </c>
      <c r="E124" s="158" t="s">
        <v>219</v>
      </c>
      <c r="F124" s="242">
        <f>SUM(F126)</f>
        <v>0</v>
      </c>
      <c r="G124" s="242">
        <f>SUM(G126)</f>
        <v>0</v>
      </c>
      <c r="H124" s="423">
        <f>SUM(H126)</f>
        <v>0</v>
      </c>
    </row>
    <row r="125" spans="1:8" s="164" customFormat="1" ht="15" customHeight="1">
      <c r="A125" s="161"/>
      <c r="B125" s="152"/>
      <c r="C125" s="162"/>
      <c r="D125" s="163"/>
      <c r="E125" s="158" t="s">
        <v>445</v>
      </c>
      <c r="F125" s="242"/>
      <c r="G125" s="242"/>
      <c r="H125" s="423"/>
    </row>
    <row r="126" spans="1:8" ht="18.75" customHeight="1" thickBot="1">
      <c r="A126" s="161">
        <v>2461</v>
      </c>
      <c r="B126" s="187" t="s">
        <v>1</v>
      </c>
      <c r="C126" s="162">
        <v>6</v>
      </c>
      <c r="D126" s="163">
        <v>1</v>
      </c>
      <c r="E126" s="158" t="s">
        <v>220</v>
      </c>
      <c r="F126" s="256">
        <f>SUM(G126:H126)</f>
        <v>0</v>
      </c>
      <c r="G126" s="256"/>
      <c r="H126" s="425"/>
    </row>
    <row r="127" spans="1:8" ht="14.25" customHeight="1">
      <c r="A127" s="161">
        <v>2470</v>
      </c>
      <c r="B127" s="187" t="s">
        <v>1</v>
      </c>
      <c r="C127" s="162">
        <v>7</v>
      </c>
      <c r="D127" s="163">
        <v>0</v>
      </c>
      <c r="E127" s="158" t="s">
        <v>221</v>
      </c>
      <c r="F127" s="242">
        <f>SUM(F129:F132)</f>
        <v>0</v>
      </c>
      <c r="G127" s="242">
        <f>SUM(G129:G132)</f>
        <v>0</v>
      </c>
      <c r="H127" s="423">
        <f>SUM(H129:H132)</f>
        <v>0</v>
      </c>
    </row>
    <row r="128" spans="1:8" s="164" customFormat="1" ht="14.25" customHeight="1">
      <c r="A128" s="161"/>
      <c r="B128" s="152"/>
      <c r="C128" s="162"/>
      <c r="D128" s="163"/>
      <c r="E128" s="158" t="s">
        <v>445</v>
      </c>
      <c r="F128" s="242"/>
      <c r="G128" s="242"/>
      <c r="H128" s="423"/>
    </row>
    <row r="129" spans="1:8" ht="41.25" customHeight="1" thickBot="1">
      <c r="A129" s="161">
        <v>2471</v>
      </c>
      <c r="B129" s="187" t="s">
        <v>1</v>
      </c>
      <c r="C129" s="162">
        <v>7</v>
      </c>
      <c r="D129" s="163">
        <v>1</v>
      </c>
      <c r="E129" s="158" t="s">
        <v>222</v>
      </c>
      <c r="F129" s="256">
        <f>SUM(G129:H129)</f>
        <v>0</v>
      </c>
      <c r="G129" s="256"/>
      <c r="H129" s="425"/>
    </row>
    <row r="130" spans="1:8" ht="21.75" customHeight="1" thickBot="1">
      <c r="A130" s="161">
        <v>2472</v>
      </c>
      <c r="B130" s="187" t="s">
        <v>1</v>
      </c>
      <c r="C130" s="162">
        <v>7</v>
      </c>
      <c r="D130" s="163">
        <v>2</v>
      </c>
      <c r="E130" s="158" t="s">
        <v>223</v>
      </c>
      <c r="F130" s="256">
        <f>SUM(G130:H130)</f>
        <v>0</v>
      </c>
      <c r="G130" s="256"/>
      <c r="H130" s="425"/>
    </row>
    <row r="131" spans="1:8" ht="21" customHeight="1" thickBot="1">
      <c r="A131" s="161">
        <v>2473</v>
      </c>
      <c r="B131" s="187" t="s">
        <v>1</v>
      </c>
      <c r="C131" s="162">
        <v>7</v>
      </c>
      <c r="D131" s="163">
        <v>3</v>
      </c>
      <c r="E131" s="158" t="s">
        <v>224</v>
      </c>
      <c r="F131" s="256">
        <f>SUM(G131:H131)</f>
        <v>0</v>
      </c>
      <c r="G131" s="256"/>
      <c r="H131" s="425"/>
    </row>
    <row r="132" spans="1:8" ht="22.5" customHeight="1" thickBot="1">
      <c r="A132" s="161">
        <v>2474</v>
      </c>
      <c r="B132" s="187" t="s">
        <v>1</v>
      </c>
      <c r="C132" s="162">
        <v>7</v>
      </c>
      <c r="D132" s="163">
        <v>4</v>
      </c>
      <c r="E132" s="158" t="s">
        <v>225</v>
      </c>
      <c r="F132" s="256">
        <f>SUM(G132:H132)</f>
        <v>0</v>
      </c>
      <c r="G132" s="256"/>
      <c r="H132" s="425"/>
    </row>
    <row r="133" spans="1:8" ht="39.75" customHeight="1">
      <c r="A133" s="161">
        <v>2480</v>
      </c>
      <c r="B133" s="187" t="s">
        <v>1</v>
      </c>
      <c r="C133" s="162">
        <v>8</v>
      </c>
      <c r="D133" s="163">
        <v>0</v>
      </c>
      <c r="E133" s="158" t="s">
        <v>226</v>
      </c>
      <c r="F133" s="242">
        <f>SUM(F135:F141)</f>
        <v>0</v>
      </c>
      <c r="G133" s="242">
        <f>SUM(G135:G141)</f>
        <v>0</v>
      </c>
      <c r="H133" s="423">
        <f>SUM(H135:H141)</f>
        <v>0</v>
      </c>
    </row>
    <row r="134" spans="1:8" s="164" customFormat="1" ht="16.5" customHeight="1">
      <c r="A134" s="161"/>
      <c r="B134" s="152"/>
      <c r="C134" s="162"/>
      <c r="D134" s="163"/>
      <c r="E134" s="158" t="s">
        <v>445</v>
      </c>
      <c r="F134" s="242"/>
      <c r="G134" s="242"/>
      <c r="H134" s="423"/>
    </row>
    <row r="135" spans="1:8" ht="48.75" customHeight="1" thickBot="1">
      <c r="A135" s="161">
        <v>2481</v>
      </c>
      <c r="B135" s="187" t="s">
        <v>1</v>
      </c>
      <c r="C135" s="162">
        <v>8</v>
      </c>
      <c r="D135" s="163">
        <v>1</v>
      </c>
      <c r="E135" s="158" t="s">
        <v>227</v>
      </c>
      <c r="F135" s="256">
        <f aca="true" t="shared" si="2" ref="F135:F141">SUM(G135:H135)</f>
        <v>0</v>
      </c>
      <c r="G135" s="256"/>
      <c r="H135" s="425"/>
    </row>
    <row r="136" spans="1:8" ht="51.75" customHeight="1" thickBot="1">
      <c r="A136" s="161">
        <v>2482</v>
      </c>
      <c r="B136" s="187" t="s">
        <v>1</v>
      </c>
      <c r="C136" s="162">
        <v>8</v>
      </c>
      <c r="D136" s="163">
        <v>2</v>
      </c>
      <c r="E136" s="158" t="s">
        <v>228</v>
      </c>
      <c r="F136" s="256">
        <f t="shared" si="2"/>
        <v>0</v>
      </c>
      <c r="G136" s="256"/>
      <c r="H136" s="425"/>
    </row>
    <row r="137" spans="1:8" ht="40.5" customHeight="1" thickBot="1">
      <c r="A137" s="161">
        <v>2483</v>
      </c>
      <c r="B137" s="187" t="s">
        <v>1</v>
      </c>
      <c r="C137" s="162">
        <v>8</v>
      </c>
      <c r="D137" s="163">
        <v>3</v>
      </c>
      <c r="E137" s="158" t="s">
        <v>229</v>
      </c>
      <c r="F137" s="256">
        <f t="shared" si="2"/>
        <v>0</v>
      </c>
      <c r="G137" s="256"/>
      <c r="H137" s="425"/>
    </row>
    <row r="138" spans="1:8" ht="52.5" customHeight="1" thickBot="1">
      <c r="A138" s="161">
        <v>2484</v>
      </c>
      <c r="B138" s="187" t="s">
        <v>1</v>
      </c>
      <c r="C138" s="162">
        <v>8</v>
      </c>
      <c r="D138" s="163">
        <v>4</v>
      </c>
      <c r="E138" s="158" t="s">
        <v>230</v>
      </c>
      <c r="F138" s="256">
        <f t="shared" si="2"/>
        <v>0</v>
      </c>
      <c r="G138" s="256"/>
      <c r="H138" s="425"/>
    </row>
    <row r="139" spans="1:8" ht="33.75" customHeight="1" thickBot="1">
      <c r="A139" s="161">
        <v>2485</v>
      </c>
      <c r="B139" s="187" t="s">
        <v>1</v>
      </c>
      <c r="C139" s="162">
        <v>8</v>
      </c>
      <c r="D139" s="163">
        <v>5</v>
      </c>
      <c r="E139" s="158" t="s">
        <v>231</v>
      </c>
      <c r="F139" s="256">
        <f t="shared" si="2"/>
        <v>0</v>
      </c>
      <c r="G139" s="256"/>
      <c r="H139" s="425"/>
    </row>
    <row r="140" spans="1:8" ht="27" customHeight="1" thickBot="1">
      <c r="A140" s="161">
        <v>2486</v>
      </c>
      <c r="B140" s="187" t="s">
        <v>1</v>
      </c>
      <c r="C140" s="162">
        <v>8</v>
      </c>
      <c r="D140" s="163">
        <v>6</v>
      </c>
      <c r="E140" s="158" t="s">
        <v>232</v>
      </c>
      <c r="F140" s="256">
        <f t="shared" si="2"/>
        <v>0</v>
      </c>
      <c r="G140" s="256"/>
      <c r="H140" s="425"/>
    </row>
    <row r="141" spans="1:8" ht="38.25" customHeight="1" thickBot="1">
      <c r="A141" s="161">
        <v>2487</v>
      </c>
      <c r="B141" s="187" t="s">
        <v>1</v>
      </c>
      <c r="C141" s="162">
        <v>8</v>
      </c>
      <c r="D141" s="163">
        <v>7</v>
      </c>
      <c r="E141" s="158" t="s">
        <v>233</v>
      </c>
      <c r="F141" s="256">
        <f t="shared" si="2"/>
        <v>0</v>
      </c>
      <c r="G141" s="256"/>
      <c r="H141" s="425"/>
    </row>
    <row r="142" spans="1:8" ht="27.75" customHeight="1">
      <c r="A142" s="161">
        <v>2490</v>
      </c>
      <c r="B142" s="187" t="s">
        <v>1</v>
      </c>
      <c r="C142" s="162">
        <v>9</v>
      </c>
      <c r="D142" s="163">
        <v>0</v>
      </c>
      <c r="E142" s="158" t="s">
        <v>234</v>
      </c>
      <c r="F142" s="242">
        <f>SUM(F144)</f>
        <v>-10000</v>
      </c>
      <c r="G142" s="242">
        <f>SUM(G144)</f>
        <v>0</v>
      </c>
      <c r="H142" s="423">
        <f>SUM(H144)</f>
        <v>-10000</v>
      </c>
    </row>
    <row r="143" spans="1:8" s="164" customFormat="1" ht="16.5" customHeight="1">
      <c r="A143" s="161"/>
      <c r="B143" s="152"/>
      <c r="C143" s="162"/>
      <c r="D143" s="163"/>
      <c r="E143" s="158" t="s">
        <v>445</v>
      </c>
      <c r="F143" s="242"/>
      <c r="G143" s="242"/>
      <c r="H143" s="423"/>
    </row>
    <row r="144" spans="1:8" ht="27.75" customHeight="1" thickBot="1">
      <c r="A144" s="161">
        <v>2491</v>
      </c>
      <c r="B144" s="187" t="s">
        <v>1</v>
      </c>
      <c r="C144" s="162">
        <v>9</v>
      </c>
      <c r="D144" s="163">
        <v>1</v>
      </c>
      <c r="E144" s="158" t="s">
        <v>234</v>
      </c>
      <c r="F144" s="256">
        <f>SUM(G144:H144)</f>
        <v>-10000</v>
      </c>
      <c r="G144" s="256"/>
      <c r="H144" s="425">
        <v>-10000</v>
      </c>
    </row>
    <row r="145" spans="1:8" s="157" customFormat="1" ht="34.5" customHeight="1">
      <c r="A145" s="161">
        <v>2500</v>
      </c>
      <c r="B145" s="187" t="s">
        <v>3</v>
      </c>
      <c r="C145" s="188">
        <v>0</v>
      </c>
      <c r="D145" s="189">
        <v>0</v>
      </c>
      <c r="E145" s="179" t="s">
        <v>829</v>
      </c>
      <c r="F145" s="331">
        <f>SUM(F147,F150,F153,F156,F159,F162,)</f>
        <v>85475.1</v>
      </c>
      <c r="G145" s="331">
        <f>SUM(G147,G150,G153,G156,G159,G162,)</f>
        <v>84475.1</v>
      </c>
      <c r="H145" s="429">
        <f>SUM(H147,H150,H153,H156,H159,H162,)</f>
        <v>1000</v>
      </c>
    </row>
    <row r="146" spans="1:8" ht="11.25" customHeight="1">
      <c r="A146" s="151"/>
      <c r="B146" s="152"/>
      <c r="C146" s="153"/>
      <c r="D146" s="154"/>
      <c r="E146" s="158" t="s">
        <v>444</v>
      </c>
      <c r="F146" s="307"/>
      <c r="G146" s="307"/>
      <c r="H146" s="428"/>
    </row>
    <row r="147" spans="1:8" ht="17.25" customHeight="1">
      <c r="A147" s="161">
        <v>2510</v>
      </c>
      <c r="B147" s="187" t="s">
        <v>3</v>
      </c>
      <c r="C147" s="162">
        <v>1</v>
      </c>
      <c r="D147" s="163">
        <v>0</v>
      </c>
      <c r="E147" s="179" t="s">
        <v>235</v>
      </c>
      <c r="F147" s="242">
        <f>SUM(F149)</f>
        <v>82475.1</v>
      </c>
      <c r="G147" s="242">
        <f>SUM(G149)</f>
        <v>82475.1</v>
      </c>
      <c r="H147" s="423">
        <f>SUM(H149)</f>
        <v>0</v>
      </c>
    </row>
    <row r="148" spans="1:8" s="164" customFormat="1" ht="10.5" customHeight="1">
      <c r="A148" s="161"/>
      <c r="B148" s="152"/>
      <c r="C148" s="162"/>
      <c r="D148" s="163"/>
      <c r="E148" s="158" t="s">
        <v>445</v>
      </c>
      <c r="F148" s="242"/>
      <c r="G148" s="242"/>
      <c r="H148" s="423"/>
    </row>
    <row r="149" spans="1:8" ht="17.25" customHeight="1" thickBot="1">
      <c r="A149" s="161">
        <v>2511</v>
      </c>
      <c r="B149" s="187" t="s">
        <v>3</v>
      </c>
      <c r="C149" s="162">
        <v>1</v>
      </c>
      <c r="D149" s="163">
        <v>1</v>
      </c>
      <c r="E149" s="179" t="s">
        <v>235</v>
      </c>
      <c r="F149" s="256">
        <f>SUM(G149:H149)</f>
        <v>82475.1</v>
      </c>
      <c r="G149" s="256">
        <v>82475.1</v>
      </c>
      <c r="H149" s="256"/>
    </row>
    <row r="150" spans="1:8" ht="18.75" customHeight="1">
      <c r="A150" s="161">
        <v>2520</v>
      </c>
      <c r="B150" s="187" t="s">
        <v>3</v>
      </c>
      <c r="C150" s="162">
        <v>2</v>
      </c>
      <c r="D150" s="163">
        <v>0</v>
      </c>
      <c r="E150" s="158" t="s">
        <v>236</v>
      </c>
      <c r="F150" s="242">
        <f>SUM(F152)</f>
        <v>0</v>
      </c>
      <c r="G150" s="242">
        <f>SUM(G152)</f>
        <v>0</v>
      </c>
      <c r="H150" s="423">
        <f>SUM(H152)</f>
        <v>0</v>
      </c>
    </row>
    <row r="151" spans="1:8" s="164" customFormat="1" ht="10.5" customHeight="1">
      <c r="A151" s="161"/>
      <c r="B151" s="152"/>
      <c r="C151" s="162"/>
      <c r="D151" s="163"/>
      <c r="E151" s="158"/>
      <c r="F151" s="334"/>
      <c r="G151" s="334"/>
      <c r="H151" s="426"/>
    </row>
    <row r="152" spans="1:8" ht="16.5" customHeight="1" thickBot="1">
      <c r="A152" s="161">
        <v>2521</v>
      </c>
      <c r="B152" s="187" t="s">
        <v>3</v>
      </c>
      <c r="C152" s="162">
        <v>2</v>
      </c>
      <c r="D152" s="163">
        <v>1</v>
      </c>
      <c r="E152" s="158" t="s">
        <v>237</v>
      </c>
      <c r="F152" s="256">
        <f>SUM(G152:H152)</f>
        <v>0</v>
      </c>
      <c r="G152" s="334"/>
      <c r="H152" s="334"/>
    </row>
    <row r="153" spans="1:8" ht="24.75" customHeight="1">
      <c r="A153" s="161">
        <v>2530</v>
      </c>
      <c r="B153" s="187" t="s">
        <v>3</v>
      </c>
      <c r="C153" s="162">
        <v>3</v>
      </c>
      <c r="D153" s="163">
        <v>0</v>
      </c>
      <c r="E153" s="158" t="s">
        <v>238</v>
      </c>
      <c r="F153" s="242">
        <f>SUM(F155)</f>
        <v>0</v>
      </c>
      <c r="G153" s="242">
        <f>SUM(G155)</f>
        <v>0</v>
      </c>
      <c r="H153" s="423">
        <f>SUM(H155)</f>
        <v>0</v>
      </c>
    </row>
    <row r="154" spans="1:8" s="164" customFormat="1" ht="15.75" customHeight="1">
      <c r="A154" s="161"/>
      <c r="B154" s="152"/>
      <c r="C154" s="162"/>
      <c r="D154" s="163"/>
      <c r="E154" s="158" t="s">
        <v>445</v>
      </c>
      <c r="F154" s="242"/>
      <c r="G154" s="242"/>
      <c r="H154" s="423"/>
    </row>
    <row r="155" spans="1:8" ht="25.5" customHeight="1" thickBot="1">
      <c r="A155" s="161">
        <v>2531</v>
      </c>
      <c r="B155" s="187" t="s">
        <v>3</v>
      </c>
      <c r="C155" s="162">
        <v>3</v>
      </c>
      <c r="D155" s="163">
        <v>1</v>
      </c>
      <c r="E155" s="158" t="s">
        <v>238</v>
      </c>
      <c r="F155" s="256">
        <f>SUM(G155:H155)</f>
        <v>0</v>
      </c>
      <c r="G155" s="256"/>
      <c r="H155" s="256"/>
    </row>
    <row r="156" spans="1:8" ht="30" customHeight="1">
      <c r="A156" s="161">
        <v>2540</v>
      </c>
      <c r="B156" s="187" t="s">
        <v>3</v>
      </c>
      <c r="C156" s="162">
        <v>4</v>
      </c>
      <c r="D156" s="163">
        <v>0</v>
      </c>
      <c r="E156" s="158" t="s">
        <v>239</v>
      </c>
      <c r="F156" s="242">
        <f>SUM(F158)</f>
        <v>0</v>
      </c>
      <c r="G156" s="242">
        <f>SUM(G158)</f>
        <v>0</v>
      </c>
      <c r="H156" s="423">
        <f>SUM(H158)</f>
        <v>0</v>
      </c>
    </row>
    <row r="157" spans="1:8" s="164" customFormat="1" ht="16.5" customHeight="1">
      <c r="A157" s="161"/>
      <c r="B157" s="152"/>
      <c r="C157" s="162"/>
      <c r="D157" s="163"/>
      <c r="E157" s="158" t="s">
        <v>445</v>
      </c>
      <c r="F157" s="242"/>
      <c r="G157" s="242"/>
      <c r="H157" s="423"/>
    </row>
    <row r="158" spans="1:8" ht="24" customHeight="1" thickBot="1">
      <c r="A158" s="161">
        <v>2541</v>
      </c>
      <c r="B158" s="187" t="s">
        <v>3</v>
      </c>
      <c r="C158" s="162">
        <v>4</v>
      </c>
      <c r="D158" s="163">
        <v>1</v>
      </c>
      <c r="E158" s="158" t="s">
        <v>239</v>
      </c>
      <c r="F158" s="256">
        <f>SUM(G158:H158)</f>
        <v>0</v>
      </c>
      <c r="G158" s="334"/>
      <c r="H158" s="334"/>
    </row>
    <row r="159" spans="1:8" ht="48" customHeight="1">
      <c r="A159" s="161">
        <v>2550</v>
      </c>
      <c r="B159" s="187" t="s">
        <v>3</v>
      </c>
      <c r="C159" s="162">
        <v>5</v>
      </c>
      <c r="D159" s="163">
        <v>0</v>
      </c>
      <c r="E159" s="158" t="s">
        <v>240</v>
      </c>
      <c r="F159" s="242">
        <f>SUM(F161)</f>
        <v>0</v>
      </c>
      <c r="G159" s="242">
        <f>SUM(G161)</f>
        <v>0</v>
      </c>
      <c r="H159" s="423">
        <f>SUM(H161)</f>
        <v>0</v>
      </c>
    </row>
    <row r="160" spans="1:8" s="164" customFormat="1" ht="14.25" customHeight="1">
      <c r="A160" s="161"/>
      <c r="B160" s="152"/>
      <c r="C160" s="162"/>
      <c r="D160" s="163"/>
      <c r="E160" s="158" t="s">
        <v>445</v>
      </c>
      <c r="F160" s="242"/>
      <c r="G160" s="242"/>
      <c r="H160" s="423"/>
    </row>
    <row r="161" spans="1:8" ht="52.5" customHeight="1" thickBot="1">
      <c r="A161" s="161">
        <v>2551</v>
      </c>
      <c r="B161" s="187" t="s">
        <v>3</v>
      </c>
      <c r="C161" s="162">
        <v>5</v>
      </c>
      <c r="D161" s="163">
        <v>1</v>
      </c>
      <c r="E161" s="158" t="s">
        <v>240</v>
      </c>
      <c r="F161" s="256">
        <f>SUM(G161:H161)</f>
        <v>0</v>
      </c>
      <c r="G161" s="256"/>
      <c r="H161" s="425"/>
    </row>
    <row r="162" spans="1:8" ht="38.25" customHeight="1">
      <c r="A162" s="161">
        <v>2560</v>
      </c>
      <c r="B162" s="187" t="s">
        <v>3</v>
      </c>
      <c r="C162" s="162">
        <v>6</v>
      </c>
      <c r="D162" s="163">
        <v>0</v>
      </c>
      <c r="E162" s="179" t="s">
        <v>241</v>
      </c>
      <c r="F162" s="242">
        <f>SUM(F164)</f>
        <v>3000</v>
      </c>
      <c r="G162" s="242">
        <f>SUM(G164)</f>
        <v>2000</v>
      </c>
      <c r="H162" s="423">
        <f>SUM(H164)</f>
        <v>1000</v>
      </c>
    </row>
    <row r="163" spans="1:8" s="164" customFormat="1" ht="21" customHeight="1">
      <c r="A163" s="161"/>
      <c r="B163" s="152"/>
      <c r="C163" s="162"/>
      <c r="D163" s="163"/>
      <c r="E163" s="158" t="s">
        <v>445</v>
      </c>
      <c r="F163" s="242"/>
      <c r="G163" s="242"/>
      <c r="H163" s="423"/>
    </row>
    <row r="164" spans="1:8" ht="37.5" customHeight="1" thickBot="1">
      <c r="A164" s="161">
        <v>2561</v>
      </c>
      <c r="B164" s="187" t="s">
        <v>3</v>
      </c>
      <c r="C164" s="162">
        <v>6</v>
      </c>
      <c r="D164" s="163">
        <v>1</v>
      </c>
      <c r="E164" s="179" t="s">
        <v>241</v>
      </c>
      <c r="F164" s="256">
        <f>SUM(G164:H164)</f>
        <v>3000</v>
      </c>
      <c r="G164" s="334">
        <v>2000</v>
      </c>
      <c r="H164" s="334">
        <v>1000</v>
      </c>
    </row>
    <row r="165" spans="1:8" s="157" customFormat="1" ht="48" customHeight="1">
      <c r="A165" s="161">
        <v>2600</v>
      </c>
      <c r="B165" s="187" t="s">
        <v>4</v>
      </c>
      <c r="C165" s="188">
        <v>0</v>
      </c>
      <c r="D165" s="189">
        <v>0</v>
      </c>
      <c r="E165" s="179" t="s">
        <v>830</v>
      </c>
      <c r="F165" s="331">
        <f>SUM(F167,F170,F173,F176,F179,F182,)</f>
        <v>107346.79999999999</v>
      </c>
      <c r="G165" s="331">
        <f>SUM(G167,G170,G173,G176,G179,G182,)</f>
        <v>95572.79999999999</v>
      </c>
      <c r="H165" s="429">
        <f>SUM(H167,H170,H173,H176,H179,H182,)</f>
        <v>11774</v>
      </c>
    </row>
    <row r="166" spans="1:8" ht="17.25" customHeight="1">
      <c r="A166" s="151"/>
      <c r="B166" s="152"/>
      <c r="C166" s="153"/>
      <c r="D166" s="154"/>
      <c r="E166" s="158" t="s">
        <v>444</v>
      </c>
      <c r="F166" s="307"/>
      <c r="G166" s="307"/>
      <c r="H166" s="428"/>
    </row>
    <row r="167" spans="1:8" ht="16.5" customHeight="1">
      <c r="A167" s="161">
        <v>2610</v>
      </c>
      <c r="B167" s="187" t="s">
        <v>4</v>
      </c>
      <c r="C167" s="162">
        <v>1</v>
      </c>
      <c r="D167" s="163">
        <v>0</v>
      </c>
      <c r="E167" s="158" t="s">
        <v>242</v>
      </c>
      <c r="F167" s="242">
        <f>SUM(F169)</f>
        <v>0</v>
      </c>
      <c r="G167" s="242">
        <f>SUM(G169)</f>
        <v>0</v>
      </c>
      <c r="H167" s="423">
        <f>SUM(H169)</f>
        <v>0</v>
      </c>
    </row>
    <row r="168" spans="1:8" s="164" customFormat="1" ht="14.25" customHeight="1">
      <c r="A168" s="161"/>
      <c r="B168" s="152"/>
      <c r="C168" s="162"/>
      <c r="D168" s="163"/>
      <c r="E168" s="158" t="s">
        <v>445</v>
      </c>
      <c r="F168" s="242"/>
      <c r="G168" s="242"/>
      <c r="H168" s="423"/>
    </row>
    <row r="169" spans="1:8" ht="21" customHeight="1" thickBot="1">
      <c r="A169" s="161">
        <v>2611</v>
      </c>
      <c r="B169" s="187" t="s">
        <v>4</v>
      </c>
      <c r="C169" s="162">
        <v>1</v>
      </c>
      <c r="D169" s="163">
        <v>1</v>
      </c>
      <c r="E169" s="158" t="s">
        <v>243</v>
      </c>
      <c r="F169" s="256">
        <f>SUM(G169:H169)</f>
        <v>0</v>
      </c>
      <c r="G169" s="334"/>
      <c r="H169" s="334"/>
    </row>
    <row r="170" spans="1:8" ht="17.25" customHeight="1">
      <c r="A170" s="161">
        <v>2620</v>
      </c>
      <c r="B170" s="187" t="s">
        <v>4</v>
      </c>
      <c r="C170" s="162">
        <v>2</v>
      </c>
      <c r="D170" s="163">
        <v>0</v>
      </c>
      <c r="E170" s="158" t="s">
        <v>244</v>
      </c>
      <c r="F170" s="242">
        <f>SUM(F172)</f>
        <v>0</v>
      </c>
      <c r="G170" s="242">
        <f>SUM(G172)</f>
        <v>0</v>
      </c>
      <c r="H170" s="423">
        <f>SUM(H172)</f>
        <v>0</v>
      </c>
    </row>
    <row r="171" spans="1:8" s="164" customFormat="1" ht="10.5" customHeight="1">
      <c r="A171" s="161"/>
      <c r="B171" s="152"/>
      <c r="C171" s="162"/>
      <c r="D171" s="163"/>
      <c r="E171" s="158" t="s">
        <v>445</v>
      </c>
      <c r="F171" s="242"/>
      <c r="G171" s="242"/>
      <c r="H171" s="423"/>
    </row>
    <row r="172" spans="1:8" ht="13.5" customHeight="1" thickBot="1">
      <c r="A172" s="161">
        <v>2621</v>
      </c>
      <c r="B172" s="187" t="s">
        <v>4</v>
      </c>
      <c r="C172" s="162">
        <v>2</v>
      </c>
      <c r="D172" s="163">
        <v>1</v>
      </c>
      <c r="E172" s="158" t="s">
        <v>244</v>
      </c>
      <c r="F172" s="256">
        <f>SUM(G172:H172)</f>
        <v>0</v>
      </c>
      <c r="G172" s="256"/>
      <c r="H172" s="425"/>
    </row>
    <row r="173" spans="1:8" ht="18.75" customHeight="1">
      <c r="A173" s="161">
        <v>2630</v>
      </c>
      <c r="B173" s="187" t="s">
        <v>4</v>
      </c>
      <c r="C173" s="162">
        <v>3</v>
      </c>
      <c r="D173" s="163">
        <v>0</v>
      </c>
      <c r="E173" s="179" t="s">
        <v>245</v>
      </c>
      <c r="F173" s="242">
        <f>SUM(F175)</f>
        <v>36951.7</v>
      </c>
      <c r="G173" s="242">
        <f>SUM(G175)</f>
        <v>36951.7</v>
      </c>
      <c r="H173" s="423">
        <f>SUM(H175)</f>
        <v>0</v>
      </c>
    </row>
    <row r="174" spans="1:8" s="164" customFormat="1" ht="15.75" customHeight="1">
      <c r="A174" s="161"/>
      <c r="B174" s="152"/>
      <c r="C174" s="162"/>
      <c r="D174" s="163"/>
      <c r="E174" s="158" t="s">
        <v>445</v>
      </c>
      <c r="F174" s="242"/>
      <c r="G174" s="242"/>
      <c r="H174" s="423"/>
    </row>
    <row r="175" spans="1:8" ht="15" customHeight="1" thickBot="1">
      <c r="A175" s="161">
        <v>2631</v>
      </c>
      <c r="B175" s="187" t="s">
        <v>4</v>
      </c>
      <c r="C175" s="162">
        <v>3</v>
      </c>
      <c r="D175" s="163">
        <v>1</v>
      </c>
      <c r="E175" s="179" t="s">
        <v>246</v>
      </c>
      <c r="F175" s="256">
        <f>SUM(G175:H175)</f>
        <v>36951.7</v>
      </c>
      <c r="G175" s="334">
        <v>36951.7</v>
      </c>
      <c r="H175" s="334"/>
    </row>
    <row r="176" spans="1:8" ht="15.75" customHeight="1">
      <c r="A176" s="161">
        <v>2640</v>
      </c>
      <c r="B176" s="187" t="s">
        <v>4</v>
      </c>
      <c r="C176" s="162">
        <v>4</v>
      </c>
      <c r="D176" s="163">
        <v>0</v>
      </c>
      <c r="E176" s="179" t="s">
        <v>247</v>
      </c>
      <c r="F176" s="242">
        <f>SUM(F178)</f>
        <v>59395.1</v>
      </c>
      <c r="G176" s="242">
        <f>SUM(G178)</f>
        <v>52621.1</v>
      </c>
      <c r="H176" s="423">
        <f>SUM(H178)</f>
        <v>6774</v>
      </c>
    </row>
    <row r="177" spans="1:8" s="164" customFormat="1" ht="14.25" customHeight="1">
      <c r="A177" s="161"/>
      <c r="B177" s="152"/>
      <c r="C177" s="162"/>
      <c r="D177" s="163"/>
      <c r="E177" s="158" t="s">
        <v>445</v>
      </c>
      <c r="F177" s="242"/>
      <c r="G177" s="242"/>
      <c r="H177" s="423"/>
    </row>
    <row r="178" spans="1:8" ht="13.5" customHeight="1" thickBot="1">
      <c r="A178" s="161">
        <v>2641</v>
      </c>
      <c r="B178" s="187" t="s">
        <v>4</v>
      </c>
      <c r="C178" s="162">
        <v>4</v>
      </c>
      <c r="D178" s="163">
        <v>1</v>
      </c>
      <c r="E178" s="179" t="s">
        <v>248</v>
      </c>
      <c r="F178" s="256">
        <f>SUM(G178:H178)</f>
        <v>59395.1</v>
      </c>
      <c r="G178" s="334">
        <v>52621.1</v>
      </c>
      <c r="H178" s="334">
        <v>6774</v>
      </c>
    </row>
    <row r="179" spans="1:8" ht="48.75" customHeight="1">
      <c r="A179" s="161">
        <v>2650</v>
      </c>
      <c r="B179" s="187" t="s">
        <v>4</v>
      </c>
      <c r="C179" s="162">
        <v>5</v>
      </c>
      <c r="D179" s="163">
        <v>0</v>
      </c>
      <c r="E179" s="158" t="s">
        <v>255</v>
      </c>
      <c r="F179" s="242">
        <f>SUM(F181)</f>
        <v>0</v>
      </c>
      <c r="G179" s="242">
        <f>SUM(G181)</f>
        <v>0</v>
      </c>
      <c r="H179" s="423">
        <f>SUM(H181)</f>
        <v>0</v>
      </c>
    </row>
    <row r="180" spans="1:8" s="164" customFormat="1" ht="14.25" customHeight="1">
      <c r="A180" s="161"/>
      <c r="B180" s="152"/>
      <c r="C180" s="162"/>
      <c r="D180" s="163"/>
      <c r="E180" s="158" t="s">
        <v>445</v>
      </c>
      <c r="F180" s="242"/>
      <c r="G180" s="242"/>
      <c r="H180" s="423"/>
    </row>
    <row r="181" spans="1:8" ht="47.25" customHeight="1" thickBot="1">
      <c r="A181" s="161">
        <v>2651</v>
      </c>
      <c r="B181" s="187" t="s">
        <v>4</v>
      </c>
      <c r="C181" s="162">
        <v>5</v>
      </c>
      <c r="D181" s="163">
        <v>1</v>
      </c>
      <c r="E181" s="158" t="s">
        <v>255</v>
      </c>
      <c r="F181" s="256">
        <f>SUM(G181:H181)</f>
        <v>0</v>
      </c>
      <c r="G181" s="256"/>
      <c r="H181" s="425"/>
    </row>
    <row r="182" spans="1:8" ht="35.25" customHeight="1">
      <c r="A182" s="161">
        <v>2660</v>
      </c>
      <c r="B182" s="187" t="s">
        <v>4</v>
      </c>
      <c r="C182" s="162">
        <v>6</v>
      </c>
      <c r="D182" s="163">
        <v>0</v>
      </c>
      <c r="E182" s="179" t="s">
        <v>261</v>
      </c>
      <c r="F182" s="242">
        <f>SUM(F184)</f>
        <v>11000</v>
      </c>
      <c r="G182" s="242">
        <f>SUM(G184)</f>
        <v>6000</v>
      </c>
      <c r="H182" s="423">
        <f>SUM(H184)</f>
        <v>5000</v>
      </c>
    </row>
    <row r="183" spans="1:8" s="164" customFormat="1" ht="14.25" customHeight="1">
      <c r="A183" s="161"/>
      <c r="B183" s="152"/>
      <c r="C183" s="162"/>
      <c r="D183" s="163"/>
      <c r="E183" s="158" t="s">
        <v>445</v>
      </c>
      <c r="F183" s="242"/>
      <c r="G183" s="242"/>
      <c r="H183" s="423"/>
    </row>
    <row r="184" spans="1:8" ht="37.5" customHeight="1" thickBot="1">
      <c r="A184" s="161">
        <v>2661</v>
      </c>
      <c r="B184" s="187" t="s">
        <v>4</v>
      </c>
      <c r="C184" s="162">
        <v>6</v>
      </c>
      <c r="D184" s="163">
        <v>1</v>
      </c>
      <c r="E184" s="179" t="s">
        <v>261</v>
      </c>
      <c r="F184" s="256">
        <f>SUM(G184:H184)</f>
        <v>11000</v>
      </c>
      <c r="G184" s="334">
        <v>6000</v>
      </c>
      <c r="H184" s="334">
        <v>5000</v>
      </c>
    </row>
    <row r="185" spans="1:8" s="157" customFormat="1" ht="36" customHeight="1">
      <c r="A185" s="161">
        <v>2700</v>
      </c>
      <c r="B185" s="187" t="s">
        <v>5</v>
      </c>
      <c r="C185" s="188">
        <v>0</v>
      </c>
      <c r="D185" s="189">
        <v>0</v>
      </c>
      <c r="E185" s="179" t="s">
        <v>831</v>
      </c>
      <c r="F185" s="331">
        <f>SUM(F187,F192,F198,F204,F207,F210)</f>
        <v>0</v>
      </c>
      <c r="G185" s="331"/>
      <c r="H185" s="429">
        <f>SUM(H187,H192,H198,H204,H207,H210)</f>
        <v>0</v>
      </c>
    </row>
    <row r="186" spans="1:8" ht="11.25" customHeight="1">
      <c r="A186" s="151"/>
      <c r="B186" s="152"/>
      <c r="C186" s="153"/>
      <c r="D186" s="154"/>
      <c r="E186" s="158" t="s">
        <v>444</v>
      </c>
      <c r="F186" s="307"/>
      <c r="G186" s="307"/>
      <c r="H186" s="428"/>
    </row>
    <row r="187" spans="1:8" ht="30" customHeight="1">
      <c r="A187" s="161">
        <v>2710</v>
      </c>
      <c r="B187" s="187" t="s">
        <v>5</v>
      </c>
      <c r="C187" s="162">
        <v>1</v>
      </c>
      <c r="D187" s="163">
        <v>0</v>
      </c>
      <c r="E187" s="158" t="s">
        <v>262</v>
      </c>
      <c r="F187" s="242">
        <f>SUM(F189:F191)</f>
        <v>0</v>
      </c>
      <c r="G187" s="242">
        <f>SUM(G189:G191)</f>
        <v>0</v>
      </c>
      <c r="H187" s="423">
        <f>SUM(H189:H191)</f>
        <v>0</v>
      </c>
    </row>
    <row r="188" spans="1:8" s="164" customFormat="1" ht="14.25" customHeight="1">
      <c r="A188" s="161"/>
      <c r="B188" s="152"/>
      <c r="C188" s="162"/>
      <c r="D188" s="163"/>
      <c r="E188" s="158" t="s">
        <v>445</v>
      </c>
      <c r="F188" s="242"/>
      <c r="G188" s="242"/>
      <c r="H188" s="423"/>
    </row>
    <row r="189" spans="1:8" ht="18" customHeight="1" thickBot="1">
      <c r="A189" s="161">
        <v>2711</v>
      </c>
      <c r="B189" s="187" t="s">
        <v>5</v>
      </c>
      <c r="C189" s="162">
        <v>1</v>
      </c>
      <c r="D189" s="163">
        <v>1</v>
      </c>
      <c r="E189" s="158" t="s">
        <v>263</v>
      </c>
      <c r="F189" s="256">
        <f>SUM(G189:H189)</f>
        <v>0</v>
      </c>
      <c r="G189" s="242"/>
      <c r="H189" s="423"/>
    </row>
    <row r="190" spans="1:8" ht="21.75" customHeight="1" thickBot="1">
      <c r="A190" s="161">
        <v>2712</v>
      </c>
      <c r="B190" s="187" t="s">
        <v>5</v>
      </c>
      <c r="C190" s="162">
        <v>1</v>
      </c>
      <c r="D190" s="163">
        <v>2</v>
      </c>
      <c r="E190" s="158" t="s">
        <v>264</v>
      </c>
      <c r="F190" s="256">
        <f>SUM(G190:H190)</f>
        <v>0</v>
      </c>
      <c r="G190" s="242"/>
      <c r="H190" s="423"/>
    </row>
    <row r="191" spans="1:8" ht="23.25" customHeight="1" thickBot="1">
      <c r="A191" s="161">
        <v>2713</v>
      </c>
      <c r="B191" s="187" t="s">
        <v>5</v>
      </c>
      <c r="C191" s="162">
        <v>1</v>
      </c>
      <c r="D191" s="163">
        <v>3</v>
      </c>
      <c r="E191" s="158" t="s">
        <v>360</v>
      </c>
      <c r="F191" s="256">
        <f>SUM(G191:H191)</f>
        <v>0</v>
      </c>
      <c r="G191" s="242"/>
      <c r="H191" s="423"/>
    </row>
    <row r="192" spans="1:8" ht="24" customHeight="1">
      <c r="A192" s="161">
        <v>2720</v>
      </c>
      <c r="B192" s="187" t="s">
        <v>5</v>
      </c>
      <c r="C192" s="162">
        <v>2</v>
      </c>
      <c r="D192" s="163">
        <v>0</v>
      </c>
      <c r="E192" s="158" t="s">
        <v>6</v>
      </c>
      <c r="F192" s="242">
        <f>SUM(F194:F197)</f>
        <v>0</v>
      </c>
      <c r="G192" s="242">
        <f>SUM(G194:G197)</f>
        <v>0</v>
      </c>
      <c r="H192" s="423">
        <f>SUM(H194:H197)</f>
        <v>0</v>
      </c>
    </row>
    <row r="193" spans="1:8" s="164" customFormat="1" ht="14.25" customHeight="1">
      <c r="A193" s="161"/>
      <c r="B193" s="152"/>
      <c r="C193" s="162"/>
      <c r="D193" s="163"/>
      <c r="E193" s="158" t="s">
        <v>445</v>
      </c>
      <c r="F193" s="242"/>
      <c r="G193" s="242"/>
      <c r="H193" s="423"/>
    </row>
    <row r="194" spans="1:8" ht="24.75" customHeight="1" thickBot="1">
      <c r="A194" s="161">
        <v>2721</v>
      </c>
      <c r="B194" s="187" t="s">
        <v>5</v>
      </c>
      <c r="C194" s="162">
        <v>2</v>
      </c>
      <c r="D194" s="163">
        <v>1</v>
      </c>
      <c r="E194" s="158" t="s">
        <v>265</v>
      </c>
      <c r="F194" s="256">
        <f>SUM(G194:H194)</f>
        <v>0</v>
      </c>
      <c r="G194" s="256"/>
      <c r="H194" s="425"/>
    </row>
    <row r="195" spans="1:8" ht="24.75" customHeight="1" thickBot="1">
      <c r="A195" s="161">
        <v>2722</v>
      </c>
      <c r="B195" s="187" t="s">
        <v>5</v>
      </c>
      <c r="C195" s="162">
        <v>2</v>
      </c>
      <c r="D195" s="163">
        <v>2</v>
      </c>
      <c r="E195" s="158" t="s">
        <v>266</v>
      </c>
      <c r="F195" s="256">
        <f>SUM(G195:H195)</f>
        <v>0</v>
      </c>
      <c r="G195" s="256"/>
      <c r="H195" s="425"/>
    </row>
    <row r="196" spans="1:8" ht="19.5" customHeight="1" thickBot="1">
      <c r="A196" s="161">
        <v>2723</v>
      </c>
      <c r="B196" s="187" t="s">
        <v>5</v>
      </c>
      <c r="C196" s="162">
        <v>2</v>
      </c>
      <c r="D196" s="163">
        <v>3</v>
      </c>
      <c r="E196" s="158" t="s">
        <v>361</v>
      </c>
      <c r="F196" s="256">
        <f>SUM(G196:H196)</f>
        <v>0</v>
      </c>
      <c r="G196" s="256"/>
      <c r="H196" s="425"/>
    </row>
    <row r="197" spans="1:8" ht="15.75" customHeight="1" thickBot="1">
      <c r="A197" s="161">
        <v>2724</v>
      </c>
      <c r="B197" s="187" t="s">
        <v>5</v>
      </c>
      <c r="C197" s="162">
        <v>2</v>
      </c>
      <c r="D197" s="163">
        <v>4</v>
      </c>
      <c r="E197" s="158" t="s">
        <v>267</v>
      </c>
      <c r="F197" s="256">
        <f>SUM(G197:H197)</f>
        <v>0</v>
      </c>
      <c r="G197" s="256"/>
      <c r="H197" s="425"/>
    </row>
    <row r="198" spans="1:8" ht="19.5" customHeight="1">
      <c r="A198" s="161">
        <v>2730</v>
      </c>
      <c r="B198" s="187" t="s">
        <v>5</v>
      </c>
      <c r="C198" s="162">
        <v>3</v>
      </c>
      <c r="D198" s="163">
        <v>0</v>
      </c>
      <c r="E198" s="158" t="s">
        <v>268</v>
      </c>
      <c r="F198" s="242">
        <f>SUM(F200:F203)</f>
        <v>0</v>
      </c>
      <c r="G198" s="242">
        <f>SUM(G200:G203)</f>
        <v>0</v>
      </c>
      <c r="H198" s="423">
        <f>SUM(H200:H203)</f>
        <v>0</v>
      </c>
    </row>
    <row r="199" spans="1:8" s="164" customFormat="1" ht="10.5" customHeight="1">
      <c r="A199" s="161"/>
      <c r="B199" s="152"/>
      <c r="C199" s="162"/>
      <c r="D199" s="163"/>
      <c r="E199" s="158" t="s">
        <v>445</v>
      </c>
      <c r="F199" s="242"/>
      <c r="G199" s="242"/>
      <c r="H199" s="423"/>
    </row>
    <row r="200" spans="1:8" ht="24.75" customHeight="1" thickBot="1">
      <c r="A200" s="161">
        <v>2731</v>
      </c>
      <c r="B200" s="187" t="s">
        <v>5</v>
      </c>
      <c r="C200" s="162">
        <v>3</v>
      </c>
      <c r="D200" s="163">
        <v>1</v>
      </c>
      <c r="E200" s="158" t="s">
        <v>269</v>
      </c>
      <c r="F200" s="256">
        <f>SUM(G200:H200)</f>
        <v>0</v>
      </c>
      <c r="G200" s="256"/>
      <c r="H200" s="425"/>
    </row>
    <row r="201" spans="1:8" ht="23.25" customHeight="1" thickBot="1">
      <c r="A201" s="161">
        <v>2732</v>
      </c>
      <c r="B201" s="187" t="s">
        <v>5</v>
      </c>
      <c r="C201" s="162">
        <v>3</v>
      </c>
      <c r="D201" s="163">
        <v>2</v>
      </c>
      <c r="E201" s="158" t="s">
        <v>270</v>
      </c>
      <c r="F201" s="256">
        <f>SUM(G201:H201)</f>
        <v>0</v>
      </c>
      <c r="G201" s="256"/>
      <c r="H201" s="425"/>
    </row>
    <row r="202" spans="1:8" ht="26.25" customHeight="1" thickBot="1">
      <c r="A202" s="161">
        <v>2733</v>
      </c>
      <c r="B202" s="187" t="s">
        <v>5</v>
      </c>
      <c r="C202" s="162">
        <v>3</v>
      </c>
      <c r="D202" s="163">
        <v>3</v>
      </c>
      <c r="E202" s="158" t="s">
        <v>271</v>
      </c>
      <c r="F202" s="256">
        <f>SUM(G202:H202)</f>
        <v>0</v>
      </c>
      <c r="G202" s="256"/>
      <c r="H202" s="425"/>
    </row>
    <row r="203" spans="1:8" ht="39" customHeight="1" thickBot="1">
      <c r="A203" s="161">
        <v>2734</v>
      </c>
      <c r="B203" s="187" t="s">
        <v>5</v>
      </c>
      <c r="C203" s="162">
        <v>3</v>
      </c>
      <c r="D203" s="163">
        <v>4</v>
      </c>
      <c r="E203" s="158" t="s">
        <v>272</v>
      </c>
      <c r="F203" s="256">
        <f>SUM(G203:H203)</f>
        <v>0</v>
      </c>
      <c r="G203" s="256"/>
      <c r="H203" s="425"/>
    </row>
    <row r="204" spans="1:8" ht="26.25" customHeight="1">
      <c r="A204" s="161">
        <v>2740</v>
      </c>
      <c r="B204" s="187" t="s">
        <v>5</v>
      </c>
      <c r="C204" s="162">
        <v>4</v>
      </c>
      <c r="D204" s="163">
        <v>0</v>
      </c>
      <c r="E204" s="158" t="s">
        <v>273</v>
      </c>
      <c r="F204" s="242">
        <f>SUM(F206)</f>
        <v>0</v>
      </c>
      <c r="G204" s="242">
        <f>SUM(G206)</f>
        <v>0</v>
      </c>
      <c r="H204" s="423">
        <f>SUM(H206)</f>
        <v>0</v>
      </c>
    </row>
    <row r="205" spans="1:8" s="164" customFormat="1" ht="17.25" customHeight="1">
      <c r="A205" s="161"/>
      <c r="B205" s="152"/>
      <c r="C205" s="162"/>
      <c r="D205" s="163"/>
      <c r="E205" s="158" t="s">
        <v>445</v>
      </c>
      <c r="F205" s="242"/>
      <c r="G205" s="242"/>
      <c r="H205" s="423"/>
    </row>
    <row r="206" spans="1:8" ht="27.75" customHeight="1" thickBot="1">
      <c r="A206" s="161">
        <v>2741</v>
      </c>
      <c r="B206" s="187" t="s">
        <v>5</v>
      </c>
      <c r="C206" s="162">
        <v>4</v>
      </c>
      <c r="D206" s="163">
        <v>1</v>
      </c>
      <c r="E206" s="158" t="s">
        <v>273</v>
      </c>
      <c r="F206" s="256">
        <f>SUM(G206:H206)</f>
        <v>0</v>
      </c>
      <c r="G206" s="256"/>
      <c r="H206" s="425"/>
    </row>
    <row r="207" spans="1:8" ht="39.75" customHeight="1">
      <c r="A207" s="161">
        <v>2750</v>
      </c>
      <c r="B207" s="187" t="s">
        <v>5</v>
      </c>
      <c r="C207" s="162">
        <v>5</v>
      </c>
      <c r="D207" s="163">
        <v>0</v>
      </c>
      <c r="E207" s="158" t="s">
        <v>274</v>
      </c>
      <c r="F207" s="242">
        <f>SUM(F209)</f>
        <v>0</v>
      </c>
      <c r="G207" s="242">
        <f>SUM(G209)</f>
        <v>0</v>
      </c>
      <c r="H207" s="423">
        <f>SUM(H209)</f>
        <v>0</v>
      </c>
    </row>
    <row r="208" spans="1:8" s="164" customFormat="1" ht="15.75" customHeight="1">
      <c r="A208" s="161"/>
      <c r="B208" s="152"/>
      <c r="C208" s="162"/>
      <c r="D208" s="163"/>
      <c r="E208" s="158" t="s">
        <v>445</v>
      </c>
      <c r="F208" s="242"/>
      <c r="G208" s="242"/>
      <c r="H208" s="423"/>
    </row>
    <row r="209" spans="1:8" ht="37.5" customHeight="1" thickBot="1">
      <c r="A209" s="161">
        <v>2751</v>
      </c>
      <c r="B209" s="187" t="s">
        <v>5</v>
      </c>
      <c r="C209" s="162">
        <v>5</v>
      </c>
      <c r="D209" s="163">
        <v>1</v>
      </c>
      <c r="E209" s="158" t="s">
        <v>274</v>
      </c>
      <c r="F209" s="256">
        <f>SUM(G209:H209)</f>
        <v>0</v>
      </c>
      <c r="G209" s="256"/>
      <c r="H209" s="425"/>
    </row>
    <row r="210" spans="1:8" ht="26.25" customHeight="1">
      <c r="A210" s="161">
        <v>2760</v>
      </c>
      <c r="B210" s="187" t="s">
        <v>5</v>
      </c>
      <c r="C210" s="162">
        <v>6</v>
      </c>
      <c r="D210" s="163">
        <v>0</v>
      </c>
      <c r="E210" s="158" t="s">
        <v>275</v>
      </c>
      <c r="F210" s="242">
        <f>SUM(F212:F213)</f>
        <v>0</v>
      </c>
      <c r="G210" s="242">
        <f>SUM(G212:G213)</f>
        <v>0</v>
      </c>
      <c r="H210" s="423">
        <f>SUM(H212:H213)</f>
        <v>0</v>
      </c>
    </row>
    <row r="211" spans="1:8" s="164" customFormat="1" ht="16.5" customHeight="1">
      <c r="A211" s="161"/>
      <c r="B211" s="152"/>
      <c r="C211" s="162"/>
      <c r="D211" s="163"/>
      <c r="E211" s="158" t="s">
        <v>445</v>
      </c>
      <c r="F211" s="242"/>
      <c r="G211" s="242"/>
      <c r="H211" s="423"/>
    </row>
    <row r="212" spans="1:8" ht="24.75" thickBot="1">
      <c r="A212" s="161">
        <v>2761</v>
      </c>
      <c r="B212" s="187" t="s">
        <v>5</v>
      </c>
      <c r="C212" s="162">
        <v>6</v>
      </c>
      <c r="D212" s="163">
        <v>1</v>
      </c>
      <c r="E212" s="158" t="s">
        <v>7</v>
      </c>
      <c r="F212" s="256">
        <f>SUM(G212:H212)</f>
        <v>0</v>
      </c>
      <c r="G212" s="256"/>
      <c r="H212" s="425"/>
    </row>
    <row r="213" spans="1:8" ht="23.25" customHeight="1" thickBot="1">
      <c r="A213" s="161">
        <v>2762</v>
      </c>
      <c r="B213" s="187" t="s">
        <v>5</v>
      </c>
      <c r="C213" s="162">
        <v>6</v>
      </c>
      <c r="D213" s="163">
        <v>2</v>
      </c>
      <c r="E213" s="158" t="s">
        <v>275</v>
      </c>
      <c r="F213" s="256">
        <f>SUM(G213:H213)</f>
        <v>0</v>
      </c>
      <c r="G213" s="256"/>
      <c r="H213" s="425"/>
    </row>
    <row r="214" spans="1:8" s="157" customFormat="1" ht="37.5" customHeight="1">
      <c r="A214" s="161">
        <v>2800</v>
      </c>
      <c r="B214" s="187" t="s">
        <v>8</v>
      </c>
      <c r="C214" s="188">
        <v>0</v>
      </c>
      <c r="D214" s="189">
        <v>0</v>
      </c>
      <c r="E214" s="179" t="s">
        <v>832</v>
      </c>
      <c r="F214" s="331">
        <f>SUM(F216,F219,F228,F234,F239,F242)</f>
        <v>49224.7</v>
      </c>
      <c r="G214" s="331">
        <f>SUM(G216,G219,G228,G234,G239,G242)</f>
        <v>45774.1</v>
      </c>
      <c r="H214" s="429">
        <f>SUM(H216,H219,H228,H234,H239,H242)</f>
        <v>3450.6</v>
      </c>
    </row>
    <row r="215" spans="1:8" ht="11.25" customHeight="1">
      <c r="A215" s="151"/>
      <c r="B215" s="152"/>
      <c r="C215" s="153"/>
      <c r="D215" s="154"/>
      <c r="E215" s="158" t="s">
        <v>444</v>
      </c>
      <c r="F215" s="307"/>
      <c r="G215" s="307"/>
      <c r="H215" s="428"/>
    </row>
    <row r="216" spans="1:8" ht="18.75" customHeight="1">
      <c r="A216" s="161">
        <v>2810</v>
      </c>
      <c r="B216" s="187" t="s">
        <v>8</v>
      </c>
      <c r="C216" s="162">
        <v>1</v>
      </c>
      <c r="D216" s="163">
        <v>0</v>
      </c>
      <c r="E216" s="158" t="s">
        <v>276</v>
      </c>
      <c r="F216" s="331">
        <f>SUM(F218)</f>
        <v>0</v>
      </c>
      <c r="G216" s="331">
        <f>SUM(G218)</f>
        <v>0</v>
      </c>
      <c r="H216" s="429">
        <f>SUM(H218)</f>
        <v>0</v>
      </c>
    </row>
    <row r="217" spans="1:8" s="164" customFormat="1" ht="12.75" customHeight="1">
      <c r="A217" s="161"/>
      <c r="B217" s="152"/>
      <c r="C217" s="162"/>
      <c r="D217" s="163"/>
      <c r="E217" s="158" t="s">
        <v>445</v>
      </c>
      <c r="F217" s="242"/>
      <c r="G217" s="242"/>
      <c r="H217" s="423"/>
    </row>
    <row r="218" spans="1:8" ht="16.5" customHeight="1" thickBot="1">
      <c r="A218" s="161">
        <v>2811</v>
      </c>
      <c r="B218" s="187" t="s">
        <v>8</v>
      </c>
      <c r="C218" s="162">
        <v>1</v>
      </c>
      <c r="D218" s="163">
        <v>1</v>
      </c>
      <c r="E218" s="158" t="s">
        <v>276</v>
      </c>
      <c r="F218" s="256">
        <f>SUM(G218:H218)</f>
        <v>0</v>
      </c>
      <c r="G218" s="256"/>
      <c r="H218" s="256"/>
    </row>
    <row r="219" spans="1:8" ht="17.25" customHeight="1">
      <c r="A219" s="161">
        <v>2820</v>
      </c>
      <c r="B219" s="187" t="s">
        <v>8</v>
      </c>
      <c r="C219" s="162">
        <v>2</v>
      </c>
      <c r="D219" s="163">
        <v>0</v>
      </c>
      <c r="E219" s="179" t="s">
        <v>277</v>
      </c>
      <c r="F219" s="331">
        <f>F221+F222+F223+F224</f>
        <v>49224.7</v>
      </c>
      <c r="G219" s="331">
        <f>SUM(G221,G222,G223,G224,G225,G226,G227)</f>
        <v>45774.1</v>
      </c>
      <c r="H219" s="331">
        <f>SUM(H221,H222,H223,H224,H225,H226,H227)</f>
        <v>3450.6</v>
      </c>
    </row>
    <row r="220" spans="1:8" s="164" customFormat="1" ht="10.5" customHeight="1">
      <c r="A220" s="161"/>
      <c r="B220" s="152"/>
      <c r="C220" s="162"/>
      <c r="D220" s="163"/>
      <c r="E220" s="158" t="s">
        <v>445</v>
      </c>
      <c r="F220" s="242"/>
      <c r="G220" s="242"/>
      <c r="H220" s="423"/>
    </row>
    <row r="221" spans="1:8" ht="15.75" thickBot="1">
      <c r="A221" s="161">
        <v>2821</v>
      </c>
      <c r="B221" s="187" t="s">
        <v>8</v>
      </c>
      <c r="C221" s="162">
        <v>2</v>
      </c>
      <c r="D221" s="163">
        <v>1</v>
      </c>
      <c r="E221" s="179" t="s">
        <v>9</v>
      </c>
      <c r="F221" s="256">
        <f>SUM(G221:H221)</f>
        <v>38774.1</v>
      </c>
      <c r="G221" s="256">
        <v>38774.1</v>
      </c>
      <c r="H221" s="256"/>
    </row>
    <row r="222" spans="1:8" ht="15.75" thickBot="1">
      <c r="A222" s="161">
        <v>2822</v>
      </c>
      <c r="B222" s="187" t="s">
        <v>8</v>
      </c>
      <c r="C222" s="162">
        <v>2</v>
      </c>
      <c r="D222" s="163">
        <v>2</v>
      </c>
      <c r="E222" s="158" t="s">
        <v>10</v>
      </c>
      <c r="F222" s="256">
        <f aca="true" t="shared" si="3" ref="F222:F227">SUM(G222:H222)</f>
        <v>0</v>
      </c>
      <c r="G222" s="242"/>
      <c r="H222" s="242"/>
    </row>
    <row r="223" spans="1:8" ht="24" customHeight="1" thickBot="1">
      <c r="A223" s="161">
        <v>2823</v>
      </c>
      <c r="B223" s="187" t="s">
        <v>8</v>
      </c>
      <c r="C223" s="162">
        <v>2</v>
      </c>
      <c r="D223" s="163">
        <v>3</v>
      </c>
      <c r="E223" s="158" t="s">
        <v>45</v>
      </c>
      <c r="F223" s="256">
        <f>SUM(G223:H223)</f>
        <v>3450.6</v>
      </c>
      <c r="G223" s="337"/>
      <c r="H223" s="337">
        <v>3450.6</v>
      </c>
    </row>
    <row r="224" spans="1:8" ht="24.75" thickBot="1">
      <c r="A224" s="161">
        <v>2824</v>
      </c>
      <c r="B224" s="187" t="s">
        <v>8</v>
      </c>
      <c r="C224" s="162">
        <v>2</v>
      </c>
      <c r="D224" s="163">
        <v>4</v>
      </c>
      <c r="E224" s="179" t="s">
        <v>11</v>
      </c>
      <c r="F224" s="256">
        <f t="shared" si="3"/>
        <v>7000</v>
      </c>
      <c r="G224" s="242">
        <v>7000</v>
      </c>
      <c r="H224" s="331"/>
    </row>
    <row r="225" spans="1:8" ht="15.75" thickBot="1">
      <c r="A225" s="161">
        <v>2825</v>
      </c>
      <c r="B225" s="187" t="s">
        <v>8</v>
      </c>
      <c r="C225" s="162">
        <v>2</v>
      </c>
      <c r="D225" s="163">
        <v>5</v>
      </c>
      <c r="E225" s="158" t="s">
        <v>12</v>
      </c>
      <c r="F225" s="337">
        <f t="shared" si="3"/>
        <v>0</v>
      </c>
      <c r="G225" s="331"/>
      <c r="H225" s="331"/>
    </row>
    <row r="226" spans="1:8" ht="15.75" thickBot="1">
      <c r="A226" s="161">
        <v>2826</v>
      </c>
      <c r="B226" s="187" t="s">
        <v>8</v>
      </c>
      <c r="C226" s="162">
        <v>2</v>
      </c>
      <c r="D226" s="163">
        <v>6</v>
      </c>
      <c r="E226" s="158" t="s">
        <v>13</v>
      </c>
      <c r="F226" s="256">
        <f t="shared" si="3"/>
        <v>0</v>
      </c>
      <c r="G226" s="242"/>
      <c r="H226" s="423"/>
    </row>
    <row r="227" spans="1:8" ht="36.75" thickBot="1">
      <c r="A227" s="161">
        <v>2827</v>
      </c>
      <c r="B227" s="187" t="s">
        <v>8</v>
      </c>
      <c r="C227" s="162">
        <v>2</v>
      </c>
      <c r="D227" s="163">
        <v>7</v>
      </c>
      <c r="E227" s="158" t="s">
        <v>14</v>
      </c>
      <c r="F227" s="256">
        <f t="shared" si="3"/>
        <v>0</v>
      </c>
      <c r="G227" s="242"/>
      <c r="H227" s="242"/>
    </row>
    <row r="228" spans="1:8" ht="36.75" customHeight="1">
      <c r="A228" s="161">
        <v>2830</v>
      </c>
      <c r="B228" s="187" t="s">
        <v>8</v>
      </c>
      <c r="C228" s="162">
        <v>3</v>
      </c>
      <c r="D228" s="163">
        <v>0</v>
      </c>
      <c r="E228" s="158" t="s">
        <v>278</v>
      </c>
      <c r="F228" s="242">
        <f>SUM(F230:F231)</f>
        <v>0</v>
      </c>
      <c r="G228" s="242">
        <f>SUM(G230:G231)</f>
        <v>0</v>
      </c>
      <c r="H228" s="242">
        <f>SUM(H230:H231)</f>
        <v>0</v>
      </c>
    </row>
    <row r="229" spans="1:8" s="164" customFormat="1" ht="15" customHeight="1">
      <c r="A229" s="161"/>
      <c r="B229" s="152"/>
      <c r="C229" s="162"/>
      <c r="D229" s="163"/>
      <c r="E229" s="158" t="s">
        <v>445</v>
      </c>
      <c r="F229" s="242"/>
      <c r="G229" s="242"/>
      <c r="H229" s="423"/>
    </row>
    <row r="230" spans="1:8" ht="19.5" customHeight="1" thickBot="1">
      <c r="A230" s="161">
        <v>2831</v>
      </c>
      <c r="B230" s="187" t="s">
        <v>8</v>
      </c>
      <c r="C230" s="162">
        <v>3</v>
      </c>
      <c r="D230" s="163">
        <v>1</v>
      </c>
      <c r="E230" s="158" t="s">
        <v>46</v>
      </c>
      <c r="F230" s="256">
        <f>SUM(G230:H230)</f>
        <v>0</v>
      </c>
      <c r="G230" s="242"/>
      <c r="H230" s="423"/>
    </row>
    <row r="231" spans="1:8" ht="24.75" thickBot="1">
      <c r="A231" s="161">
        <v>2832</v>
      </c>
      <c r="B231" s="187" t="s">
        <v>8</v>
      </c>
      <c r="C231" s="162">
        <v>3</v>
      </c>
      <c r="D231" s="163">
        <v>2</v>
      </c>
      <c r="E231" s="158" t="s">
        <v>51</v>
      </c>
      <c r="F231" s="256">
        <f>SUM(G231:H231)</f>
        <v>0</v>
      </c>
      <c r="G231" s="242">
        <f>G232</f>
        <v>0</v>
      </c>
      <c r="H231" s="242">
        <f>H232</f>
        <v>0</v>
      </c>
    </row>
    <row r="232" spans="1:8" ht="15.75" thickBot="1">
      <c r="A232" s="161"/>
      <c r="B232" s="187"/>
      <c r="C232" s="162"/>
      <c r="D232" s="163"/>
      <c r="E232" s="158">
        <v>4819</v>
      </c>
      <c r="F232" s="256">
        <f>SUM(G232:H232)</f>
        <v>0</v>
      </c>
      <c r="G232" s="242"/>
      <c r="H232" s="423">
        <v>0</v>
      </c>
    </row>
    <row r="233" spans="1:8" ht="18.75" customHeight="1" thickBot="1">
      <c r="A233" s="161">
        <v>2833</v>
      </c>
      <c r="B233" s="187" t="s">
        <v>8</v>
      </c>
      <c r="C233" s="162">
        <v>3</v>
      </c>
      <c r="D233" s="163">
        <v>3</v>
      </c>
      <c r="E233" s="158" t="s">
        <v>52</v>
      </c>
      <c r="F233" s="256">
        <f>SUM(G233:H233)</f>
        <v>0</v>
      </c>
      <c r="G233" s="242"/>
      <c r="H233" s="423"/>
    </row>
    <row r="234" spans="1:8" ht="25.5" customHeight="1">
      <c r="A234" s="161">
        <v>2840</v>
      </c>
      <c r="B234" s="187" t="s">
        <v>8</v>
      </c>
      <c r="C234" s="162">
        <v>4</v>
      </c>
      <c r="D234" s="163">
        <v>0</v>
      </c>
      <c r="E234" s="158" t="s">
        <v>53</v>
      </c>
      <c r="F234" s="242">
        <f>SUM(F236:F238)</f>
        <v>0</v>
      </c>
      <c r="G234" s="242">
        <f>SUM(G236:G238)</f>
        <v>0</v>
      </c>
      <c r="H234" s="423">
        <f>SUM(H236:H238)</f>
        <v>0</v>
      </c>
    </row>
    <row r="235" spans="1:8" s="164" customFormat="1" ht="10.5" customHeight="1">
      <c r="A235" s="161"/>
      <c r="B235" s="152"/>
      <c r="C235" s="162"/>
      <c r="D235" s="163"/>
      <c r="E235" s="158" t="s">
        <v>445</v>
      </c>
      <c r="F235" s="242"/>
      <c r="G235" s="242"/>
      <c r="H235" s="423"/>
    </row>
    <row r="236" spans="1:8" ht="19.5" customHeight="1" thickBot="1">
      <c r="A236" s="161">
        <v>2841</v>
      </c>
      <c r="B236" s="187" t="s">
        <v>8</v>
      </c>
      <c r="C236" s="162">
        <v>4</v>
      </c>
      <c r="D236" s="163">
        <v>1</v>
      </c>
      <c r="E236" s="158" t="s">
        <v>54</v>
      </c>
      <c r="F236" s="256">
        <f>SUM(G236:H236)</f>
        <v>0</v>
      </c>
      <c r="G236" s="242"/>
      <c r="H236" s="423"/>
    </row>
    <row r="237" spans="1:8" ht="36" customHeight="1" thickBot="1">
      <c r="A237" s="161">
        <v>2842</v>
      </c>
      <c r="B237" s="187" t="s">
        <v>8</v>
      </c>
      <c r="C237" s="162">
        <v>4</v>
      </c>
      <c r="D237" s="163">
        <v>2</v>
      </c>
      <c r="E237" s="158" t="s">
        <v>55</v>
      </c>
      <c r="F237" s="256">
        <f>SUM(G237:H237)</f>
        <v>0</v>
      </c>
      <c r="G237" s="242"/>
      <c r="H237" s="423"/>
    </row>
    <row r="238" spans="1:8" ht="27" customHeight="1" thickBot="1">
      <c r="A238" s="161">
        <v>2843</v>
      </c>
      <c r="B238" s="187" t="s">
        <v>8</v>
      </c>
      <c r="C238" s="162">
        <v>4</v>
      </c>
      <c r="D238" s="163">
        <v>3</v>
      </c>
      <c r="E238" s="158" t="s">
        <v>53</v>
      </c>
      <c r="F238" s="256">
        <f>SUM(G238:H238)</f>
        <v>0</v>
      </c>
      <c r="G238" s="242"/>
      <c r="H238" s="423"/>
    </row>
    <row r="239" spans="1:8" ht="36.75" customHeight="1">
      <c r="A239" s="161">
        <v>2850</v>
      </c>
      <c r="B239" s="187" t="s">
        <v>8</v>
      </c>
      <c r="C239" s="162">
        <v>5</v>
      </c>
      <c r="D239" s="163">
        <v>0</v>
      </c>
      <c r="E239" s="195" t="s">
        <v>279</v>
      </c>
      <c r="F239" s="242">
        <f>SUM(F241)</f>
        <v>0</v>
      </c>
      <c r="G239" s="242">
        <f>SUM(G241)</f>
        <v>0</v>
      </c>
      <c r="H239" s="423">
        <f>SUM(H241)</f>
        <v>0</v>
      </c>
    </row>
    <row r="240" spans="1:8" s="164" customFormat="1" ht="10.5" customHeight="1">
      <c r="A240" s="161"/>
      <c r="B240" s="152"/>
      <c r="C240" s="162"/>
      <c r="D240" s="163"/>
      <c r="E240" s="158" t="s">
        <v>445</v>
      </c>
      <c r="F240" s="242"/>
      <c r="G240" s="242"/>
      <c r="H240" s="423"/>
    </row>
    <row r="241" spans="1:8" ht="24" customHeight="1" thickBot="1">
      <c r="A241" s="161">
        <v>2851</v>
      </c>
      <c r="B241" s="187" t="s">
        <v>8</v>
      </c>
      <c r="C241" s="162">
        <v>5</v>
      </c>
      <c r="D241" s="163">
        <v>1</v>
      </c>
      <c r="E241" s="195" t="s">
        <v>279</v>
      </c>
      <c r="F241" s="256">
        <f>SUM(G241:H241)</f>
        <v>0</v>
      </c>
      <c r="G241" s="256"/>
      <c r="H241" s="425"/>
    </row>
    <row r="242" spans="1:8" ht="27" customHeight="1" thickBot="1">
      <c r="A242" s="161">
        <v>2860</v>
      </c>
      <c r="B242" s="187" t="s">
        <v>8</v>
      </c>
      <c r="C242" s="162">
        <v>6</v>
      </c>
      <c r="D242" s="163">
        <v>0</v>
      </c>
      <c r="E242" s="195" t="s">
        <v>280</v>
      </c>
      <c r="F242" s="277">
        <f>SUM(F244)</f>
        <v>0</v>
      </c>
      <c r="G242" s="277">
        <f>SUM(G244)</f>
        <v>0</v>
      </c>
      <c r="H242" s="430">
        <f>SUM(H244)</f>
        <v>0</v>
      </c>
    </row>
    <row r="243" spans="1:8" s="164" customFormat="1" ht="10.5" customHeight="1">
      <c r="A243" s="161"/>
      <c r="B243" s="152"/>
      <c r="C243" s="162"/>
      <c r="D243" s="163"/>
      <c r="E243" s="158" t="s">
        <v>445</v>
      </c>
      <c r="F243" s="307"/>
      <c r="G243" s="307"/>
      <c r="H243" s="428"/>
    </row>
    <row r="244" spans="1:8" ht="24" customHeight="1" thickBot="1">
      <c r="A244" s="161">
        <v>2861</v>
      </c>
      <c r="B244" s="187" t="s">
        <v>8</v>
      </c>
      <c r="C244" s="162">
        <v>6</v>
      </c>
      <c r="D244" s="163">
        <v>1</v>
      </c>
      <c r="E244" s="195" t="s">
        <v>280</v>
      </c>
      <c r="F244" s="256">
        <f>F245</f>
        <v>0</v>
      </c>
      <c r="G244" s="256">
        <f>G245</f>
        <v>0</v>
      </c>
      <c r="H244" s="256">
        <f>H245</f>
        <v>0</v>
      </c>
    </row>
    <row r="245" spans="1:8" ht="24" customHeight="1" thickBot="1">
      <c r="A245" s="161"/>
      <c r="B245" s="187"/>
      <c r="C245" s="162"/>
      <c r="D245" s="163"/>
      <c r="E245" s="195">
        <v>4269</v>
      </c>
      <c r="F245" s="256">
        <f>SUM(G245:H245)</f>
        <v>0</v>
      </c>
      <c r="G245" s="334"/>
      <c r="H245" s="426"/>
    </row>
    <row r="246" spans="1:8" s="157" customFormat="1" ht="44.25" customHeight="1">
      <c r="A246" s="196">
        <v>2900</v>
      </c>
      <c r="B246" s="197" t="s">
        <v>15</v>
      </c>
      <c r="C246" s="188">
        <v>0</v>
      </c>
      <c r="D246" s="189">
        <v>0</v>
      </c>
      <c r="E246" s="179" t="s">
        <v>833</v>
      </c>
      <c r="F246" s="331">
        <f>SUM(F248,F252,F256,F260,F264,F268,F271,F274)</f>
        <v>468206.2</v>
      </c>
      <c r="G246" s="331">
        <f>SUM(G248,G252,G256,G260,G264,G268,G271,G274)</f>
        <v>385882.6</v>
      </c>
      <c r="H246" s="429">
        <f>SUM(H248,H252,H256,H260,H264,H268,H271,H274)</f>
        <v>82323.6</v>
      </c>
    </row>
    <row r="247" spans="1:8" ht="11.25" customHeight="1">
      <c r="A247" s="151"/>
      <c r="B247" s="152"/>
      <c r="C247" s="153"/>
      <c r="D247" s="154"/>
      <c r="E247" s="158" t="s">
        <v>444</v>
      </c>
      <c r="F247" s="307"/>
      <c r="G247" s="307"/>
      <c r="H247" s="428"/>
    </row>
    <row r="248" spans="1:8" ht="24.75" customHeight="1">
      <c r="A248" s="161">
        <v>2910</v>
      </c>
      <c r="B248" s="187" t="s">
        <v>15</v>
      </c>
      <c r="C248" s="162">
        <v>1</v>
      </c>
      <c r="D248" s="163">
        <v>0</v>
      </c>
      <c r="E248" s="179" t="s">
        <v>47</v>
      </c>
      <c r="F248" s="242">
        <f>F250+F251</f>
        <v>320191.9</v>
      </c>
      <c r="G248" s="242">
        <f>G250+G251</f>
        <v>237868.3</v>
      </c>
      <c r="H248" s="242">
        <f>H250+H251</f>
        <v>82323.6</v>
      </c>
    </row>
    <row r="249" spans="1:8" s="164" customFormat="1" ht="10.5" customHeight="1">
      <c r="A249" s="161"/>
      <c r="B249" s="152"/>
      <c r="C249" s="162"/>
      <c r="D249" s="163"/>
      <c r="E249" s="158" t="s">
        <v>445</v>
      </c>
      <c r="F249" s="242"/>
      <c r="G249" s="242"/>
      <c r="H249" s="423"/>
    </row>
    <row r="250" spans="1:8" ht="19.5" customHeight="1" thickBot="1">
      <c r="A250" s="161">
        <v>2911</v>
      </c>
      <c r="B250" s="187" t="s">
        <v>15</v>
      </c>
      <c r="C250" s="162">
        <v>1</v>
      </c>
      <c r="D250" s="163">
        <v>1</v>
      </c>
      <c r="E250" s="179" t="s">
        <v>307</v>
      </c>
      <c r="F250" s="256">
        <f>SUM(G250:H250)</f>
        <v>320191.9</v>
      </c>
      <c r="G250" s="256">
        <v>237868.3</v>
      </c>
      <c r="H250" s="256">
        <v>82323.6</v>
      </c>
    </row>
    <row r="251" spans="1:8" ht="18" customHeight="1" thickBot="1">
      <c r="A251" s="161">
        <v>2912</v>
      </c>
      <c r="B251" s="187" t="s">
        <v>15</v>
      </c>
      <c r="C251" s="162">
        <v>1</v>
      </c>
      <c r="D251" s="163">
        <v>2</v>
      </c>
      <c r="E251" s="158" t="s">
        <v>16</v>
      </c>
      <c r="F251" s="256"/>
      <c r="G251" s="334"/>
      <c r="H251" s="426"/>
    </row>
    <row r="252" spans="1:8" ht="16.5" customHeight="1">
      <c r="A252" s="161">
        <v>2920</v>
      </c>
      <c r="B252" s="187" t="s">
        <v>15</v>
      </c>
      <c r="C252" s="162">
        <v>2</v>
      </c>
      <c r="D252" s="163">
        <v>0</v>
      </c>
      <c r="E252" s="158" t="s">
        <v>17</v>
      </c>
      <c r="F252" s="242">
        <f>F254+F255</f>
        <v>0</v>
      </c>
      <c r="G252" s="242">
        <f>G254+G255</f>
        <v>0</v>
      </c>
      <c r="H252" s="242">
        <f>H254+H255</f>
        <v>0</v>
      </c>
    </row>
    <row r="253" spans="1:8" s="164" customFormat="1" ht="27" customHeight="1">
      <c r="A253" s="161"/>
      <c r="B253" s="152"/>
      <c r="C253" s="162"/>
      <c r="D253" s="163"/>
      <c r="E253" s="158" t="s">
        <v>445</v>
      </c>
      <c r="F253" s="242"/>
      <c r="G253" s="242"/>
      <c r="H253" s="423"/>
    </row>
    <row r="254" spans="1:8" ht="17.25" customHeight="1" thickBot="1">
      <c r="A254" s="161">
        <v>2921</v>
      </c>
      <c r="B254" s="187" t="s">
        <v>15</v>
      </c>
      <c r="C254" s="162">
        <v>2</v>
      </c>
      <c r="D254" s="163">
        <v>1</v>
      </c>
      <c r="E254" s="158" t="s">
        <v>18</v>
      </c>
      <c r="F254" s="256">
        <f>SUM(G254:H254)</f>
        <v>0</v>
      </c>
      <c r="G254" s="256"/>
      <c r="H254" s="256"/>
    </row>
    <row r="255" spans="1:8" ht="19.5" customHeight="1" thickBot="1">
      <c r="A255" s="161">
        <v>2922</v>
      </c>
      <c r="B255" s="187" t="s">
        <v>15</v>
      </c>
      <c r="C255" s="162">
        <v>2</v>
      </c>
      <c r="D255" s="163">
        <v>2</v>
      </c>
      <c r="E255" s="158" t="s">
        <v>19</v>
      </c>
      <c r="F255" s="256">
        <f>SUM(G255:H255)</f>
        <v>0</v>
      </c>
      <c r="G255" s="334"/>
      <c r="H255" s="334"/>
    </row>
    <row r="256" spans="1:8" ht="36.75" customHeight="1">
      <c r="A256" s="161">
        <v>2930</v>
      </c>
      <c r="B256" s="187" t="s">
        <v>15</v>
      </c>
      <c r="C256" s="162">
        <v>3</v>
      </c>
      <c r="D256" s="163">
        <v>0</v>
      </c>
      <c r="E256" s="158" t="s">
        <v>20</v>
      </c>
      <c r="F256" s="242">
        <f>SUM(F258:F259)</f>
        <v>0</v>
      </c>
      <c r="G256" s="242">
        <f>SUM(G258:G259)</f>
        <v>0</v>
      </c>
      <c r="H256" s="423">
        <f>SUM(H258:H259)</f>
        <v>0</v>
      </c>
    </row>
    <row r="257" spans="1:8" s="164" customFormat="1" ht="10.5" customHeight="1">
      <c r="A257" s="161"/>
      <c r="B257" s="152"/>
      <c r="C257" s="162"/>
      <c r="D257" s="163"/>
      <c r="E257" s="158" t="s">
        <v>445</v>
      </c>
      <c r="F257" s="242"/>
      <c r="G257" s="242"/>
      <c r="H257" s="423"/>
    </row>
    <row r="258" spans="1:8" ht="25.5" customHeight="1" thickBot="1">
      <c r="A258" s="161">
        <v>2931</v>
      </c>
      <c r="B258" s="187" t="s">
        <v>15</v>
      </c>
      <c r="C258" s="162">
        <v>3</v>
      </c>
      <c r="D258" s="163">
        <v>1</v>
      </c>
      <c r="E258" s="158" t="s">
        <v>21</v>
      </c>
      <c r="F258" s="256">
        <f>SUM(G258:H258)</f>
        <v>0</v>
      </c>
      <c r="G258" s="256"/>
      <c r="H258" s="425"/>
    </row>
    <row r="259" spans="1:8" ht="18.75" customHeight="1" thickBot="1">
      <c r="A259" s="161">
        <v>2932</v>
      </c>
      <c r="B259" s="187" t="s">
        <v>15</v>
      </c>
      <c r="C259" s="162">
        <v>3</v>
      </c>
      <c r="D259" s="163">
        <v>2</v>
      </c>
      <c r="E259" s="158" t="s">
        <v>22</v>
      </c>
      <c r="F259" s="256">
        <f>SUM(G259:H259)</f>
        <v>0</v>
      </c>
      <c r="G259" s="334"/>
      <c r="H259" s="334"/>
    </row>
    <row r="260" spans="1:8" ht="16.5" customHeight="1">
      <c r="A260" s="161">
        <v>2940</v>
      </c>
      <c r="B260" s="187" t="s">
        <v>15</v>
      </c>
      <c r="C260" s="162">
        <v>4</v>
      </c>
      <c r="D260" s="163">
        <v>0</v>
      </c>
      <c r="E260" s="158" t="s">
        <v>308</v>
      </c>
      <c r="F260" s="242">
        <f>F262</f>
        <v>0</v>
      </c>
      <c r="G260" s="242">
        <f>G262</f>
        <v>0</v>
      </c>
      <c r="H260" s="242">
        <f>H262</f>
        <v>0</v>
      </c>
    </row>
    <row r="261" spans="1:8" s="164" customFormat="1" ht="12.75" customHeight="1">
      <c r="A261" s="161"/>
      <c r="B261" s="152"/>
      <c r="C261" s="162"/>
      <c r="D261" s="163"/>
      <c r="E261" s="158" t="s">
        <v>445</v>
      </c>
      <c r="F261" s="242"/>
      <c r="G261" s="242"/>
      <c r="H261" s="423"/>
    </row>
    <row r="262" spans="1:8" ht="24" customHeight="1" thickBot="1">
      <c r="A262" s="161">
        <v>2941</v>
      </c>
      <c r="B262" s="187" t="s">
        <v>15</v>
      </c>
      <c r="C262" s="162">
        <v>4</v>
      </c>
      <c r="D262" s="163">
        <v>1</v>
      </c>
      <c r="E262" s="158" t="s">
        <v>23</v>
      </c>
      <c r="F262" s="256">
        <f>SUM(G262:H262)</f>
        <v>0</v>
      </c>
      <c r="G262" s="256"/>
      <c r="H262" s="256"/>
    </row>
    <row r="263" spans="1:8" ht="24" customHeight="1" thickBot="1">
      <c r="A263" s="161">
        <v>2942</v>
      </c>
      <c r="B263" s="187" t="s">
        <v>15</v>
      </c>
      <c r="C263" s="162">
        <v>4</v>
      </c>
      <c r="D263" s="163">
        <v>2</v>
      </c>
      <c r="E263" s="158" t="s">
        <v>24</v>
      </c>
      <c r="F263" s="256">
        <f>SUM(G263:H263)</f>
        <v>0</v>
      </c>
      <c r="G263" s="256"/>
      <c r="H263" s="425"/>
    </row>
    <row r="264" spans="1:8" ht="27.75" customHeight="1">
      <c r="A264" s="161">
        <v>2950</v>
      </c>
      <c r="B264" s="187" t="s">
        <v>15</v>
      </c>
      <c r="C264" s="162">
        <v>5</v>
      </c>
      <c r="D264" s="163">
        <v>0</v>
      </c>
      <c r="E264" s="179" t="s">
        <v>309</v>
      </c>
      <c r="F264" s="242">
        <f>SUM(F266,F267)</f>
        <v>148014.3</v>
      </c>
      <c r="G264" s="242">
        <f>G266</f>
        <v>148014.3</v>
      </c>
      <c r="H264" s="242">
        <f>H266</f>
        <v>0</v>
      </c>
    </row>
    <row r="265" spans="1:8" s="164" customFormat="1" ht="10.5" customHeight="1">
      <c r="A265" s="161"/>
      <c r="B265" s="152"/>
      <c r="C265" s="162"/>
      <c r="D265" s="163"/>
      <c r="E265" s="158" t="s">
        <v>445</v>
      </c>
      <c r="F265" s="242"/>
      <c r="G265" s="242"/>
      <c r="H265" s="423"/>
    </row>
    <row r="266" spans="1:8" ht="24.75" thickBot="1">
      <c r="A266" s="161">
        <v>2951</v>
      </c>
      <c r="B266" s="187" t="s">
        <v>15</v>
      </c>
      <c r="C266" s="162">
        <v>5</v>
      </c>
      <c r="D266" s="163" t="s">
        <v>502</v>
      </c>
      <c r="E266" s="179" t="s">
        <v>25</v>
      </c>
      <c r="F266" s="256">
        <f>SUM(G266:H266)</f>
        <v>148014.3</v>
      </c>
      <c r="G266" s="256">
        <v>148014.3</v>
      </c>
      <c r="H266" s="256"/>
    </row>
    <row r="267" spans="1:8" ht="16.5" customHeight="1" thickBot="1">
      <c r="A267" s="161">
        <v>2952</v>
      </c>
      <c r="B267" s="187" t="s">
        <v>15</v>
      </c>
      <c r="C267" s="162">
        <v>5</v>
      </c>
      <c r="D267" s="163">
        <v>2</v>
      </c>
      <c r="E267" s="158" t="s">
        <v>26</v>
      </c>
      <c r="F267" s="256">
        <f>SUM(G267:H267)</f>
        <v>0</v>
      </c>
      <c r="G267" s="256"/>
      <c r="H267" s="425"/>
    </row>
    <row r="268" spans="1:8" ht="26.25" customHeight="1">
      <c r="A268" s="161">
        <v>2960</v>
      </c>
      <c r="B268" s="187" t="s">
        <v>15</v>
      </c>
      <c r="C268" s="162">
        <v>6</v>
      </c>
      <c r="D268" s="163">
        <v>0</v>
      </c>
      <c r="E268" s="158" t="s">
        <v>310</v>
      </c>
      <c r="F268" s="242">
        <f>SUM(F270)</f>
        <v>0</v>
      </c>
      <c r="G268" s="242">
        <f>SUM(G270)</f>
        <v>0</v>
      </c>
      <c r="H268" s="423">
        <f>SUM(H270)</f>
        <v>0</v>
      </c>
    </row>
    <row r="269" spans="1:8" s="164" customFormat="1" ht="14.25" customHeight="1">
      <c r="A269" s="161"/>
      <c r="B269" s="152"/>
      <c r="C269" s="162"/>
      <c r="D269" s="163"/>
      <c r="E269" s="158" t="s">
        <v>445</v>
      </c>
      <c r="F269" s="242"/>
      <c r="G269" s="242"/>
      <c r="H269" s="423"/>
    </row>
    <row r="270" spans="1:8" ht="24" customHeight="1" thickBot="1">
      <c r="A270" s="171">
        <v>2961</v>
      </c>
      <c r="B270" s="162" t="s">
        <v>15</v>
      </c>
      <c r="C270" s="162">
        <v>6</v>
      </c>
      <c r="D270" s="162">
        <v>1</v>
      </c>
      <c r="E270" s="175" t="s">
        <v>310</v>
      </c>
      <c r="F270" s="256">
        <f>SUM(G270:H270)</f>
        <v>0</v>
      </c>
      <c r="G270" s="256"/>
      <c r="H270" s="256"/>
    </row>
    <row r="271" spans="1:8" ht="26.25" customHeight="1">
      <c r="A271" s="171">
        <v>2970</v>
      </c>
      <c r="B271" s="162" t="s">
        <v>15</v>
      </c>
      <c r="C271" s="162">
        <v>7</v>
      </c>
      <c r="D271" s="162">
        <v>0</v>
      </c>
      <c r="E271" s="175" t="s">
        <v>311</v>
      </c>
      <c r="F271" s="242">
        <f>SUM(F273)</f>
        <v>0</v>
      </c>
      <c r="G271" s="242">
        <f>SUM(G273)</f>
        <v>0</v>
      </c>
      <c r="H271" s="423">
        <f>SUM(H273)</f>
        <v>0</v>
      </c>
    </row>
    <row r="272" spans="1:8" s="164" customFormat="1" ht="10.5" customHeight="1">
      <c r="A272" s="171"/>
      <c r="B272" s="162"/>
      <c r="C272" s="162"/>
      <c r="D272" s="162"/>
      <c r="E272" s="175" t="s">
        <v>445</v>
      </c>
      <c r="F272" s="242"/>
      <c r="G272" s="242"/>
      <c r="H272" s="423"/>
    </row>
    <row r="273" spans="1:8" ht="32.25" customHeight="1" thickBot="1">
      <c r="A273" s="171">
        <v>2971</v>
      </c>
      <c r="B273" s="162" t="s">
        <v>15</v>
      </c>
      <c r="C273" s="162">
        <v>7</v>
      </c>
      <c r="D273" s="162">
        <v>1</v>
      </c>
      <c r="E273" s="175" t="s">
        <v>311</v>
      </c>
      <c r="F273" s="256">
        <f>SUM(G273:H273)</f>
        <v>0</v>
      </c>
      <c r="G273" s="256"/>
      <c r="H273" s="425"/>
    </row>
    <row r="274" spans="1:8" ht="27.75" customHeight="1">
      <c r="A274" s="171">
        <v>2980</v>
      </c>
      <c r="B274" s="162" t="s">
        <v>15</v>
      </c>
      <c r="C274" s="162">
        <v>8</v>
      </c>
      <c r="D274" s="162">
        <v>0</v>
      </c>
      <c r="E274" s="175" t="s">
        <v>312</v>
      </c>
      <c r="F274" s="242">
        <f>SUM(F276)</f>
        <v>0</v>
      </c>
      <c r="G274" s="242">
        <f>SUM(G276)</f>
        <v>0</v>
      </c>
      <c r="H274" s="423">
        <f>SUM(H276)</f>
        <v>0</v>
      </c>
    </row>
    <row r="275" spans="1:8" s="164" customFormat="1" ht="10.5" customHeight="1">
      <c r="A275" s="171"/>
      <c r="B275" s="162"/>
      <c r="C275" s="162"/>
      <c r="D275" s="162"/>
      <c r="E275" s="175" t="s">
        <v>445</v>
      </c>
      <c r="F275" s="242"/>
      <c r="G275" s="242"/>
      <c r="H275" s="423"/>
    </row>
    <row r="276" spans="1:8" ht="23.25" customHeight="1" thickBot="1">
      <c r="A276" s="171">
        <v>2981</v>
      </c>
      <c r="B276" s="162" t="s">
        <v>15</v>
      </c>
      <c r="C276" s="162">
        <v>8</v>
      </c>
      <c r="D276" s="162">
        <v>1</v>
      </c>
      <c r="E276" s="175" t="s">
        <v>312</v>
      </c>
      <c r="F276" s="256">
        <f>SUM(G276:H276)</f>
        <v>0</v>
      </c>
      <c r="G276" s="256"/>
      <c r="H276" s="256"/>
    </row>
    <row r="277" spans="1:8" s="157" customFormat="1" ht="49.5" customHeight="1">
      <c r="A277" s="199">
        <v>3000</v>
      </c>
      <c r="B277" s="188" t="s">
        <v>28</v>
      </c>
      <c r="C277" s="188">
        <v>0</v>
      </c>
      <c r="D277" s="188">
        <v>0</v>
      </c>
      <c r="E277" s="200" t="s">
        <v>834</v>
      </c>
      <c r="F277" s="331">
        <f>SUM(F279,F283,F286,F289,F292,F295,F298,F301,F305)</f>
        <v>22000</v>
      </c>
      <c r="G277" s="331">
        <f>SUM(G279,G283,G286,G289,G292,G295,G298,G301,G305)</f>
        <v>22000</v>
      </c>
      <c r="H277" s="429">
        <v>0</v>
      </c>
    </row>
    <row r="278" spans="1:8" ht="15.75" customHeight="1">
      <c r="A278" s="171"/>
      <c r="B278" s="162"/>
      <c r="C278" s="162"/>
      <c r="D278" s="162"/>
      <c r="E278" s="175" t="s">
        <v>444</v>
      </c>
      <c r="F278" s="242"/>
      <c r="G278" s="242"/>
      <c r="H278" s="423"/>
    </row>
    <row r="279" spans="1:8" ht="24" customHeight="1">
      <c r="A279" s="171">
        <v>3010</v>
      </c>
      <c r="B279" s="162" t="s">
        <v>28</v>
      </c>
      <c r="C279" s="162">
        <v>1</v>
      </c>
      <c r="D279" s="162">
        <v>0</v>
      </c>
      <c r="E279" s="175" t="s">
        <v>27</v>
      </c>
      <c r="F279" s="242">
        <f>SUM(F281:F282)</f>
        <v>0</v>
      </c>
      <c r="G279" s="242">
        <f>SUM(G281:G282)</f>
        <v>0</v>
      </c>
      <c r="H279" s="423">
        <f>SUM(H281:H282)</f>
        <v>0</v>
      </c>
    </row>
    <row r="280" spans="1:8" s="164" customFormat="1" ht="16.5" customHeight="1">
      <c r="A280" s="171"/>
      <c r="B280" s="162"/>
      <c r="C280" s="162"/>
      <c r="D280" s="162"/>
      <c r="E280" s="175" t="s">
        <v>445</v>
      </c>
      <c r="F280" s="242"/>
      <c r="G280" s="242"/>
      <c r="H280" s="423"/>
    </row>
    <row r="281" spans="1:8" ht="18.75" customHeight="1" thickBot="1">
      <c r="A281" s="171">
        <v>3011</v>
      </c>
      <c r="B281" s="162" t="s">
        <v>28</v>
      </c>
      <c r="C281" s="162">
        <v>1</v>
      </c>
      <c r="D281" s="162">
        <v>1</v>
      </c>
      <c r="E281" s="175" t="s">
        <v>313</v>
      </c>
      <c r="F281" s="256">
        <f>SUM(G281:H281)</f>
        <v>0</v>
      </c>
      <c r="G281" s="256"/>
      <c r="H281" s="425"/>
    </row>
    <row r="282" spans="1:8" ht="17.25" customHeight="1" thickBot="1">
      <c r="A282" s="171">
        <v>3012</v>
      </c>
      <c r="B282" s="162" t="s">
        <v>28</v>
      </c>
      <c r="C282" s="162">
        <v>1</v>
      </c>
      <c r="D282" s="162">
        <v>2</v>
      </c>
      <c r="E282" s="175" t="s">
        <v>314</v>
      </c>
      <c r="F282" s="256">
        <f>SUM(G282:H282)</f>
        <v>0</v>
      </c>
      <c r="G282" s="256"/>
      <c r="H282" s="425"/>
    </row>
    <row r="283" spans="1:8" ht="15" customHeight="1">
      <c r="A283" s="171">
        <v>3020</v>
      </c>
      <c r="B283" s="162" t="s">
        <v>28</v>
      </c>
      <c r="C283" s="162">
        <v>2</v>
      </c>
      <c r="D283" s="162">
        <v>0</v>
      </c>
      <c r="E283" s="175" t="s">
        <v>315</v>
      </c>
      <c r="F283" s="242">
        <f>SUM(F285)</f>
        <v>0</v>
      </c>
      <c r="G283" s="242">
        <f>SUM(G285)</f>
        <v>0</v>
      </c>
      <c r="H283" s="423">
        <f>SUM(H285)</f>
        <v>0</v>
      </c>
    </row>
    <row r="284" spans="1:8" s="164" customFormat="1" ht="10.5" customHeight="1">
      <c r="A284" s="171"/>
      <c r="B284" s="162"/>
      <c r="C284" s="162"/>
      <c r="D284" s="162"/>
      <c r="E284" s="175" t="s">
        <v>445</v>
      </c>
      <c r="F284" s="242"/>
      <c r="G284" s="242"/>
      <c r="H284" s="423"/>
    </row>
    <row r="285" spans="1:8" ht="15.75" customHeight="1" thickBot="1">
      <c r="A285" s="171">
        <v>3021</v>
      </c>
      <c r="B285" s="162" t="s">
        <v>28</v>
      </c>
      <c r="C285" s="162">
        <v>2</v>
      </c>
      <c r="D285" s="162">
        <v>1</v>
      </c>
      <c r="E285" s="175" t="s">
        <v>315</v>
      </c>
      <c r="F285" s="256">
        <f>SUM(G285:H285)</f>
        <v>0</v>
      </c>
      <c r="G285" s="256"/>
      <c r="H285" s="425"/>
    </row>
    <row r="286" spans="1:8" ht="14.25" customHeight="1">
      <c r="A286" s="171">
        <v>3030</v>
      </c>
      <c r="B286" s="162" t="s">
        <v>28</v>
      </c>
      <c r="C286" s="162">
        <v>3</v>
      </c>
      <c r="D286" s="162">
        <v>0</v>
      </c>
      <c r="E286" s="200" t="s">
        <v>316</v>
      </c>
      <c r="F286" s="242">
        <f>SUM(F288)</f>
        <v>4000</v>
      </c>
      <c r="G286" s="242">
        <f>SUM(G288)</f>
        <v>4000</v>
      </c>
      <c r="H286" s="423">
        <f>SUM(H288)</f>
        <v>0</v>
      </c>
    </row>
    <row r="287" spans="1:8" s="164" customFormat="1" ht="15">
      <c r="A287" s="171"/>
      <c r="B287" s="162"/>
      <c r="C287" s="162"/>
      <c r="D287" s="162"/>
      <c r="E287" s="175" t="s">
        <v>445</v>
      </c>
      <c r="F287" s="242"/>
      <c r="G287" s="242"/>
      <c r="H287" s="423"/>
    </row>
    <row r="288" spans="1:8" s="164" customFormat="1" ht="15.75" thickBot="1">
      <c r="A288" s="171">
        <v>3031</v>
      </c>
      <c r="B288" s="162" t="s">
        <v>28</v>
      </c>
      <c r="C288" s="162">
        <v>3</v>
      </c>
      <c r="D288" s="162" t="s">
        <v>502</v>
      </c>
      <c r="E288" s="200" t="s">
        <v>316</v>
      </c>
      <c r="F288" s="256">
        <f>SUM(G288:H288)</f>
        <v>4000</v>
      </c>
      <c r="G288" s="334">
        <v>4000</v>
      </c>
      <c r="H288" s="334"/>
    </row>
    <row r="289" spans="1:8" ht="18" customHeight="1">
      <c r="A289" s="171">
        <v>3040</v>
      </c>
      <c r="B289" s="162" t="s">
        <v>28</v>
      </c>
      <c r="C289" s="162">
        <v>4</v>
      </c>
      <c r="D289" s="162">
        <v>0</v>
      </c>
      <c r="E289" s="175" t="s">
        <v>317</v>
      </c>
      <c r="F289" s="242">
        <f>SUM(F291)</f>
        <v>0</v>
      </c>
      <c r="G289" s="242">
        <f>SUM(G291)</f>
        <v>0</v>
      </c>
      <c r="H289" s="423">
        <f>SUM(H291)</f>
        <v>0</v>
      </c>
    </row>
    <row r="290" spans="1:8" s="164" customFormat="1" ht="10.5" customHeight="1">
      <c r="A290" s="171"/>
      <c r="B290" s="162"/>
      <c r="C290" s="162"/>
      <c r="D290" s="162"/>
      <c r="E290" s="175" t="s">
        <v>445</v>
      </c>
      <c r="F290" s="242"/>
      <c r="G290" s="242"/>
      <c r="H290" s="423"/>
    </row>
    <row r="291" spans="1:8" ht="16.5" customHeight="1" thickBot="1">
      <c r="A291" s="171">
        <v>3041</v>
      </c>
      <c r="B291" s="162" t="s">
        <v>28</v>
      </c>
      <c r="C291" s="162">
        <v>4</v>
      </c>
      <c r="D291" s="162">
        <v>1</v>
      </c>
      <c r="E291" s="175" t="s">
        <v>317</v>
      </c>
      <c r="F291" s="256">
        <f>SUM(G291:H291)</f>
        <v>0</v>
      </c>
      <c r="G291" s="334"/>
      <c r="H291" s="334"/>
    </row>
    <row r="292" spans="1:8" ht="12" customHeight="1">
      <c r="A292" s="171">
        <v>3050</v>
      </c>
      <c r="B292" s="162" t="s">
        <v>28</v>
      </c>
      <c r="C292" s="162">
        <v>5</v>
      </c>
      <c r="D292" s="162">
        <v>0</v>
      </c>
      <c r="E292" s="175" t="s">
        <v>318</v>
      </c>
      <c r="F292" s="242">
        <f>SUM(F294)</f>
        <v>0</v>
      </c>
      <c r="G292" s="242">
        <f>SUM(G294)</f>
        <v>0</v>
      </c>
      <c r="H292" s="423">
        <f>SUM(H294)</f>
        <v>0</v>
      </c>
    </row>
    <row r="293" spans="1:8" s="164" customFormat="1" ht="10.5" customHeight="1">
      <c r="A293" s="171"/>
      <c r="B293" s="162"/>
      <c r="C293" s="162"/>
      <c r="D293" s="162"/>
      <c r="E293" s="175" t="s">
        <v>445</v>
      </c>
      <c r="F293" s="242"/>
      <c r="G293" s="242"/>
      <c r="H293" s="423"/>
    </row>
    <row r="294" spans="1:8" ht="15.75" customHeight="1" thickBot="1">
      <c r="A294" s="171">
        <v>3051</v>
      </c>
      <c r="B294" s="162" t="s">
        <v>28</v>
      </c>
      <c r="C294" s="162">
        <v>5</v>
      </c>
      <c r="D294" s="162">
        <v>1</v>
      </c>
      <c r="E294" s="175" t="s">
        <v>318</v>
      </c>
      <c r="F294" s="256">
        <f>SUM(G294:H294)</f>
        <v>0</v>
      </c>
      <c r="G294" s="256"/>
      <c r="H294" s="425"/>
    </row>
    <row r="295" spans="1:8" ht="16.5" customHeight="1">
      <c r="A295" s="171">
        <v>3060</v>
      </c>
      <c r="B295" s="162" t="s">
        <v>28</v>
      </c>
      <c r="C295" s="162">
        <v>6</v>
      </c>
      <c r="D295" s="162">
        <v>0</v>
      </c>
      <c r="E295" s="175" t="s">
        <v>319</v>
      </c>
      <c r="F295" s="242">
        <f>SUM(F297)</f>
        <v>0</v>
      </c>
      <c r="G295" s="242">
        <f>SUM(G297)</f>
        <v>0</v>
      </c>
      <c r="H295" s="423">
        <f>SUM(H297)</f>
        <v>0</v>
      </c>
    </row>
    <row r="296" spans="1:8" s="164" customFormat="1" ht="10.5" customHeight="1">
      <c r="A296" s="171"/>
      <c r="B296" s="162"/>
      <c r="C296" s="162"/>
      <c r="D296" s="162"/>
      <c r="E296" s="175" t="s">
        <v>445</v>
      </c>
      <c r="F296" s="242"/>
      <c r="G296" s="242"/>
      <c r="H296" s="423"/>
    </row>
    <row r="297" spans="1:8" ht="15.75" customHeight="1" thickBot="1">
      <c r="A297" s="171">
        <v>3061</v>
      </c>
      <c r="B297" s="162" t="s">
        <v>28</v>
      </c>
      <c r="C297" s="162">
        <v>6</v>
      </c>
      <c r="D297" s="162">
        <v>1</v>
      </c>
      <c r="E297" s="175" t="s">
        <v>319</v>
      </c>
      <c r="F297" s="256">
        <f>SUM(G297:H297)</f>
        <v>0</v>
      </c>
      <c r="G297" s="256"/>
      <c r="H297" s="425"/>
    </row>
    <row r="298" spans="1:8" ht="34.5" customHeight="1">
      <c r="A298" s="171">
        <v>3070</v>
      </c>
      <c r="B298" s="162" t="s">
        <v>28</v>
      </c>
      <c r="C298" s="162">
        <v>7</v>
      </c>
      <c r="D298" s="162">
        <v>0</v>
      </c>
      <c r="E298" s="175" t="s">
        <v>320</v>
      </c>
      <c r="F298" s="242">
        <f>SUM(F300)</f>
        <v>18000</v>
      </c>
      <c r="G298" s="242">
        <f>SUM(G300)</f>
        <v>18000</v>
      </c>
      <c r="H298" s="423">
        <f>SUM(H300)</f>
        <v>0</v>
      </c>
    </row>
    <row r="299" spans="1:8" s="164" customFormat="1" ht="10.5" customHeight="1">
      <c r="A299" s="171"/>
      <c r="B299" s="162"/>
      <c r="C299" s="162"/>
      <c r="D299" s="162"/>
      <c r="E299" s="175" t="s">
        <v>445</v>
      </c>
      <c r="F299" s="242"/>
      <c r="G299" s="242"/>
      <c r="H299" s="423"/>
    </row>
    <row r="300" spans="1:8" ht="39" customHeight="1" thickBot="1">
      <c r="A300" s="171">
        <v>3071</v>
      </c>
      <c r="B300" s="162" t="s">
        <v>28</v>
      </c>
      <c r="C300" s="162">
        <v>7</v>
      </c>
      <c r="D300" s="162">
        <v>1</v>
      </c>
      <c r="E300" s="175" t="s">
        <v>320</v>
      </c>
      <c r="F300" s="256">
        <f>SUM(G300:H300)</f>
        <v>18000</v>
      </c>
      <c r="G300" s="334">
        <v>18000</v>
      </c>
      <c r="H300" s="334"/>
    </row>
    <row r="301" spans="1:8" ht="40.5" customHeight="1">
      <c r="A301" s="171">
        <v>3080</v>
      </c>
      <c r="B301" s="162" t="s">
        <v>28</v>
      </c>
      <c r="C301" s="162">
        <v>8</v>
      </c>
      <c r="D301" s="162">
        <v>0</v>
      </c>
      <c r="E301" s="175" t="s">
        <v>321</v>
      </c>
      <c r="F301" s="242">
        <f>SUM(F303)</f>
        <v>0</v>
      </c>
      <c r="G301" s="242">
        <f>SUM(G303)</f>
        <v>0</v>
      </c>
      <c r="H301" s="423">
        <f>SUM(H303)</f>
        <v>0</v>
      </c>
    </row>
    <row r="302" spans="1:8" s="164" customFormat="1" ht="18.75" customHeight="1">
      <c r="A302" s="171"/>
      <c r="B302" s="162"/>
      <c r="C302" s="162"/>
      <c r="D302" s="162"/>
      <c r="E302" s="175" t="s">
        <v>445</v>
      </c>
      <c r="F302" s="242"/>
      <c r="G302" s="242"/>
      <c r="H302" s="423"/>
    </row>
    <row r="303" spans="1:8" ht="40.5" customHeight="1" thickBot="1">
      <c r="A303" s="171">
        <v>3081</v>
      </c>
      <c r="B303" s="162" t="s">
        <v>28</v>
      </c>
      <c r="C303" s="162">
        <v>8</v>
      </c>
      <c r="D303" s="162">
        <v>1</v>
      </c>
      <c r="E303" s="175" t="s">
        <v>321</v>
      </c>
      <c r="F303" s="256">
        <f>SUM(G303:H303)</f>
        <v>0</v>
      </c>
      <c r="G303" s="256"/>
      <c r="H303" s="425"/>
    </row>
    <row r="304" spans="1:8" s="164" customFormat="1" ht="10.5" customHeight="1">
      <c r="A304" s="171"/>
      <c r="B304" s="162"/>
      <c r="C304" s="162"/>
      <c r="D304" s="162"/>
      <c r="E304" s="175" t="s">
        <v>445</v>
      </c>
      <c r="F304" s="242"/>
      <c r="G304" s="242"/>
      <c r="H304" s="423"/>
    </row>
    <row r="305" spans="1:8" ht="25.5" customHeight="1">
      <c r="A305" s="171">
        <v>3090</v>
      </c>
      <c r="B305" s="162" t="s">
        <v>28</v>
      </c>
      <c r="C305" s="162">
        <v>9</v>
      </c>
      <c r="D305" s="162">
        <v>0</v>
      </c>
      <c r="E305" s="175" t="s">
        <v>322</v>
      </c>
      <c r="F305" s="242">
        <f>SUM(F307:F308)</f>
        <v>0</v>
      </c>
      <c r="G305" s="242">
        <f>SUM(G307:G308)</f>
        <v>0</v>
      </c>
      <c r="H305" s="423">
        <f>SUM(H307:H308)</f>
        <v>0</v>
      </c>
    </row>
    <row r="306" spans="1:8" s="164" customFormat="1" ht="10.5" customHeight="1">
      <c r="A306" s="171"/>
      <c r="B306" s="162"/>
      <c r="C306" s="162"/>
      <c r="D306" s="162"/>
      <c r="E306" s="175" t="s">
        <v>445</v>
      </c>
      <c r="F306" s="242"/>
      <c r="G306" s="242"/>
      <c r="H306" s="423"/>
    </row>
    <row r="307" spans="1:8" ht="25.5" customHeight="1" thickBot="1">
      <c r="A307" s="171">
        <v>3091</v>
      </c>
      <c r="B307" s="162" t="s">
        <v>28</v>
      </c>
      <c r="C307" s="162">
        <v>9</v>
      </c>
      <c r="D307" s="162">
        <v>1</v>
      </c>
      <c r="E307" s="175" t="s">
        <v>322</v>
      </c>
      <c r="F307" s="256">
        <f>SUM(G307:H307)</f>
        <v>0</v>
      </c>
      <c r="G307" s="242"/>
      <c r="H307" s="242"/>
    </row>
    <row r="308" spans="1:8" ht="53.25" customHeight="1" thickBot="1">
      <c r="A308" s="171">
        <v>3092</v>
      </c>
      <c r="B308" s="162" t="s">
        <v>28</v>
      </c>
      <c r="C308" s="162">
        <v>9</v>
      </c>
      <c r="D308" s="162">
        <v>2</v>
      </c>
      <c r="E308" s="175" t="s">
        <v>48</v>
      </c>
      <c r="F308" s="256">
        <f>SUM(G308:H308)</f>
        <v>0</v>
      </c>
      <c r="G308" s="242"/>
      <c r="H308" s="242"/>
    </row>
    <row r="309" spans="1:8" s="157" customFormat="1" ht="32.25" customHeight="1">
      <c r="A309" s="203">
        <v>3100</v>
      </c>
      <c r="B309" s="188" t="s">
        <v>29</v>
      </c>
      <c r="C309" s="188">
        <v>0</v>
      </c>
      <c r="D309" s="189">
        <v>0</v>
      </c>
      <c r="E309" s="204" t="s">
        <v>836</v>
      </c>
      <c r="F309" s="331">
        <f>SUM(F311)</f>
        <v>161701.40000000002</v>
      </c>
      <c r="G309" s="331">
        <f>SUM(G311)</f>
        <v>311701.4</v>
      </c>
      <c r="H309" s="429">
        <f>SUM(H311)</f>
        <v>0</v>
      </c>
    </row>
    <row r="310" spans="1:8" ht="11.25" customHeight="1">
      <c r="A310" s="165"/>
      <c r="B310" s="152"/>
      <c r="C310" s="153"/>
      <c r="D310" s="154"/>
      <c r="E310" s="158" t="s">
        <v>444</v>
      </c>
      <c r="F310" s="307"/>
      <c r="G310" s="307"/>
      <c r="H310" s="428"/>
    </row>
    <row r="311" spans="1:8" ht="29.25" customHeight="1">
      <c r="A311" s="165">
        <v>3110</v>
      </c>
      <c r="B311" s="162" t="s">
        <v>29</v>
      </c>
      <c r="C311" s="162">
        <v>1</v>
      </c>
      <c r="D311" s="163">
        <v>0</v>
      </c>
      <c r="E311" s="195" t="s">
        <v>428</v>
      </c>
      <c r="F311" s="242">
        <f>SUM(F313)</f>
        <v>161701.40000000002</v>
      </c>
      <c r="G311" s="242">
        <f>SUM(G313)</f>
        <v>311701.4</v>
      </c>
      <c r="H311" s="423">
        <f>SUM(H313)</f>
        <v>0</v>
      </c>
    </row>
    <row r="312" spans="1:8" s="164" customFormat="1" ht="13.5" customHeight="1" thickBot="1">
      <c r="A312" s="165"/>
      <c r="B312" s="152"/>
      <c r="C312" s="162"/>
      <c r="D312" s="163"/>
      <c r="E312" s="158" t="s">
        <v>445</v>
      </c>
      <c r="F312" s="242"/>
      <c r="G312" s="242"/>
      <c r="H312" s="423"/>
    </row>
    <row r="313" spans="1:8" ht="24.75" thickBot="1">
      <c r="A313" s="165">
        <v>3112</v>
      </c>
      <c r="B313" s="167" t="s">
        <v>29</v>
      </c>
      <c r="C313" s="167">
        <v>1</v>
      </c>
      <c r="D313" s="168">
        <v>2</v>
      </c>
      <c r="E313" s="205" t="s">
        <v>362</v>
      </c>
      <c r="F313" s="242">
        <f>SUM(G313:H313)-Ekamutner!D114</f>
        <v>161701.40000000002</v>
      </c>
      <c r="G313" s="181">
        <v>311701.4</v>
      </c>
      <c r="H313" s="426">
        <f>H314</f>
        <v>0</v>
      </c>
    </row>
    <row r="314" spans="1:8" ht="15">
      <c r="A314" s="171"/>
      <c r="B314" s="162"/>
      <c r="C314" s="162"/>
      <c r="D314" s="162"/>
      <c r="E314" s="206"/>
      <c r="F314" s="242"/>
      <c r="G314" s="242"/>
      <c r="H314" s="423"/>
    </row>
    <row r="315" spans="1:8" ht="15.75" thickBot="1">
      <c r="A315" s="171"/>
      <c r="B315" s="162"/>
      <c r="C315" s="162"/>
      <c r="D315" s="162"/>
      <c r="E315" s="206"/>
      <c r="F315" s="256"/>
      <c r="G315" s="256"/>
      <c r="H315" s="425"/>
    </row>
    <row r="316" spans="2:4" ht="15">
      <c r="B316" s="208"/>
      <c r="C316" s="209"/>
      <c r="D316" s="210"/>
    </row>
    <row r="317" spans="1:8" s="116" customFormat="1" ht="58.5" customHeight="1">
      <c r="A317" s="492" t="s">
        <v>422</v>
      </c>
      <c r="B317" s="492"/>
      <c r="C317" s="492"/>
      <c r="D317" s="492"/>
      <c r="E317" s="492"/>
      <c r="F317" s="492"/>
      <c r="G317" s="492"/>
      <c r="H317" s="492"/>
    </row>
    <row r="318" spans="1:8" s="116" customFormat="1" ht="12.75">
      <c r="A318" s="212" t="s">
        <v>837</v>
      </c>
      <c r="B318" s="213"/>
      <c r="C318" s="213"/>
      <c r="D318" s="213"/>
      <c r="E318" s="213"/>
      <c r="F318" s="213"/>
      <c r="G318" s="338"/>
      <c r="H318" s="339"/>
    </row>
  </sheetData>
  <sheetProtection/>
  <protectedRanges>
    <protectedRange sqref="F1 G3:H3" name="Range25"/>
    <protectedRange sqref="G293:H294 G291:H291 G288:H288 F290:H290 F287:H287" name="Range22"/>
    <protectedRange sqref="F265:H265 F269:H269 G258:H259 G270:H270 F261:H261 G266:H267 G262:H263" name="Range20"/>
    <protectedRange sqref="F243:H243 G236:H238 G245:H245 G241:H241 F240:H240 F235:H235" name="Range18"/>
    <protectedRange sqref="G212:H213 F217:H217 F211:H211 F215:H215" name="Range16"/>
    <protectedRange sqref="G194:H197 F193:H193 G188:H191 F186:H186" name="Range14"/>
    <protectedRange sqref="G161:H161 F163:H163 G172:H172 F168:H168 F171:H171 F166:H166 F160:H160 G174:H174 G169:H169 G164:H164" name="Range12"/>
    <protectedRange sqref="G144:H144 F143:H143 F146:H146 G136:H141" name="Range10"/>
    <protectedRange sqref="G114:H116 F118:H118 F113:H113 G119 G120:H123" name="Range8"/>
    <protectedRange sqref="G79:H79 G82:H82 G85:H85 F84:H84 G88:H88 F81:H81 F78:H78 F90:H90 G93:H93 F92:H92 F87:H87" name="Range6"/>
    <protectedRange sqref="G55:H56 G50:H50 G53:H53 G43:H44 F47:H47 G59 F58:H58 F52:H52 F49:H49 F45:H45" name="Range4"/>
    <protectedRange sqref="F13:H13 G19:H20 F22:H22 F18:H18 F11:H11 G23:H25 G14:H16" name="Range2"/>
    <protectedRange sqref="G62:H62 F64:H64 G67:H69 F78:H78 G72:H72 G59:H59 G75:H76 F74:H74 F71:H71 F66:H66 F61:H61" name="Range5"/>
    <protectedRange sqref="G105:H106 G96:H103 G94:H94 G108:H111" name="Range7"/>
    <protectedRange sqref="F128:H128 G126:H126 F125:H125 G129:H132 G135:H135 F134:H134" name="Range9"/>
    <protectedRange sqref="F148:H148 F157:H157 G155:H155 F154:H154 G152:H152 G158:H158 F151:H151" name="Range11"/>
    <protectedRange sqref="G181:H181 F174:H174 F180:H180 G178:H178 F183:H183 G184:H184 G175:H175 F177:H177" name="Range13"/>
    <protectedRange sqref="F208:H208 F205:H205 G200:H203 F199:H199 G206:H206 G209:H209" name="Range15"/>
    <protectedRange sqref="F229:H229 G224:H227 G230:H233 G220:H220 G222:H222" name="Range17"/>
    <protectedRange sqref="F257:H257 G251:H251 F253:H253 F249:H249 G254:H255 F247:H247" name="Range19"/>
    <protectedRange sqref="G273:H273 F272:H272 F275:H275 G281:H282 F278:H278 G285:H285 F284:H284 F280:H280 F287:H287" name="Range21"/>
    <protectedRange sqref="G297:H297 F296:H296 G303:H303 F304:H304 F302:H302 G300:H300 F299:H299" name="Range23"/>
    <protectedRange sqref="G313" name="Range24_1_1_1"/>
  </protectedRanges>
  <mergeCells count="10">
    <mergeCell ref="A3:H3"/>
    <mergeCell ref="F2:H2"/>
    <mergeCell ref="I2:J2"/>
    <mergeCell ref="E5:E7"/>
    <mergeCell ref="A5:A7"/>
    <mergeCell ref="A317:H317"/>
    <mergeCell ref="B5:B7"/>
    <mergeCell ref="C5:C7"/>
    <mergeCell ref="D5:D7"/>
    <mergeCell ref="F5:H5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2:B63 B93:B95 B97 B101:B103 B104 B106:B107 B108:B112 B114:B117 B119 B120:B124 B126:B127 B129:B133 B135:B142 B144:B145 B147 B149 B150 B152 B153 B156 B158 B159 B161:B162 B164 B165 B167 B169 B170 B172:B173 B175 B176 B178 B179 B181:B182 B184 B185 B187 B189:B192 B194:B198 B200:B204 B206:B207 B209:B210 B212:B214 B216 B218 B219 B221 B222 B223 B224 B225 B226:B227 B228 B233:B234 B236:B239 B241:B242 B246 B248 B250 B251 B252 B254 B255 B256 B258:B259 B260 B262 B263:B264 B267:B268 B271 B273:B274 B277 B279 B281:B283 B285:B286 B288 D288 B289 B291 B292 B294:B295 B297:B298 B300 B301 B303 B305 B307 B308 B309 B311 B313 B91 B88:B89 B85:B86 B82:B83 B79:B80 B75:B77 B72:B73 B67:B70 B65 B59:B60 B56:B57 B53:B54 B50:B51 B48 B42:B46 B40 B37:B38 B35 B34 B31:B32 B28:B29 B26 B25 B19:D21 B15:D17 B14:D14 B12:D12 B10:D10 C23:D23 B270 B276 B244 B230:B231 B23:B24 B155" numberStoredAsText="1"/>
    <ignoredError sqref="G1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B1">
      <selection activeCell="D1" sqref="D1:F1"/>
    </sheetView>
  </sheetViews>
  <sheetFormatPr defaultColWidth="9.140625" defaultRowHeight="12.75"/>
  <cols>
    <col min="1" max="1" width="5.8515625" style="111" customWidth="1"/>
    <col min="2" max="2" width="49.57421875" style="111" customWidth="1"/>
    <col min="3" max="3" width="7.7109375" style="118" customWidth="1"/>
    <col min="4" max="5" width="12.57421875" style="118" customWidth="1"/>
    <col min="6" max="6" width="11.57421875" style="118" customWidth="1"/>
    <col min="7" max="16384" width="9.140625" style="111" customWidth="1"/>
  </cols>
  <sheetData>
    <row r="1" spans="1:7" s="3" customFormat="1" ht="70.5" customHeight="1">
      <c r="A1" s="2"/>
      <c r="D1" s="482" t="s">
        <v>879</v>
      </c>
      <c r="E1" s="482"/>
      <c r="F1" s="482"/>
      <c r="G1" s="328"/>
    </row>
    <row r="2" spans="1:6" s="109" customFormat="1" ht="22.5" customHeight="1">
      <c r="A2" s="7"/>
      <c r="B2" s="504" t="s">
        <v>403</v>
      </c>
      <c r="C2" s="504"/>
      <c r="D2" s="504"/>
      <c r="E2" s="504"/>
      <c r="F2" s="504"/>
    </row>
    <row r="3" spans="1:6" s="109" customFormat="1" ht="39" customHeight="1">
      <c r="A3" s="8"/>
      <c r="B3" s="505" t="s">
        <v>871</v>
      </c>
      <c r="C3" s="505"/>
      <c r="D3" s="505"/>
      <c r="E3" s="505"/>
      <c r="F3" s="505"/>
    </row>
    <row r="4" spans="1:6" s="110" customFormat="1" ht="15.75" thickBot="1">
      <c r="A4" s="4"/>
      <c r="B4" s="3"/>
      <c r="C4" s="3"/>
      <c r="D4" s="3"/>
      <c r="E4" s="3"/>
      <c r="F4" s="3"/>
    </row>
    <row r="5" spans="1:6" ht="13.5" thickBot="1">
      <c r="A5" s="502" t="s">
        <v>517</v>
      </c>
      <c r="B5" s="510" t="s">
        <v>363</v>
      </c>
      <c r="C5" s="511"/>
      <c r="D5" s="507" t="s">
        <v>256</v>
      </c>
      <c r="E5" s="508"/>
      <c r="F5" s="509"/>
    </row>
    <row r="6" spans="1:6" ht="30" customHeight="1" thickBot="1">
      <c r="A6" s="503"/>
      <c r="B6" s="512"/>
      <c r="C6" s="513"/>
      <c r="D6" s="506" t="s">
        <v>518</v>
      </c>
      <c r="E6" s="58" t="s">
        <v>444</v>
      </c>
      <c r="F6" s="59"/>
    </row>
    <row r="7" spans="1:6" ht="25.5">
      <c r="A7" s="503"/>
      <c r="B7" s="60" t="s">
        <v>364</v>
      </c>
      <c r="C7" s="61" t="s">
        <v>365</v>
      </c>
      <c r="D7" s="506"/>
      <c r="E7" s="62" t="s">
        <v>513</v>
      </c>
      <c r="F7" s="63" t="s">
        <v>514</v>
      </c>
    </row>
    <row r="8" spans="1:6" ht="12.75">
      <c r="A8" s="64">
        <v>1</v>
      </c>
      <c r="B8" s="64">
        <v>2</v>
      </c>
      <c r="C8" s="65" t="s">
        <v>366</v>
      </c>
      <c r="D8" s="66">
        <v>4</v>
      </c>
      <c r="E8" s="53">
        <v>5</v>
      </c>
      <c r="F8" s="67">
        <v>6</v>
      </c>
    </row>
    <row r="9" spans="1:6" ht="36.75" customHeight="1">
      <c r="A9" s="50">
        <v>4000</v>
      </c>
      <c r="B9" s="68" t="s">
        <v>737</v>
      </c>
      <c r="C9" s="69"/>
      <c r="D9" s="108">
        <f>SUM(D11,D172,D207)</f>
        <v>2395136.9</v>
      </c>
      <c r="E9" s="51">
        <f>SUM(E11,E172,E207)</f>
        <v>1804004.9</v>
      </c>
      <c r="F9" s="76">
        <f>SUM(F11,F172,F207)</f>
        <v>741132</v>
      </c>
    </row>
    <row r="10" spans="1:6" ht="12.75">
      <c r="A10" s="50"/>
      <c r="B10" s="70" t="s">
        <v>447</v>
      </c>
      <c r="C10" s="69"/>
      <c r="D10" s="52"/>
      <c r="E10" s="48"/>
      <c r="F10" s="71"/>
    </row>
    <row r="11" spans="1:6" ht="42" customHeight="1">
      <c r="A11" s="50">
        <v>4050</v>
      </c>
      <c r="B11" s="72" t="s">
        <v>738</v>
      </c>
      <c r="C11" s="73" t="s">
        <v>158</v>
      </c>
      <c r="D11" s="52">
        <f>SUM(D13,D26,D69,D84,D94,D128,D143)</f>
        <v>1654004.9</v>
      </c>
      <c r="E11" s="48">
        <f>SUM(E13,E26,E69,E84,E94,E128,E143)</f>
        <v>1804004.9</v>
      </c>
      <c r="F11" s="71">
        <f>SUM(F13,F26,F69,F84,F94,F128,F143)</f>
        <v>0</v>
      </c>
    </row>
    <row r="12" spans="1:6" ht="12.75">
      <c r="A12" s="50"/>
      <c r="B12" s="70" t="s">
        <v>447</v>
      </c>
      <c r="C12" s="69"/>
      <c r="D12" s="52"/>
      <c r="E12" s="48"/>
      <c r="F12" s="71"/>
    </row>
    <row r="13" spans="1:6" ht="30.75" customHeight="1">
      <c r="A13" s="50">
        <v>4100</v>
      </c>
      <c r="B13" s="57" t="s">
        <v>739</v>
      </c>
      <c r="C13" s="74" t="s">
        <v>158</v>
      </c>
      <c r="D13" s="52">
        <f>SUM(D15,D20,D23)</f>
        <v>550830.6</v>
      </c>
      <c r="E13" s="48">
        <f>SUM(E15,E20,E23)</f>
        <v>550830.6</v>
      </c>
      <c r="F13" s="71" t="s">
        <v>165</v>
      </c>
    </row>
    <row r="14" spans="1:6" ht="12.75">
      <c r="A14" s="50"/>
      <c r="B14" s="70" t="s">
        <v>447</v>
      </c>
      <c r="C14" s="69"/>
      <c r="D14" s="52"/>
      <c r="E14" s="48"/>
      <c r="F14" s="71"/>
    </row>
    <row r="15" spans="1:6" ht="24">
      <c r="A15" s="50">
        <v>4110</v>
      </c>
      <c r="B15" s="75" t="s">
        <v>740</v>
      </c>
      <c r="C15" s="74" t="s">
        <v>158</v>
      </c>
      <c r="D15" s="52">
        <f>SUM(D17:D19)</f>
        <v>550830.6</v>
      </c>
      <c r="E15" s="48">
        <f>SUM(E17:E19)</f>
        <v>550830.6</v>
      </c>
      <c r="F15" s="76" t="s">
        <v>164</v>
      </c>
    </row>
    <row r="16" spans="1:6" ht="12.75">
      <c r="A16" s="50"/>
      <c r="B16" s="70" t="s">
        <v>445</v>
      </c>
      <c r="C16" s="74"/>
      <c r="D16" s="52"/>
      <c r="E16" s="48"/>
      <c r="F16" s="76"/>
    </row>
    <row r="17" spans="1:6" ht="24">
      <c r="A17" s="50">
        <v>4111</v>
      </c>
      <c r="B17" s="77" t="s">
        <v>367</v>
      </c>
      <c r="C17" s="78" t="s">
        <v>31</v>
      </c>
      <c r="D17" s="52">
        <f>SUM(E17:F17)</f>
        <v>510014.3</v>
      </c>
      <c r="E17" s="48">
        <v>510014.3</v>
      </c>
      <c r="F17" s="76" t="s">
        <v>164</v>
      </c>
    </row>
    <row r="18" spans="1:6" ht="24">
      <c r="A18" s="50">
        <v>4112</v>
      </c>
      <c r="B18" s="77" t="s">
        <v>368</v>
      </c>
      <c r="C18" s="78" t="s">
        <v>32</v>
      </c>
      <c r="D18" s="52">
        <f>SUM(E18:F18)</f>
        <v>40816.3</v>
      </c>
      <c r="E18" s="48">
        <v>40816.3</v>
      </c>
      <c r="F18" s="76" t="s">
        <v>164</v>
      </c>
    </row>
    <row r="19" spans="1:6" ht="12.75">
      <c r="A19" s="50">
        <v>4114</v>
      </c>
      <c r="B19" s="77" t="s">
        <v>369</v>
      </c>
      <c r="C19" s="78" t="s">
        <v>30</v>
      </c>
      <c r="D19" s="52">
        <f>SUM(E19:F19)</f>
        <v>0</v>
      </c>
      <c r="E19" s="48"/>
      <c r="F19" s="76" t="s">
        <v>164</v>
      </c>
    </row>
    <row r="20" spans="1:6" ht="22.5">
      <c r="A20" s="50">
        <v>4120</v>
      </c>
      <c r="B20" s="79" t="s">
        <v>741</v>
      </c>
      <c r="C20" s="74" t="s">
        <v>158</v>
      </c>
      <c r="D20" s="52">
        <f>SUM(D22)</f>
        <v>0</v>
      </c>
      <c r="E20" s="48">
        <f>SUM(E22)</f>
        <v>0</v>
      </c>
      <c r="F20" s="76" t="s">
        <v>164</v>
      </c>
    </row>
    <row r="21" spans="1:6" ht="12.75">
      <c r="A21" s="50"/>
      <c r="B21" s="70" t="s">
        <v>445</v>
      </c>
      <c r="C21" s="74"/>
      <c r="D21" s="52"/>
      <c r="E21" s="48"/>
      <c r="F21" s="76"/>
    </row>
    <row r="22" spans="1:6" ht="13.5" customHeight="1">
      <c r="A22" s="50">
        <v>4121</v>
      </c>
      <c r="B22" s="77" t="s">
        <v>370</v>
      </c>
      <c r="C22" s="78" t="s">
        <v>33</v>
      </c>
      <c r="D22" s="52">
        <f>SUM(E22:F22)</f>
        <v>0</v>
      </c>
      <c r="E22" s="48"/>
      <c r="F22" s="76" t="s">
        <v>164</v>
      </c>
    </row>
    <row r="23" spans="1:6" ht="25.5" customHeight="1">
      <c r="A23" s="50">
        <v>4130</v>
      </c>
      <c r="B23" s="79" t="s">
        <v>742</v>
      </c>
      <c r="C23" s="74" t="s">
        <v>158</v>
      </c>
      <c r="D23" s="52">
        <f>SUM(D25)</f>
        <v>0</v>
      </c>
      <c r="E23" s="48">
        <f>SUM(E25)</f>
        <v>0</v>
      </c>
      <c r="F23" s="71" t="s">
        <v>165</v>
      </c>
    </row>
    <row r="24" spans="1:6" ht="12.75">
      <c r="A24" s="50"/>
      <c r="B24" s="70" t="s">
        <v>445</v>
      </c>
      <c r="C24" s="74"/>
      <c r="D24" s="52"/>
      <c r="E24" s="48"/>
      <c r="F24" s="76"/>
    </row>
    <row r="25" spans="1:6" ht="13.5" customHeight="1">
      <c r="A25" s="50">
        <v>4131</v>
      </c>
      <c r="B25" s="79" t="s">
        <v>34</v>
      </c>
      <c r="C25" s="78" t="s">
        <v>35</v>
      </c>
      <c r="D25" s="52">
        <f>SUM(E25:F25)</f>
        <v>0</v>
      </c>
      <c r="E25" s="48"/>
      <c r="F25" s="76" t="s">
        <v>165</v>
      </c>
    </row>
    <row r="26" spans="1:6" ht="36" customHeight="1">
      <c r="A26" s="50">
        <v>4200</v>
      </c>
      <c r="B26" s="77" t="s">
        <v>743</v>
      </c>
      <c r="C26" s="74" t="s">
        <v>158</v>
      </c>
      <c r="D26" s="52">
        <f>SUM(D28,D37,D42,D52,D55,D59)</f>
        <v>212949.3</v>
      </c>
      <c r="E26" s="48">
        <f>SUM(E28,E37,E42,E52,E55,E59)</f>
        <v>212949.3</v>
      </c>
      <c r="F26" s="76" t="s">
        <v>164</v>
      </c>
    </row>
    <row r="27" spans="1:6" ht="12.75">
      <c r="A27" s="50"/>
      <c r="B27" s="70" t="s">
        <v>447</v>
      </c>
      <c r="C27" s="69"/>
      <c r="D27" s="52"/>
      <c r="E27" s="48"/>
      <c r="F27" s="71"/>
    </row>
    <row r="28" spans="1:6" ht="33">
      <c r="A28" s="50">
        <v>4210</v>
      </c>
      <c r="B28" s="79" t="s">
        <v>744</v>
      </c>
      <c r="C28" s="74" t="s">
        <v>158</v>
      </c>
      <c r="D28" s="52">
        <f>SUM(D30:D36)</f>
        <v>78806</v>
      </c>
      <c r="E28" s="48">
        <f>SUM(E30:E36)</f>
        <v>78806</v>
      </c>
      <c r="F28" s="76" t="s">
        <v>164</v>
      </c>
    </row>
    <row r="29" spans="1:6" ht="12.75">
      <c r="A29" s="50"/>
      <c r="B29" s="70" t="s">
        <v>445</v>
      </c>
      <c r="C29" s="74"/>
      <c r="D29" s="52"/>
      <c r="E29" s="48"/>
      <c r="F29" s="76"/>
    </row>
    <row r="30" spans="1:6" ht="24">
      <c r="A30" s="50">
        <v>4211</v>
      </c>
      <c r="B30" s="77" t="s">
        <v>36</v>
      </c>
      <c r="C30" s="78" t="s">
        <v>37</v>
      </c>
      <c r="D30" s="52">
        <f aca="true" t="shared" si="0" ref="D30:D36">SUM(E30:F30)</f>
        <v>4.7</v>
      </c>
      <c r="E30" s="48">
        <v>4.7</v>
      </c>
      <c r="F30" s="76" t="s">
        <v>164</v>
      </c>
    </row>
    <row r="31" spans="1:6" ht="12.75">
      <c r="A31" s="50">
        <v>4212</v>
      </c>
      <c r="B31" s="79" t="s">
        <v>745</v>
      </c>
      <c r="C31" s="78" t="s">
        <v>38</v>
      </c>
      <c r="D31" s="52">
        <f t="shared" si="0"/>
        <v>62612.6</v>
      </c>
      <c r="E31" s="48">
        <v>62612.6</v>
      </c>
      <c r="F31" s="76" t="s">
        <v>164</v>
      </c>
    </row>
    <row r="32" spans="1:6" ht="12.75">
      <c r="A32" s="50">
        <v>4213</v>
      </c>
      <c r="B32" s="77" t="s">
        <v>371</v>
      </c>
      <c r="C32" s="78" t="s">
        <v>39</v>
      </c>
      <c r="D32" s="52">
        <f t="shared" si="0"/>
        <v>8050.7</v>
      </c>
      <c r="E32" s="48">
        <v>8050.7</v>
      </c>
      <c r="F32" s="76" t="s">
        <v>164</v>
      </c>
    </row>
    <row r="33" spans="1:6" ht="12.75">
      <c r="A33" s="50">
        <v>4214</v>
      </c>
      <c r="B33" s="77" t="s">
        <v>372</v>
      </c>
      <c r="C33" s="78" t="s">
        <v>40</v>
      </c>
      <c r="D33" s="52">
        <f t="shared" si="0"/>
        <v>5138</v>
      </c>
      <c r="E33" s="48">
        <v>5138</v>
      </c>
      <c r="F33" s="76" t="s">
        <v>164</v>
      </c>
    </row>
    <row r="34" spans="1:6" ht="12.75">
      <c r="A34" s="50">
        <v>4215</v>
      </c>
      <c r="B34" s="77" t="s">
        <v>373</v>
      </c>
      <c r="C34" s="78" t="s">
        <v>41</v>
      </c>
      <c r="D34" s="52">
        <f t="shared" si="0"/>
        <v>3000</v>
      </c>
      <c r="E34" s="48">
        <v>3000</v>
      </c>
      <c r="F34" s="76" t="s">
        <v>164</v>
      </c>
    </row>
    <row r="35" spans="1:6" ht="17.25" customHeight="1">
      <c r="A35" s="50">
        <v>4216</v>
      </c>
      <c r="B35" s="77" t="s">
        <v>374</v>
      </c>
      <c r="C35" s="78" t="s">
        <v>42</v>
      </c>
      <c r="D35" s="52">
        <f t="shared" si="0"/>
        <v>0</v>
      </c>
      <c r="E35" s="48">
        <v>0</v>
      </c>
      <c r="F35" s="76" t="s">
        <v>164</v>
      </c>
    </row>
    <row r="36" spans="1:6" ht="12.75">
      <c r="A36" s="50">
        <v>4217</v>
      </c>
      <c r="B36" s="77" t="s">
        <v>375</v>
      </c>
      <c r="C36" s="78" t="s">
        <v>43</v>
      </c>
      <c r="D36" s="52">
        <f t="shared" si="0"/>
        <v>0</v>
      </c>
      <c r="E36" s="48"/>
      <c r="F36" s="76" t="s">
        <v>164</v>
      </c>
    </row>
    <row r="37" spans="1:6" ht="24">
      <c r="A37" s="50">
        <v>4220</v>
      </c>
      <c r="B37" s="79" t="s">
        <v>746</v>
      </c>
      <c r="C37" s="74" t="s">
        <v>158</v>
      </c>
      <c r="D37" s="52">
        <f>SUM(D39:D41)</f>
        <v>5131</v>
      </c>
      <c r="E37" s="48">
        <f>SUM(E39:E41)</f>
        <v>5131</v>
      </c>
      <c r="F37" s="76" t="s">
        <v>164</v>
      </c>
    </row>
    <row r="38" spans="1:6" ht="12.75">
      <c r="A38" s="50"/>
      <c r="B38" s="70" t="s">
        <v>445</v>
      </c>
      <c r="C38" s="74"/>
      <c r="D38" s="52"/>
      <c r="E38" s="48"/>
      <c r="F38" s="76"/>
    </row>
    <row r="39" spans="1:6" ht="12.75">
      <c r="A39" s="50">
        <v>4221</v>
      </c>
      <c r="B39" s="77" t="s">
        <v>376</v>
      </c>
      <c r="C39" s="112">
        <v>4221</v>
      </c>
      <c r="D39" s="52">
        <f>SUM(E39:F39)</f>
        <v>5131</v>
      </c>
      <c r="E39" s="48">
        <v>5131</v>
      </c>
      <c r="F39" s="76" t="s">
        <v>164</v>
      </c>
    </row>
    <row r="40" spans="1:6" ht="12.75">
      <c r="A40" s="50">
        <v>4222</v>
      </c>
      <c r="B40" s="77" t="s">
        <v>377</v>
      </c>
      <c r="C40" s="78" t="s">
        <v>120</v>
      </c>
      <c r="D40" s="52">
        <f>SUM(E40:F40)</f>
        <v>0</v>
      </c>
      <c r="E40" s="48"/>
      <c r="F40" s="76" t="s">
        <v>164</v>
      </c>
    </row>
    <row r="41" spans="1:6" ht="12.75">
      <c r="A41" s="50">
        <v>4223</v>
      </c>
      <c r="B41" s="77" t="s">
        <v>378</v>
      </c>
      <c r="C41" s="78" t="s">
        <v>121</v>
      </c>
      <c r="D41" s="52">
        <f>SUM(E41:F41)</f>
        <v>0</v>
      </c>
      <c r="E41" s="48"/>
      <c r="F41" s="76" t="s">
        <v>164</v>
      </c>
    </row>
    <row r="42" spans="1:6" ht="31.5" customHeight="1">
      <c r="A42" s="50">
        <v>4230</v>
      </c>
      <c r="B42" s="80" t="s">
        <v>747</v>
      </c>
      <c r="C42" s="74" t="s">
        <v>158</v>
      </c>
      <c r="D42" s="52">
        <f>SUM(D44:D51)</f>
        <v>56108</v>
      </c>
      <c r="E42" s="48">
        <f>SUM(E44:E51)</f>
        <v>56108</v>
      </c>
      <c r="F42" s="76" t="s">
        <v>164</v>
      </c>
    </row>
    <row r="43" spans="1:6" ht="12.75">
      <c r="A43" s="50"/>
      <c r="B43" s="70" t="s">
        <v>445</v>
      </c>
      <c r="C43" s="74"/>
      <c r="D43" s="52"/>
      <c r="E43" s="48"/>
      <c r="F43" s="76"/>
    </row>
    <row r="44" spans="1:6" ht="12.75">
      <c r="A44" s="50">
        <v>4231</v>
      </c>
      <c r="B44" s="77" t="s">
        <v>379</v>
      </c>
      <c r="C44" s="78" t="s">
        <v>122</v>
      </c>
      <c r="D44" s="52">
        <f>SUM(E44:F44)</f>
        <v>0</v>
      </c>
      <c r="E44" s="48"/>
      <c r="F44" s="76" t="s">
        <v>164</v>
      </c>
    </row>
    <row r="45" spans="1:6" ht="12.75">
      <c r="A45" s="50">
        <v>4232</v>
      </c>
      <c r="B45" s="77" t="s">
        <v>380</v>
      </c>
      <c r="C45" s="78" t="s">
        <v>123</v>
      </c>
      <c r="D45" s="52">
        <f aca="true" t="shared" si="1" ref="D45:D51">SUM(E45:F45)</f>
        <v>8000</v>
      </c>
      <c r="E45" s="48">
        <v>8000</v>
      </c>
      <c r="F45" s="76" t="s">
        <v>164</v>
      </c>
    </row>
    <row r="46" spans="1:6" ht="24">
      <c r="A46" s="50">
        <v>4233</v>
      </c>
      <c r="B46" s="77" t="s">
        <v>381</v>
      </c>
      <c r="C46" s="78" t="s">
        <v>124</v>
      </c>
      <c r="D46" s="52">
        <f t="shared" si="1"/>
        <v>0</v>
      </c>
      <c r="E46" s="48"/>
      <c r="F46" s="76" t="s">
        <v>164</v>
      </c>
    </row>
    <row r="47" spans="1:6" ht="12.75">
      <c r="A47" s="50">
        <v>4234</v>
      </c>
      <c r="B47" s="77" t="s">
        <v>382</v>
      </c>
      <c r="C47" s="78" t="s">
        <v>125</v>
      </c>
      <c r="D47" s="52">
        <f t="shared" si="1"/>
        <v>2500</v>
      </c>
      <c r="E47" s="48">
        <v>2500</v>
      </c>
      <c r="F47" s="76" t="s">
        <v>164</v>
      </c>
    </row>
    <row r="48" spans="1:6" ht="12.75">
      <c r="A48" s="50">
        <v>4235</v>
      </c>
      <c r="B48" s="81" t="s">
        <v>383</v>
      </c>
      <c r="C48" s="82">
        <v>4235</v>
      </c>
      <c r="D48" s="52">
        <f t="shared" si="1"/>
        <v>0</v>
      </c>
      <c r="E48" s="48"/>
      <c r="F48" s="76" t="s">
        <v>164</v>
      </c>
    </row>
    <row r="49" spans="1:6" ht="18" customHeight="1">
      <c r="A49" s="50">
        <v>4236</v>
      </c>
      <c r="B49" s="77" t="s">
        <v>384</v>
      </c>
      <c r="C49" s="78" t="s">
        <v>126</v>
      </c>
      <c r="D49" s="52">
        <f t="shared" si="1"/>
        <v>0</v>
      </c>
      <c r="E49" s="48"/>
      <c r="F49" s="76" t="s">
        <v>164</v>
      </c>
    </row>
    <row r="50" spans="1:6" ht="12.75">
      <c r="A50" s="50">
        <v>4237</v>
      </c>
      <c r="B50" s="77" t="s">
        <v>385</v>
      </c>
      <c r="C50" s="78" t="s">
        <v>127</v>
      </c>
      <c r="D50" s="52">
        <f t="shared" si="1"/>
        <v>2200</v>
      </c>
      <c r="E50" s="48">
        <v>2200</v>
      </c>
      <c r="F50" s="76" t="s">
        <v>164</v>
      </c>
    </row>
    <row r="51" spans="1:6" ht="12.75">
      <c r="A51" s="50">
        <v>4238</v>
      </c>
      <c r="B51" s="77" t="s">
        <v>386</v>
      </c>
      <c r="C51" s="78" t="s">
        <v>128</v>
      </c>
      <c r="D51" s="52">
        <f t="shared" si="1"/>
        <v>43408</v>
      </c>
      <c r="E51" s="48">
        <v>43408</v>
      </c>
      <c r="F51" s="76" t="s">
        <v>164</v>
      </c>
    </row>
    <row r="52" spans="1:6" ht="24">
      <c r="A52" s="50">
        <v>4240</v>
      </c>
      <c r="B52" s="79" t="s">
        <v>748</v>
      </c>
      <c r="C52" s="74" t="s">
        <v>158</v>
      </c>
      <c r="D52" s="52">
        <f>SUM(D54)</f>
        <v>12000</v>
      </c>
      <c r="E52" s="48">
        <f>SUM(E54)</f>
        <v>12000</v>
      </c>
      <c r="F52" s="76" t="s">
        <v>164</v>
      </c>
    </row>
    <row r="53" spans="1:6" ht="12.75">
      <c r="A53" s="50"/>
      <c r="B53" s="70" t="s">
        <v>445</v>
      </c>
      <c r="C53" s="74"/>
      <c r="D53" s="52"/>
      <c r="E53" s="48"/>
      <c r="F53" s="76"/>
    </row>
    <row r="54" spans="1:6" ht="12.75">
      <c r="A54" s="50">
        <v>4241</v>
      </c>
      <c r="B54" s="77" t="s">
        <v>387</v>
      </c>
      <c r="C54" s="78" t="s">
        <v>129</v>
      </c>
      <c r="D54" s="52">
        <f>SUM(E54:F54)</f>
        <v>12000</v>
      </c>
      <c r="E54" s="48">
        <v>12000</v>
      </c>
      <c r="F54" s="76" t="s">
        <v>164</v>
      </c>
    </row>
    <row r="55" spans="1:6" ht="28.5" customHeight="1">
      <c r="A55" s="50">
        <v>4250</v>
      </c>
      <c r="B55" s="79" t="s">
        <v>749</v>
      </c>
      <c r="C55" s="74" t="s">
        <v>158</v>
      </c>
      <c r="D55" s="52">
        <f>SUM(D57:D58)</f>
        <v>16000</v>
      </c>
      <c r="E55" s="48">
        <f>SUM(E57:E58)</f>
        <v>16000</v>
      </c>
      <c r="F55" s="76" t="s">
        <v>164</v>
      </c>
    </row>
    <row r="56" spans="1:6" ht="12.75">
      <c r="A56" s="50"/>
      <c r="B56" s="70" t="s">
        <v>445</v>
      </c>
      <c r="C56" s="74"/>
      <c r="D56" s="52"/>
      <c r="E56" s="48"/>
      <c r="F56" s="76"/>
    </row>
    <row r="57" spans="1:6" ht="24">
      <c r="A57" s="50">
        <v>4251</v>
      </c>
      <c r="B57" s="77" t="s">
        <v>388</v>
      </c>
      <c r="C57" s="78" t="s">
        <v>130</v>
      </c>
      <c r="D57" s="52">
        <f>SUM(E57:F57)</f>
        <v>10000</v>
      </c>
      <c r="E57" s="48">
        <v>10000</v>
      </c>
      <c r="F57" s="76" t="s">
        <v>164</v>
      </c>
    </row>
    <row r="58" spans="1:6" ht="24">
      <c r="A58" s="50">
        <v>4252</v>
      </c>
      <c r="B58" s="77" t="s">
        <v>389</v>
      </c>
      <c r="C58" s="78" t="s">
        <v>131</v>
      </c>
      <c r="D58" s="52">
        <f>SUM(E58:F58)</f>
        <v>6000</v>
      </c>
      <c r="E58" s="48">
        <v>6000</v>
      </c>
      <c r="F58" s="76" t="s">
        <v>164</v>
      </c>
    </row>
    <row r="59" spans="1:6" ht="33">
      <c r="A59" s="50">
        <v>4260</v>
      </c>
      <c r="B59" s="79" t="s">
        <v>750</v>
      </c>
      <c r="C59" s="74" t="s">
        <v>158</v>
      </c>
      <c r="D59" s="52">
        <f>SUM(D61:D68)</f>
        <v>44904.3</v>
      </c>
      <c r="E59" s="48">
        <f>SUM(E61:E68)</f>
        <v>44904.3</v>
      </c>
      <c r="F59" s="76" t="s">
        <v>164</v>
      </c>
    </row>
    <row r="60" spans="1:6" ht="12.75">
      <c r="A60" s="50"/>
      <c r="B60" s="70" t="s">
        <v>445</v>
      </c>
      <c r="C60" s="74"/>
      <c r="D60" s="52"/>
      <c r="E60" s="48"/>
      <c r="F60" s="76"/>
    </row>
    <row r="61" spans="1:6" ht="12.75">
      <c r="A61" s="50">
        <v>4261</v>
      </c>
      <c r="B61" s="77" t="s">
        <v>396</v>
      </c>
      <c r="C61" s="78" t="s">
        <v>132</v>
      </c>
      <c r="D61" s="52">
        <f aca="true" t="shared" si="2" ref="D61:D68">SUM(E61:F61)</f>
        <v>5010</v>
      </c>
      <c r="E61" s="48">
        <v>5010</v>
      </c>
      <c r="F61" s="76" t="s">
        <v>164</v>
      </c>
    </row>
    <row r="62" spans="1:6" ht="12.75">
      <c r="A62" s="50">
        <v>4262</v>
      </c>
      <c r="B62" s="77" t="s">
        <v>397</v>
      </c>
      <c r="C62" s="78" t="s">
        <v>133</v>
      </c>
      <c r="D62" s="52">
        <f t="shared" si="2"/>
        <v>0</v>
      </c>
      <c r="E62" s="48"/>
      <c r="F62" s="76" t="s">
        <v>164</v>
      </c>
    </row>
    <row r="63" spans="1:6" ht="24">
      <c r="A63" s="50">
        <v>4263</v>
      </c>
      <c r="B63" s="77" t="s">
        <v>49</v>
      </c>
      <c r="C63" s="78" t="s">
        <v>134</v>
      </c>
      <c r="D63" s="52">
        <f t="shared" si="2"/>
        <v>0</v>
      </c>
      <c r="E63" s="48"/>
      <c r="F63" s="76" t="s">
        <v>164</v>
      </c>
    </row>
    <row r="64" spans="1:6" ht="12.75">
      <c r="A64" s="50">
        <v>4264</v>
      </c>
      <c r="B64" s="77" t="s">
        <v>398</v>
      </c>
      <c r="C64" s="78" t="s">
        <v>135</v>
      </c>
      <c r="D64" s="52">
        <f t="shared" si="2"/>
        <v>15820.3</v>
      </c>
      <c r="E64" s="48">
        <v>15820.3</v>
      </c>
      <c r="F64" s="76" t="s">
        <v>164</v>
      </c>
    </row>
    <row r="65" spans="1:6" ht="24">
      <c r="A65" s="50">
        <v>4265</v>
      </c>
      <c r="B65" s="83" t="s">
        <v>399</v>
      </c>
      <c r="C65" s="78" t="s">
        <v>136</v>
      </c>
      <c r="D65" s="52">
        <f t="shared" si="2"/>
        <v>0</v>
      </c>
      <c r="E65" s="48"/>
      <c r="F65" s="76" t="s">
        <v>164</v>
      </c>
    </row>
    <row r="66" spans="1:6" ht="12.75">
      <c r="A66" s="50">
        <v>4266</v>
      </c>
      <c r="B66" s="77" t="s">
        <v>400</v>
      </c>
      <c r="C66" s="78" t="s">
        <v>137</v>
      </c>
      <c r="D66" s="52">
        <f t="shared" si="2"/>
        <v>0</v>
      </c>
      <c r="E66" s="48"/>
      <c r="F66" s="76" t="s">
        <v>164</v>
      </c>
    </row>
    <row r="67" spans="1:6" ht="12.75">
      <c r="A67" s="50">
        <v>4267</v>
      </c>
      <c r="B67" s="77" t="s">
        <v>401</v>
      </c>
      <c r="C67" s="78" t="s">
        <v>138</v>
      </c>
      <c r="D67" s="52">
        <f t="shared" si="2"/>
        <v>4026.8</v>
      </c>
      <c r="E67" s="48">
        <v>4026.8</v>
      </c>
      <c r="F67" s="76" t="s">
        <v>164</v>
      </c>
    </row>
    <row r="68" spans="1:6" ht="12.75">
      <c r="A68" s="50">
        <v>4268</v>
      </c>
      <c r="B68" s="77" t="s">
        <v>402</v>
      </c>
      <c r="C68" s="78" t="s">
        <v>139</v>
      </c>
      <c r="D68" s="52">
        <f t="shared" si="2"/>
        <v>20047.2</v>
      </c>
      <c r="E68" s="48">
        <v>20047.2</v>
      </c>
      <c r="F68" s="76" t="s">
        <v>164</v>
      </c>
    </row>
    <row r="69" spans="1:6" ht="11.25" customHeight="1">
      <c r="A69" s="50">
        <v>4300</v>
      </c>
      <c r="B69" s="79" t="s">
        <v>751</v>
      </c>
      <c r="C69" s="74" t="s">
        <v>158</v>
      </c>
      <c r="D69" s="52">
        <f>SUM(D71,D75,D79)</f>
        <v>0</v>
      </c>
      <c r="E69" s="48">
        <f>SUM(E71,E75,E79)</f>
        <v>0</v>
      </c>
      <c r="F69" s="76" t="s">
        <v>164</v>
      </c>
    </row>
    <row r="70" spans="1:6" ht="12.75">
      <c r="A70" s="50"/>
      <c r="B70" s="70" t="s">
        <v>447</v>
      </c>
      <c r="C70" s="69"/>
      <c r="D70" s="52"/>
      <c r="E70" s="48"/>
      <c r="F70" s="71"/>
    </row>
    <row r="71" spans="1:6" ht="12.75">
      <c r="A71" s="50">
        <v>4310</v>
      </c>
      <c r="B71" s="79" t="s">
        <v>752</v>
      </c>
      <c r="C71" s="74" t="s">
        <v>158</v>
      </c>
      <c r="D71" s="52">
        <f>SUM(D73:D74)</f>
        <v>0</v>
      </c>
      <c r="E71" s="48">
        <f>SUM(E73:E74)</f>
        <v>0</v>
      </c>
      <c r="F71" s="71" t="s">
        <v>165</v>
      </c>
    </row>
    <row r="72" spans="1:6" ht="12.75">
      <c r="A72" s="50"/>
      <c r="B72" s="70" t="s">
        <v>445</v>
      </c>
      <c r="C72" s="74"/>
      <c r="D72" s="52"/>
      <c r="E72" s="48"/>
      <c r="F72" s="76"/>
    </row>
    <row r="73" spans="1:6" ht="12.75">
      <c r="A73" s="50">
        <v>4311</v>
      </c>
      <c r="B73" s="77" t="s">
        <v>430</v>
      </c>
      <c r="C73" s="78" t="s">
        <v>140</v>
      </c>
      <c r="D73" s="52">
        <f>SUM(E73:F73)</f>
        <v>0</v>
      </c>
      <c r="E73" s="48"/>
      <c r="F73" s="76" t="s">
        <v>164</v>
      </c>
    </row>
    <row r="74" spans="1:6" ht="12.75">
      <c r="A74" s="50">
        <v>4312</v>
      </c>
      <c r="B74" s="77" t="s">
        <v>431</v>
      </c>
      <c r="C74" s="78" t="s">
        <v>141</v>
      </c>
      <c r="D74" s="52">
        <f>SUM(E74:F74)</f>
        <v>0</v>
      </c>
      <c r="E74" s="48"/>
      <c r="F74" s="76" t="s">
        <v>164</v>
      </c>
    </row>
    <row r="75" spans="1:6" ht="12.75">
      <c r="A75" s="50">
        <v>4320</v>
      </c>
      <c r="B75" s="79" t="s">
        <v>753</v>
      </c>
      <c r="C75" s="74" t="s">
        <v>158</v>
      </c>
      <c r="D75" s="52">
        <f>SUM(D77:D78)</f>
        <v>0</v>
      </c>
      <c r="E75" s="48">
        <f>SUM(E77:E78)</f>
        <v>0</v>
      </c>
      <c r="F75" s="71" t="s">
        <v>165</v>
      </c>
    </row>
    <row r="76" spans="1:6" ht="12.75">
      <c r="A76" s="50"/>
      <c r="B76" s="70" t="s">
        <v>445</v>
      </c>
      <c r="C76" s="74"/>
      <c r="D76" s="52"/>
      <c r="E76" s="48"/>
      <c r="F76" s="76"/>
    </row>
    <row r="77" spans="1:6" ht="15.75" customHeight="1">
      <c r="A77" s="50">
        <v>4321</v>
      </c>
      <c r="B77" s="77" t="s">
        <v>432</v>
      </c>
      <c r="C77" s="78" t="s">
        <v>142</v>
      </c>
      <c r="D77" s="52">
        <f>SUM(E77:F77)</f>
        <v>0</v>
      </c>
      <c r="E77" s="48"/>
      <c r="F77" s="76" t="s">
        <v>164</v>
      </c>
    </row>
    <row r="78" spans="1:6" ht="12.75">
      <c r="A78" s="50">
        <v>4322</v>
      </c>
      <c r="B78" s="77" t="s">
        <v>433</v>
      </c>
      <c r="C78" s="78" t="s">
        <v>143</v>
      </c>
      <c r="D78" s="52">
        <f>SUM(E78:F78)</f>
        <v>0</v>
      </c>
      <c r="E78" s="48"/>
      <c r="F78" s="76" t="s">
        <v>164</v>
      </c>
    </row>
    <row r="79" spans="1:6" ht="22.5">
      <c r="A79" s="50">
        <v>4330</v>
      </c>
      <c r="B79" s="79" t="s">
        <v>754</v>
      </c>
      <c r="C79" s="74" t="s">
        <v>158</v>
      </c>
      <c r="D79" s="52">
        <f>SUM(D81:D83)</f>
        <v>0</v>
      </c>
      <c r="E79" s="48">
        <f>SUM(E81:E83)</f>
        <v>0</v>
      </c>
      <c r="F79" s="76" t="s">
        <v>164</v>
      </c>
    </row>
    <row r="80" spans="1:6" ht="12.75">
      <c r="A80" s="50"/>
      <c r="B80" s="70" t="s">
        <v>445</v>
      </c>
      <c r="C80" s="74"/>
      <c r="D80" s="52"/>
      <c r="E80" s="48"/>
      <c r="F80" s="76"/>
    </row>
    <row r="81" spans="1:6" ht="24">
      <c r="A81" s="50">
        <v>4331</v>
      </c>
      <c r="B81" s="77" t="s">
        <v>434</v>
      </c>
      <c r="C81" s="78" t="s">
        <v>144</v>
      </c>
      <c r="D81" s="52">
        <f>SUM(E81:F81)</f>
        <v>0</v>
      </c>
      <c r="E81" s="48"/>
      <c r="F81" s="76" t="s">
        <v>164</v>
      </c>
    </row>
    <row r="82" spans="1:6" ht="12.75">
      <c r="A82" s="50">
        <v>4332</v>
      </c>
      <c r="B82" s="77" t="s">
        <v>435</v>
      </c>
      <c r="C82" s="78" t="s">
        <v>145</v>
      </c>
      <c r="D82" s="52">
        <f>SUM(E82:F82)</f>
        <v>0</v>
      </c>
      <c r="E82" s="48"/>
      <c r="F82" s="76" t="s">
        <v>164</v>
      </c>
    </row>
    <row r="83" spans="1:6" ht="12.75">
      <c r="A83" s="50">
        <v>4333</v>
      </c>
      <c r="B83" s="77" t="s">
        <v>436</v>
      </c>
      <c r="C83" s="78" t="s">
        <v>146</v>
      </c>
      <c r="D83" s="52">
        <f>SUM(E83:F83)</f>
        <v>0</v>
      </c>
      <c r="E83" s="48"/>
      <c r="F83" s="76" t="s">
        <v>164</v>
      </c>
    </row>
    <row r="84" spans="1:6" ht="12.75">
      <c r="A84" s="50">
        <v>4400</v>
      </c>
      <c r="B84" s="77" t="s">
        <v>755</v>
      </c>
      <c r="C84" s="74" t="s">
        <v>158</v>
      </c>
      <c r="D84" s="52">
        <f>SUM(D86,D90)</f>
        <v>0</v>
      </c>
      <c r="E84" s="48">
        <f>SUM(E86,E90)</f>
        <v>0</v>
      </c>
      <c r="F84" s="76" t="s">
        <v>164</v>
      </c>
    </row>
    <row r="85" spans="1:6" ht="12.75">
      <c r="A85" s="50"/>
      <c r="B85" s="70" t="s">
        <v>447</v>
      </c>
      <c r="C85" s="69"/>
      <c r="D85" s="52"/>
      <c r="E85" s="48"/>
      <c r="F85" s="71"/>
    </row>
    <row r="86" spans="1:6" ht="24">
      <c r="A86" s="50">
        <v>4410</v>
      </c>
      <c r="B86" s="79" t="s">
        <v>756</v>
      </c>
      <c r="C86" s="74" t="s">
        <v>158</v>
      </c>
      <c r="D86" s="52">
        <f>SUM(D88:D89)</f>
        <v>0</v>
      </c>
      <c r="E86" s="48">
        <f>SUM(E88:E89)</f>
        <v>0</v>
      </c>
      <c r="F86" s="71" t="s">
        <v>165</v>
      </c>
    </row>
    <row r="87" spans="1:6" ht="12.75">
      <c r="A87" s="50"/>
      <c r="B87" s="70" t="s">
        <v>445</v>
      </c>
      <c r="C87" s="74"/>
      <c r="D87" s="52"/>
      <c r="E87" s="48"/>
      <c r="F87" s="76"/>
    </row>
    <row r="88" spans="1:6" ht="24">
      <c r="A88" s="50">
        <v>4411</v>
      </c>
      <c r="B88" s="77" t="s">
        <v>437</v>
      </c>
      <c r="C88" s="78" t="s">
        <v>147</v>
      </c>
      <c r="D88" s="52">
        <f>SUM(E88:F88)</f>
        <v>0</v>
      </c>
      <c r="E88" s="48"/>
      <c r="F88" s="76" t="s">
        <v>164</v>
      </c>
    </row>
    <row r="89" spans="1:6" ht="24">
      <c r="A89" s="50">
        <v>4412</v>
      </c>
      <c r="B89" s="77" t="s">
        <v>440</v>
      </c>
      <c r="C89" s="78" t="s">
        <v>148</v>
      </c>
      <c r="D89" s="52">
        <f>SUM(E89:F89)</f>
        <v>0</v>
      </c>
      <c r="E89" s="48"/>
      <c r="F89" s="76" t="s">
        <v>164</v>
      </c>
    </row>
    <row r="90" spans="1:6" ht="34.5">
      <c r="A90" s="50">
        <v>4420</v>
      </c>
      <c r="B90" s="79" t="s">
        <v>757</v>
      </c>
      <c r="C90" s="74" t="s">
        <v>158</v>
      </c>
      <c r="D90" s="52">
        <f>SUM(D92:D93)</f>
        <v>0</v>
      </c>
      <c r="E90" s="48">
        <f>SUM(E92:E93)</f>
        <v>0</v>
      </c>
      <c r="F90" s="71" t="s">
        <v>165</v>
      </c>
    </row>
    <row r="91" spans="1:6" ht="12.75">
      <c r="A91" s="50"/>
      <c r="B91" s="70" t="s">
        <v>445</v>
      </c>
      <c r="C91" s="74"/>
      <c r="D91" s="52"/>
      <c r="E91" s="48"/>
      <c r="F91" s="76"/>
    </row>
    <row r="92" spans="1:6" ht="24">
      <c r="A92" s="50">
        <v>4421</v>
      </c>
      <c r="B92" s="77" t="s">
        <v>409</v>
      </c>
      <c r="C92" s="78" t="s">
        <v>149</v>
      </c>
      <c r="D92" s="52">
        <f>SUM(E92:F92)</f>
        <v>0</v>
      </c>
      <c r="E92" s="48"/>
      <c r="F92" s="76" t="s">
        <v>164</v>
      </c>
    </row>
    <row r="93" spans="1:6" ht="24">
      <c r="A93" s="50">
        <v>4422</v>
      </c>
      <c r="B93" s="77" t="s">
        <v>525</v>
      </c>
      <c r="C93" s="78" t="s">
        <v>150</v>
      </c>
      <c r="D93" s="52">
        <f>SUM(E93:F93)</f>
        <v>0</v>
      </c>
      <c r="E93" s="48"/>
      <c r="F93" s="76" t="s">
        <v>164</v>
      </c>
    </row>
    <row r="94" spans="1:6" ht="22.5">
      <c r="A94" s="50">
        <v>4500</v>
      </c>
      <c r="B94" s="83" t="s">
        <v>758</v>
      </c>
      <c r="C94" s="74" t="s">
        <v>158</v>
      </c>
      <c r="D94" s="52">
        <f>SUM(D96,D100,D104,D116)</f>
        <v>696923.6</v>
      </c>
      <c r="E94" s="48">
        <f>SUM(E96,E100,E104,E116)</f>
        <v>696923.6</v>
      </c>
      <c r="F94" s="76" t="s">
        <v>164</v>
      </c>
    </row>
    <row r="95" spans="1:6" ht="12.75">
      <c r="A95" s="50"/>
      <c r="B95" s="70" t="s">
        <v>447</v>
      </c>
      <c r="C95" s="69"/>
      <c r="D95" s="52"/>
      <c r="E95" s="48"/>
      <c r="F95" s="71"/>
    </row>
    <row r="96" spans="1:6" ht="24">
      <c r="A96" s="50">
        <v>4510</v>
      </c>
      <c r="B96" s="84" t="s">
        <v>759</v>
      </c>
      <c r="C96" s="74" t="s">
        <v>158</v>
      </c>
      <c r="D96" s="52">
        <f>SUM(D98:D99)</f>
        <v>0</v>
      </c>
      <c r="E96" s="48">
        <f>SUM(E98:E99)</f>
        <v>0</v>
      </c>
      <c r="F96" s="71" t="s">
        <v>165</v>
      </c>
    </row>
    <row r="97" spans="1:6" ht="12.75">
      <c r="A97" s="50"/>
      <c r="B97" s="70" t="s">
        <v>445</v>
      </c>
      <c r="C97" s="74"/>
      <c r="D97" s="52"/>
      <c r="E97" s="48"/>
      <c r="F97" s="76"/>
    </row>
    <row r="98" spans="1:6" ht="24">
      <c r="A98" s="50">
        <v>4511</v>
      </c>
      <c r="B98" s="85" t="s">
        <v>760</v>
      </c>
      <c r="C98" s="78" t="s">
        <v>151</v>
      </c>
      <c r="D98" s="52">
        <f>SUM(E98:F98)</f>
        <v>0</v>
      </c>
      <c r="E98" s="53"/>
      <c r="F98" s="76" t="s">
        <v>164</v>
      </c>
    </row>
    <row r="99" spans="1:6" ht="24">
      <c r="A99" s="50">
        <v>4512</v>
      </c>
      <c r="B99" s="77" t="s">
        <v>526</v>
      </c>
      <c r="C99" s="78" t="s">
        <v>152</v>
      </c>
      <c r="D99" s="52">
        <f>SUM(E99:F99)</f>
        <v>0</v>
      </c>
      <c r="E99" s="113"/>
      <c r="F99" s="76" t="s">
        <v>164</v>
      </c>
    </row>
    <row r="100" spans="1:6" ht="24">
      <c r="A100" s="50">
        <v>4520</v>
      </c>
      <c r="B100" s="84" t="s">
        <v>761</v>
      </c>
      <c r="C100" s="74" t="s">
        <v>158</v>
      </c>
      <c r="D100" s="52">
        <f>SUM(D102:D103)</f>
        <v>0</v>
      </c>
      <c r="E100" s="48">
        <f>SUM(E102:E103)</f>
        <v>0</v>
      </c>
      <c r="F100" s="71" t="s">
        <v>165</v>
      </c>
    </row>
    <row r="101" spans="1:6" ht="12.75">
      <c r="A101" s="50"/>
      <c r="B101" s="70" t="s">
        <v>445</v>
      </c>
      <c r="C101" s="74"/>
      <c r="D101" s="52"/>
      <c r="E101" s="48"/>
      <c r="F101" s="76"/>
    </row>
    <row r="102" spans="1:6" ht="30" customHeight="1">
      <c r="A102" s="50">
        <v>4521</v>
      </c>
      <c r="B102" s="77" t="s">
        <v>488</v>
      </c>
      <c r="C102" s="78" t="s">
        <v>153</v>
      </c>
      <c r="D102" s="52">
        <f>SUM(E102:F102)</f>
        <v>0</v>
      </c>
      <c r="E102" s="48"/>
      <c r="F102" s="76" t="s">
        <v>164</v>
      </c>
    </row>
    <row r="103" spans="1:6" ht="24">
      <c r="A103" s="50">
        <v>4522</v>
      </c>
      <c r="B103" s="77" t="s">
        <v>500</v>
      </c>
      <c r="C103" s="78" t="s">
        <v>154</v>
      </c>
      <c r="D103" s="52">
        <f>SUM(E103:F103)</f>
        <v>0</v>
      </c>
      <c r="E103" s="49"/>
      <c r="F103" s="76" t="s">
        <v>164</v>
      </c>
    </row>
    <row r="104" spans="1:6" ht="34.5" customHeight="1">
      <c r="A104" s="50">
        <v>4530</v>
      </c>
      <c r="B104" s="84" t="s">
        <v>762</v>
      </c>
      <c r="C104" s="74" t="s">
        <v>158</v>
      </c>
      <c r="D104" s="52">
        <f>SUM(D106:D108)</f>
        <v>646923.6</v>
      </c>
      <c r="E104" s="48">
        <f>SUM(E106:E108)</f>
        <v>646923.6</v>
      </c>
      <c r="F104" s="76" t="s">
        <v>164</v>
      </c>
    </row>
    <row r="105" spans="1:6" ht="12.75">
      <c r="A105" s="50"/>
      <c r="B105" s="70" t="s">
        <v>445</v>
      </c>
      <c r="C105" s="74"/>
      <c r="D105" s="52"/>
      <c r="E105" s="48"/>
      <c r="F105" s="76" t="s">
        <v>164</v>
      </c>
    </row>
    <row r="106" spans="1:6" ht="38.25" customHeight="1">
      <c r="A106" s="50">
        <v>4531</v>
      </c>
      <c r="B106" s="81" t="s">
        <v>489</v>
      </c>
      <c r="C106" s="78" t="s">
        <v>56</v>
      </c>
      <c r="D106" s="52">
        <f>SUM(E106:F106)</f>
        <v>646923.6</v>
      </c>
      <c r="E106" s="48">
        <v>646923.6</v>
      </c>
      <c r="F106" s="76" t="s">
        <v>164</v>
      </c>
    </row>
    <row r="107" spans="1:6" ht="38.25" customHeight="1">
      <c r="A107" s="50">
        <v>4532</v>
      </c>
      <c r="B107" s="81" t="s">
        <v>490</v>
      </c>
      <c r="C107" s="78" t="s">
        <v>57</v>
      </c>
      <c r="D107" s="52">
        <f>SUM(E107:F107)</f>
        <v>0</v>
      </c>
      <c r="E107" s="48"/>
      <c r="F107" s="76" t="s">
        <v>164</v>
      </c>
    </row>
    <row r="108" spans="1:6" ht="24">
      <c r="A108" s="50">
        <v>4533</v>
      </c>
      <c r="B108" s="81" t="s">
        <v>763</v>
      </c>
      <c r="C108" s="78" t="s">
        <v>58</v>
      </c>
      <c r="D108" s="52">
        <f>E108</f>
        <v>0</v>
      </c>
      <c r="E108" s="48">
        <f>SUM(E115)</f>
        <v>0</v>
      </c>
      <c r="F108" s="76" t="s">
        <v>164</v>
      </c>
    </row>
    <row r="109" spans="1:6" ht="12.75">
      <c r="A109" s="50"/>
      <c r="B109" s="86" t="s">
        <v>447</v>
      </c>
      <c r="C109" s="78"/>
      <c r="D109" s="52"/>
      <c r="E109" s="48"/>
      <c r="F109" s="76" t="s">
        <v>164</v>
      </c>
    </row>
    <row r="110" spans="1:6" ht="24">
      <c r="A110" s="50">
        <v>4534</v>
      </c>
      <c r="B110" s="86" t="s">
        <v>327</v>
      </c>
      <c r="C110" s="78"/>
      <c r="D110" s="52">
        <f>SUM(D112:D113)</f>
        <v>0</v>
      </c>
      <c r="E110" s="48">
        <f>SUM(E112:E113)</f>
        <v>0</v>
      </c>
      <c r="F110" s="76" t="s">
        <v>164</v>
      </c>
    </row>
    <row r="111" spans="1:6" ht="12.75">
      <c r="A111" s="50"/>
      <c r="B111" s="86" t="s">
        <v>460</v>
      </c>
      <c r="C111" s="78"/>
      <c r="D111" s="52"/>
      <c r="E111" s="48"/>
      <c r="F111" s="76" t="s">
        <v>164</v>
      </c>
    </row>
    <row r="112" spans="1:6" ht="21.75" customHeight="1">
      <c r="A112" s="87">
        <v>4535</v>
      </c>
      <c r="B112" s="88" t="s">
        <v>459</v>
      </c>
      <c r="C112" s="78"/>
      <c r="D112" s="52">
        <f>SUM(E112:F112)</f>
        <v>0</v>
      </c>
      <c r="E112" s="48"/>
      <c r="F112" s="76" t="s">
        <v>164</v>
      </c>
    </row>
    <row r="113" spans="1:6" ht="12.75">
      <c r="A113" s="50">
        <v>4536</v>
      </c>
      <c r="B113" s="86" t="s">
        <v>461</v>
      </c>
      <c r="C113" s="78"/>
      <c r="D113" s="52">
        <f>SUM(E113:F113)</f>
        <v>0</v>
      </c>
      <c r="E113" s="48"/>
      <c r="F113" s="76" t="s">
        <v>164</v>
      </c>
    </row>
    <row r="114" spans="1:6" ht="12.75">
      <c r="A114" s="50">
        <v>4537</v>
      </c>
      <c r="B114" s="86" t="s">
        <v>462</v>
      </c>
      <c r="C114" s="78"/>
      <c r="D114" s="52">
        <f>SUM(E114:F114)</f>
        <v>0</v>
      </c>
      <c r="E114" s="48"/>
      <c r="F114" s="76" t="s">
        <v>164</v>
      </c>
    </row>
    <row r="115" spans="1:6" ht="12.75">
      <c r="A115" s="50">
        <v>4538</v>
      </c>
      <c r="B115" s="86" t="s">
        <v>464</v>
      </c>
      <c r="C115" s="78"/>
      <c r="D115" s="52">
        <f>SUM(E115:F115)</f>
        <v>0</v>
      </c>
      <c r="E115" s="48"/>
      <c r="F115" s="76" t="s">
        <v>164</v>
      </c>
    </row>
    <row r="116" spans="1:6" ht="34.5">
      <c r="A116" s="50">
        <v>4540</v>
      </c>
      <c r="B116" s="84" t="s">
        <v>764</v>
      </c>
      <c r="C116" s="74" t="s">
        <v>158</v>
      </c>
      <c r="D116" s="52">
        <f>SUM(D118:D120)</f>
        <v>50000</v>
      </c>
      <c r="E116" s="52">
        <f>SUM(E118:E120)</f>
        <v>50000</v>
      </c>
      <c r="F116" s="76" t="s">
        <v>164</v>
      </c>
    </row>
    <row r="117" spans="1:6" ht="12.75">
      <c r="A117" s="50"/>
      <c r="B117" s="70" t="s">
        <v>445</v>
      </c>
      <c r="C117" s="74"/>
      <c r="D117" s="52"/>
      <c r="E117" s="54"/>
      <c r="F117" s="76"/>
    </row>
    <row r="118" spans="1:6" ht="38.25" customHeight="1">
      <c r="A118" s="50">
        <v>4541</v>
      </c>
      <c r="B118" s="81" t="s">
        <v>59</v>
      </c>
      <c r="C118" s="78" t="s">
        <v>61</v>
      </c>
      <c r="D118" s="52">
        <f>SUM(E118:F118)</f>
        <v>0</v>
      </c>
      <c r="E118" s="55"/>
      <c r="F118" s="76" t="s">
        <v>164</v>
      </c>
    </row>
    <row r="119" spans="1:6" ht="38.25" customHeight="1">
      <c r="A119" s="50">
        <v>4542</v>
      </c>
      <c r="B119" s="81" t="s">
        <v>60</v>
      </c>
      <c r="C119" s="78" t="s">
        <v>62</v>
      </c>
      <c r="D119" s="52">
        <f>SUM(E119:F119)</f>
        <v>0</v>
      </c>
      <c r="E119" s="55"/>
      <c r="F119" s="76" t="s">
        <v>164</v>
      </c>
    </row>
    <row r="120" spans="1:6" ht="24">
      <c r="A120" s="50">
        <v>4543</v>
      </c>
      <c r="B120" s="81" t="s">
        <v>765</v>
      </c>
      <c r="C120" s="78" t="s">
        <v>63</v>
      </c>
      <c r="D120" s="52">
        <f>SUM(D122,D126,D127)</f>
        <v>50000</v>
      </c>
      <c r="E120" s="52">
        <f>SUM(E122,E126,E127)</f>
        <v>50000</v>
      </c>
      <c r="F120" s="76" t="s">
        <v>164</v>
      </c>
    </row>
    <row r="121" spans="1:6" ht="12.75">
      <c r="A121" s="50"/>
      <c r="B121" s="86" t="s">
        <v>447</v>
      </c>
      <c r="C121" s="78"/>
      <c r="D121" s="52"/>
      <c r="E121" s="54"/>
      <c r="F121" s="76"/>
    </row>
    <row r="122" spans="1:6" ht="24">
      <c r="A122" s="50">
        <v>4544</v>
      </c>
      <c r="B122" s="86" t="s">
        <v>328</v>
      </c>
      <c r="C122" s="78"/>
      <c r="D122" s="52">
        <f>SUM(D124:D125)</f>
        <v>0</v>
      </c>
      <c r="E122" s="55"/>
      <c r="F122" s="76" t="s">
        <v>164</v>
      </c>
    </row>
    <row r="123" spans="1:6" ht="12.75">
      <c r="A123" s="50"/>
      <c r="B123" s="86" t="s">
        <v>460</v>
      </c>
      <c r="C123" s="78"/>
      <c r="D123" s="52"/>
      <c r="E123" s="55"/>
      <c r="F123" s="76" t="s">
        <v>164</v>
      </c>
    </row>
    <row r="124" spans="1:6" ht="24" customHeight="1">
      <c r="A124" s="87">
        <v>4545</v>
      </c>
      <c r="B124" s="88" t="s">
        <v>459</v>
      </c>
      <c r="C124" s="78"/>
      <c r="D124" s="52">
        <f>SUM(E124:F124)</f>
        <v>0</v>
      </c>
      <c r="E124" s="55"/>
      <c r="F124" s="76" t="s">
        <v>164</v>
      </c>
    </row>
    <row r="125" spans="1:6" ht="12.75">
      <c r="A125" s="50">
        <v>4546</v>
      </c>
      <c r="B125" s="86" t="s">
        <v>463</v>
      </c>
      <c r="C125" s="78"/>
      <c r="D125" s="52">
        <f>SUM(E125:F125)</f>
        <v>0</v>
      </c>
      <c r="E125" s="55"/>
      <c r="F125" s="76" t="s">
        <v>164</v>
      </c>
    </row>
    <row r="126" spans="1:6" ht="12.75">
      <c r="A126" s="50">
        <v>4547</v>
      </c>
      <c r="B126" s="86" t="s">
        <v>462</v>
      </c>
      <c r="C126" s="78"/>
      <c r="D126" s="52">
        <f>SUM(E126:F126)</f>
        <v>0</v>
      </c>
      <c r="E126" s="55"/>
      <c r="F126" s="76" t="s">
        <v>164</v>
      </c>
    </row>
    <row r="127" spans="1:6" ht="12.75">
      <c r="A127" s="50">
        <v>4548</v>
      </c>
      <c r="B127" s="86" t="s">
        <v>464</v>
      </c>
      <c r="C127" s="78"/>
      <c r="D127" s="52">
        <f>SUM(E127:F127)</f>
        <v>50000</v>
      </c>
      <c r="E127" s="114">
        <v>50000</v>
      </c>
      <c r="F127" s="76" t="s">
        <v>164</v>
      </c>
    </row>
    <row r="128" spans="1:6" ht="32.25" customHeight="1">
      <c r="A128" s="50">
        <v>4600</v>
      </c>
      <c r="B128" s="84" t="s">
        <v>766</v>
      </c>
      <c r="C128" s="74" t="s">
        <v>158</v>
      </c>
      <c r="D128" s="52">
        <f>SUM(D130,D134,D140)</f>
        <v>22000</v>
      </c>
      <c r="E128" s="48">
        <f>SUM(E130,E134,E140)</f>
        <v>22000</v>
      </c>
      <c r="F128" s="76" t="s">
        <v>164</v>
      </c>
    </row>
    <row r="129" spans="1:6" ht="12.75">
      <c r="A129" s="50"/>
      <c r="B129" s="70" t="s">
        <v>447</v>
      </c>
      <c r="C129" s="69"/>
      <c r="D129" s="52"/>
      <c r="E129" s="48"/>
      <c r="F129" s="71"/>
    </row>
    <row r="130" spans="1:6" s="110" customFormat="1" ht="12.75">
      <c r="A130" s="50">
        <v>4610</v>
      </c>
      <c r="B130" s="89" t="s">
        <v>504</v>
      </c>
      <c r="C130" s="69"/>
      <c r="D130" s="52">
        <f>SUM(D132:D133)</f>
        <v>0</v>
      </c>
      <c r="E130" s="48">
        <f>SUM(E132:E133)</f>
        <v>0</v>
      </c>
      <c r="F130" s="76" t="s">
        <v>165</v>
      </c>
    </row>
    <row r="131" spans="1:6" ht="12.75">
      <c r="A131" s="50"/>
      <c r="B131" s="70" t="s">
        <v>447</v>
      </c>
      <c r="C131" s="69"/>
      <c r="D131" s="52"/>
      <c r="E131" s="48"/>
      <c r="F131" s="76"/>
    </row>
    <row r="132" spans="1:6" ht="38.25">
      <c r="A132" s="50">
        <v>4610</v>
      </c>
      <c r="B132" s="90" t="s">
        <v>345</v>
      </c>
      <c r="C132" s="69" t="s">
        <v>344</v>
      </c>
      <c r="D132" s="52">
        <f>SUM(E132:F132)</f>
        <v>0</v>
      </c>
      <c r="E132" s="48"/>
      <c r="F132" s="76" t="s">
        <v>164</v>
      </c>
    </row>
    <row r="133" spans="1:6" ht="25.5">
      <c r="A133" s="50">
        <v>4620</v>
      </c>
      <c r="B133" s="90" t="s">
        <v>506</v>
      </c>
      <c r="C133" s="69" t="s">
        <v>505</v>
      </c>
      <c r="D133" s="52">
        <f>SUM(E133:F133)</f>
        <v>0</v>
      </c>
      <c r="E133" s="48"/>
      <c r="F133" s="76" t="s">
        <v>164</v>
      </c>
    </row>
    <row r="134" spans="1:6" ht="34.5">
      <c r="A134" s="50">
        <v>4630</v>
      </c>
      <c r="B134" s="79" t="s">
        <v>767</v>
      </c>
      <c r="C134" s="74" t="s">
        <v>158</v>
      </c>
      <c r="D134" s="52">
        <f>SUM(D136:D139)</f>
        <v>22000</v>
      </c>
      <c r="E134" s="48">
        <f>SUM(E136:E139)</f>
        <v>22000</v>
      </c>
      <c r="F134" s="76" t="s">
        <v>164</v>
      </c>
    </row>
    <row r="135" spans="1:6" ht="12.75">
      <c r="A135" s="50"/>
      <c r="B135" s="70" t="s">
        <v>445</v>
      </c>
      <c r="C135" s="74"/>
      <c r="D135" s="52"/>
      <c r="E135" s="48"/>
      <c r="F135" s="76"/>
    </row>
    <row r="136" spans="1:6" ht="12.75">
      <c r="A136" s="50">
        <v>4631</v>
      </c>
      <c r="B136" s="77" t="s">
        <v>67</v>
      </c>
      <c r="C136" s="78" t="s">
        <v>64</v>
      </c>
      <c r="D136" s="52">
        <f>SUM(E136:F136)</f>
        <v>4000</v>
      </c>
      <c r="E136" s="48">
        <v>4000</v>
      </c>
      <c r="F136" s="76" t="s">
        <v>164</v>
      </c>
    </row>
    <row r="137" spans="1:6" ht="25.5" customHeight="1">
      <c r="A137" s="50">
        <v>4632</v>
      </c>
      <c r="B137" s="77" t="s">
        <v>68</v>
      </c>
      <c r="C137" s="78" t="s">
        <v>65</v>
      </c>
      <c r="D137" s="52">
        <f>SUM(E137:F137)</f>
        <v>3000</v>
      </c>
      <c r="E137" s="48">
        <v>3000</v>
      </c>
      <c r="F137" s="76" t="s">
        <v>164</v>
      </c>
    </row>
    <row r="138" spans="1:6" ht="17.25" customHeight="1">
      <c r="A138" s="50">
        <v>4633</v>
      </c>
      <c r="B138" s="77" t="s">
        <v>69</v>
      </c>
      <c r="C138" s="78" t="s">
        <v>66</v>
      </c>
      <c r="D138" s="52">
        <f>SUM(E138:F138)</f>
        <v>0</v>
      </c>
      <c r="E138" s="48"/>
      <c r="F138" s="76" t="s">
        <v>164</v>
      </c>
    </row>
    <row r="139" spans="1:6" ht="14.25" customHeight="1">
      <c r="A139" s="50">
        <v>4634</v>
      </c>
      <c r="B139" s="77" t="s">
        <v>70</v>
      </c>
      <c r="C139" s="78" t="s">
        <v>423</v>
      </c>
      <c r="D139" s="52">
        <f>SUM(E139:F139)</f>
        <v>15000</v>
      </c>
      <c r="E139" s="48">
        <v>15000</v>
      </c>
      <c r="F139" s="76" t="s">
        <v>164</v>
      </c>
    </row>
    <row r="140" spans="1:6" ht="12.75">
      <c r="A140" s="50">
        <v>4640</v>
      </c>
      <c r="B140" s="79" t="s">
        <v>768</v>
      </c>
      <c r="C140" s="74" t="s">
        <v>158</v>
      </c>
      <c r="D140" s="52">
        <f>SUM(D142)</f>
        <v>0</v>
      </c>
      <c r="E140" s="48">
        <f>SUM(E142)</f>
        <v>0</v>
      </c>
      <c r="F140" s="76" t="s">
        <v>164</v>
      </c>
    </row>
    <row r="141" spans="1:6" ht="12.75">
      <c r="A141" s="50"/>
      <c r="B141" s="70" t="s">
        <v>445</v>
      </c>
      <c r="C141" s="74"/>
      <c r="D141" s="52"/>
      <c r="E141" s="48"/>
      <c r="F141" s="76"/>
    </row>
    <row r="142" spans="1:6" ht="12.75">
      <c r="A142" s="50">
        <v>4641</v>
      </c>
      <c r="B142" s="77" t="s">
        <v>71</v>
      </c>
      <c r="C142" s="78" t="s">
        <v>72</v>
      </c>
      <c r="D142" s="52">
        <f>SUM(E142:F142)</f>
        <v>0</v>
      </c>
      <c r="E142" s="48"/>
      <c r="F142" s="76" t="s">
        <v>165</v>
      </c>
    </row>
    <row r="143" spans="1:6" ht="38.25" customHeight="1">
      <c r="A143" s="50">
        <v>4700</v>
      </c>
      <c r="B143" s="79" t="s">
        <v>769</v>
      </c>
      <c r="C143" s="74" t="s">
        <v>158</v>
      </c>
      <c r="D143" s="52">
        <f>SUM(D145,D149,D155,D158,D162,D165,D168)</f>
        <v>171301.40000000002</v>
      </c>
      <c r="E143" s="48">
        <f>SUM(E145,E149,E155,E158,E162,E165,E168)</f>
        <v>321301.4</v>
      </c>
      <c r="F143" s="71">
        <f>SUM(F145,F149,F155,F158,F162,F165,F168)</f>
        <v>0</v>
      </c>
    </row>
    <row r="144" spans="1:6" ht="12.75">
      <c r="A144" s="50"/>
      <c r="B144" s="70" t="s">
        <v>447</v>
      </c>
      <c r="C144" s="69"/>
      <c r="D144" s="52"/>
      <c r="E144" s="48"/>
      <c r="F144" s="71"/>
    </row>
    <row r="145" spans="1:6" ht="40.5" customHeight="1">
      <c r="A145" s="50">
        <v>4710</v>
      </c>
      <c r="B145" s="79" t="s">
        <v>770</v>
      </c>
      <c r="C145" s="74" t="s">
        <v>158</v>
      </c>
      <c r="D145" s="52">
        <f>SUM(D147:D148)</f>
        <v>0</v>
      </c>
      <c r="E145" s="48">
        <f>SUM(E147:E148)</f>
        <v>0</v>
      </c>
      <c r="F145" s="76" t="s">
        <v>164</v>
      </c>
    </row>
    <row r="146" spans="1:6" ht="12.75">
      <c r="A146" s="50"/>
      <c r="B146" s="70" t="s">
        <v>445</v>
      </c>
      <c r="C146" s="74"/>
      <c r="D146" s="52"/>
      <c r="E146" s="48"/>
      <c r="F146" s="76"/>
    </row>
    <row r="147" spans="1:6" ht="51" customHeight="1">
      <c r="A147" s="50">
        <v>4711</v>
      </c>
      <c r="B147" s="77" t="s">
        <v>346</v>
      </c>
      <c r="C147" s="78" t="s">
        <v>73</v>
      </c>
      <c r="D147" s="52">
        <f>SUM(E147:F147)</f>
        <v>0</v>
      </c>
      <c r="E147" s="48"/>
      <c r="F147" s="76" t="s">
        <v>164</v>
      </c>
    </row>
    <row r="148" spans="1:6" ht="29.25" customHeight="1">
      <c r="A148" s="50">
        <v>4712</v>
      </c>
      <c r="B148" s="77" t="s">
        <v>82</v>
      </c>
      <c r="C148" s="78" t="s">
        <v>74</v>
      </c>
      <c r="D148" s="52">
        <f>SUM(E148:F148)</f>
        <v>0</v>
      </c>
      <c r="E148" s="48"/>
      <c r="F148" s="76" t="s">
        <v>164</v>
      </c>
    </row>
    <row r="149" spans="1:6" ht="50.25" customHeight="1">
      <c r="A149" s="50">
        <v>4720</v>
      </c>
      <c r="B149" s="79" t="s">
        <v>771</v>
      </c>
      <c r="C149" s="74" t="s">
        <v>158</v>
      </c>
      <c r="D149" s="52">
        <f>SUM(D151:D154)</f>
        <v>9600</v>
      </c>
      <c r="E149" s="48">
        <f>SUM(E151:E154)</f>
        <v>9600</v>
      </c>
      <c r="F149" s="76" t="s">
        <v>164</v>
      </c>
    </row>
    <row r="150" spans="1:6" ht="12.75">
      <c r="A150" s="50"/>
      <c r="B150" s="70" t="s">
        <v>445</v>
      </c>
      <c r="C150" s="74"/>
      <c r="D150" s="52"/>
      <c r="E150" s="48"/>
      <c r="F150" s="76"/>
    </row>
    <row r="151" spans="1:6" ht="15.75" customHeight="1">
      <c r="A151" s="50">
        <v>4721</v>
      </c>
      <c r="B151" s="77" t="s">
        <v>527</v>
      </c>
      <c r="C151" s="78" t="s">
        <v>83</v>
      </c>
      <c r="D151" s="52">
        <f>SUM(E151:F151)</f>
        <v>0</v>
      </c>
      <c r="E151" s="48"/>
      <c r="F151" s="76" t="s">
        <v>164</v>
      </c>
    </row>
    <row r="152" spans="1:6" ht="12.75">
      <c r="A152" s="50">
        <v>4722</v>
      </c>
      <c r="B152" s="77" t="s">
        <v>528</v>
      </c>
      <c r="C152" s="82">
        <v>4822</v>
      </c>
      <c r="D152" s="52">
        <f>SUM(E152:F152)</f>
        <v>2300</v>
      </c>
      <c r="E152" s="48">
        <v>2300</v>
      </c>
      <c r="F152" s="76" t="s">
        <v>164</v>
      </c>
    </row>
    <row r="153" spans="1:6" ht="12.75">
      <c r="A153" s="50">
        <v>4723</v>
      </c>
      <c r="B153" s="77" t="s">
        <v>86</v>
      </c>
      <c r="C153" s="78" t="s">
        <v>84</v>
      </c>
      <c r="D153" s="52">
        <f>SUM(E153:F153)</f>
        <v>7300</v>
      </c>
      <c r="E153" s="48">
        <v>7300</v>
      </c>
      <c r="F153" s="76" t="s">
        <v>164</v>
      </c>
    </row>
    <row r="154" spans="1:6" ht="24">
      <c r="A154" s="50">
        <v>4724</v>
      </c>
      <c r="B154" s="77" t="s">
        <v>87</v>
      </c>
      <c r="C154" s="78" t="s">
        <v>85</v>
      </c>
      <c r="D154" s="52">
        <f>SUM(E154:F154)</f>
        <v>0</v>
      </c>
      <c r="E154" s="48"/>
      <c r="F154" s="76" t="s">
        <v>164</v>
      </c>
    </row>
    <row r="155" spans="1:6" ht="24">
      <c r="A155" s="50">
        <v>4730</v>
      </c>
      <c r="B155" s="79" t="s">
        <v>772</v>
      </c>
      <c r="C155" s="74" t="s">
        <v>158</v>
      </c>
      <c r="D155" s="52">
        <f>SUM(D157)</f>
        <v>0</v>
      </c>
      <c r="E155" s="48">
        <f>SUM(E157)</f>
        <v>0</v>
      </c>
      <c r="F155" s="76" t="s">
        <v>164</v>
      </c>
    </row>
    <row r="156" spans="1:6" ht="12.75">
      <c r="A156" s="50"/>
      <c r="B156" s="70" t="s">
        <v>445</v>
      </c>
      <c r="C156" s="74"/>
      <c r="D156" s="52"/>
      <c r="E156" s="48"/>
      <c r="F156" s="76"/>
    </row>
    <row r="157" spans="1:6" ht="24">
      <c r="A157" s="50">
        <v>4731</v>
      </c>
      <c r="B157" s="85" t="s">
        <v>773</v>
      </c>
      <c r="C157" s="78" t="s">
        <v>88</v>
      </c>
      <c r="D157" s="52">
        <f>SUM(E157:F157)</f>
        <v>0</v>
      </c>
      <c r="E157" s="48"/>
      <c r="F157" s="76" t="s">
        <v>164</v>
      </c>
    </row>
    <row r="158" spans="1:6" ht="46.5">
      <c r="A158" s="50">
        <v>4740</v>
      </c>
      <c r="B158" s="91" t="s">
        <v>774</v>
      </c>
      <c r="C158" s="74" t="s">
        <v>158</v>
      </c>
      <c r="D158" s="52">
        <f>SUM(D160:D161)</f>
        <v>0</v>
      </c>
      <c r="E158" s="48">
        <f>SUM(E160:E161)</f>
        <v>0</v>
      </c>
      <c r="F158" s="76" t="s">
        <v>164</v>
      </c>
    </row>
    <row r="159" spans="1:6" ht="12.75">
      <c r="A159" s="50"/>
      <c r="B159" s="70" t="s">
        <v>445</v>
      </c>
      <c r="C159" s="74"/>
      <c r="D159" s="52"/>
      <c r="E159" s="48"/>
      <c r="F159" s="76"/>
    </row>
    <row r="160" spans="1:6" ht="27.75" customHeight="1">
      <c r="A160" s="50">
        <v>4741</v>
      </c>
      <c r="B160" s="77" t="s">
        <v>529</v>
      </c>
      <c r="C160" s="78" t="s">
        <v>89</v>
      </c>
      <c r="D160" s="52">
        <f>SUM(E160:F160)</f>
        <v>0</v>
      </c>
      <c r="E160" s="48"/>
      <c r="F160" s="76" t="s">
        <v>164</v>
      </c>
    </row>
    <row r="161" spans="1:6" ht="27" customHeight="1">
      <c r="A161" s="50">
        <v>4742</v>
      </c>
      <c r="B161" s="77" t="s">
        <v>91</v>
      </c>
      <c r="C161" s="78" t="s">
        <v>90</v>
      </c>
      <c r="D161" s="52">
        <f>SUM(E161:F161)</f>
        <v>0</v>
      </c>
      <c r="E161" s="48"/>
      <c r="F161" s="76" t="s">
        <v>164</v>
      </c>
    </row>
    <row r="162" spans="1:6" ht="39.75" customHeight="1">
      <c r="A162" s="50">
        <v>4750</v>
      </c>
      <c r="B162" s="79" t="s">
        <v>775</v>
      </c>
      <c r="C162" s="74" t="s">
        <v>158</v>
      </c>
      <c r="D162" s="52">
        <f>SUM(D164)</f>
        <v>0</v>
      </c>
      <c r="E162" s="48">
        <f>SUM(E164)</f>
        <v>0</v>
      </c>
      <c r="F162" s="76" t="s">
        <v>164</v>
      </c>
    </row>
    <row r="163" spans="1:6" ht="12.75">
      <c r="A163" s="50"/>
      <c r="B163" s="70" t="s">
        <v>445</v>
      </c>
      <c r="C163" s="74"/>
      <c r="D163" s="52"/>
      <c r="E163" s="48"/>
      <c r="F163" s="76"/>
    </row>
    <row r="164" spans="1:6" ht="39.75" customHeight="1">
      <c r="A164" s="50">
        <v>4751</v>
      </c>
      <c r="B164" s="77" t="s">
        <v>92</v>
      </c>
      <c r="C164" s="78" t="s">
        <v>93</v>
      </c>
      <c r="D164" s="52">
        <f>SUM(E164:F164)</f>
        <v>0</v>
      </c>
      <c r="E164" s="48"/>
      <c r="F164" s="76" t="s">
        <v>164</v>
      </c>
    </row>
    <row r="165" spans="1:6" ht="17.25" customHeight="1">
      <c r="A165" s="50">
        <v>4760</v>
      </c>
      <c r="B165" s="91" t="s">
        <v>776</v>
      </c>
      <c r="C165" s="74" t="s">
        <v>158</v>
      </c>
      <c r="D165" s="52">
        <f>SUM(D167)</f>
        <v>0</v>
      </c>
      <c r="E165" s="48">
        <f>SUM(E167)</f>
        <v>0</v>
      </c>
      <c r="F165" s="76" t="s">
        <v>164</v>
      </c>
    </row>
    <row r="166" spans="1:6" ht="12.75">
      <c r="A166" s="50"/>
      <c r="B166" s="70" t="s">
        <v>445</v>
      </c>
      <c r="C166" s="74"/>
      <c r="D166" s="52"/>
      <c r="E166" s="48"/>
      <c r="F166" s="76"/>
    </row>
    <row r="167" spans="1:6" ht="17.25" customHeight="1">
      <c r="A167" s="50">
        <v>4761</v>
      </c>
      <c r="B167" s="77" t="s">
        <v>95</v>
      </c>
      <c r="C167" s="78" t="s">
        <v>94</v>
      </c>
      <c r="D167" s="52">
        <f>SUM(E167:F167)</f>
        <v>0</v>
      </c>
      <c r="E167" s="48"/>
      <c r="F167" s="76" t="s">
        <v>164</v>
      </c>
    </row>
    <row r="168" spans="1:6" ht="12.75">
      <c r="A168" s="50">
        <v>4770</v>
      </c>
      <c r="B168" s="79" t="s">
        <v>777</v>
      </c>
      <c r="C168" s="74" t="s">
        <v>158</v>
      </c>
      <c r="D168" s="52">
        <f>SUM(D170)</f>
        <v>161701.40000000002</v>
      </c>
      <c r="E168" s="48">
        <f>SUM(E170)</f>
        <v>311701.4</v>
      </c>
      <c r="F168" s="71">
        <f>SUM(F170)</f>
        <v>0</v>
      </c>
    </row>
    <row r="169" spans="1:6" ht="13.5" thickBot="1">
      <c r="A169" s="50"/>
      <c r="B169" s="70" t="s">
        <v>445</v>
      </c>
      <c r="C169" s="74"/>
      <c r="D169" s="52"/>
      <c r="E169" s="48"/>
      <c r="F169" s="76"/>
    </row>
    <row r="170" spans="1:6" ht="15" thickBot="1">
      <c r="A170" s="50">
        <v>4771</v>
      </c>
      <c r="B170" s="77" t="s">
        <v>100</v>
      </c>
      <c r="C170" s="78" t="s">
        <v>96</v>
      </c>
      <c r="D170" s="52">
        <f>SUM(E170)-Ekamutner!D114</f>
        <v>161701.40000000002</v>
      </c>
      <c r="E170" s="181">
        <v>311701.4</v>
      </c>
      <c r="F170" s="76">
        <v>0</v>
      </c>
    </row>
    <row r="171" spans="1:6" ht="36">
      <c r="A171" s="50">
        <v>4772</v>
      </c>
      <c r="B171" s="85" t="s">
        <v>507</v>
      </c>
      <c r="C171" s="74" t="s">
        <v>158</v>
      </c>
      <c r="D171" s="52">
        <f>SUM(E171:F171)</f>
        <v>0</v>
      </c>
      <c r="E171" s="48"/>
      <c r="F171" s="76" t="s">
        <v>165</v>
      </c>
    </row>
    <row r="172" spans="1:6" s="115" customFormat="1" ht="56.25" customHeight="1">
      <c r="A172" s="50">
        <v>5000</v>
      </c>
      <c r="B172" s="92" t="s">
        <v>778</v>
      </c>
      <c r="C172" s="74" t="s">
        <v>158</v>
      </c>
      <c r="D172" s="52">
        <f>SUM(D174,D192,D198,D201)</f>
        <v>751132</v>
      </c>
      <c r="E172" s="51" t="s">
        <v>164</v>
      </c>
      <c r="F172" s="71">
        <f>SUM(F174,F192,F198,F201)</f>
        <v>751132</v>
      </c>
    </row>
    <row r="173" spans="1:6" ht="12.75">
      <c r="A173" s="50"/>
      <c r="B173" s="70" t="s">
        <v>447</v>
      </c>
      <c r="C173" s="69"/>
      <c r="D173" s="52"/>
      <c r="E173" s="48"/>
      <c r="F173" s="71"/>
    </row>
    <row r="174" spans="1:6" ht="22.5">
      <c r="A174" s="50">
        <v>5100</v>
      </c>
      <c r="B174" s="77" t="s">
        <v>779</v>
      </c>
      <c r="C174" s="74" t="s">
        <v>158</v>
      </c>
      <c r="D174" s="52">
        <f>SUM(D176,D181,D186)</f>
        <v>751132</v>
      </c>
      <c r="E174" s="51" t="s">
        <v>164</v>
      </c>
      <c r="F174" s="71">
        <f>SUM(F176,F181,F186)</f>
        <v>751132</v>
      </c>
    </row>
    <row r="175" spans="1:6" ht="12.75">
      <c r="A175" s="50"/>
      <c r="B175" s="70" t="s">
        <v>447</v>
      </c>
      <c r="C175" s="69"/>
      <c r="D175" s="52"/>
      <c r="E175" s="48"/>
      <c r="F175" s="71"/>
    </row>
    <row r="176" spans="1:6" ht="22.5">
      <c r="A176" s="50">
        <v>5110</v>
      </c>
      <c r="B176" s="79" t="s">
        <v>780</v>
      </c>
      <c r="C176" s="74" t="s">
        <v>158</v>
      </c>
      <c r="D176" s="52">
        <f>SUM(D178:D180)</f>
        <v>692748.2</v>
      </c>
      <c r="E176" s="48" t="s">
        <v>165</v>
      </c>
      <c r="F176" s="71">
        <f>SUM(F178:F180)</f>
        <v>692748.2</v>
      </c>
    </row>
    <row r="177" spans="1:6" ht="12.75">
      <c r="A177" s="50"/>
      <c r="B177" s="70" t="s">
        <v>445</v>
      </c>
      <c r="C177" s="74"/>
      <c r="D177" s="52"/>
      <c r="E177" s="48"/>
      <c r="F177" s="76"/>
    </row>
    <row r="178" spans="1:6" ht="12.75">
      <c r="A178" s="50">
        <v>5111</v>
      </c>
      <c r="B178" s="77" t="s">
        <v>497</v>
      </c>
      <c r="C178" s="93" t="s">
        <v>97</v>
      </c>
      <c r="D178" s="52">
        <f>SUM(E178:F178)</f>
        <v>0</v>
      </c>
      <c r="E178" s="51" t="s">
        <v>164</v>
      </c>
      <c r="F178" s="71"/>
    </row>
    <row r="179" spans="1:6" ht="20.25" customHeight="1">
      <c r="A179" s="50">
        <v>5112</v>
      </c>
      <c r="B179" s="77" t="s">
        <v>498</v>
      </c>
      <c r="C179" s="93" t="s">
        <v>98</v>
      </c>
      <c r="D179" s="52">
        <f>SUM(E179:F179)</f>
        <v>534925</v>
      </c>
      <c r="E179" s="51" t="s">
        <v>164</v>
      </c>
      <c r="F179" s="71">
        <v>534925</v>
      </c>
    </row>
    <row r="180" spans="1:6" ht="26.25" customHeight="1">
      <c r="A180" s="50">
        <v>5113</v>
      </c>
      <c r="B180" s="77" t="s">
        <v>499</v>
      </c>
      <c r="C180" s="93" t="s">
        <v>99</v>
      </c>
      <c r="D180" s="52">
        <f>SUM(E180:F180)</f>
        <v>157823.2</v>
      </c>
      <c r="E180" s="51" t="s">
        <v>164</v>
      </c>
      <c r="F180" s="71">
        <v>157823.2</v>
      </c>
    </row>
    <row r="181" spans="1:6" ht="28.5" customHeight="1">
      <c r="A181" s="50">
        <v>5120</v>
      </c>
      <c r="B181" s="79" t="s">
        <v>781</v>
      </c>
      <c r="C181" s="74" t="s">
        <v>158</v>
      </c>
      <c r="D181" s="52">
        <f>SUM(D183:D185)</f>
        <v>23800</v>
      </c>
      <c r="E181" s="48" t="s">
        <v>165</v>
      </c>
      <c r="F181" s="71">
        <f>SUM(F183:F185)</f>
        <v>23800</v>
      </c>
    </row>
    <row r="182" spans="1:6" ht="12.75">
      <c r="A182" s="50"/>
      <c r="B182" s="94" t="s">
        <v>445</v>
      </c>
      <c r="C182" s="74"/>
      <c r="D182" s="52"/>
      <c r="E182" s="48"/>
      <c r="F182" s="76"/>
    </row>
    <row r="183" spans="1:6" ht="12.75">
      <c r="A183" s="50">
        <v>5121</v>
      </c>
      <c r="B183" s="77" t="s">
        <v>494</v>
      </c>
      <c r="C183" s="93" t="s">
        <v>101</v>
      </c>
      <c r="D183" s="52">
        <f>SUM(E183:F183)</f>
        <v>18800</v>
      </c>
      <c r="E183" s="51" t="s">
        <v>164</v>
      </c>
      <c r="F183" s="71">
        <v>18800</v>
      </c>
    </row>
    <row r="184" spans="1:6" ht="12.75">
      <c r="A184" s="50">
        <v>5122</v>
      </c>
      <c r="B184" s="77" t="s">
        <v>495</v>
      </c>
      <c r="C184" s="93" t="s">
        <v>102</v>
      </c>
      <c r="D184" s="52">
        <f>SUM(E184:F184)</f>
        <v>5000</v>
      </c>
      <c r="E184" s="51" t="s">
        <v>164</v>
      </c>
      <c r="F184" s="71">
        <v>5000</v>
      </c>
    </row>
    <row r="185" spans="1:6" ht="17.25" customHeight="1">
      <c r="A185" s="50">
        <v>5123</v>
      </c>
      <c r="B185" s="77" t="s">
        <v>496</v>
      </c>
      <c r="C185" s="93" t="s">
        <v>103</v>
      </c>
      <c r="D185" s="52">
        <f>SUM(E185:F185)</f>
        <v>0</v>
      </c>
      <c r="E185" s="51" t="s">
        <v>164</v>
      </c>
      <c r="F185" s="71"/>
    </row>
    <row r="186" spans="1:6" ht="36.75" customHeight="1">
      <c r="A186" s="50">
        <v>5130</v>
      </c>
      <c r="B186" s="79" t="s">
        <v>782</v>
      </c>
      <c r="C186" s="74" t="s">
        <v>158</v>
      </c>
      <c r="D186" s="52">
        <f>SUM(D188:D191)</f>
        <v>34583.8</v>
      </c>
      <c r="E186" s="48" t="s">
        <v>165</v>
      </c>
      <c r="F186" s="71">
        <f>SUM(F188:F191)</f>
        <v>34583.8</v>
      </c>
    </row>
    <row r="187" spans="1:6" ht="12.75">
      <c r="A187" s="50"/>
      <c r="B187" s="70" t="s">
        <v>445</v>
      </c>
      <c r="C187" s="74"/>
      <c r="D187" s="52"/>
      <c r="E187" s="48"/>
      <c r="F187" s="76"/>
    </row>
    <row r="188" spans="1:6" ht="17.25" customHeight="1">
      <c r="A188" s="50">
        <v>5131</v>
      </c>
      <c r="B188" s="77" t="s">
        <v>106</v>
      </c>
      <c r="C188" s="93" t="s">
        <v>104</v>
      </c>
      <c r="D188" s="52">
        <f>SUM(E188:F188)</f>
        <v>1000</v>
      </c>
      <c r="E188" s="51" t="s">
        <v>164</v>
      </c>
      <c r="F188" s="71">
        <v>1000</v>
      </c>
    </row>
    <row r="189" spans="1:6" ht="17.25" customHeight="1">
      <c r="A189" s="50">
        <v>5132</v>
      </c>
      <c r="B189" s="77" t="s">
        <v>491</v>
      </c>
      <c r="C189" s="93" t="s">
        <v>105</v>
      </c>
      <c r="D189" s="52">
        <f>SUM(E189:F189)</f>
        <v>0</v>
      </c>
      <c r="E189" s="51" t="s">
        <v>164</v>
      </c>
      <c r="F189" s="71"/>
    </row>
    <row r="190" spans="1:6" ht="17.25" customHeight="1">
      <c r="A190" s="50">
        <v>5133</v>
      </c>
      <c r="B190" s="77" t="s">
        <v>492</v>
      </c>
      <c r="C190" s="93" t="s">
        <v>112</v>
      </c>
      <c r="D190" s="52">
        <f>SUM(E190:F190)</f>
        <v>0</v>
      </c>
      <c r="E190" s="51" t="s">
        <v>165</v>
      </c>
      <c r="F190" s="71"/>
    </row>
    <row r="191" spans="1:6" ht="17.25" customHeight="1">
      <c r="A191" s="50">
        <v>5134</v>
      </c>
      <c r="B191" s="77" t="s">
        <v>493</v>
      </c>
      <c r="C191" s="93" t="s">
        <v>113</v>
      </c>
      <c r="D191" s="52">
        <f>SUM(E191:F191)</f>
        <v>33583.8</v>
      </c>
      <c r="E191" s="51" t="s">
        <v>165</v>
      </c>
      <c r="F191" s="160">
        <v>33583.8</v>
      </c>
    </row>
    <row r="192" spans="1:6" ht="19.5" customHeight="1">
      <c r="A192" s="50">
        <v>5200</v>
      </c>
      <c r="B192" s="79" t="s">
        <v>783</v>
      </c>
      <c r="C192" s="74" t="s">
        <v>158</v>
      </c>
      <c r="D192" s="52">
        <f>SUM(D194:D197)</f>
        <v>0</v>
      </c>
      <c r="E192" s="51" t="s">
        <v>164</v>
      </c>
      <c r="F192" s="71">
        <f>SUM(F194:F197)</f>
        <v>0</v>
      </c>
    </row>
    <row r="193" spans="1:6" ht="12.75">
      <c r="A193" s="50"/>
      <c r="B193" s="70" t="s">
        <v>447</v>
      </c>
      <c r="C193" s="69"/>
      <c r="D193" s="52"/>
      <c r="E193" s="48"/>
      <c r="F193" s="71"/>
    </row>
    <row r="194" spans="1:6" ht="27" customHeight="1">
      <c r="A194" s="50">
        <v>5211</v>
      </c>
      <c r="B194" s="77" t="s">
        <v>508</v>
      </c>
      <c r="C194" s="93" t="s">
        <v>107</v>
      </c>
      <c r="D194" s="52">
        <f>SUM(E194:F194)</f>
        <v>0</v>
      </c>
      <c r="E194" s="51" t="s">
        <v>164</v>
      </c>
      <c r="F194" s="71"/>
    </row>
    <row r="195" spans="1:6" ht="17.25" customHeight="1">
      <c r="A195" s="50">
        <v>5221</v>
      </c>
      <c r="B195" s="77" t="s">
        <v>509</v>
      </c>
      <c r="C195" s="93" t="s">
        <v>108</v>
      </c>
      <c r="D195" s="52">
        <f>SUM(E195:F195)</f>
        <v>0</v>
      </c>
      <c r="E195" s="51" t="s">
        <v>164</v>
      </c>
      <c r="F195" s="71">
        <v>0</v>
      </c>
    </row>
    <row r="196" spans="1:6" ht="24.75" customHeight="1">
      <c r="A196" s="50">
        <v>5231</v>
      </c>
      <c r="B196" s="77" t="s">
        <v>510</v>
      </c>
      <c r="C196" s="93" t="s">
        <v>109</v>
      </c>
      <c r="D196" s="52">
        <f>SUM(E196:F196)</f>
        <v>0</v>
      </c>
      <c r="E196" s="51" t="s">
        <v>164</v>
      </c>
      <c r="F196" s="71"/>
    </row>
    <row r="197" spans="1:6" ht="17.25" customHeight="1">
      <c r="A197" s="50">
        <v>5241</v>
      </c>
      <c r="B197" s="77" t="s">
        <v>111</v>
      </c>
      <c r="C197" s="93" t="s">
        <v>110</v>
      </c>
      <c r="D197" s="52">
        <f>SUM(E197:F197)</f>
        <v>0</v>
      </c>
      <c r="E197" s="51" t="s">
        <v>164</v>
      </c>
      <c r="F197" s="71"/>
    </row>
    <row r="198" spans="1:6" ht="12.75">
      <c r="A198" s="50">
        <v>5300</v>
      </c>
      <c r="B198" s="79" t="s">
        <v>784</v>
      </c>
      <c r="C198" s="74" t="s">
        <v>158</v>
      </c>
      <c r="D198" s="52">
        <f>SUM(D200)</f>
        <v>0</v>
      </c>
      <c r="E198" s="51" t="s">
        <v>164</v>
      </c>
      <c r="F198" s="71">
        <f>SUM(F200)</f>
        <v>0</v>
      </c>
    </row>
    <row r="199" spans="1:6" ht="12.75">
      <c r="A199" s="50"/>
      <c r="B199" s="70" t="s">
        <v>447</v>
      </c>
      <c r="C199" s="69"/>
      <c r="D199" s="52"/>
      <c r="E199" s="48"/>
      <c r="F199" s="71"/>
    </row>
    <row r="200" spans="1:6" ht="13.5" customHeight="1">
      <c r="A200" s="50">
        <v>5311</v>
      </c>
      <c r="B200" s="77" t="s">
        <v>530</v>
      </c>
      <c r="C200" s="93" t="s">
        <v>114</v>
      </c>
      <c r="D200" s="52">
        <f>SUM(E200:F200)</f>
        <v>0</v>
      </c>
      <c r="E200" s="51" t="s">
        <v>164</v>
      </c>
      <c r="F200" s="71"/>
    </row>
    <row r="201" spans="1:6" ht="22.5">
      <c r="A201" s="50">
        <v>5400</v>
      </c>
      <c r="B201" s="79" t="s">
        <v>785</v>
      </c>
      <c r="C201" s="74" t="s">
        <v>158</v>
      </c>
      <c r="D201" s="52">
        <f>SUM(D203:D206)</f>
        <v>0</v>
      </c>
      <c r="E201" s="51" t="s">
        <v>164</v>
      </c>
      <c r="F201" s="71">
        <f>SUM(F203:F206)</f>
        <v>0</v>
      </c>
    </row>
    <row r="202" spans="1:6" ht="12.75">
      <c r="A202" s="50"/>
      <c r="B202" s="70" t="s">
        <v>447</v>
      </c>
      <c r="C202" s="69"/>
      <c r="D202" s="52"/>
      <c r="E202" s="48"/>
      <c r="F202" s="71"/>
    </row>
    <row r="203" spans="1:6" ht="12.75">
      <c r="A203" s="50">
        <v>5411</v>
      </c>
      <c r="B203" s="77" t="s">
        <v>531</v>
      </c>
      <c r="C203" s="93" t="s">
        <v>115</v>
      </c>
      <c r="D203" s="52">
        <f>SUM(E203:F203)</f>
        <v>0</v>
      </c>
      <c r="E203" s="51" t="s">
        <v>164</v>
      </c>
      <c r="F203" s="71"/>
    </row>
    <row r="204" spans="1:6" ht="12.75">
      <c r="A204" s="50">
        <v>5421</v>
      </c>
      <c r="B204" s="77" t="s">
        <v>532</v>
      </c>
      <c r="C204" s="93" t="s">
        <v>116</v>
      </c>
      <c r="D204" s="52">
        <f>SUM(E204:F204)</f>
        <v>0</v>
      </c>
      <c r="E204" s="51" t="s">
        <v>164</v>
      </c>
      <c r="F204" s="71"/>
    </row>
    <row r="205" spans="1:6" ht="12.75">
      <c r="A205" s="50">
        <v>5431</v>
      </c>
      <c r="B205" s="77" t="s">
        <v>118</v>
      </c>
      <c r="C205" s="93" t="s">
        <v>117</v>
      </c>
      <c r="D205" s="52">
        <f>SUM(E205:F205)</f>
        <v>0</v>
      </c>
      <c r="E205" s="51" t="s">
        <v>164</v>
      </c>
      <c r="F205" s="71"/>
    </row>
    <row r="206" spans="1:6" ht="12.75">
      <c r="A206" s="50">
        <v>5441</v>
      </c>
      <c r="B206" s="95" t="s">
        <v>50</v>
      </c>
      <c r="C206" s="93" t="s">
        <v>119</v>
      </c>
      <c r="D206" s="52">
        <f>SUM(E206:F206)</f>
        <v>0</v>
      </c>
      <c r="E206" s="51" t="s">
        <v>164</v>
      </c>
      <c r="F206" s="71"/>
    </row>
    <row r="207" spans="1:6" s="109" customFormat="1" ht="59.25" customHeight="1">
      <c r="A207" s="96" t="s">
        <v>329</v>
      </c>
      <c r="B207" s="97" t="s">
        <v>786</v>
      </c>
      <c r="C207" s="98" t="s">
        <v>158</v>
      </c>
      <c r="D207" s="52">
        <f>SUM(D209,D214,D222,D225)</f>
        <v>-10000</v>
      </c>
      <c r="E207" s="48" t="s">
        <v>157</v>
      </c>
      <c r="F207" s="71">
        <f>SUM(F209,F214,F222,F225)</f>
        <v>-10000</v>
      </c>
    </row>
    <row r="208" spans="1:6" s="109" customFormat="1" ht="12.75">
      <c r="A208" s="96"/>
      <c r="B208" s="99" t="s">
        <v>444</v>
      </c>
      <c r="C208" s="98"/>
      <c r="D208" s="52"/>
      <c r="E208" s="48"/>
      <c r="F208" s="71"/>
    </row>
    <row r="209" spans="1:6" s="116" customFormat="1" ht="28.5">
      <c r="A209" s="100" t="s">
        <v>330</v>
      </c>
      <c r="B209" s="101" t="s">
        <v>787</v>
      </c>
      <c r="C209" s="102" t="s">
        <v>158</v>
      </c>
      <c r="D209" s="52">
        <f>SUM(D211:D213)</f>
        <v>0</v>
      </c>
      <c r="E209" s="48" t="s">
        <v>157</v>
      </c>
      <c r="F209" s="71">
        <f>SUM(F211:F213)</f>
        <v>0</v>
      </c>
    </row>
    <row r="210" spans="1:6" s="116" customFormat="1" ht="12.75">
      <c r="A210" s="100"/>
      <c r="B210" s="99" t="s">
        <v>444</v>
      </c>
      <c r="C210" s="102"/>
      <c r="D210" s="52"/>
      <c r="E210" s="48"/>
      <c r="F210" s="71"/>
    </row>
    <row r="211" spans="1:6" s="116" customFormat="1" ht="12.75">
      <c r="A211" s="100" t="s">
        <v>331</v>
      </c>
      <c r="B211" s="103" t="s">
        <v>539</v>
      </c>
      <c r="C211" s="104" t="s">
        <v>534</v>
      </c>
      <c r="D211" s="52">
        <f>SUM(E211:F211)</f>
        <v>0</v>
      </c>
      <c r="E211" s="48" t="s">
        <v>165</v>
      </c>
      <c r="F211" s="71"/>
    </row>
    <row r="212" spans="1:6" s="117" customFormat="1" ht="12.75">
      <c r="A212" s="100" t="s">
        <v>332</v>
      </c>
      <c r="B212" s="103" t="s">
        <v>538</v>
      </c>
      <c r="C212" s="104" t="s">
        <v>535</v>
      </c>
      <c r="D212" s="52">
        <f>SUM(E212:F212)</f>
        <v>0</v>
      </c>
      <c r="E212" s="48" t="s">
        <v>165</v>
      </c>
      <c r="F212" s="105"/>
    </row>
    <row r="213" spans="1:6" s="116" customFormat="1" ht="30.75" customHeight="1">
      <c r="A213" s="56" t="s">
        <v>333</v>
      </c>
      <c r="B213" s="103" t="s">
        <v>541</v>
      </c>
      <c r="C213" s="104" t="s">
        <v>536</v>
      </c>
      <c r="D213" s="52">
        <f>SUM(E213:F213)</f>
        <v>0</v>
      </c>
      <c r="E213" s="48" t="s">
        <v>157</v>
      </c>
      <c r="F213" s="71"/>
    </row>
    <row r="214" spans="1:6" s="116" customFormat="1" ht="31.5" customHeight="1">
      <c r="A214" s="56" t="s">
        <v>334</v>
      </c>
      <c r="B214" s="101" t="s">
        <v>788</v>
      </c>
      <c r="C214" s="102" t="s">
        <v>158</v>
      </c>
      <c r="D214" s="52">
        <f>SUM(D216:D217)</f>
        <v>0</v>
      </c>
      <c r="E214" s="48" t="s">
        <v>157</v>
      </c>
      <c r="F214" s="71">
        <f>SUM(F216:F217)</f>
        <v>0</v>
      </c>
    </row>
    <row r="215" spans="1:6" s="116" customFormat="1" ht="12.75">
      <c r="A215" s="56"/>
      <c r="B215" s="99" t="s">
        <v>444</v>
      </c>
      <c r="C215" s="102"/>
      <c r="D215" s="52"/>
      <c r="E215" s="48"/>
      <c r="F215" s="71"/>
    </row>
    <row r="216" spans="1:6" s="116" customFormat="1" ht="29.25" customHeight="1">
      <c r="A216" s="56" t="s">
        <v>335</v>
      </c>
      <c r="B216" s="103" t="s">
        <v>524</v>
      </c>
      <c r="C216" s="102" t="s">
        <v>542</v>
      </c>
      <c r="D216" s="52">
        <f>SUM(E216:F216)</f>
        <v>0</v>
      </c>
      <c r="E216" s="48" t="s">
        <v>157</v>
      </c>
      <c r="F216" s="71"/>
    </row>
    <row r="217" spans="1:6" s="116" customFormat="1" ht="25.5">
      <c r="A217" s="56" t="s">
        <v>336</v>
      </c>
      <c r="B217" s="103" t="s">
        <v>789</v>
      </c>
      <c r="C217" s="102" t="s">
        <v>158</v>
      </c>
      <c r="D217" s="52">
        <f>SUM(D219:D221)</f>
        <v>0</v>
      </c>
      <c r="E217" s="48" t="s">
        <v>157</v>
      </c>
      <c r="F217" s="71">
        <f>SUM(F219:F221)</f>
        <v>0</v>
      </c>
    </row>
    <row r="218" spans="1:6" s="116" customFormat="1" ht="12.75">
      <c r="A218" s="56"/>
      <c r="B218" s="99" t="s">
        <v>445</v>
      </c>
      <c r="C218" s="102"/>
      <c r="D218" s="52"/>
      <c r="E218" s="48"/>
      <c r="F218" s="71"/>
    </row>
    <row r="219" spans="1:6" s="116" customFormat="1" ht="12.75">
      <c r="A219" s="56" t="s">
        <v>337</v>
      </c>
      <c r="B219" s="99" t="s">
        <v>521</v>
      </c>
      <c r="C219" s="104" t="s">
        <v>543</v>
      </c>
      <c r="D219" s="52">
        <f>SUM(E219:F219)</f>
        <v>0</v>
      </c>
      <c r="E219" s="48" t="s">
        <v>165</v>
      </c>
      <c r="F219" s="71"/>
    </row>
    <row r="220" spans="1:6" s="116" customFormat="1" ht="25.5">
      <c r="A220" s="106" t="s">
        <v>338</v>
      </c>
      <c r="B220" s="99" t="s">
        <v>520</v>
      </c>
      <c r="C220" s="102" t="s">
        <v>544</v>
      </c>
      <c r="D220" s="52">
        <f>SUM(E220:F220)</f>
        <v>0</v>
      </c>
      <c r="E220" s="48" t="s">
        <v>157</v>
      </c>
      <c r="F220" s="71"/>
    </row>
    <row r="221" spans="1:6" s="116" customFormat="1" ht="25.5">
      <c r="A221" s="56" t="s">
        <v>339</v>
      </c>
      <c r="B221" s="107" t="s">
        <v>519</v>
      </c>
      <c r="C221" s="102" t="s">
        <v>545</v>
      </c>
      <c r="D221" s="52">
        <f>SUM(E221:F221)</f>
        <v>0</v>
      </c>
      <c r="E221" s="48" t="s">
        <v>157</v>
      </c>
      <c r="F221" s="71"/>
    </row>
    <row r="222" spans="1:6" s="116" customFormat="1" ht="28.5">
      <c r="A222" s="56" t="s">
        <v>340</v>
      </c>
      <c r="B222" s="101" t="s">
        <v>790</v>
      </c>
      <c r="C222" s="102" t="s">
        <v>158</v>
      </c>
      <c r="D222" s="52">
        <f>SUM(D224)</f>
        <v>0</v>
      </c>
      <c r="E222" s="48" t="s">
        <v>157</v>
      </c>
      <c r="F222" s="71">
        <f>SUM(F224)</f>
        <v>0</v>
      </c>
    </row>
    <row r="223" spans="1:6" s="116" customFormat="1" ht="12.75">
      <c r="A223" s="56"/>
      <c r="B223" s="99" t="s">
        <v>444</v>
      </c>
      <c r="C223" s="102"/>
      <c r="D223" s="52"/>
      <c r="E223" s="48"/>
      <c r="F223" s="71"/>
    </row>
    <row r="224" spans="1:6" s="116" customFormat="1" ht="25.5">
      <c r="A224" s="106" t="s">
        <v>341</v>
      </c>
      <c r="B224" s="103" t="s">
        <v>522</v>
      </c>
      <c r="C224" s="98" t="s">
        <v>547</v>
      </c>
      <c r="D224" s="52">
        <f>SUM(E224:F224)</f>
        <v>0</v>
      </c>
      <c r="E224" s="48" t="s">
        <v>157</v>
      </c>
      <c r="F224" s="71"/>
    </row>
    <row r="225" spans="1:6" s="116" customFormat="1" ht="41.25">
      <c r="A225" s="56" t="s">
        <v>342</v>
      </c>
      <c r="B225" s="101" t="s">
        <v>791</v>
      </c>
      <c r="C225" s="102" t="s">
        <v>158</v>
      </c>
      <c r="D225" s="52">
        <f>SUM(D227:D230)</f>
        <v>-10000</v>
      </c>
      <c r="E225" s="48" t="s">
        <v>157</v>
      </c>
      <c r="F225" s="71">
        <f>SUM(F227:F230)</f>
        <v>-10000</v>
      </c>
    </row>
    <row r="226" spans="1:6" s="116" customFormat="1" ht="12.75">
      <c r="A226" s="56"/>
      <c r="B226" s="99" t="s">
        <v>444</v>
      </c>
      <c r="C226" s="102"/>
      <c r="D226" s="52"/>
      <c r="E226" s="48"/>
      <c r="F226" s="71"/>
    </row>
    <row r="227" spans="1:6" s="116" customFormat="1" ht="12.75">
      <c r="A227" s="56" t="s">
        <v>343</v>
      </c>
      <c r="B227" s="103" t="s">
        <v>548</v>
      </c>
      <c r="C227" s="104" t="s">
        <v>550</v>
      </c>
      <c r="D227" s="52">
        <f>SUM(E227:F227)</f>
        <v>-10000</v>
      </c>
      <c r="E227" s="48" t="s">
        <v>157</v>
      </c>
      <c r="F227" s="71">
        <v>-10000</v>
      </c>
    </row>
    <row r="228" spans="1:6" s="116" customFormat="1" ht="15.75" customHeight="1">
      <c r="A228" s="106" t="s">
        <v>347</v>
      </c>
      <c r="B228" s="103" t="s">
        <v>549</v>
      </c>
      <c r="C228" s="98" t="s">
        <v>551</v>
      </c>
      <c r="D228" s="52">
        <f>SUM(E228:F228)</f>
        <v>0</v>
      </c>
      <c r="E228" s="48" t="s">
        <v>157</v>
      </c>
      <c r="F228" s="71"/>
    </row>
    <row r="229" spans="1:6" s="116" customFormat="1" ht="25.5">
      <c r="A229" s="56" t="s">
        <v>348</v>
      </c>
      <c r="B229" s="103" t="s">
        <v>410</v>
      </c>
      <c r="C229" s="102" t="s">
        <v>552</v>
      </c>
      <c r="D229" s="52">
        <f>SUM(E229:F229)</f>
        <v>0</v>
      </c>
      <c r="E229" s="48" t="s">
        <v>157</v>
      </c>
      <c r="F229" s="71"/>
    </row>
    <row r="230" spans="1:6" s="116" customFormat="1" ht="25.5">
      <c r="A230" s="56" t="s">
        <v>349</v>
      </c>
      <c r="B230" s="103" t="s">
        <v>523</v>
      </c>
      <c r="C230" s="102" t="s">
        <v>553</v>
      </c>
      <c r="D230" s="52">
        <f>SUM(E230:F230)</f>
        <v>0</v>
      </c>
      <c r="E230" s="48" t="s">
        <v>157</v>
      </c>
      <c r="F230" s="71"/>
    </row>
    <row r="231" spans="1:6" ht="13.5" thickBot="1">
      <c r="A231" s="5"/>
      <c r="B231" s="5"/>
      <c r="C231" s="6"/>
      <c r="D231" s="431"/>
      <c r="E231" s="432"/>
      <c r="F231" s="433"/>
    </row>
  </sheetData>
  <sheetProtection/>
  <protectedRanges>
    <protectedRange sqref="E1" name="Range24"/>
    <protectedRange sqref="F211:F213 F216 F219 D208:F208 D210:F210 D218:F218 D215:F215" name="Range15"/>
    <protectedRange sqref="F178:F180 F183:F185 D173:F173 D182:F182 D177:F177 D175:F175 D187:F187" name="Range13"/>
    <protectedRange sqref="E142 E147:E148 D144:F144 D141:F141 E151:E154 D150:F150 D146:F146" name="Range11"/>
    <protectedRange sqref="D109:E109 D117:F117 D111:E111 E118:E119 E112:E115 D121:F121" name="Range9"/>
    <protectedRange sqref="E88:E89 D97:F97 E92:E93 D91:F91 D87:F87 D95:F95" name="Range7"/>
    <protectedRange sqref="E61:E68 E73:E74 D72:F72 D60:F60 D70:F70" name="Range5"/>
    <protectedRange sqref="E25:F25 E39:E41 D27:F27 E30:E36 D38:F38 D29:F29 D24:F24" name="Range3"/>
    <protectedRange sqref="E17:E19 D16:F16 D14:F14 D12:F12 D10:F10 D21:F21" name="Range1"/>
    <protectedRange sqref="E44:E51 E54 E57:E58 D43:F43 D56:F56 D53:F53" name="Range4"/>
    <protectedRange sqref="E77:E78 E81:E83 D76:F76 D80:F80 D85:F85" name="Range6"/>
    <protectedRange sqref="E98:E99 E106:E107 E102 D105:E105 D101:F101" name="Range8"/>
    <protectedRange sqref="E122:E127 E132:E133 E136:E139 D135:F135 D131:F131 D129:F129" name="Range10"/>
    <protectedRange sqref="E157 D169:F169 E160:E161 E164 E167 E171 D159:F159 D156:F156 F170 D166:F166 D163:F163" name="Range12"/>
    <protectedRange sqref="F194:F197 F203:F206 D199:F199 D202:F202 D193:F193 F188:F190" name="Range14"/>
    <protectedRange sqref="F227:F230 F224 F220:F221 D226:F226 D223:F223" name="Range16"/>
    <protectedRange sqref="E22" name="Range17"/>
    <protectedRange sqref="F200" name="Range21"/>
    <protectedRange sqref="D3:E3" name="Range25"/>
    <protectedRange sqref="F191" name="Range3_1"/>
    <protectedRange sqref="E170" name="Range24_1_1_1_1"/>
  </protectedRanges>
  <mergeCells count="7">
    <mergeCell ref="D1:F1"/>
    <mergeCell ref="A5:A7"/>
    <mergeCell ref="B2:F2"/>
    <mergeCell ref="B3:F3"/>
    <mergeCell ref="D6:D7"/>
    <mergeCell ref="D5:F5"/>
    <mergeCell ref="B5:C6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landscape" paperSize="9" r:id="rId1"/>
  <ignoredErrors>
    <ignoredError sqref="C8 C17:C19 C22 C25 C30:C36 C40:C41 C44:C47 C49:C51 C54 C57:C58 C61:C68 C73:C74 C77:C78 C81:C83 C88:C89 C92:C93 C98:C99 C102:C103 C106:C108 C118:C120 C132:C133 C136:C139 C142 C147:C148 C151 C153:C154 C157 C160:C161 C164 C167 C170 C178:C180 C183:C185 C188:C191 C194:C197 C200 C203:C206 C211:C213 C216 C219:C221 C224 C227:C2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P197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5.57421875" style="27" customWidth="1"/>
    <col min="2" max="2" width="39.00390625" style="27" customWidth="1"/>
    <col min="3" max="3" width="14.140625" style="27" customWidth="1"/>
    <col min="4" max="4" width="13.00390625" style="27" customWidth="1"/>
    <col min="5" max="5" width="13.421875" style="27" customWidth="1"/>
    <col min="6" max="6" width="12.57421875" style="27" customWidth="1"/>
    <col min="7" max="7" width="14.57421875" style="27" customWidth="1"/>
    <col min="8" max="16384" width="9.140625" style="27" customWidth="1"/>
  </cols>
  <sheetData>
    <row r="1" spans="7:94" ht="12.75"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470"/>
      <c r="BH1" s="470"/>
      <c r="BI1" s="470"/>
      <c r="BJ1" s="470"/>
      <c r="BK1" s="470"/>
      <c r="BL1" s="470"/>
      <c r="BM1" s="470"/>
      <c r="BN1" s="470"/>
      <c r="BO1" s="470"/>
      <c r="BP1" s="470"/>
      <c r="BQ1" s="470"/>
      <c r="BR1" s="470"/>
      <c r="BS1" s="470"/>
      <c r="BT1" s="470"/>
      <c r="BU1" s="470"/>
      <c r="BV1" s="470"/>
      <c r="BW1" s="470"/>
      <c r="BX1" s="470"/>
      <c r="BY1" s="470"/>
      <c r="BZ1" s="470"/>
      <c r="CA1" s="470"/>
      <c r="CB1" s="470"/>
      <c r="CC1" s="470"/>
      <c r="CD1" s="470"/>
      <c r="CE1" s="470"/>
      <c r="CF1" s="470"/>
      <c r="CG1" s="470"/>
      <c r="CH1" s="470"/>
      <c r="CI1" s="470"/>
      <c r="CJ1" s="470"/>
      <c r="CK1" s="470"/>
      <c r="CL1" s="470"/>
      <c r="CM1" s="470"/>
      <c r="CN1" s="470"/>
      <c r="CO1" s="470"/>
      <c r="CP1" s="470"/>
    </row>
    <row r="2" spans="1:94" s="23" customFormat="1" ht="15" customHeight="1">
      <c r="A2" s="18"/>
      <c r="B2" s="19"/>
      <c r="C2" s="19"/>
      <c r="D2" s="20"/>
      <c r="E2" s="328"/>
      <c r="F2" s="328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  <c r="CD2" s="470"/>
      <c r="CE2" s="470"/>
      <c r="CF2" s="470"/>
      <c r="CG2" s="470"/>
      <c r="CH2" s="470"/>
      <c r="CI2" s="470"/>
      <c r="CJ2" s="470"/>
      <c r="CK2" s="470"/>
      <c r="CL2" s="470"/>
      <c r="CM2" s="470"/>
      <c r="CN2" s="470"/>
      <c r="CO2" s="470"/>
      <c r="CP2" s="470"/>
    </row>
    <row r="3" spans="1:94" s="23" customFormat="1" ht="116.25" customHeight="1">
      <c r="A3" s="18"/>
      <c r="B3" s="19"/>
      <c r="C3" s="484" t="s">
        <v>880</v>
      </c>
      <c r="D3" s="484"/>
      <c r="E3" s="484"/>
      <c r="F3" s="19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0"/>
      <c r="BN3" s="470"/>
      <c r="BO3" s="470"/>
      <c r="BP3" s="470"/>
      <c r="BQ3" s="470"/>
      <c r="BR3" s="470"/>
      <c r="BS3" s="470"/>
      <c r="BT3" s="470"/>
      <c r="BU3" s="470"/>
      <c r="BV3" s="470"/>
      <c r="BW3" s="470"/>
      <c r="BX3" s="470"/>
      <c r="BY3" s="470"/>
      <c r="BZ3" s="470"/>
      <c r="CA3" s="470"/>
      <c r="CB3" s="470"/>
      <c r="CC3" s="470"/>
      <c r="CD3" s="470"/>
      <c r="CE3" s="470"/>
      <c r="CF3" s="470"/>
      <c r="CG3" s="470"/>
      <c r="CH3" s="470"/>
      <c r="CI3" s="470"/>
      <c r="CJ3" s="470"/>
      <c r="CK3" s="470"/>
      <c r="CL3" s="470"/>
      <c r="CM3" s="470"/>
      <c r="CN3" s="470"/>
      <c r="CO3" s="470"/>
      <c r="CP3" s="470"/>
    </row>
    <row r="4" spans="1:94" s="23" customFormat="1" ht="15.75">
      <c r="A4" s="22"/>
      <c r="B4" s="22"/>
      <c r="C4" s="22"/>
      <c r="D4" s="22"/>
      <c r="E4" s="22"/>
      <c r="F4" s="22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  <c r="AY4" s="470"/>
      <c r="AZ4" s="470"/>
      <c r="BA4" s="470"/>
      <c r="BB4" s="470"/>
      <c r="BC4" s="470"/>
      <c r="BD4" s="470"/>
      <c r="BE4" s="470"/>
      <c r="BF4" s="470"/>
      <c r="BG4" s="470"/>
      <c r="BH4" s="470"/>
      <c r="BI4" s="470"/>
      <c r="BJ4" s="470"/>
      <c r="BK4" s="470"/>
      <c r="BL4" s="470"/>
      <c r="BM4" s="470"/>
      <c r="BN4" s="470"/>
      <c r="BO4" s="470"/>
      <c r="BP4" s="470"/>
      <c r="BQ4" s="470"/>
      <c r="BR4" s="470"/>
      <c r="BS4" s="470"/>
      <c r="BT4" s="470"/>
      <c r="BU4" s="470"/>
      <c r="BV4" s="470"/>
      <c r="BW4" s="470"/>
      <c r="BX4" s="470"/>
      <c r="BY4" s="470"/>
      <c r="BZ4" s="470"/>
      <c r="CA4" s="470"/>
      <c r="CB4" s="470"/>
      <c r="CC4" s="470"/>
      <c r="CD4" s="470"/>
      <c r="CE4" s="470"/>
      <c r="CF4" s="470"/>
      <c r="CG4" s="470"/>
      <c r="CH4" s="470"/>
      <c r="CI4" s="470"/>
      <c r="CJ4" s="470"/>
      <c r="CK4" s="470"/>
      <c r="CL4" s="470"/>
      <c r="CM4" s="470"/>
      <c r="CN4" s="470"/>
      <c r="CO4" s="470"/>
      <c r="CP4" s="470"/>
    </row>
    <row r="5" spans="1:94" s="23" customFormat="1" ht="29.25" customHeight="1">
      <c r="A5" s="22"/>
      <c r="B5" s="514" t="s">
        <v>877</v>
      </c>
      <c r="C5" s="514"/>
      <c r="D5" s="514"/>
      <c r="E5" s="514"/>
      <c r="F5" s="24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0"/>
      <c r="AZ5" s="470"/>
      <c r="BA5" s="470"/>
      <c r="BB5" s="470"/>
      <c r="BC5" s="470"/>
      <c r="BD5" s="470"/>
      <c r="BE5" s="470"/>
      <c r="BF5" s="470"/>
      <c r="BG5" s="470"/>
      <c r="BH5" s="470"/>
      <c r="BI5" s="470"/>
      <c r="BJ5" s="470"/>
      <c r="BK5" s="470"/>
      <c r="BL5" s="470"/>
      <c r="BM5" s="470"/>
      <c r="BN5" s="470"/>
      <c r="BO5" s="470"/>
      <c r="BP5" s="470"/>
      <c r="BQ5" s="470"/>
      <c r="BR5" s="470"/>
      <c r="BS5" s="470"/>
      <c r="BT5" s="470"/>
      <c r="BU5" s="470"/>
      <c r="BV5" s="470"/>
      <c r="BW5" s="470"/>
      <c r="BX5" s="470"/>
      <c r="BY5" s="470"/>
      <c r="BZ5" s="470"/>
      <c r="CA5" s="470"/>
      <c r="CB5" s="470"/>
      <c r="CC5" s="470"/>
      <c r="CD5" s="470"/>
      <c r="CE5" s="470"/>
      <c r="CF5" s="470"/>
      <c r="CG5" s="470"/>
      <c r="CH5" s="470"/>
      <c r="CI5" s="470"/>
      <c r="CJ5" s="470"/>
      <c r="CK5" s="470"/>
      <c r="CL5" s="470"/>
      <c r="CM5" s="470"/>
      <c r="CN5" s="470"/>
      <c r="CO5" s="470"/>
      <c r="CP5" s="470"/>
    </row>
    <row r="6" spans="1:94" s="23" customFormat="1" ht="15.75">
      <c r="A6" s="22"/>
      <c r="B6" s="22"/>
      <c r="C6" s="22"/>
      <c r="D6" s="22"/>
      <c r="E6" s="22"/>
      <c r="F6" s="22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0"/>
      <c r="BC6" s="470"/>
      <c r="BD6" s="470"/>
      <c r="BE6" s="470"/>
      <c r="BF6" s="470"/>
      <c r="BG6" s="470"/>
      <c r="BH6" s="470"/>
      <c r="BI6" s="470"/>
      <c r="BJ6" s="470"/>
      <c r="BK6" s="470"/>
      <c r="BL6" s="470"/>
      <c r="BM6" s="470"/>
      <c r="BN6" s="470"/>
      <c r="BO6" s="470"/>
      <c r="BP6" s="470"/>
      <c r="BQ6" s="470"/>
      <c r="BR6" s="470"/>
      <c r="BS6" s="470"/>
      <c r="BT6" s="470"/>
      <c r="BU6" s="470"/>
      <c r="BV6" s="470"/>
      <c r="BW6" s="470"/>
      <c r="BX6" s="470"/>
      <c r="BY6" s="470"/>
      <c r="BZ6" s="470"/>
      <c r="CA6" s="470"/>
      <c r="CB6" s="470"/>
      <c r="CC6" s="470"/>
      <c r="CD6" s="470"/>
      <c r="CE6" s="470"/>
      <c r="CF6" s="470"/>
      <c r="CG6" s="470"/>
      <c r="CH6" s="470"/>
      <c r="CI6" s="470"/>
      <c r="CJ6" s="470"/>
      <c r="CK6" s="470"/>
      <c r="CL6" s="470"/>
      <c r="CM6" s="470"/>
      <c r="CN6" s="470"/>
      <c r="CO6" s="470"/>
      <c r="CP6" s="470"/>
    </row>
    <row r="7" spans="1:94" ht="13.5" thickBot="1">
      <c r="A7" s="25"/>
      <c r="B7" s="25"/>
      <c r="C7" s="25"/>
      <c r="D7" s="25"/>
      <c r="E7" s="26"/>
      <c r="F7" s="21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0"/>
      <c r="AS7" s="470"/>
      <c r="AT7" s="470"/>
      <c r="AU7" s="470"/>
      <c r="AV7" s="470"/>
      <c r="AW7" s="470"/>
      <c r="AX7" s="470"/>
      <c r="AY7" s="470"/>
      <c r="AZ7" s="470"/>
      <c r="BA7" s="470"/>
      <c r="BB7" s="470"/>
      <c r="BC7" s="470"/>
      <c r="BD7" s="470"/>
      <c r="BE7" s="470"/>
      <c r="BF7" s="470"/>
      <c r="BG7" s="470"/>
      <c r="BH7" s="470"/>
      <c r="BI7" s="470"/>
      <c r="BJ7" s="470"/>
      <c r="BK7" s="470"/>
      <c r="BL7" s="470"/>
      <c r="BM7" s="470"/>
      <c r="BN7" s="470"/>
      <c r="BO7" s="470"/>
      <c r="BP7" s="470"/>
      <c r="BQ7" s="470"/>
      <c r="BR7" s="470"/>
      <c r="BS7" s="470"/>
      <c r="BT7" s="470"/>
      <c r="BU7" s="470"/>
      <c r="BV7" s="470"/>
      <c r="BW7" s="470"/>
      <c r="BX7" s="470"/>
      <c r="BY7" s="470"/>
      <c r="BZ7" s="470"/>
      <c r="CA7" s="470"/>
      <c r="CB7" s="470"/>
      <c r="CC7" s="470"/>
      <c r="CD7" s="470"/>
      <c r="CE7" s="470"/>
      <c r="CF7" s="470"/>
      <c r="CG7" s="470"/>
      <c r="CH7" s="470"/>
      <c r="CI7" s="470"/>
      <c r="CJ7" s="470"/>
      <c r="CK7" s="470"/>
      <c r="CL7" s="470"/>
      <c r="CM7" s="470"/>
      <c r="CN7" s="470"/>
      <c r="CO7" s="470"/>
      <c r="CP7" s="470"/>
    </row>
    <row r="8" spans="1:7" ht="13.5" thickBot="1">
      <c r="A8" s="502" t="s">
        <v>465</v>
      </c>
      <c r="B8" s="516"/>
      <c r="C8" s="507" t="s">
        <v>256</v>
      </c>
      <c r="D8" s="508"/>
      <c r="E8" s="509"/>
      <c r="F8" s="21"/>
      <c r="G8" s="21"/>
    </row>
    <row r="9" spans="1:7" ht="30" customHeight="1" thickBot="1">
      <c r="A9" s="503"/>
      <c r="B9" s="517"/>
      <c r="C9" s="437" t="s">
        <v>257</v>
      </c>
      <c r="D9" s="28" t="s">
        <v>258</v>
      </c>
      <c r="E9" s="438"/>
      <c r="F9" s="21"/>
      <c r="G9" s="21"/>
    </row>
    <row r="10" spans="1:7" ht="26.25" thickBot="1">
      <c r="A10" s="519"/>
      <c r="B10" s="518"/>
      <c r="C10" s="34" t="s">
        <v>260</v>
      </c>
      <c r="D10" s="29" t="s">
        <v>155</v>
      </c>
      <c r="E10" s="29" t="s">
        <v>156</v>
      </c>
      <c r="F10" s="21"/>
      <c r="G10" s="21"/>
    </row>
    <row r="11" spans="1:7" ht="13.5" thickBot="1">
      <c r="A11" s="30">
        <v>1</v>
      </c>
      <c r="B11" s="30">
        <v>2</v>
      </c>
      <c r="C11" s="31">
        <v>3</v>
      </c>
      <c r="D11" s="32">
        <v>4</v>
      </c>
      <c r="E11" s="33">
        <v>5</v>
      </c>
      <c r="F11" s="21"/>
      <c r="G11" s="21"/>
    </row>
    <row r="12" spans="1:7" ht="30" customHeight="1" thickBot="1">
      <c r="A12" s="35">
        <v>8000</v>
      </c>
      <c r="B12" s="36" t="s">
        <v>395</v>
      </c>
      <c r="C12" s="37">
        <f>SUM(D12:E12)</f>
        <v>-503519.5</v>
      </c>
      <c r="D12" s="37">
        <f>Ekamutner!E9-'Gorcarnakan caxs'!G9</f>
        <v>-13867</v>
      </c>
      <c r="E12" s="37">
        <f>Ekamutner!F9-'Gorcarnakan caxs'!H9</f>
        <v>-489652.5</v>
      </c>
      <c r="F12" s="21"/>
      <c r="G12" s="21"/>
    </row>
    <row r="13" spans="1:7" ht="12.75">
      <c r="A13" s="26"/>
      <c r="B13" s="26"/>
      <c r="C13" s="26"/>
      <c r="D13" s="26"/>
      <c r="E13" s="26"/>
      <c r="F13" s="21"/>
      <c r="G13" s="21"/>
    </row>
    <row r="14" spans="1:7" ht="12.75">
      <c r="A14" s="26"/>
      <c r="B14" s="26"/>
      <c r="C14" s="26"/>
      <c r="D14" s="26"/>
      <c r="E14" s="26"/>
      <c r="F14" s="21"/>
      <c r="G14" s="21"/>
    </row>
    <row r="15" spans="1:7" ht="12.75">
      <c r="A15" s="26"/>
      <c r="B15" s="26"/>
      <c r="C15" s="26"/>
      <c r="D15" s="26"/>
      <c r="E15" s="26"/>
      <c r="F15" s="21"/>
      <c r="G15" s="21"/>
    </row>
    <row r="16" spans="1:7" ht="12.75">
      <c r="A16" s="26"/>
      <c r="B16" s="26"/>
      <c r="C16" s="26"/>
      <c r="D16" s="26"/>
      <c r="E16" s="26"/>
      <c r="F16" s="21"/>
      <c r="G16" s="21"/>
    </row>
    <row r="17" spans="1:7" ht="12.75">
      <c r="A17" s="26"/>
      <c r="B17" s="38" t="s">
        <v>425</v>
      </c>
      <c r="C17" s="39">
        <f>C12+'Dificiti caxs'!D11</f>
        <v>0</v>
      </c>
      <c r="D17" s="39">
        <f>D12+'Dificiti caxs'!E11</f>
        <v>0</v>
      </c>
      <c r="E17" s="39">
        <f>E12+'Dificiti caxs'!F11</f>
        <v>0</v>
      </c>
      <c r="F17" s="21"/>
      <c r="G17" s="21"/>
    </row>
    <row r="18" spans="1:7" ht="12.75">
      <c r="A18" s="26"/>
      <c r="B18" s="38" t="s">
        <v>426</v>
      </c>
      <c r="C18" s="39">
        <f>'Gorcarnakan caxs'!F9-'Tntesagitakan '!D9</f>
        <v>0</v>
      </c>
      <c r="D18" s="39">
        <f>'Gorcarnakan caxs'!G9-'Tntesagitakan '!E9</f>
        <v>0</v>
      </c>
      <c r="E18" s="39">
        <f>'Gorcarnakan caxs'!H9-'Tntesagitakan '!F9</f>
        <v>0</v>
      </c>
      <c r="F18" s="21"/>
      <c r="G18" s="21"/>
    </row>
    <row r="19" spans="1:7" ht="12.75">
      <c r="A19" s="26"/>
      <c r="B19" s="38" t="s">
        <v>672</v>
      </c>
      <c r="C19" s="39">
        <f>'Tntesagitakan '!D9-'Gorcarnakan caxs.Tntesagitakan'!F12</f>
        <v>0</v>
      </c>
      <c r="D19" s="39">
        <f>'Tntesagitakan '!E9-'Gorcarnakan caxs.Tntesagitakan'!G12</f>
        <v>0</v>
      </c>
      <c r="E19" s="39">
        <f>'Tntesagitakan '!F9-'Gorcarnakan caxs.Tntesagitakan'!H12</f>
        <v>0</v>
      </c>
      <c r="F19" s="21"/>
      <c r="G19" s="21"/>
    </row>
    <row r="20" spans="1:7" ht="12.75">
      <c r="A20" s="26"/>
      <c r="B20" s="38" t="s">
        <v>427</v>
      </c>
      <c r="C20" s="39">
        <f>'Gorcarnakan caxs'!F313-'Tntesagitakan '!D170</f>
        <v>0</v>
      </c>
      <c r="D20" s="39">
        <f>'Gorcarnakan caxs'!G313-'Tntesagitakan '!E170</f>
        <v>0</v>
      </c>
      <c r="E20" s="39">
        <f>'Gorcarnakan caxs'!H313-'Tntesagitakan '!F170</f>
        <v>0</v>
      </c>
      <c r="F20" s="21"/>
      <c r="G20" s="21"/>
    </row>
    <row r="21" spans="1:7" ht="12.75">
      <c r="A21" s="26"/>
      <c r="B21" s="40"/>
      <c r="C21" s="41"/>
      <c r="D21" s="41"/>
      <c r="E21" s="41"/>
      <c r="F21" s="21"/>
      <c r="G21" s="21"/>
    </row>
    <row r="22" spans="1:7" ht="12.75">
      <c r="A22" s="26"/>
      <c r="B22" s="40"/>
      <c r="C22" s="41"/>
      <c r="D22" s="41"/>
      <c r="E22" s="41"/>
      <c r="F22" s="21"/>
      <c r="G22" s="21"/>
    </row>
    <row r="23" spans="1:7" ht="12.75">
      <c r="A23" s="26"/>
      <c r="B23" s="40"/>
      <c r="C23" s="41"/>
      <c r="D23" s="39"/>
      <c r="E23" s="41"/>
      <c r="F23" s="21"/>
      <c r="G23" s="21"/>
    </row>
    <row r="24" spans="1:7" s="42" customFormat="1" ht="33" customHeight="1">
      <c r="A24" s="515" t="s">
        <v>424</v>
      </c>
      <c r="B24" s="515"/>
      <c r="C24" s="515"/>
      <c r="D24" s="515"/>
      <c r="E24" s="515"/>
      <c r="F24" s="515"/>
      <c r="G24" s="515"/>
    </row>
    <row r="25" spans="1:3" ht="12.75">
      <c r="A25" s="43"/>
      <c r="B25" s="44"/>
      <c r="C25" s="45"/>
    </row>
    <row r="26" spans="1:3" ht="12.75">
      <c r="A26" s="43"/>
      <c r="B26" s="46"/>
      <c r="C26" s="45"/>
    </row>
    <row r="27" spans="2:3" ht="12.75">
      <c r="B27" s="46"/>
      <c r="C27" s="45"/>
    </row>
    <row r="28" spans="2:3" ht="12.75">
      <c r="B28" s="46"/>
      <c r="C28" s="45"/>
    </row>
    <row r="29" spans="2:3" ht="12.75">
      <c r="B29" s="46"/>
      <c r="C29" s="45"/>
    </row>
    <row r="30" spans="2:3" ht="12.75">
      <c r="B30" s="46"/>
      <c r="C30" s="45"/>
    </row>
    <row r="31" spans="2:3" ht="12.75">
      <c r="B31" s="46"/>
      <c r="C31" s="45"/>
    </row>
    <row r="32" spans="2:3" ht="12.75">
      <c r="B32" s="46"/>
      <c r="C32" s="45"/>
    </row>
    <row r="33" spans="2:3" ht="12.75">
      <c r="B33" s="46"/>
      <c r="C33" s="45"/>
    </row>
    <row r="34" spans="2:3" ht="12.75">
      <c r="B34" s="46"/>
      <c r="C34" s="45"/>
    </row>
    <row r="35" ht="12.75">
      <c r="B35" s="47"/>
    </row>
    <row r="36" ht="12.75">
      <c r="B36" s="47"/>
    </row>
    <row r="37" ht="12.75">
      <c r="B37" s="47"/>
    </row>
    <row r="38" ht="12.75">
      <c r="B38" s="47"/>
    </row>
    <row r="39" ht="12.75">
      <c r="B39" s="47"/>
    </row>
    <row r="40" ht="12.75">
      <c r="B40" s="47"/>
    </row>
    <row r="41" ht="12.75">
      <c r="B41" s="47"/>
    </row>
    <row r="42" ht="12.75">
      <c r="B42" s="47"/>
    </row>
    <row r="43" ht="12.75">
      <c r="B43" s="47"/>
    </row>
    <row r="44" ht="12.75">
      <c r="B44" s="47"/>
    </row>
    <row r="45" ht="12.75">
      <c r="B45" s="47"/>
    </row>
    <row r="46" ht="12.75">
      <c r="B46" s="47"/>
    </row>
    <row r="47" ht="12.75">
      <c r="B47" s="47"/>
    </row>
    <row r="48" ht="12.75">
      <c r="B48" s="47"/>
    </row>
    <row r="49" ht="12.75">
      <c r="B49" s="47"/>
    </row>
    <row r="50" ht="12.75">
      <c r="B50" s="47"/>
    </row>
    <row r="51" ht="12.75">
      <c r="B51" s="47"/>
    </row>
    <row r="52" ht="12.75">
      <c r="B52" s="47"/>
    </row>
    <row r="53" ht="12.75">
      <c r="B53" s="47"/>
    </row>
    <row r="54" ht="12.75">
      <c r="B54" s="47"/>
    </row>
    <row r="55" ht="12.75">
      <c r="B55" s="47"/>
    </row>
    <row r="56" ht="12.75">
      <c r="B56" s="47"/>
    </row>
    <row r="57" ht="12.75">
      <c r="B57" s="47"/>
    </row>
    <row r="58" ht="12.75">
      <c r="B58" s="47"/>
    </row>
    <row r="59" ht="12.75">
      <c r="B59" s="47"/>
    </row>
    <row r="60" ht="12.75">
      <c r="B60" s="47"/>
    </row>
    <row r="61" ht="12.75">
      <c r="B61" s="47"/>
    </row>
    <row r="62" ht="12.75">
      <c r="B62" s="47"/>
    </row>
    <row r="63" ht="12.75">
      <c r="B63" s="47"/>
    </row>
    <row r="64" ht="12.75">
      <c r="B64" s="47"/>
    </row>
    <row r="65" ht="12.75">
      <c r="B65" s="47"/>
    </row>
    <row r="66" ht="12.75">
      <c r="B66" s="47"/>
    </row>
    <row r="67" ht="12.75">
      <c r="B67" s="47"/>
    </row>
    <row r="68" ht="12.75">
      <c r="B68" s="47"/>
    </row>
    <row r="69" ht="12.75">
      <c r="B69" s="47"/>
    </row>
    <row r="70" ht="12.75">
      <c r="B70" s="47"/>
    </row>
    <row r="71" ht="12.75">
      <c r="B71" s="47"/>
    </row>
    <row r="72" ht="12.75">
      <c r="B72" s="47"/>
    </row>
    <row r="73" ht="12.75">
      <c r="B73" s="47"/>
    </row>
    <row r="74" ht="12.75">
      <c r="B74" s="47"/>
    </row>
    <row r="75" ht="12.75">
      <c r="B75" s="47"/>
    </row>
    <row r="76" ht="12.75">
      <c r="B76" s="47"/>
    </row>
    <row r="77" ht="12.75">
      <c r="B77" s="47"/>
    </row>
    <row r="78" ht="12.75">
      <c r="B78" s="47"/>
    </row>
    <row r="79" ht="12.75">
      <c r="B79" s="47"/>
    </row>
    <row r="80" ht="12.75">
      <c r="B80" s="47"/>
    </row>
    <row r="81" ht="12.75">
      <c r="B81" s="47"/>
    </row>
    <row r="82" ht="12.75">
      <c r="B82" s="47"/>
    </row>
    <row r="83" ht="12.75">
      <c r="B83" s="47"/>
    </row>
    <row r="84" ht="12.75">
      <c r="B84" s="47"/>
    </row>
    <row r="85" ht="12.75">
      <c r="B85" s="47"/>
    </row>
    <row r="86" ht="12.75">
      <c r="B86" s="47"/>
    </row>
    <row r="87" ht="12.75">
      <c r="B87" s="47"/>
    </row>
    <row r="88" ht="12.75">
      <c r="B88" s="47"/>
    </row>
    <row r="89" ht="12.75">
      <c r="B89" s="47"/>
    </row>
    <row r="90" ht="12.75">
      <c r="B90" s="47"/>
    </row>
    <row r="91" ht="12.75">
      <c r="B91" s="47"/>
    </row>
    <row r="92" ht="12.75">
      <c r="B92" s="47"/>
    </row>
    <row r="93" ht="12.75">
      <c r="B93" s="47"/>
    </row>
    <row r="94" ht="12.75">
      <c r="B94" s="47"/>
    </row>
    <row r="95" ht="12.75">
      <c r="B95" s="47"/>
    </row>
    <row r="96" ht="12.75">
      <c r="B96" s="47"/>
    </row>
    <row r="97" ht="12.75">
      <c r="B97" s="47"/>
    </row>
    <row r="98" ht="12.75">
      <c r="B98" s="47"/>
    </row>
    <row r="99" ht="12.75">
      <c r="B99" s="47"/>
    </row>
    <row r="100" ht="12.75">
      <c r="B100" s="47"/>
    </row>
    <row r="101" ht="12.75">
      <c r="B101" s="47"/>
    </row>
    <row r="102" ht="12.75">
      <c r="B102" s="47"/>
    </row>
    <row r="103" ht="12.75">
      <c r="B103" s="47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  <row r="108" ht="12.75">
      <c r="B108" s="47"/>
    </row>
    <row r="109" ht="12.75">
      <c r="B109" s="47"/>
    </row>
    <row r="110" ht="12.75">
      <c r="B110" s="47"/>
    </row>
    <row r="111" ht="12.75">
      <c r="B111" s="47"/>
    </row>
    <row r="112" ht="12.75">
      <c r="B112" s="47"/>
    </row>
    <row r="113" ht="12.75">
      <c r="B113" s="47"/>
    </row>
    <row r="114" ht="12.75">
      <c r="B114" s="47"/>
    </row>
    <row r="115" ht="12.75">
      <c r="B115" s="47"/>
    </row>
    <row r="116" ht="12.75">
      <c r="B116" s="47"/>
    </row>
    <row r="117" ht="12.75">
      <c r="B117" s="47"/>
    </row>
    <row r="118" ht="12.75">
      <c r="B118" s="47"/>
    </row>
    <row r="119" ht="12.75">
      <c r="B119" s="47"/>
    </row>
    <row r="120" ht="12.75">
      <c r="B120" s="47"/>
    </row>
    <row r="121" ht="12.75">
      <c r="B121" s="47"/>
    </row>
    <row r="122" ht="12.75">
      <c r="B122" s="47"/>
    </row>
    <row r="123" ht="12.75">
      <c r="B123" s="47"/>
    </row>
    <row r="124" ht="12.75">
      <c r="B124" s="47"/>
    </row>
    <row r="125" ht="12.75">
      <c r="B125" s="47"/>
    </row>
    <row r="126" ht="12.75">
      <c r="B126" s="47"/>
    </row>
    <row r="127" ht="12.75">
      <c r="B127" s="47"/>
    </row>
    <row r="128" ht="12.75">
      <c r="B128" s="47"/>
    </row>
    <row r="129" ht="12.75">
      <c r="B129" s="47"/>
    </row>
    <row r="130" ht="12.75">
      <c r="B130" s="47"/>
    </row>
    <row r="131" ht="12.75">
      <c r="B131" s="47"/>
    </row>
    <row r="132" ht="12.75">
      <c r="B132" s="47"/>
    </row>
    <row r="133" ht="12.75">
      <c r="B133" s="47"/>
    </row>
    <row r="134" ht="12.75">
      <c r="B134" s="47"/>
    </row>
    <row r="135" ht="12.75">
      <c r="B135" s="47"/>
    </row>
    <row r="136" ht="12.75">
      <c r="B136" s="47"/>
    </row>
    <row r="137" ht="12.75">
      <c r="B137" s="47"/>
    </row>
    <row r="138" ht="12.75">
      <c r="B138" s="47"/>
    </row>
    <row r="139" ht="12.75">
      <c r="B139" s="47"/>
    </row>
    <row r="140" ht="12.75">
      <c r="B140" s="47"/>
    </row>
    <row r="141" ht="12.75">
      <c r="B141" s="47"/>
    </row>
    <row r="142" ht="12.75">
      <c r="B142" s="47"/>
    </row>
    <row r="143" ht="12.75">
      <c r="B143" s="47"/>
    </row>
    <row r="144" ht="12.75">
      <c r="B144" s="47"/>
    </row>
    <row r="145" ht="12.75">
      <c r="B145" s="47"/>
    </row>
    <row r="146" ht="12.75">
      <c r="B146" s="47"/>
    </row>
    <row r="147" ht="12.75">
      <c r="B147" s="47"/>
    </row>
    <row r="148" ht="12.75">
      <c r="B148" s="47"/>
    </row>
    <row r="149" ht="12.75">
      <c r="B149" s="47"/>
    </row>
    <row r="150" ht="12.75">
      <c r="B150" s="47"/>
    </row>
    <row r="151" ht="12.75">
      <c r="B151" s="47"/>
    </row>
    <row r="152" ht="12.75">
      <c r="B152" s="47"/>
    </row>
    <row r="153" ht="12.75">
      <c r="B153" s="47"/>
    </row>
    <row r="154" ht="12.75">
      <c r="B154" s="47"/>
    </row>
    <row r="155" ht="12.75">
      <c r="B155" s="47"/>
    </row>
    <row r="156" ht="12.75">
      <c r="B156" s="47"/>
    </row>
    <row r="157" ht="12.75">
      <c r="B157" s="47"/>
    </row>
    <row r="158" ht="12.75">
      <c r="B158" s="47"/>
    </row>
    <row r="159" ht="12.75">
      <c r="B159" s="47"/>
    </row>
    <row r="160" ht="12.75">
      <c r="B160" s="47"/>
    </row>
    <row r="161" ht="12.75">
      <c r="B161" s="47"/>
    </row>
    <row r="162" ht="12.75">
      <c r="B162" s="47"/>
    </row>
    <row r="163" ht="12.75">
      <c r="B163" s="47"/>
    </row>
    <row r="164" ht="12.75">
      <c r="B164" s="47"/>
    </row>
    <row r="165" ht="12.75">
      <c r="B165" s="47"/>
    </row>
    <row r="166" ht="12.75">
      <c r="B166" s="47"/>
    </row>
    <row r="167" ht="12.75">
      <c r="B167" s="47"/>
    </row>
    <row r="168" ht="12.75">
      <c r="B168" s="47"/>
    </row>
    <row r="169" ht="12.75">
      <c r="B169" s="47"/>
    </row>
    <row r="170" ht="12.75">
      <c r="B170" s="47"/>
    </row>
    <row r="171" ht="12.75">
      <c r="B171" s="47"/>
    </row>
    <row r="172" ht="12.75">
      <c r="B172" s="47"/>
    </row>
    <row r="173" ht="12.75">
      <c r="B173" s="47"/>
    </row>
    <row r="174" ht="12.75">
      <c r="B174" s="47"/>
    </row>
    <row r="175" ht="12.75">
      <c r="B175" s="47"/>
    </row>
    <row r="176" ht="12.75">
      <c r="B176" s="47"/>
    </row>
    <row r="177" ht="12.75">
      <c r="B177" s="47"/>
    </row>
    <row r="178" ht="12.75">
      <c r="B178" s="47"/>
    </row>
    <row r="179" ht="12.75">
      <c r="B179" s="47"/>
    </row>
    <row r="180" ht="12.75">
      <c r="B180" s="47"/>
    </row>
    <row r="181" ht="12.75">
      <c r="B181" s="47"/>
    </row>
    <row r="182" ht="12.75">
      <c r="B182" s="47"/>
    </row>
    <row r="183" ht="12.75">
      <c r="B183" s="47"/>
    </row>
    <row r="184" ht="12.75">
      <c r="B184" s="47"/>
    </row>
    <row r="185" ht="12.75">
      <c r="B185" s="47"/>
    </row>
    <row r="186" ht="12.75">
      <c r="B186" s="47"/>
    </row>
    <row r="187" ht="12.75">
      <c r="B187" s="47"/>
    </row>
    <row r="188" ht="12.75">
      <c r="B188" s="47"/>
    </row>
    <row r="189" ht="12.75">
      <c r="B189" s="47"/>
    </row>
    <row r="190" ht="12.75">
      <c r="B190" s="47"/>
    </row>
    <row r="191" ht="12.75">
      <c r="B191" s="47"/>
    </row>
    <row r="192" ht="12.75">
      <c r="B192" s="47"/>
    </row>
    <row r="193" ht="12.75">
      <c r="B193" s="47"/>
    </row>
    <row r="194" ht="12.75">
      <c r="B194" s="47"/>
    </row>
    <row r="195" ht="12.75">
      <c r="B195" s="47"/>
    </row>
    <row r="196" ht="12.75">
      <c r="B196" s="47"/>
    </row>
    <row r="197" ht="12.75">
      <c r="B197" s="47"/>
    </row>
  </sheetData>
  <sheetProtection/>
  <protectedRanges>
    <protectedRange sqref="D2" name="Range1"/>
  </protectedRanges>
  <mergeCells count="6">
    <mergeCell ref="B5:E5"/>
    <mergeCell ref="A24:G24"/>
    <mergeCell ref="B8:B10"/>
    <mergeCell ref="A8:A10"/>
    <mergeCell ref="C8:E8"/>
    <mergeCell ref="C3:E3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5"/>
  <sheetViews>
    <sheetView zoomScale="90" zoomScaleNormal="90" zoomScalePageLayoutView="0" workbookViewId="0" topLeftCell="A1">
      <selection activeCell="F2" sqref="F2:G2"/>
    </sheetView>
  </sheetViews>
  <sheetFormatPr defaultColWidth="9.140625" defaultRowHeight="12.75"/>
  <cols>
    <col min="1" max="1" width="5.8515625" style="1" customWidth="1"/>
    <col min="2" max="2" width="54.28125" style="1" customWidth="1"/>
    <col min="3" max="3" width="15.8515625" style="1" customWidth="1"/>
    <col min="4" max="4" width="15.421875" style="1" customWidth="1"/>
    <col min="5" max="5" width="16.7109375" style="1" customWidth="1"/>
    <col min="6" max="6" width="17.8515625" style="1" customWidth="1"/>
    <col min="7" max="9" width="9.140625" style="1" customWidth="1"/>
    <col min="10" max="10" width="21.00390625" style="1" customWidth="1"/>
    <col min="11" max="16384" width="9.140625" style="1" customWidth="1"/>
  </cols>
  <sheetData>
    <row r="1" spans="1:6" s="219" customFormat="1" ht="24" customHeight="1">
      <c r="A1" s="121"/>
      <c r="B1" s="121"/>
      <c r="C1" s="218"/>
      <c r="D1" s="121"/>
      <c r="E1" s="121"/>
      <c r="F1" s="121"/>
    </row>
    <row r="2" spans="1:7" s="219" customFormat="1" ht="94.5" customHeight="1">
      <c r="A2" s="121"/>
      <c r="B2" s="220"/>
      <c r="C2" s="221"/>
      <c r="D2" s="548" t="s">
        <v>881</v>
      </c>
      <c r="E2" s="548"/>
      <c r="F2" s="485"/>
      <c r="G2" s="485"/>
    </row>
    <row r="3" spans="1:6" s="219" customFormat="1" ht="15" customHeight="1">
      <c r="A3" s="121"/>
      <c r="B3" s="121"/>
      <c r="C3" s="121"/>
      <c r="D3" s="121"/>
      <c r="E3" s="121"/>
      <c r="F3" s="121"/>
    </row>
    <row r="4" spans="1:6" s="219" customFormat="1" ht="32.25" customHeight="1">
      <c r="A4" s="121"/>
      <c r="B4" s="528" t="s">
        <v>872</v>
      </c>
      <c r="C4" s="528"/>
      <c r="D4" s="528"/>
      <c r="E4" s="528"/>
      <c r="F4" s="528"/>
    </row>
    <row r="5" spans="1:6" s="219" customFormat="1" ht="15" customHeight="1">
      <c r="A5" s="121"/>
      <c r="B5" s="529" t="s">
        <v>169</v>
      </c>
      <c r="C5" s="529"/>
      <c r="D5" s="529"/>
      <c r="E5" s="529"/>
      <c r="F5" s="121"/>
    </row>
    <row r="6" spans="1:6" s="219" customFormat="1" ht="13.5" customHeight="1" thickBot="1">
      <c r="A6" s="222"/>
      <c r="B6" s="3"/>
      <c r="C6" s="3"/>
      <c r="D6" s="3"/>
      <c r="E6" s="527" t="s">
        <v>170</v>
      </c>
      <c r="F6" s="527"/>
    </row>
    <row r="7" spans="1:7" s="219" customFormat="1" ht="13.5" customHeight="1" thickBot="1">
      <c r="A7" s="520" t="s">
        <v>517</v>
      </c>
      <c r="B7" s="523" t="s">
        <v>363</v>
      </c>
      <c r="C7" s="524"/>
      <c r="D7" s="479" t="s">
        <v>256</v>
      </c>
      <c r="E7" s="480"/>
      <c r="F7" s="481"/>
      <c r="G7" s="1"/>
    </row>
    <row r="8" spans="1:6" ht="30" customHeight="1" thickBot="1">
      <c r="A8" s="521"/>
      <c r="B8" s="525"/>
      <c r="C8" s="526"/>
      <c r="D8" s="475" t="s">
        <v>518</v>
      </c>
      <c r="E8" s="224" t="s">
        <v>444</v>
      </c>
      <c r="F8" s="399"/>
    </row>
    <row r="9" spans="1:6" ht="13.5" customHeight="1" thickBot="1">
      <c r="A9" s="522"/>
      <c r="B9" s="223" t="s">
        <v>364</v>
      </c>
      <c r="C9" s="434" t="s">
        <v>365</v>
      </c>
      <c r="D9" s="476"/>
      <c r="E9" s="225" t="s">
        <v>513</v>
      </c>
      <c r="F9" s="134" t="s">
        <v>514</v>
      </c>
    </row>
    <row r="10" spans="1:6" ht="13.5" customHeight="1" thickBot="1">
      <c r="A10" s="226">
        <v>1</v>
      </c>
      <c r="B10" s="226">
        <v>2</v>
      </c>
      <c r="C10" s="297" t="s">
        <v>366</v>
      </c>
      <c r="D10" s="435">
        <v>4</v>
      </c>
      <c r="E10" s="227">
        <v>5</v>
      </c>
      <c r="F10" s="436">
        <v>6</v>
      </c>
    </row>
    <row r="11" spans="1:6" s="232" customFormat="1" ht="24">
      <c r="A11" s="228">
        <v>8010</v>
      </c>
      <c r="B11" s="229" t="s">
        <v>838</v>
      </c>
      <c r="C11" s="230"/>
      <c r="D11" s="231">
        <f>SUM(E11:F11)</f>
        <v>503519.5</v>
      </c>
      <c r="E11" s="231">
        <f>SUM(E13+E68)</f>
        <v>13867</v>
      </c>
      <c r="F11" s="231">
        <f>SUM(F13+F68)</f>
        <v>489652.5</v>
      </c>
    </row>
    <row r="12" spans="1:6" s="232" customFormat="1" ht="12.75" customHeight="1">
      <c r="A12" s="233"/>
      <c r="B12" s="234" t="s">
        <v>444</v>
      </c>
      <c r="C12" s="235"/>
      <c r="D12" s="236"/>
      <c r="E12" s="237"/>
      <c r="F12" s="238"/>
    </row>
    <row r="13" spans="1:6" ht="24">
      <c r="A13" s="239">
        <v>8100</v>
      </c>
      <c r="B13" s="240" t="s">
        <v>839</v>
      </c>
      <c r="C13" s="241"/>
      <c r="D13" s="242">
        <f>SUM(D15,D43)</f>
        <v>503519.5</v>
      </c>
      <c r="E13" s="242">
        <f>SUM(E15,E43)</f>
        <v>13867</v>
      </c>
      <c r="F13" s="242">
        <f>SUM(F15,F43)</f>
        <v>489652.5</v>
      </c>
    </row>
    <row r="14" spans="1:6" ht="12.75" customHeight="1">
      <c r="A14" s="239"/>
      <c r="B14" s="243" t="s">
        <v>444</v>
      </c>
      <c r="C14" s="241"/>
      <c r="D14" s="242"/>
      <c r="E14" s="242"/>
      <c r="F14" s="242"/>
    </row>
    <row r="15" spans="1:6" ht="24" customHeight="1">
      <c r="A15" s="244">
        <v>8110</v>
      </c>
      <c r="B15" s="245" t="s">
        <v>736</v>
      </c>
      <c r="C15" s="241"/>
      <c r="D15" s="242">
        <f>SUM(D17:D21)</f>
        <v>0</v>
      </c>
      <c r="E15" s="242">
        <f>SUM(E17:E21)</f>
        <v>0</v>
      </c>
      <c r="F15" s="242">
        <f>SUM(F17:F21)</f>
        <v>0</v>
      </c>
    </row>
    <row r="16" spans="1:6" ht="12.75" customHeight="1">
      <c r="A16" s="244"/>
      <c r="B16" s="246" t="s">
        <v>444</v>
      </c>
      <c r="C16" s="241"/>
      <c r="D16" s="247"/>
      <c r="E16" s="248"/>
      <c r="F16" s="249"/>
    </row>
    <row r="17" spans="1:6" ht="33" customHeight="1">
      <c r="A17" s="244">
        <v>8111</v>
      </c>
      <c r="B17" s="250" t="s">
        <v>840</v>
      </c>
      <c r="C17" s="241"/>
      <c r="D17" s="242">
        <f>SUM(D19:D20)</f>
        <v>0</v>
      </c>
      <c r="E17" s="251" t="s">
        <v>533</v>
      </c>
      <c r="F17" s="242">
        <f>SUM(F19:F20)</f>
        <v>0</v>
      </c>
    </row>
    <row r="18" spans="1:6" ht="12.75" customHeight="1">
      <c r="A18" s="244"/>
      <c r="B18" s="252" t="s">
        <v>460</v>
      </c>
      <c r="C18" s="241"/>
      <c r="D18" s="242"/>
      <c r="E18" s="251"/>
      <c r="F18" s="253"/>
    </row>
    <row r="19" spans="1:6" ht="13.5" customHeight="1" thickBot="1">
      <c r="A19" s="244">
        <v>8112</v>
      </c>
      <c r="B19" s="254" t="s">
        <v>451</v>
      </c>
      <c r="C19" s="255" t="s">
        <v>479</v>
      </c>
      <c r="D19" s="256">
        <f>SUM(E19:F19)</f>
        <v>0</v>
      </c>
      <c r="E19" s="251" t="s">
        <v>533</v>
      </c>
      <c r="F19" s="253"/>
    </row>
    <row r="20" spans="1:7" ht="13.5" customHeight="1" thickBot="1">
      <c r="A20" s="244">
        <v>8113</v>
      </c>
      <c r="B20" s="254" t="s">
        <v>446</v>
      </c>
      <c r="C20" s="255" t="s">
        <v>480</v>
      </c>
      <c r="D20" s="256">
        <f>SUM(E20:F20)</f>
        <v>0</v>
      </c>
      <c r="E20" s="251" t="s">
        <v>533</v>
      </c>
      <c r="F20" s="253"/>
      <c r="G20" s="121"/>
    </row>
    <row r="21" spans="1:7" ht="34.5" customHeight="1">
      <c r="A21" s="244">
        <v>8120</v>
      </c>
      <c r="B21" s="250" t="s">
        <v>841</v>
      </c>
      <c r="C21" s="255"/>
      <c r="D21" s="242">
        <f>SUM(D23,D33)</f>
        <v>0</v>
      </c>
      <c r="E21" s="242">
        <f>SUM(E23,E33)</f>
        <v>0</v>
      </c>
      <c r="F21" s="242">
        <f>SUM(F23,F33)</f>
        <v>0</v>
      </c>
      <c r="G21" s="121"/>
    </row>
    <row r="22" spans="1:7" ht="12.75" customHeight="1">
      <c r="A22" s="244"/>
      <c r="B22" s="252" t="s">
        <v>444</v>
      </c>
      <c r="C22" s="255"/>
      <c r="D22" s="242"/>
      <c r="E22" s="251"/>
      <c r="F22" s="253"/>
      <c r="G22" s="121"/>
    </row>
    <row r="23" spans="1:7" ht="12.75" customHeight="1">
      <c r="A23" s="244">
        <v>8121</v>
      </c>
      <c r="B23" s="250" t="s">
        <v>842</v>
      </c>
      <c r="C23" s="255"/>
      <c r="D23" s="242">
        <f>SUM(D25,D29)</f>
        <v>0</v>
      </c>
      <c r="E23" s="251" t="s">
        <v>533</v>
      </c>
      <c r="F23" s="242">
        <f>SUM(F25,F29)</f>
        <v>0</v>
      </c>
      <c r="G23" s="121"/>
    </row>
    <row r="24" spans="1:7" ht="12.75" customHeight="1">
      <c r="A24" s="244"/>
      <c r="B24" s="252" t="s">
        <v>460</v>
      </c>
      <c r="C24" s="255"/>
      <c r="D24" s="242"/>
      <c r="E24" s="251"/>
      <c r="F24" s="253"/>
      <c r="G24" s="121"/>
    </row>
    <row r="25" spans="1:7" ht="12.75" customHeight="1">
      <c r="A25" s="239">
        <v>8122</v>
      </c>
      <c r="B25" s="245" t="s">
        <v>843</v>
      </c>
      <c r="C25" s="255" t="s">
        <v>481</v>
      </c>
      <c r="D25" s="242">
        <f>SUM(D27:D28)</f>
        <v>0</v>
      </c>
      <c r="E25" s="251" t="s">
        <v>533</v>
      </c>
      <c r="F25" s="242">
        <f>SUM(F27:F28)</f>
        <v>0</v>
      </c>
      <c r="G25" s="121"/>
    </row>
    <row r="26" spans="1:7" ht="12.75" customHeight="1">
      <c r="A26" s="239"/>
      <c r="B26" s="257" t="s">
        <v>460</v>
      </c>
      <c r="C26" s="255"/>
      <c r="D26" s="242"/>
      <c r="E26" s="251"/>
      <c r="F26" s="253"/>
      <c r="G26" s="121"/>
    </row>
    <row r="27" spans="1:7" ht="13.5" customHeight="1" thickBot="1">
      <c r="A27" s="239">
        <v>8123</v>
      </c>
      <c r="B27" s="257" t="s">
        <v>466</v>
      </c>
      <c r="C27" s="255"/>
      <c r="D27" s="256">
        <f>SUM(E27:F27)</f>
        <v>0</v>
      </c>
      <c r="E27" s="251" t="s">
        <v>533</v>
      </c>
      <c r="F27" s="253"/>
      <c r="G27" s="121"/>
    </row>
    <row r="28" spans="1:7" ht="13.5" customHeight="1" thickBot="1">
      <c r="A28" s="239">
        <v>8124</v>
      </c>
      <c r="B28" s="257" t="s">
        <v>468</v>
      </c>
      <c r="C28" s="255"/>
      <c r="D28" s="256">
        <f>SUM(E28:F28)</f>
        <v>0</v>
      </c>
      <c r="E28" s="251" t="s">
        <v>533</v>
      </c>
      <c r="F28" s="253"/>
      <c r="G28" s="121"/>
    </row>
    <row r="29" spans="1:7" ht="24">
      <c r="A29" s="239">
        <v>8130</v>
      </c>
      <c r="B29" s="245" t="s">
        <v>844</v>
      </c>
      <c r="C29" s="255" t="s">
        <v>482</v>
      </c>
      <c r="D29" s="242">
        <f>SUM(D31:D32)</f>
        <v>0</v>
      </c>
      <c r="E29" s="251" t="s">
        <v>533</v>
      </c>
      <c r="F29" s="242">
        <f>SUM(F31:F32)</f>
        <v>0</v>
      </c>
      <c r="G29" s="121"/>
    </row>
    <row r="30" spans="1:7" ht="12.75" customHeight="1">
      <c r="A30" s="239"/>
      <c r="B30" s="257" t="s">
        <v>460</v>
      </c>
      <c r="C30" s="255"/>
      <c r="D30" s="242"/>
      <c r="E30" s="251"/>
      <c r="F30" s="253"/>
      <c r="G30" s="121"/>
    </row>
    <row r="31" spans="1:7" ht="13.5" customHeight="1" thickBot="1">
      <c r="A31" s="239">
        <v>8131</v>
      </c>
      <c r="B31" s="257" t="s">
        <v>472</v>
      </c>
      <c r="C31" s="255"/>
      <c r="D31" s="256">
        <f>SUM(E31:F31)</f>
        <v>0</v>
      </c>
      <c r="E31" s="251" t="s">
        <v>533</v>
      </c>
      <c r="F31" s="253"/>
      <c r="G31" s="121"/>
    </row>
    <row r="32" spans="1:7" ht="13.5" customHeight="1" thickBot="1">
      <c r="A32" s="239">
        <v>8132</v>
      </c>
      <c r="B32" s="257" t="s">
        <v>470</v>
      </c>
      <c r="C32" s="255"/>
      <c r="D32" s="256">
        <f>SUM(E32:F32)</f>
        <v>0</v>
      </c>
      <c r="E32" s="251" t="s">
        <v>533</v>
      </c>
      <c r="F32" s="253"/>
      <c r="G32" s="121"/>
    </row>
    <row r="33" spans="1:7" s="258" customFormat="1" ht="12.75" customHeight="1">
      <c r="A33" s="239">
        <v>8140</v>
      </c>
      <c r="B33" s="245" t="s">
        <v>845</v>
      </c>
      <c r="C33" s="255"/>
      <c r="D33" s="242">
        <f>SUM(D35,D39)</f>
        <v>0</v>
      </c>
      <c r="E33" s="242">
        <f>SUM(E35,E39)</f>
        <v>0</v>
      </c>
      <c r="F33" s="242">
        <f>SUM(F35,F39)</f>
        <v>0</v>
      </c>
      <c r="G33" s="121"/>
    </row>
    <row r="34" spans="1:7" s="258" customFormat="1" ht="13.5" customHeight="1" thickBot="1">
      <c r="A34" s="244"/>
      <c r="B34" s="252" t="s">
        <v>460</v>
      </c>
      <c r="C34" s="255"/>
      <c r="D34" s="242"/>
      <c r="E34" s="251"/>
      <c r="F34" s="253"/>
      <c r="G34" s="121"/>
    </row>
    <row r="35" spans="1:7" s="258" customFormat="1" ht="24">
      <c r="A35" s="239">
        <v>8141</v>
      </c>
      <c r="B35" s="245" t="s">
        <v>846</v>
      </c>
      <c r="C35" s="255" t="s">
        <v>481</v>
      </c>
      <c r="D35" s="259">
        <f>SUM(D37:D38)</f>
        <v>0</v>
      </c>
      <c r="E35" s="259">
        <f>SUM(E37:E38)</f>
        <v>0</v>
      </c>
      <c r="F35" s="259">
        <f>SUM(F37:F38)</f>
        <v>0</v>
      </c>
      <c r="G35" s="121"/>
    </row>
    <row r="36" spans="1:7" s="258" customFormat="1" ht="13.5" customHeight="1" thickBot="1">
      <c r="A36" s="239"/>
      <c r="B36" s="257" t="s">
        <v>460</v>
      </c>
      <c r="C36" s="260"/>
      <c r="D36" s="242"/>
      <c r="E36" s="251"/>
      <c r="F36" s="253"/>
      <c r="G36" s="121"/>
    </row>
    <row r="37" spans="1:7" s="258" customFormat="1" ht="13.5" customHeight="1" thickBot="1">
      <c r="A37" s="228">
        <v>8142</v>
      </c>
      <c r="B37" s="261" t="s">
        <v>473</v>
      </c>
      <c r="C37" s="262"/>
      <c r="D37" s="256">
        <f>SUM(E37:F37)</f>
        <v>0</v>
      </c>
      <c r="E37" s="251"/>
      <c r="F37" s="253" t="s">
        <v>165</v>
      </c>
      <c r="G37" s="121"/>
    </row>
    <row r="38" spans="1:7" s="258" customFormat="1" ht="13.5" customHeight="1" thickBot="1">
      <c r="A38" s="263">
        <v>8143</v>
      </c>
      <c r="B38" s="264" t="s">
        <v>474</v>
      </c>
      <c r="C38" s="265"/>
      <c r="D38" s="256">
        <f>SUM(E38:F38)</f>
        <v>0</v>
      </c>
      <c r="E38" s="266"/>
      <c r="F38" s="267" t="s">
        <v>165</v>
      </c>
      <c r="G38" s="121"/>
    </row>
    <row r="39" spans="1:7" s="258" customFormat="1" ht="27" customHeight="1">
      <c r="A39" s="228">
        <v>8150</v>
      </c>
      <c r="B39" s="268" t="s">
        <v>847</v>
      </c>
      <c r="C39" s="269" t="s">
        <v>482</v>
      </c>
      <c r="D39" s="259">
        <f>SUM(D41:D42)</f>
        <v>0</v>
      </c>
      <c r="E39" s="259">
        <f>SUM(E41:E42)</f>
        <v>0</v>
      </c>
      <c r="F39" s="259">
        <f>SUM(F41:F42)</f>
        <v>0</v>
      </c>
      <c r="G39" s="121"/>
    </row>
    <row r="40" spans="1:7" s="258" customFormat="1" ht="12.75" customHeight="1">
      <c r="A40" s="239"/>
      <c r="B40" s="257" t="s">
        <v>460</v>
      </c>
      <c r="C40" s="270"/>
      <c r="D40" s="242"/>
      <c r="E40" s="251"/>
      <c r="F40" s="253"/>
      <c r="G40" s="121"/>
    </row>
    <row r="41" spans="1:7" s="258" customFormat="1" ht="13.5" customHeight="1" thickBot="1">
      <c r="A41" s="239">
        <v>8151</v>
      </c>
      <c r="B41" s="257" t="s">
        <v>472</v>
      </c>
      <c r="C41" s="270"/>
      <c r="D41" s="256">
        <f>SUM(E41:F41)</f>
        <v>0</v>
      </c>
      <c r="E41" s="251"/>
      <c r="F41" s="253" t="s">
        <v>165</v>
      </c>
      <c r="G41" s="121"/>
    </row>
    <row r="42" spans="1:7" s="258" customFormat="1" ht="13.5" customHeight="1" thickBot="1">
      <c r="A42" s="271">
        <v>8152</v>
      </c>
      <c r="B42" s="272" t="s">
        <v>471</v>
      </c>
      <c r="C42" s="273"/>
      <c r="D42" s="256">
        <f>SUM(E42:F42)</f>
        <v>0</v>
      </c>
      <c r="E42" s="266"/>
      <c r="F42" s="267" t="s">
        <v>165</v>
      </c>
      <c r="G42" s="121"/>
    </row>
    <row r="43" spans="1:7" s="258" customFormat="1" ht="37.5" customHeight="1" thickBot="1">
      <c r="A43" s="274">
        <v>8160</v>
      </c>
      <c r="B43" s="275" t="s">
        <v>848</v>
      </c>
      <c r="C43" s="276"/>
      <c r="D43" s="277">
        <f>SUM(D45,D50,D54,D66)</f>
        <v>503519.5</v>
      </c>
      <c r="E43" s="277">
        <f>SUM(E45,E50,E54,E66)</f>
        <v>13867</v>
      </c>
      <c r="F43" s="277">
        <f>SUM(F45,F50,F54,F66)</f>
        <v>489652.5</v>
      </c>
      <c r="G43" s="121"/>
    </row>
    <row r="44" spans="1:7" s="258" customFormat="1" ht="13.5" customHeight="1" thickBot="1">
      <c r="A44" s="278"/>
      <c r="B44" s="279" t="s">
        <v>444</v>
      </c>
      <c r="C44" s="280"/>
      <c r="D44" s="281"/>
      <c r="E44" s="282"/>
      <c r="F44" s="283"/>
      <c r="G44" s="121"/>
    </row>
    <row r="45" spans="1:7" s="232" customFormat="1" ht="29.25" customHeight="1" thickBot="1">
      <c r="A45" s="274">
        <v>8161</v>
      </c>
      <c r="B45" s="284" t="s">
        <v>849</v>
      </c>
      <c r="C45" s="276"/>
      <c r="D45" s="285">
        <f>SUM(D47:D49)</f>
        <v>0</v>
      </c>
      <c r="E45" s="286" t="s">
        <v>533</v>
      </c>
      <c r="F45" s="285">
        <f>SUM(F47:F49)</f>
        <v>0</v>
      </c>
      <c r="G45" s="121"/>
    </row>
    <row r="46" spans="1:7" s="232" customFormat="1" ht="12.75" customHeight="1">
      <c r="A46" s="233"/>
      <c r="B46" s="287" t="s">
        <v>460</v>
      </c>
      <c r="C46" s="288"/>
      <c r="D46" s="236"/>
      <c r="E46" s="289"/>
      <c r="F46" s="238"/>
      <c r="G46" s="121"/>
    </row>
    <row r="47" spans="1:7" ht="27" customHeight="1" thickBot="1">
      <c r="A47" s="239">
        <v>8162</v>
      </c>
      <c r="B47" s="257" t="s">
        <v>441</v>
      </c>
      <c r="C47" s="270" t="s">
        <v>483</v>
      </c>
      <c r="D47" s="256"/>
      <c r="E47" s="251" t="s">
        <v>533</v>
      </c>
      <c r="F47" s="253"/>
      <c r="G47" s="121"/>
    </row>
    <row r="48" spans="1:7" s="232" customFormat="1" ht="71.25" customHeight="1" thickBot="1">
      <c r="A48" s="290">
        <v>8163</v>
      </c>
      <c r="B48" s="257" t="s">
        <v>404</v>
      </c>
      <c r="C48" s="270" t="s">
        <v>483</v>
      </c>
      <c r="D48" s="256">
        <f>SUM(E48:F48)</f>
        <v>0</v>
      </c>
      <c r="E48" s="286" t="s">
        <v>533</v>
      </c>
      <c r="F48" s="291"/>
      <c r="G48" s="121"/>
    </row>
    <row r="49" spans="1:7" ht="14.25" customHeight="1" thickBot="1">
      <c r="A49" s="271">
        <v>8164</v>
      </c>
      <c r="B49" s="272" t="s">
        <v>442</v>
      </c>
      <c r="C49" s="273" t="s">
        <v>484</v>
      </c>
      <c r="D49" s="256">
        <f>SUM(E49:F49)</f>
        <v>0</v>
      </c>
      <c r="E49" s="266" t="s">
        <v>533</v>
      </c>
      <c r="F49" s="267"/>
      <c r="G49" s="121"/>
    </row>
    <row r="50" spans="1:7" s="232" customFormat="1" ht="13.5" customHeight="1" thickBot="1">
      <c r="A50" s="274">
        <v>8170</v>
      </c>
      <c r="B50" s="284" t="s">
        <v>450</v>
      </c>
      <c r="C50" s="276"/>
      <c r="D50" s="292">
        <f>SUM(D52:D53)</f>
        <v>0</v>
      </c>
      <c r="E50" s="292">
        <f>SUM(E52:E53)</f>
        <v>0</v>
      </c>
      <c r="F50" s="292">
        <f>SUM(F52:F53)</f>
        <v>0</v>
      </c>
      <c r="G50" s="121"/>
    </row>
    <row r="51" spans="1:7" s="232" customFormat="1" ht="12.75" customHeight="1">
      <c r="A51" s="233"/>
      <c r="B51" s="287" t="s">
        <v>460</v>
      </c>
      <c r="C51" s="288"/>
      <c r="D51" s="293"/>
      <c r="E51" s="289"/>
      <c r="F51" s="294"/>
      <c r="G51" s="121"/>
    </row>
    <row r="52" spans="1:10" ht="24.75" thickBot="1">
      <c r="A52" s="239">
        <v>8171</v>
      </c>
      <c r="B52" s="257" t="s">
        <v>448</v>
      </c>
      <c r="C52" s="270" t="s">
        <v>485</v>
      </c>
      <c r="D52" s="256">
        <f>SUM(E52:F52)</f>
        <v>0</v>
      </c>
      <c r="E52" s="248"/>
      <c r="F52" s="253"/>
      <c r="G52" s="121"/>
      <c r="J52" s="442">
        <v>546.7</v>
      </c>
    </row>
    <row r="53" spans="1:10" ht="13.5" customHeight="1" thickBot="1">
      <c r="A53" s="239">
        <v>8172</v>
      </c>
      <c r="B53" s="254" t="s">
        <v>449</v>
      </c>
      <c r="C53" s="270" t="s">
        <v>486</v>
      </c>
      <c r="D53" s="256">
        <f>SUM(E53:F53)</f>
        <v>0</v>
      </c>
      <c r="E53" s="295"/>
      <c r="F53" s="296"/>
      <c r="J53" s="442">
        <v>1316.6</v>
      </c>
    </row>
    <row r="54" spans="1:10" s="232" customFormat="1" ht="24.75" thickBot="1">
      <c r="A54" s="297">
        <v>8190</v>
      </c>
      <c r="B54" s="298" t="s">
        <v>850</v>
      </c>
      <c r="C54" s="299"/>
      <c r="D54" s="406">
        <f>SUM(E54:F54)</f>
        <v>503519.5</v>
      </c>
      <c r="E54" s="285">
        <f>SUM(E56+E60-E59)</f>
        <v>13867</v>
      </c>
      <c r="F54" s="285">
        <f>SUM(F60)</f>
        <v>489652.5</v>
      </c>
      <c r="J54" s="443">
        <v>84.1</v>
      </c>
    </row>
    <row r="55" spans="1:10" s="232" customFormat="1" ht="12.75" customHeight="1">
      <c r="A55" s="301"/>
      <c r="B55" s="252" t="s">
        <v>447</v>
      </c>
      <c r="C55" s="207"/>
      <c r="D55" s="302"/>
      <c r="E55" s="303"/>
      <c r="F55" s="304"/>
      <c r="J55" s="443">
        <v>3201.1</v>
      </c>
    </row>
    <row r="56" spans="1:10" ht="24">
      <c r="A56" s="305">
        <v>8191</v>
      </c>
      <c r="B56" s="287" t="s">
        <v>393</v>
      </c>
      <c r="C56" s="306">
        <v>9320</v>
      </c>
      <c r="D56" s="307">
        <f>SUM(E56:F56)</f>
        <v>313058.5</v>
      </c>
      <c r="E56" s="308">
        <v>313058.5</v>
      </c>
      <c r="F56" s="309" t="s">
        <v>165</v>
      </c>
      <c r="J56" s="442">
        <v>31.7</v>
      </c>
    </row>
    <row r="57" spans="1:10" ht="12.75" customHeight="1">
      <c r="A57" s="310"/>
      <c r="B57" s="252" t="s">
        <v>445</v>
      </c>
      <c r="C57" s="311"/>
      <c r="D57" s="242"/>
      <c r="E57" s="248"/>
      <c r="F57" s="253"/>
      <c r="J57" s="442">
        <v>252.5</v>
      </c>
    </row>
    <row r="58" spans="1:10" ht="35.25" customHeight="1">
      <c r="A58" s="310">
        <v>8192</v>
      </c>
      <c r="B58" s="257" t="s">
        <v>443</v>
      </c>
      <c r="C58" s="311"/>
      <c r="D58" s="307">
        <f>SUM(E58:F58)</f>
        <v>13867</v>
      </c>
      <c r="E58" s="248">
        <v>13867</v>
      </c>
      <c r="F58" s="249" t="s">
        <v>533</v>
      </c>
      <c r="J58" s="442">
        <v>25.6</v>
      </c>
    </row>
    <row r="59" spans="1:10" ht="24.75" thickBot="1">
      <c r="A59" s="310">
        <v>8193</v>
      </c>
      <c r="B59" s="257" t="s">
        <v>350</v>
      </c>
      <c r="C59" s="311"/>
      <c r="D59" s="242">
        <f>D56-D58</f>
        <v>299191.5</v>
      </c>
      <c r="E59" s="242">
        <f>E56-E58</f>
        <v>299191.5</v>
      </c>
      <c r="F59" s="249" t="s">
        <v>165</v>
      </c>
      <c r="J59" s="442">
        <v>28</v>
      </c>
    </row>
    <row r="60" spans="1:10" ht="24.75" thickBot="1">
      <c r="A60" s="310">
        <v>8194</v>
      </c>
      <c r="B60" s="312" t="s">
        <v>429</v>
      </c>
      <c r="C60" s="313">
        <v>9330</v>
      </c>
      <c r="D60" s="285">
        <f>D62+D63</f>
        <v>489652.5</v>
      </c>
      <c r="E60" s="285">
        <f>SUM(E62,E63)</f>
        <v>0</v>
      </c>
      <c r="F60" s="285">
        <f>F62+F63</f>
        <v>489652.5</v>
      </c>
      <c r="J60" s="442">
        <v>466.9</v>
      </c>
    </row>
    <row r="61" spans="1:10" ht="12.75" customHeight="1">
      <c r="A61" s="310"/>
      <c r="B61" s="252" t="s">
        <v>445</v>
      </c>
      <c r="C61" s="313"/>
      <c r="D61" s="242"/>
      <c r="E61" s="251"/>
      <c r="F61" s="253"/>
      <c r="J61" s="442">
        <v>7913.8</v>
      </c>
    </row>
    <row r="62" spans="1:10" ht="24.75" thickBot="1">
      <c r="A62" s="310">
        <v>8195</v>
      </c>
      <c r="B62" s="257" t="s">
        <v>394</v>
      </c>
      <c r="C62" s="313"/>
      <c r="D62" s="256">
        <f>F62</f>
        <v>190461</v>
      </c>
      <c r="E62" s="251" t="s">
        <v>533</v>
      </c>
      <c r="F62" s="253">
        <v>190461</v>
      </c>
      <c r="J62" s="442">
        <f>SUM(J52:J61)</f>
        <v>13867</v>
      </c>
    </row>
    <row r="63" spans="1:6" ht="24.75" thickBot="1">
      <c r="A63" s="314">
        <v>8196</v>
      </c>
      <c r="B63" s="257" t="s">
        <v>405</v>
      </c>
      <c r="C63" s="313"/>
      <c r="D63" s="256">
        <f>SUM(D59)</f>
        <v>299191.5</v>
      </c>
      <c r="E63" s="251" t="s">
        <v>533</v>
      </c>
      <c r="F63" s="428">
        <v>299191.5</v>
      </c>
    </row>
    <row r="64" spans="1:6" ht="24.75" thickBot="1">
      <c r="A64" s="310">
        <v>8197</v>
      </c>
      <c r="B64" s="315" t="s">
        <v>390</v>
      </c>
      <c r="C64" s="316"/>
      <c r="D64" s="256" t="s">
        <v>165</v>
      </c>
      <c r="E64" s="317" t="s">
        <v>533</v>
      </c>
      <c r="F64" s="318" t="s">
        <v>165</v>
      </c>
    </row>
    <row r="65" spans="1:6" ht="36.75" thickBot="1">
      <c r="A65" s="310">
        <v>8198</v>
      </c>
      <c r="B65" s="319" t="s">
        <v>391</v>
      </c>
      <c r="C65" s="320"/>
      <c r="D65" s="256">
        <f>SUM(E65:F65)</f>
        <v>0</v>
      </c>
      <c r="E65" s="251" t="s">
        <v>165</v>
      </c>
      <c r="F65" s="253">
        <v>0</v>
      </c>
    </row>
    <row r="66" spans="1:6" ht="48">
      <c r="A66" s="310">
        <v>8199</v>
      </c>
      <c r="B66" s="321" t="s">
        <v>851</v>
      </c>
      <c r="C66" s="320"/>
      <c r="D66" s="247">
        <f>SUM(E66:F66)</f>
        <v>0</v>
      </c>
      <c r="E66" s="251"/>
      <c r="F66" s="253"/>
    </row>
    <row r="67" spans="1:6" ht="24">
      <c r="A67" s="310" t="s">
        <v>351</v>
      </c>
      <c r="B67" s="322" t="s">
        <v>392</v>
      </c>
      <c r="C67" s="320"/>
      <c r="D67" s="247">
        <f>SUM(E67:F67)</f>
        <v>0</v>
      </c>
      <c r="E67" s="317"/>
      <c r="F67" s="253"/>
    </row>
    <row r="68" spans="1:6" ht="30" customHeight="1">
      <c r="A68" s="244">
        <v>8200</v>
      </c>
      <c r="B68" s="240" t="s">
        <v>852</v>
      </c>
      <c r="C68" s="311"/>
      <c r="D68" s="242">
        <f>SUM(D70)</f>
        <v>0</v>
      </c>
      <c r="E68" s="242">
        <f>SUM(E70)</f>
        <v>0</v>
      </c>
      <c r="F68" s="242">
        <f>SUM(F70)</f>
        <v>0</v>
      </c>
    </row>
    <row r="69" spans="1:6" ht="12.75" customHeight="1">
      <c r="A69" s="244"/>
      <c r="B69" s="243" t="s">
        <v>444</v>
      </c>
      <c r="C69" s="311"/>
      <c r="D69" s="242"/>
      <c r="E69" s="248"/>
      <c r="F69" s="253"/>
    </row>
    <row r="70" spans="1:6" ht="24">
      <c r="A70" s="244">
        <v>8210</v>
      </c>
      <c r="B70" s="323" t="s">
        <v>853</v>
      </c>
      <c r="C70" s="311"/>
      <c r="D70" s="242">
        <f>SUM(D72,D76)</f>
        <v>0</v>
      </c>
      <c r="E70" s="242">
        <f>SUM(E72,E76)</f>
        <v>0</v>
      </c>
      <c r="F70" s="242">
        <f>SUM(F72,F76)</f>
        <v>0</v>
      </c>
    </row>
    <row r="71" spans="1:6" ht="12.75" customHeight="1">
      <c r="A71" s="239"/>
      <c r="B71" s="257" t="s">
        <v>444</v>
      </c>
      <c r="C71" s="311"/>
      <c r="D71" s="242"/>
      <c r="E71" s="251"/>
      <c r="F71" s="253"/>
    </row>
    <row r="72" spans="1:6" ht="24" customHeight="1">
      <c r="A72" s="244">
        <v>8211</v>
      </c>
      <c r="B72" s="250" t="s">
        <v>854</v>
      </c>
      <c r="C72" s="311"/>
      <c r="D72" s="242">
        <f>SUM(D74:D75)</f>
        <v>0</v>
      </c>
      <c r="E72" s="251" t="s">
        <v>533</v>
      </c>
      <c r="F72" s="242">
        <f>SUM(F74:F75)</f>
        <v>0</v>
      </c>
    </row>
    <row r="73" spans="1:6" ht="12.75" customHeight="1">
      <c r="A73" s="244"/>
      <c r="B73" s="252" t="s">
        <v>445</v>
      </c>
      <c r="C73" s="311"/>
      <c r="D73" s="242"/>
      <c r="E73" s="251"/>
      <c r="F73" s="253"/>
    </row>
    <row r="74" spans="1:6" ht="13.5" customHeight="1" thickBot="1">
      <c r="A74" s="244">
        <v>8212</v>
      </c>
      <c r="B74" s="254" t="s">
        <v>451</v>
      </c>
      <c r="C74" s="270" t="s">
        <v>454</v>
      </c>
      <c r="D74" s="256">
        <f>SUM(E74:F74)</f>
        <v>0</v>
      </c>
      <c r="E74" s="251" t="s">
        <v>533</v>
      </c>
      <c r="F74" s="253"/>
    </row>
    <row r="75" spans="1:6" ht="13.5" customHeight="1" thickBot="1">
      <c r="A75" s="244">
        <v>8213</v>
      </c>
      <c r="B75" s="254" t="s">
        <v>446</v>
      </c>
      <c r="C75" s="270" t="s">
        <v>455</v>
      </c>
      <c r="D75" s="256">
        <f>SUM(E75:F75)</f>
        <v>0</v>
      </c>
      <c r="E75" s="251" t="s">
        <v>533</v>
      </c>
      <c r="F75" s="253"/>
    </row>
    <row r="76" spans="1:6" ht="24">
      <c r="A76" s="244">
        <v>8220</v>
      </c>
      <c r="B76" s="250" t="s">
        <v>855</v>
      </c>
      <c r="C76" s="311"/>
      <c r="D76" s="242">
        <f>SUM(D78,D82)</f>
        <v>0</v>
      </c>
      <c r="E76" s="242">
        <f>SUM(E78,E82)</f>
        <v>0</v>
      </c>
      <c r="F76" s="242">
        <f>SUM(F78,F82)</f>
        <v>0</v>
      </c>
    </row>
    <row r="77" spans="1:6" ht="12.75" customHeight="1">
      <c r="A77" s="244"/>
      <c r="B77" s="252" t="s">
        <v>444</v>
      </c>
      <c r="C77" s="311"/>
      <c r="D77" s="242"/>
      <c r="E77" s="248"/>
      <c r="F77" s="253"/>
    </row>
    <row r="78" spans="1:6" ht="12.75" customHeight="1">
      <c r="A78" s="244">
        <v>8221</v>
      </c>
      <c r="B78" s="250" t="s">
        <v>856</v>
      </c>
      <c r="C78" s="311"/>
      <c r="D78" s="242">
        <f>SUM(D80:D81)</f>
        <v>0</v>
      </c>
      <c r="E78" s="251" t="s">
        <v>533</v>
      </c>
      <c r="F78" s="242">
        <f>SUM(F80:F81)</f>
        <v>0</v>
      </c>
    </row>
    <row r="79" spans="1:6" ht="12.75" customHeight="1">
      <c r="A79" s="244"/>
      <c r="B79" s="252" t="s">
        <v>460</v>
      </c>
      <c r="C79" s="311"/>
      <c r="D79" s="242"/>
      <c r="E79" s="251"/>
      <c r="F79" s="253"/>
    </row>
    <row r="80" spans="1:6" ht="13.5" customHeight="1" thickBot="1">
      <c r="A80" s="239">
        <v>8222</v>
      </c>
      <c r="B80" s="257" t="s">
        <v>467</v>
      </c>
      <c r="C80" s="270" t="s">
        <v>456</v>
      </c>
      <c r="D80" s="256">
        <f>SUM(E80:F80)</f>
        <v>0</v>
      </c>
      <c r="E80" s="251" t="s">
        <v>533</v>
      </c>
      <c r="F80" s="253"/>
    </row>
    <row r="81" spans="1:6" ht="13.5" customHeight="1" thickBot="1">
      <c r="A81" s="239">
        <v>8230</v>
      </c>
      <c r="B81" s="257" t="s">
        <v>469</v>
      </c>
      <c r="C81" s="270" t="s">
        <v>457</v>
      </c>
      <c r="D81" s="256">
        <f>SUM(E81:F81)</f>
        <v>0</v>
      </c>
      <c r="E81" s="251" t="s">
        <v>533</v>
      </c>
      <c r="F81" s="253"/>
    </row>
    <row r="82" spans="1:6" ht="12.75" customHeight="1">
      <c r="A82" s="239">
        <v>8240</v>
      </c>
      <c r="B82" s="250" t="s">
        <v>857</v>
      </c>
      <c r="C82" s="311"/>
      <c r="D82" s="242">
        <f>SUM(D84:D85)</f>
        <v>0</v>
      </c>
      <c r="E82" s="242">
        <f>SUM(E84:E85)</f>
        <v>0</v>
      </c>
      <c r="F82" s="242">
        <f>SUM(F84:F85)</f>
        <v>0</v>
      </c>
    </row>
    <row r="83" spans="1:6" ht="12.75" customHeight="1">
      <c r="A83" s="244"/>
      <c r="B83" s="252" t="s">
        <v>460</v>
      </c>
      <c r="C83" s="311"/>
      <c r="D83" s="242"/>
      <c r="E83" s="248"/>
      <c r="F83" s="253"/>
    </row>
    <row r="84" spans="1:6" ht="13.5" customHeight="1" thickBot="1">
      <c r="A84" s="239">
        <v>8241</v>
      </c>
      <c r="B84" s="257" t="s">
        <v>487</v>
      </c>
      <c r="C84" s="270" t="s">
        <v>456</v>
      </c>
      <c r="D84" s="256">
        <f>SUM(E84:F84)</f>
        <v>0</v>
      </c>
      <c r="E84" s="248"/>
      <c r="F84" s="253" t="s">
        <v>165</v>
      </c>
    </row>
    <row r="85" spans="1:6" ht="13.5" customHeight="1" thickBot="1">
      <c r="A85" s="263">
        <v>8250</v>
      </c>
      <c r="B85" s="264" t="s">
        <v>475</v>
      </c>
      <c r="C85" s="324" t="s">
        <v>457</v>
      </c>
      <c r="D85" s="256">
        <f>SUM(E85:F85)</f>
        <v>0</v>
      </c>
      <c r="E85" s="295"/>
      <c r="F85" s="296" t="s">
        <v>165</v>
      </c>
    </row>
    <row r="86" spans="1:6" ht="12.75">
      <c r="A86" s="116"/>
      <c r="B86" s="116"/>
      <c r="C86" s="325"/>
      <c r="D86" s="116"/>
      <c r="E86" s="116"/>
      <c r="F86" s="116"/>
    </row>
    <row r="87" spans="1:6" s="219" customFormat="1" ht="41.25" customHeight="1">
      <c r="A87" s="530" t="s">
        <v>858</v>
      </c>
      <c r="B87" s="530"/>
      <c r="C87" s="530"/>
      <c r="D87" s="530"/>
      <c r="E87" s="530"/>
      <c r="F87" s="530"/>
    </row>
    <row r="88" spans="1:6" s="219" customFormat="1" ht="31.5" customHeight="1">
      <c r="A88" s="530" t="s">
        <v>859</v>
      </c>
      <c r="B88" s="530"/>
      <c r="C88" s="530"/>
      <c r="D88" s="530"/>
      <c r="E88" s="530"/>
      <c r="F88" s="530"/>
    </row>
    <row r="89" spans="1:6" s="219" customFormat="1" ht="33" customHeight="1">
      <c r="A89" s="530" t="s">
        <v>860</v>
      </c>
      <c r="B89" s="530"/>
      <c r="C89" s="530"/>
      <c r="D89" s="530"/>
      <c r="E89" s="530"/>
      <c r="F89" s="530"/>
    </row>
    <row r="90" spans="1:6" ht="30.75" customHeight="1">
      <c r="A90" s="530" t="s">
        <v>861</v>
      </c>
      <c r="B90" s="530"/>
      <c r="C90" s="530"/>
      <c r="D90" s="530"/>
      <c r="E90" s="530"/>
      <c r="F90" s="530"/>
    </row>
    <row r="91" ht="12.75">
      <c r="C91" s="326"/>
    </row>
    <row r="92" ht="12.75">
      <c r="C92" s="326"/>
    </row>
    <row r="93" ht="12.75">
      <c r="C93" s="326"/>
    </row>
    <row r="94" ht="12.75">
      <c r="C94" s="326"/>
    </row>
    <row r="95" ht="12.75">
      <c r="C95" s="326"/>
    </row>
    <row r="96" ht="12.75">
      <c r="C96" s="326"/>
    </row>
    <row r="97" ht="12.75">
      <c r="C97" s="326"/>
    </row>
    <row r="98" ht="12.75">
      <c r="C98" s="326"/>
    </row>
    <row r="99" ht="12.75">
      <c r="C99" s="326"/>
    </row>
    <row r="100" ht="12.75">
      <c r="C100" s="326"/>
    </row>
    <row r="101" ht="12.75">
      <c r="C101" s="326"/>
    </row>
    <row r="102" ht="12.75">
      <c r="C102" s="326"/>
    </row>
    <row r="103" ht="12.75">
      <c r="C103" s="326"/>
    </row>
    <row r="104" ht="12.75">
      <c r="C104" s="326"/>
    </row>
    <row r="105" ht="12.75">
      <c r="C105" s="326"/>
    </row>
    <row r="106" ht="12.75">
      <c r="C106" s="326"/>
    </row>
    <row r="107" ht="12.75">
      <c r="C107" s="326"/>
    </row>
    <row r="108" ht="12.75">
      <c r="C108" s="326"/>
    </row>
    <row r="109" ht="12.75">
      <c r="C109" s="326"/>
    </row>
    <row r="110" ht="12.75">
      <c r="C110" s="326"/>
    </row>
    <row r="111" ht="12.75">
      <c r="C111" s="326"/>
    </row>
    <row r="112" ht="12.75">
      <c r="C112" s="326"/>
    </row>
    <row r="113" ht="12.75">
      <c r="C113" s="326"/>
    </row>
    <row r="114" ht="12.75">
      <c r="C114" s="326"/>
    </row>
    <row r="115" ht="12.75">
      <c r="C115" s="326"/>
    </row>
    <row r="116" ht="12.75">
      <c r="C116" s="326"/>
    </row>
    <row r="117" ht="12.75">
      <c r="C117" s="326"/>
    </row>
    <row r="118" ht="12.75">
      <c r="C118" s="326"/>
    </row>
    <row r="119" ht="12.75">
      <c r="C119" s="326"/>
    </row>
    <row r="120" ht="12.75">
      <c r="C120" s="326"/>
    </row>
    <row r="121" ht="12.75">
      <c r="C121" s="326"/>
    </row>
    <row r="122" ht="12.75">
      <c r="C122" s="326"/>
    </row>
    <row r="123" ht="12.75">
      <c r="C123" s="326"/>
    </row>
    <row r="124" ht="12.75">
      <c r="C124" s="326"/>
    </row>
    <row r="125" ht="12.75">
      <c r="C125" s="326"/>
    </row>
    <row r="126" ht="12.75">
      <c r="C126" s="326"/>
    </row>
    <row r="127" ht="12.75">
      <c r="C127" s="326"/>
    </row>
    <row r="128" ht="12.75">
      <c r="C128" s="326"/>
    </row>
    <row r="129" ht="12.75">
      <c r="C129" s="326"/>
    </row>
    <row r="130" ht="12.75">
      <c r="C130" s="326"/>
    </row>
    <row r="131" ht="12.75">
      <c r="C131" s="326"/>
    </row>
    <row r="132" ht="12.75">
      <c r="C132" s="326"/>
    </row>
    <row r="133" ht="12.75">
      <c r="C133" s="326"/>
    </row>
    <row r="134" ht="12.75">
      <c r="C134" s="326"/>
    </row>
    <row r="135" ht="12.75">
      <c r="C135" s="326"/>
    </row>
    <row r="136" ht="12.75">
      <c r="C136" s="326"/>
    </row>
    <row r="137" ht="12.75">
      <c r="C137" s="326"/>
    </row>
    <row r="138" ht="12.75">
      <c r="C138" s="326"/>
    </row>
    <row r="139" ht="12.75">
      <c r="C139" s="326"/>
    </row>
    <row r="140" ht="12.75">
      <c r="C140" s="326"/>
    </row>
    <row r="141" ht="12.75">
      <c r="C141" s="326"/>
    </row>
    <row r="142" ht="12.75">
      <c r="C142" s="326"/>
    </row>
    <row r="143" ht="12.75">
      <c r="C143" s="326"/>
    </row>
    <row r="144" ht="12.75">
      <c r="C144" s="326"/>
    </row>
    <row r="145" ht="12.75">
      <c r="C145" s="326"/>
    </row>
    <row r="146" ht="12.75">
      <c r="C146" s="326"/>
    </row>
    <row r="147" ht="12.75">
      <c r="C147" s="326"/>
    </row>
    <row r="148" ht="12.75">
      <c r="C148" s="326"/>
    </row>
    <row r="149" ht="12.75">
      <c r="C149" s="326"/>
    </row>
    <row r="150" ht="12.75">
      <c r="C150" s="326"/>
    </row>
    <row r="151" ht="12.75">
      <c r="C151" s="326"/>
    </row>
    <row r="152" ht="12.75">
      <c r="C152" s="326"/>
    </row>
    <row r="153" ht="12.75">
      <c r="C153" s="326"/>
    </row>
    <row r="154" ht="12.75">
      <c r="C154" s="326"/>
    </row>
    <row r="155" ht="12.75">
      <c r="C155" s="326"/>
    </row>
    <row r="156" ht="12.75">
      <c r="C156" s="326"/>
    </row>
    <row r="157" ht="12.75">
      <c r="C157" s="326"/>
    </row>
    <row r="158" ht="12.75">
      <c r="C158" s="326"/>
    </row>
    <row r="159" ht="12.75">
      <c r="C159" s="326"/>
    </row>
    <row r="160" ht="12.75">
      <c r="C160" s="326"/>
    </row>
    <row r="161" ht="12.75">
      <c r="C161" s="326"/>
    </row>
    <row r="162" ht="12.75">
      <c r="C162" s="326"/>
    </row>
    <row r="163" ht="12.75">
      <c r="C163" s="326"/>
    </row>
    <row r="164" ht="12.75">
      <c r="C164" s="326"/>
    </row>
    <row r="165" ht="12.75">
      <c r="C165" s="326"/>
    </row>
    <row r="166" ht="12.75">
      <c r="C166" s="326"/>
    </row>
    <row r="167" ht="12.75">
      <c r="C167" s="326"/>
    </row>
    <row r="168" ht="12.75">
      <c r="C168" s="326"/>
    </row>
    <row r="169" ht="12.75">
      <c r="C169" s="326"/>
    </row>
    <row r="170" ht="12.75">
      <c r="C170" s="326"/>
    </row>
    <row r="171" ht="12.75">
      <c r="C171" s="326"/>
    </row>
    <row r="172" ht="12.75">
      <c r="C172" s="326"/>
    </row>
    <row r="173" ht="12.75">
      <c r="C173" s="326"/>
    </row>
    <row r="174" ht="12.75">
      <c r="C174" s="326"/>
    </row>
    <row r="175" ht="12.75">
      <c r="C175" s="326"/>
    </row>
    <row r="176" ht="12.75">
      <c r="C176" s="326"/>
    </row>
    <row r="177" ht="12.75">
      <c r="C177" s="326"/>
    </row>
    <row r="178" ht="12.75">
      <c r="C178" s="326"/>
    </row>
    <row r="179" ht="12.75">
      <c r="C179" s="326"/>
    </row>
    <row r="180" ht="12.75">
      <c r="C180" s="326"/>
    </row>
    <row r="181" ht="12.75">
      <c r="C181" s="326"/>
    </row>
    <row r="182" ht="12.75">
      <c r="C182" s="326"/>
    </row>
    <row r="183" ht="12.75">
      <c r="C183" s="326"/>
    </row>
    <row r="184" ht="12.75">
      <c r="C184" s="326"/>
    </row>
    <row r="185" ht="12.75">
      <c r="C185" s="326"/>
    </row>
    <row r="186" ht="12.75">
      <c r="C186" s="326"/>
    </row>
    <row r="187" ht="12.75">
      <c r="C187" s="326"/>
    </row>
    <row r="188" ht="12.75">
      <c r="C188" s="326"/>
    </row>
    <row r="189" ht="12.75">
      <c r="C189" s="326"/>
    </row>
    <row r="190" ht="12.75">
      <c r="C190" s="326"/>
    </row>
    <row r="191" ht="12.75">
      <c r="C191" s="326"/>
    </row>
    <row r="192" ht="12.75">
      <c r="C192" s="326"/>
    </row>
    <row r="193" ht="12.75">
      <c r="C193" s="326"/>
    </row>
    <row r="194" ht="12.75">
      <c r="C194" s="326"/>
    </row>
    <row r="195" ht="12.75">
      <c r="C195" s="326"/>
    </row>
    <row r="196" ht="12.75">
      <c r="C196" s="326"/>
    </row>
    <row r="197" ht="12.75">
      <c r="C197" s="326"/>
    </row>
    <row r="198" ht="12.75">
      <c r="C198" s="326"/>
    </row>
    <row r="199" ht="12.75">
      <c r="C199" s="326"/>
    </row>
    <row r="200" ht="12.75">
      <c r="C200" s="326"/>
    </row>
    <row r="201" ht="12.75">
      <c r="C201" s="326"/>
    </row>
    <row r="202" ht="12.75">
      <c r="C202" s="326"/>
    </row>
    <row r="203" ht="12.75">
      <c r="C203" s="326"/>
    </row>
    <row r="204" ht="12.75">
      <c r="C204" s="326"/>
    </row>
    <row r="205" ht="12.75">
      <c r="C205" s="326"/>
    </row>
    <row r="206" ht="12.75">
      <c r="C206" s="326"/>
    </row>
    <row r="207" ht="12.75">
      <c r="C207" s="326"/>
    </row>
    <row r="208" ht="12.75">
      <c r="C208" s="326"/>
    </row>
    <row r="209" ht="12.75">
      <c r="C209" s="326"/>
    </row>
    <row r="210" ht="12.75">
      <c r="C210" s="326"/>
    </row>
    <row r="211" ht="12.75">
      <c r="C211" s="326"/>
    </row>
    <row r="212" ht="12.75">
      <c r="C212" s="326"/>
    </row>
    <row r="213" ht="12.75">
      <c r="C213" s="326"/>
    </row>
    <row r="214" ht="12.75">
      <c r="C214" s="326"/>
    </row>
    <row r="215" ht="12.75">
      <c r="C215" s="326"/>
    </row>
    <row r="216" ht="12.75">
      <c r="C216" s="326"/>
    </row>
    <row r="217" ht="12.75">
      <c r="C217" s="326"/>
    </row>
    <row r="218" ht="12.75">
      <c r="C218" s="326"/>
    </row>
    <row r="219" ht="12.75">
      <c r="C219" s="326"/>
    </row>
    <row r="220" ht="12.75">
      <c r="C220" s="326"/>
    </row>
    <row r="221" ht="12.75">
      <c r="C221" s="326"/>
    </row>
    <row r="222" ht="12.75">
      <c r="C222" s="326"/>
    </row>
    <row r="223" ht="12.75">
      <c r="C223" s="326"/>
    </row>
    <row r="224" ht="12.75">
      <c r="C224" s="326"/>
    </row>
    <row r="225" ht="12.75">
      <c r="C225" s="326"/>
    </row>
    <row r="226" ht="12.75">
      <c r="C226" s="326"/>
    </row>
    <row r="227" ht="12.75">
      <c r="C227" s="326"/>
    </row>
    <row r="228" ht="12.75">
      <c r="C228" s="326"/>
    </row>
    <row r="229" ht="12.75">
      <c r="C229" s="326"/>
    </row>
    <row r="230" ht="12.75">
      <c r="C230" s="326"/>
    </row>
    <row r="231" ht="12.75">
      <c r="C231" s="326"/>
    </row>
    <row r="232" ht="12.75">
      <c r="C232" s="326"/>
    </row>
    <row r="233" ht="12.75">
      <c r="C233" s="326"/>
    </row>
    <row r="234" ht="12.75">
      <c r="C234" s="326"/>
    </row>
    <row r="235" ht="12.75">
      <c r="C235" s="326"/>
    </row>
    <row r="236" ht="12.75">
      <c r="C236" s="326"/>
    </row>
    <row r="237" ht="12.75">
      <c r="C237" s="326"/>
    </row>
    <row r="238" ht="12.75">
      <c r="C238" s="326"/>
    </row>
    <row r="239" ht="12.75">
      <c r="C239" s="326"/>
    </row>
    <row r="240" ht="12.75">
      <c r="C240" s="326"/>
    </row>
    <row r="241" ht="12.75">
      <c r="C241" s="326"/>
    </row>
    <row r="242" ht="12.75">
      <c r="C242" s="326"/>
    </row>
    <row r="243" ht="12.75">
      <c r="C243" s="326"/>
    </row>
    <row r="244" ht="12.75">
      <c r="C244" s="326"/>
    </row>
    <row r="245" ht="12.75">
      <c r="C245" s="326"/>
    </row>
    <row r="246" ht="12.75">
      <c r="C246" s="326"/>
    </row>
    <row r="247" ht="12.75">
      <c r="C247" s="326"/>
    </row>
    <row r="248" ht="12.75">
      <c r="C248" s="326"/>
    </row>
    <row r="249" ht="12.75">
      <c r="C249" s="326"/>
    </row>
    <row r="250" ht="12.75">
      <c r="C250" s="326"/>
    </row>
    <row r="251" ht="12.75">
      <c r="C251" s="326"/>
    </row>
    <row r="252" ht="12.75">
      <c r="C252" s="326"/>
    </row>
    <row r="253" ht="12.75">
      <c r="C253" s="326"/>
    </row>
    <row r="254" ht="12.75">
      <c r="C254" s="326"/>
    </row>
    <row r="255" ht="12.75">
      <c r="C255" s="326"/>
    </row>
  </sheetData>
  <sheetProtection/>
  <protectedRanges>
    <protectedRange sqref="C2:D2" name="Range25"/>
    <protectedRange sqref="F75" name="Range23"/>
    <protectedRange sqref="F53" name="Range21"/>
    <protectedRange sqref="E66:F67 D79:F79 D69:F69 F80:F81 D71:F71 D73:F73 D83:F83 E84:E85 F74:F75 D77:F77" name="Range5"/>
    <protectedRange sqref="D34:F34 D44:F44 D36:F36 F31:F32 D46:F46 D47 E37:E38 D40:F40 D30:F30 F47:F49 E41:E42" name="Range3"/>
    <protectedRange sqref="D24:F24 D26:F26 F19:F20 D22:F22 D16:F16 D12:F12 D14:F14 F27:F28 D18:F18" name="Range2"/>
    <protectedRange sqref="D55:F55 E56:E58 D57:F57 E52:F53 F62:F65 D61:F61 D51:F51" name="Range4"/>
    <protectedRange sqref="F52" name="Range20"/>
    <protectedRange sqref="F47" name="Range22"/>
  </protectedRanges>
  <mergeCells count="13">
    <mergeCell ref="A90:F90"/>
    <mergeCell ref="D7:F7"/>
    <mergeCell ref="A87:F87"/>
    <mergeCell ref="A88:F88"/>
    <mergeCell ref="A89:F89"/>
    <mergeCell ref="D8:D9"/>
    <mergeCell ref="A7:A9"/>
    <mergeCell ref="B7:C8"/>
    <mergeCell ref="D2:E2"/>
    <mergeCell ref="E6:F6"/>
    <mergeCell ref="B4:F4"/>
    <mergeCell ref="B5:E5"/>
    <mergeCell ref="F2:G2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R442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5.140625" style="207" customWidth="1"/>
    <col min="2" max="2" width="4.7109375" style="215" customWidth="1"/>
    <col min="3" max="3" width="4.421875" style="216" customWidth="1"/>
    <col min="4" max="4" width="5.7109375" style="217" customWidth="1"/>
    <col min="5" max="5" width="32.57421875" style="211" customWidth="1"/>
    <col min="6" max="6" width="13.8515625" style="126" customWidth="1"/>
    <col min="7" max="7" width="13.7109375" style="126" customWidth="1"/>
    <col min="8" max="8" width="12.8515625" style="126" customWidth="1"/>
    <col min="9" max="9" width="12.28125" style="128" customWidth="1"/>
    <col min="10" max="16384" width="9.140625" style="128" customWidth="1"/>
  </cols>
  <sheetData>
    <row r="1" spans="6:8" s="116" customFormat="1" ht="14.25">
      <c r="F1" s="119"/>
      <c r="G1" s="120"/>
      <c r="H1" s="120"/>
    </row>
    <row r="2" spans="6:9" s="116" customFormat="1" ht="63" customHeight="1">
      <c r="F2" s="549" t="s">
        <v>882</v>
      </c>
      <c r="G2" s="549"/>
      <c r="H2" s="549"/>
      <c r="I2" s="328"/>
    </row>
    <row r="3" spans="6:8" s="116" customFormat="1" ht="9.75" customHeight="1">
      <c r="F3" s="119"/>
      <c r="G3" s="120"/>
      <c r="H3" s="120"/>
    </row>
    <row r="4" spans="1:8" s="116" customFormat="1" ht="15">
      <c r="A4" s="121"/>
      <c r="B4" s="121"/>
      <c r="C4" s="121"/>
      <c r="D4" s="121"/>
      <c r="E4" s="545"/>
      <c r="F4" s="545"/>
      <c r="G4" s="545"/>
      <c r="H4" s="545"/>
    </row>
    <row r="5" spans="1:8" s="116" customFormat="1" ht="41.25" customHeight="1">
      <c r="A5" s="7"/>
      <c r="B5" s="543" t="s">
        <v>873</v>
      </c>
      <c r="C5" s="543"/>
      <c r="D5" s="543"/>
      <c r="E5" s="543"/>
      <c r="F5" s="543"/>
      <c r="G5" s="543"/>
      <c r="H5" s="543"/>
    </row>
    <row r="6" spans="1:8" s="116" customFormat="1" ht="21" customHeight="1">
      <c r="A6" s="8"/>
      <c r="B6" s="544" t="s">
        <v>673</v>
      </c>
      <c r="C6" s="544"/>
      <c r="D6" s="544"/>
      <c r="E6" s="544"/>
      <c r="F6" s="544"/>
      <c r="G6" s="544"/>
      <c r="H6" s="544"/>
    </row>
    <row r="7" spans="1:7" ht="15.75" customHeight="1" thickBot="1">
      <c r="A7" s="123"/>
      <c r="B7" s="124"/>
      <c r="C7" s="122"/>
      <c r="D7" s="122"/>
      <c r="E7" s="125"/>
      <c r="G7" s="126" t="s">
        <v>170</v>
      </c>
    </row>
    <row r="8" spans="1:8" ht="28.5" customHeight="1" thickBot="1">
      <c r="A8" s="531" t="s">
        <v>515</v>
      </c>
      <c r="B8" s="534" t="s">
        <v>724</v>
      </c>
      <c r="C8" s="537" t="s">
        <v>162</v>
      </c>
      <c r="D8" s="537" t="s">
        <v>163</v>
      </c>
      <c r="E8" s="540" t="s">
        <v>516</v>
      </c>
      <c r="F8" s="499" t="s">
        <v>256</v>
      </c>
      <c r="G8" s="500"/>
      <c r="H8" s="501"/>
    </row>
    <row r="9" spans="1:8" s="131" customFormat="1" ht="26.25" customHeight="1">
      <c r="A9" s="532"/>
      <c r="B9" s="535"/>
      <c r="C9" s="538"/>
      <c r="D9" s="538"/>
      <c r="E9" s="541"/>
      <c r="F9" s="129" t="s">
        <v>257</v>
      </c>
      <c r="G9" s="130" t="s">
        <v>258</v>
      </c>
      <c r="H9" s="419"/>
    </row>
    <row r="10" spans="1:8" s="135" customFormat="1" ht="42.75" customHeight="1" thickBot="1">
      <c r="A10" s="533"/>
      <c r="B10" s="536"/>
      <c r="C10" s="539"/>
      <c r="D10" s="539"/>
      <c r="E10" s="542"/>
      <c r="F10" s="132" t="s">
        <v>259</v>
      </c>
      <c r="G10" s="133" t="s">
        <v>155</v>
      </c>
      <c r="H10" s="420" t="s">
        <v>156</v>
      </c>
    </row>
    <row r="11" spans="1:8" s="143" customFormat="1" ht="15.75" thickBot="1">
      <c r="A11" s="136">
        <v>1</v>
      </c>
      <c r="B11" s="137">
        <v>2</v>
      </c>
      <c r="C11" s="137">
        <v>3</v>
      </c>
      <c r="D11" s="138">
        <v>4</v>
      </c>
      <c r="E11" s="444">
        <v>5</v>
      </c>
      <c r="F11" s="140">
        <v>6</v>
      </c>
      <c r="G11" s="141">
        <v>7</v>
      </c>
      <c r="H11" s="142">
        <v>8</v>
      </c>
    </row>
    <row r="12" spans="1:8" s="150" customFormat="1" ht="69.75" customHeight="1" thickBot="1">
      <c r="A12" s="144">
        <v>2000</v>
      </c>
      <c r="B12" s="145" t="s">
        <v>164</v>
      </c>
      <c r="C12" s="146" t="s">
        <v>165</v>
      </c>
      <c r="D12" s="147" t="s">
        <v>165</v>
      </c>
      <c r="E12" s="148" t="s">
        <v>824</v>
      </c>
      <c r="F12" s="149">
        <f>SUM(F13,F101,F118,F144,F210,F236,F268,F297,F334,F397,F433)</f>
        <v>2395136.9</v>
      </c>
      <c r="G12" s="149">
        <f>SUM(G13,G101,G118,G144,G210,G236,G268,G297,G334,G397,G433)</f>
        <v>1804004.9</v>
      </c>
      <c r="H12" s="421">
        <f>SUM(H13,H101,H118,H144,H210,H236,H268,H297,H334,H397,H433)</f>
        <v>741132</v>
      </c>
    </row>
    <row r="13" spans="1:8" s="157" customFormat="1" ht="63" customHeight="1">
      <c r="A13" s="151">
        <v>2100</v>
      </c>
      <c r="B13" s="152" t="s">
        <v>554</v>
      </c>
      <c r="C13" s="153" t="s">
        <v>501</v>
      </c>
      <c r="D13" s="154" t="s">
        <v>501</v>
      </c>
      <c r="E13" s="155" t="s">
        <v>825</v>
      </c>
      <c r="F13" s="156">
        <f>SUM(F15,F43,F47,F60,F63,F66,F90,F93)</f>
        <v>1290002.0999999999</v>
      </c>
      <c r="G13" s="156">
        <f>SUM(G15,G43,G47,G60,G63,G66,G90,G93)</f>
        <v>776618.2999999998</v>
      </c>
      <c r="H13" s="459">
        <f>SUM(H15,H43,H47,H60,H63,H66,H90,H93)</f>
        <v>513383.8</v>
      </c>
    </row>
    <row r="14" spans="1:8" ht="13.5" customHeight="1">
      <c r="A14" s="151"/>
      <c r="B14" s="152"/>
      <c r="C14" s="153"/>
      <c r="D14" s="154"/>
      <c r="E14" s="158" t="s">
        <v>444</v>
      </c>
      <c r="F14" s="159"/>
      <c r="G14" s="159"/>
      <c r="H14" s="460"/>
    </row>
    <row r="15" spans="1:8" s="164" customFormat="1" ht="60" customHeight="1">
      <c r="A15" s="161">
        <v>2110</v>
      </c>
      <c r="B15" s="152" t="s">
        <v>554</v>
      </c>
      <c r="C15" s="162" t="s">
        <v>502</v>
      </c>
      <c r="D15" s="163" t="s">
        <v>501</v>
      </c>
      <c r="E15" s="158" t="s">
        <v>324</v>
      </c>
      <c r="F15" s="159">
        <f>SUM(F17)</f>
        <v>682815.1999999998</v>
      </c>
      <c r="G15" s="159">
        <f>SUM(G17)</f>
        <v>659015.1999999998</v>
      </c>
      <c r="H15" s="460">
        <f>SUM(H17)</f>
        <v>23800</v>
      </c>
    </row>
    <row r="16" spans="1:8" s="164" customFormat="1" ht="12" customHeight="1">
      <c r="A16" s="161"/>
      <c r="B16" s="152"/>
      <c r="C16" s="162"/>
      <c r="D16" s="163"/>
      <c r="E16" s="158" t="s">
        <v>445</v>
      </c>
      <c r="F16" s="159"/>
      <c r="G16" s="159"/>
      <c r="H16" s="460"/>
    </row>
    <row r="17" spans="1:8" ht="41.25" customHeight="1">
      <c r="A17" s="165">
        <v>2111</v>
      </c>
      <c r="B17" s="166" t="s">
        <v>554</v>
      </c>
      <c r="C17" s="167" t="s">
        <v>502</v>
      </c>
      <c r="D17" s="168" t="s">
        <v>502</v>
      </c>
      <c r="E17" s="169" t="s">
        <v>325</v>
      </c>
      <c r="F17" s="170">
        <f>SUM(G17:H17)</f>
        <v>682815.1999999998</v>
      </c>
      <c r="G17" s="170">
        <f>G18+G19+G20+G21+G22+G23+G24+G25+G26+G27+G28+G29+G30+G31+G32+G33+G34+G35+G36+G37+G38+G39</f>
        <v>659015.1999999998</v>
      </c>
      <c r="H17" s="170">
        <f>H18+H19+H21+H22+H23+H24+H25+H26+H27+H28+H29+H30+H31+H32+H33+H34+H35+H36+H37+H38+H39+H40</f>
        <v>23800</v>
      </c>
    </row>
    <row r="18" spans="1:8" ht="24" customHeight="1">
      <c r="A18" s="171"/>
      <c r="B18" s="162"/>
      <c r="C18" s="162"/>
      <c r="D18" s="172"/>
      <c r="E18" s="445" t="s">
        <v>674</v>
      </c>
      <c r="F18" s="159">
        <f>SUM(G18:H18)</f>
        <v>508015.3</v>
      </c>
      <c r="G18" s="159">
        <v>508015.3</v>
      </c>
      <c r="H18" s="460"/>
    </row>
    <row r="19" spans="1:8" ht="48" customHeight="1">
      <c r="A19" s="171"/>
      <c r="B19" s="162"/>
      <c r="C19" s="162"/>
      <c r="D19" s="172"/>
      <c r="E19" s="445" t="s">
        <v>675</v>
      </c>
      <c r="F19" s="159">
        <f aca="true" t="shared" si="0" ref="F19:F40">SUM(G19:H19)</f>
        <v>40816.3</v>
      </c>
      <c r="G19" s="159">
        <v>40816.3</v>
      </c>
      <c r="H19" s="460"/>
    </row>
    <row r="20" spans="1:8" ht="30.75" customHeight="1">
      <c r="A20" s="171"/>
      <c r="B20" s="162"/>
      <c r="C20" s="162"/>
      <c r="D20" s="172"/>
      <c r="E20" s="77" t="s">
        <v>874</v>
      </c>
      <c r="F20" s="159">
        <f t="shared" si="0"/>
        <v>4.7</v>
      </c>
      <c r="G20" s="159">
        <v>4.7</v>
      </c>
      <c r="H20" s="460"/>
    </row>
    <row r="21" spans="1:8" ht="30" customHeight="1">
      <c r="A21" s="171"/>
      <c r="B21" s="162"/>
      <c r="C21" s="162"/>
      <c r="D21" s="172"/>
      <c r="E21" s="446" t="s">
        <v>676</v>
      </c>
      <c r="F21" s="159">
        <f t="shared" si="0"/>
        <v>34421.1</v>
      </c>
      <c r="G21" s="159">
        <v>34421.1</v>
      </c>
      <c r="H21" s="460"/>
    </row>
    <row r="22" spans="1:8" ht="30" customHeight="1">
      <c r="A22" s="171"/>
      <c r="B22" s="162"/>
      <c r="C22" s="162"/>
      <c r="D22" s="172"/>
      <c r="E22" s="446" t="s">
        <v>677</v>
      </c>
      <c r="F22" s="159">
        <f t="shared" si="0"/>
        <v>8050.7</v>
      </c>
      <c r="G22" s="159">
        <v>8050.7</v>
      </c>
      <c r="H22" s="460"/>
    </row>
    <row r="23" spans="1:8" ht="30" customHeight="1">
      <c r="A23" s="171"/>
      <c r="B23" s="162"/>
      <c r="C23" s="162"/>
      <c r="D23" s="172"/>
      <c r="E23" s="446" t="s">
        <v>678</v>
      </c>
      <c r="F23" s="159">
        <f t="shared" si="0"/>
        <v>5138</v>
      </c>
      <c r="G23" s="159">
        <v>5138</v>
      </c>
      <c r="H23" s="460"/>
    </row>
    <row r="24" spans="1:8" ht="30" customHeight="1">
      <c r="A24" s="171"/>
      <c r="B24" s="162"/>
      <c r="C24" s="162"/>
      <c r="D24" s="172"/>
      <c r="E24" s="446" t="s">
        <v>679</v>
      </c>
      <c r="F24" s="159">
        <f t="shared" si="0"/>
        <v>3000</v>
      </c>
      <c r="G24" s="159">
        <v>3000</v>
      </c>
      <c r="H24" s="460"/>
    </row>
    <row r="25" spans="1:8" ht="30" customHeight="1">
      <c r="A25" s="171"/>
      <c r="B25" s="162"/>
      <c r="C25" s="162"/>
      <c r="D25" s="172"/>
      <c r="E25" s="446" t="s">
        <v>680</v>
      </c>
      <c r="F25" s="159">
        <f t="shared" si="0"/>
        <v>2131</v>
      </c>
      <c r="G25" s="159">
        <v>2131</v>
      </c>
      <c r="H25" s="460"/>
    </row>
    <row r="26" spans="1:8" ht="30" customHeight="1">
      <c r="A26" s="171"/>
      <c r="B26" s="162"/>
      <c r="C26" s="162"/>
      <c r="D26" s="172"/>
      <c r="E26" s="446" t="s">
        <v>681</v>
      </c>
      <c r="F26" s="159">
        <f t="shared" si="0"/>
        <v>5000</v>
      </c>
      <c r="G26" s="159">
        <v>5000</v>
      </c>
      <c r="H26" s="460"/>
    </row>
    <row r="27" spans="1:8" ht="30" customHeight="1">
      <c r="A27" s="171"/>
      <c r="B27" s="162"/>
      <c r="C27" s="162"/>
      <c r="D27" s="172"/>
      <c r="E27" s="446" t="s">
        <v>682</v>
      </c>
      <c r="F27" s="159">
        <f t="shared" si="0"/>
        <v>500</v>
      </c>
      <c r="G27" s="159">
        <v>500</v>
      </c>
      <c r="H27" s="460"/>
    </row>
    <row r="28" spans="1:8" ht="30" customHeight="1">
      <c r="A28" s="171"/>
      <c r="B28" s="162"/>
      <c r="C28" s="162"/>
      <c r="D28" s="172"/>
      <c r="E28" s="446" t="s">
        <v>683</v>
      </c>
      <c r="F28" s="159">
        <f t="shared" si="0"/>
        <v>2200</v>
      </c>
      <c r="G28" s="159">
        <v>2200</v>
      </c>
      <c r="H28" s="460"/>
    </row>
    <row r="29" spans="1:8" ht="30" customHeight="1">
      <c r="A29" s="171"/>
      <c r="B29" s="162"/>
      <c r="C29" s="162"/>
      <c r="D29" s="172"/>
      <c r="E29" s="446" t="s">
        <v>684</v>
      </c>
      <c r="F29" s="159">
        <f t="shared" si="0"/>
        <v>3000</v>
      </c>
      <c r="G29" s="159">
        <v>3000</v>
      </c>
      <c r="H29" s="460"/>
    </row>
    <row r="30" spans="1:8" ht="30" customHeight="1">
      <c r="A30" s="171"/>
      <c r="B30" s="162"/>
      <c r="C30" s="162"/>
      <c r="D30" s="172"/>
      <c r="E30" s="446" t="s">
        <v>685</v>
      </c>
      <c r="F30" s="159">
        <f t="shared" si="0"/>
        <v>3000</v>
      </c>
      <c r="G30" s="159">
        <v>3000</v>
      </c>
      <c r="H30" s="460"/>
    </row>
    <row r="31" spans="1:8" ht="40.5" customHeight="1">
      <c r="A31" s="171"/>
      <c r="B31" s="162"/>
      <c r="C31" s="162"/>
      <c r="D31" s="172"/>
      <c r="E31" s="446" t="s">
        <v>686</v>
      </c>
      <c r="F31" s="159">
        <f t="shared" si="0"/>
        <v>10000</v>
      </c>
      <c r="G31" s="159">
        <v>10000</v>
      </c>
      <c r="H31" s="460"/>
    </row>
    <row r="32" spans="1:8" ht="39" customHeight="1">
      <c r="A32" s="171"/>
      <c r="B32" s="162"/>
      <c r="C32" s="162"/>
      <c r="D32" s="172"/>
      <c r="E32" s="446" t="s">
        <v>687</v>
      </c>
      <c r="F32" s="159">
        <f t="shared" si="0"/>
        <v>5000</v>
      </c>
      <c r="G32" s="159">
        <v>5000</v>
      </c>
      <c r="H32" s="460"/>
    </row>
    <row r="33" spans="1:8" ht="30" customHeight="1">
      <c r="A33" s="171"/>
      <c r="B33" s="162"/>
      <c r="C33" s="162"/>
      <c r="D33" s="172"/>
      <c r="E33" s="446" t="s">
        <v>688</v>
      </c>
      <c r="F33" s="159">
        <f t="shared" si="0"/>
        <v>5010</v>
      </c>
      <c r="G33" s="159">
        <v>5010</v>
      </c>
      <c r="H33" s="460"/>
    </row>
    <row r="34" spans="1:8" ht="30" customHeight="1">
      <c r="A34" s="171"/>
      <c r="B34" s="162"/>
      <c r="C34" s="162"/>
      <c r="D34" s="172"/>
      <c r="E34" s="446" t="s">
        <v>689</v>
      </c>
      <c r="F34" s="159">
        <f t="shared" si="0"/>
        <v>15700.1</v>
      </c>
      <c r="G34" s="159">
        <v>15700.1</v>
      </c>
      <c r="H34" s="460"/>
    </row>
    <row r="35" spans="1:8" ht="30" customHeight="1">
      <c r="A35" s="171"/>
      <c r="B35" s="162"/>
      <c r="C35" s="162"/>
      <c r="D35" s="172"/>
      <c r="E35" s="446" t="s">
        <v>691</v>
      </c>
      <c r="F35" s="159">
        <f t="shared" si="0"/>
        <v>2000</v>
      </c>
      <c r="G35" s="159">
        <v>2000</v>
      </c>
      <c r="H35" s="460"/>
    </row>
    <row r="36" spans="1:8" ht="30" customHeight="1">
      <c r="A36" s="171"/>
      <c r="B36" s="162"/>
      <c r="C36" s="162"/>
      <c r="D36" s="172"/>
      <c r="E36" s="446" t="s">
        <v>690</v>
      </c>
      <c r="F36" s="159">
        <f t="shared" si="0"/>
        <v>2028</v>
      </c>
      <c r="G36" s="159">
        <v>2028</v>
      </c>
      <c r="H36" s="460"/>
    </row>
    <row r="37" spans="1:8" ht="30" customHeight="1">
      <c r="A37" s="171"/>
      <c r="B37" s="162"/>
      <c r="C37" s="162"/>
      <c r="D37" s="172"/>
      <c r="E37" s="446" t="s">
        <v>692</v>
      </c>
      <c r="F37" s="159">
        <f t="shared" si="0"/>
        <v>2000</v>
      </c>
      <c r="G37" s="159">
        <v>2000</v>
      </c>
      <c r="H37" s="460"/>
    </row>
    <row r="38" spans="1:8" ht="30" customHeight="1">
      <c r="A38" s="171"/>
      <c r="B38" s="162"/>
      <c r="C38" s="162"/>
      <c r="D38" s="172"/>
      <c r="E38" s="446" t="s">
        <v>693</v>
      </c>
      <c r="F38" s="159">
        <f t="shared" si="0"/>
        <v>2000</v>
      </c>
      <c r="G38" s="159">
        <v>2000</v>
      </c>
      <c r="H38" s="460"/>
    </row>
    <row r="39" spans="1:8" ht="30" customHeight="1">
      <c r="A39" s="171"/>
      <c r="B39" s="162"/>
      <c r="C39" s="162"/>
      <c r="D39" s="172"/>
      <c r="E39" s="445" t="s">
        <v>735</v>
      </c>
      <c r="F39" s="159">
        <f t="shared" si="0"/>
        <v>5000</v>
      </c>
      <c r="G39" s="159"/>
      <c r="H39" s="460">
        <v>5000</v>
      </c>
    </row>
    <row r="40" spans="1:200" ht="30" customHeight="1">
      <c r="A40" s="172"/>
      <c r="B40" s="172"/>
      <c r="C40" s="172"/>
      <c r="D40" s="172"/>
      <c r="E40" s="447" t="s">
        <v>494</v>
      </c>
      <c r="F40" s="159">
        <f t="shared" si="0"/>
        <v>18800</v>
      </c>
      <c r="G40" s="159"/>
      <c r="H40" s="460">
        <v>18800</v>
      </c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</row>
    <row r="41" spans="1:8" ht="23.25" customHeight="1">
      <c r="A41" s="171">
        <v>2112</v>
      </c>
      <c r="B41" s="162" t="s">
        <v>554</v>
      </c>
      <c r="C41" s="162" t="s">
        <v>502</v>
      </c>
      <c r="D41" s="162" t="s">
        <v>503</v>
      </c>
      <c r="E41" s="175" t="s">
        <v>166</v>
      </c>
      <c r="F41" s="159">
        <f>SUM(G41:H41)</f>
        <v>0</v>
      </c>
      <c r="G41" s="159"/>
      <c r="H41" s="460"/>
    </row>
    <row r="42" spans="1:8" ht="18.75" customHeight="1" thickBot="1">
      <c r="A42" s="151">
        <v>2113</v>
      </c>
      <c r="B42" s="152" t="s">
        <v>554</v>
      </c>
      <c r="C42" s="153" t="s">
        <v>502</v>
      </c>
      <c r="D42" s="154" t="s">
        <v>366</v>
      </c>
      <c r="E42" s="176" t="s">
        <v>167</v>
      </c>
      <c r="F42" s="177">
        <f>SUM(G42:H42)</f>
        <v>0</v>
      </c>
      <c r="G42" s="177"/>
      <c r="H42" s="461"/>
    </row>
    <row r="43" spans="1:8" ht="18.75" customHeight="1">
      <c r="A43" s="161">
        <v>2120</v>
      </c>
      <c r="B43" s="152" t="s">
        <v>554</v>
      </c>
      <c r="C43" s="162" t="s">
        <v>503</v>
      </c>
      <c r="D43" s="163" t="s">
        <v>501</v>
      </c>
      <c r="E43" s="158" t="s">
        <v>168</v>
      </c>
      <c r="F43" s="159">
        <f>SUM(F45:F46)</f>
        <v>0</v>
      </c>
      <c r="G43" s="159">
        <f>SUM(G45:G46)</f>
        <v>0</v>
      </c>
      <c r="H43" s="460">
        <f>SUM(H45:H46)</f>
        <v>0</v>
      </c>
    </row>
    <row r="44" spans="1:8" s="164" customFormat="1" ht="12" customHeight="1">
      <c r="A44" s="161"/>
      <c r="B44" s="152"/>
      <c r="C44" s="162"/>
      <c r="D44" s="163"/>
      <c r="E44" s="158" t="s">
        <v>445</v>
      </c>
      <c r="F44" s="159"/>
      <c r="G44" s="159"/>
      <c r="H44" s="460"/>
    </row>
    <row r="45" spans="1:8" ht="16.5" customHeight="1" thickBot="1">
      <c r="A45" s="161">
        <v>2121</v>
      </c>
      <c r="B45" s="152" t="s">
        <v>554</v>
      </c>
      <c r="C45" s="162" t="s">
        <v>503</v>
      </c>
      <c r="D45" s="163" t="s">
        <v>502</v>
      </c>
      <c r="E45" s="158" t="s">
        <v>326</v>
      </c>
      <c r="F45" s="178">
        <f>SUM(G45:H45)</f>
        <v>0</v>
      </c>
      <c r="G45" s="178"/>
      <c r="H45" s="190"/>
    </row>
    <row r="46" spans="1:8" ht="35.25" customHeight="1" thickBot="1">
      <c r="A46" s="161">
        <v>2122</v>
      </c>
      <c r="B46" s="152" t="s">
        <v>554</v>
      </c>
      <c r="C46" s="162" t="s">
        <v>503</v>
      </c>
      <c r="D46" s="163" t="s">
        <v>503</v>
      </c>
      <c r="E46" s="158" t="s">
        <v>171</v>
      </c>
      <c r="F46" s="178">
        <f>SUM(G46:H46)</f>
        <v>0</v>
      </c>
      <c r="G46" s="178"/>
      <c r="H46" s="190"/>
    </row>
    <row r="47" spans="1:8" ht="30" customHeight="1">
      <c r="A47" s="161">
        <v>2130</v>
      </c>
      <c r="B47" s="152" t="s">
        <v>554</v>
      </c>
      <c r="C47" s="162" t="s">
        <v>366</v>
      </c>
      <c r="D47" s="163" t="s">
        <v>501</v>
      </c>
      <c r="E47" s="179" t="s">
        <v>172</v>
      </c>
      <c r="F47" s="180">
        <f>SUM(F51,F50)</f>
        <v>4999</v>
      </c>
      <c r="G47" s="180">
        <f>SUM(G51,G50)</f>
        <v>4999</v>
      </c>
      <c r="H47" s="180">
        <f>SUM(H51,H50)</f>
        <v>0</v>
      </c>
    </row>
    <row r="48" spans="1:8" s="164" customFormat="1" ht="10.5" customHeight="1">
      <c r="A48" s="161"/>
      <c r="B48" s="152"/>
      <c r="C48" s="162"/>
      <c r="D48" s="163"/>
      <c r="E48" s="158" t="s">
        <v>445</v>
      </c>
      <c r="F48" s="159"/>
      <c r="G48" s="159"/>
      <c r="H48" s="460"/>
    </row>
    <row r="49" spans="1:8" ht="31.5" customHeight="1" thickBot="1">
      <c r="A49" s="161">
        <v>2131</v>
      </c>
      <c r="B49" s="152" t="s">
        <v>554</v>
      </c>
      <c r="C49" s="162" t="s">
        <v>366</v>
      </c>
      <c r="D49" s="163" t="s">
        <v>502</v>
      </c>
      <c r="E49" s="158" t="s">
        <v>173</v>
      </c>
      <c r="F49" s="178">
        <f>SUM(G49:H49)</f>
        <v>0</v>
      </c>
      <c r="G49" s="178"/>
      <c r="H49" s="190"/>
    </row>
    <row r="50" spans="1:8" ht="27" customHeight="1" thickBot="1">
      <c r="A50" s="161">
        <v>2132</v>
      </c>
      <c r="B50" s="152" t="s">
        <v>554</v>
      </c>
      <c r="C50" s="162">
        <v>3</v>
      </c>
      <c r="D50" s="163">
        <v>2</v>
      </c>
      <c r="E50" s="158" t="s">
        <v>174</v>
      </c>
      <c r="F50" s="178">
        <f>SUM(G50:H50)</f>
        <v>0</v>
      </c>
      <c r="G50" s="178"/>
      <c r="H50" s="178"/>
    </row>
    <row r="51" spans="1:8" ht="24" customHeight="1" thickBot="1">
      <c r="A51" s="161">
        <v>2133</v>
      </c>
      <c r="B51" s="152" t="s">
        <v>554</v>
      </c>
      <c r="C51" s="162">
        <v>3</v>
      </c>
      <c r="D51" s="163">
        <v>3</v>
      </c>
      <c r="E51" s="179" t="s">
        <v>175</v>
      </c>
      <c r="F51" s="178">
        <f>SUM(G51:H51)</f>
        <v>4999</v>
      </c>
      <c r="G51" s="170">
        <f>SUM(G52:G59)</f>
        <v>4999</v>
      </c>
      <c r="H51" s="170">
        <f>SUM(H52:H59)</f>
        <v>0</v>
      </c>
    </row>
    <row r="52" spans="1:8" ht="30" customHeight="1" thickBot="1">
      <c r="A52" s="161"/>
      <c r="B52" s="152"/>
      <c r="C52" s="162"/>
      <c r="D52" s="163"/>
      <c r="E52" s="446" t="s">
        <v>694</v>
      </c>
      <c r="F52" s="178">
        <f aca="true" t="shared" si="1" ref="F52:F59">SUM(G52:H52)</f>
        <v>1999</v>
      </c>
      <c r="G52" s="170">
        <v>1999</v>
      </c>
      <c r="H52" s="185"/>
    </row>
    <row r="53" spans="1:8" ht="24" customHeight="1" thickBot="1">
      <c r="A53" s="161"/>
      <c r="B53" s="152"/>
      <c r="C53" s="162"/>
      <c r="D53" s="163"/>
      <c r="E53" s="446" t="s">
        <v>676</v>
      </c>
      <c r="F53" s="178">
        <f t="shared" si="1"/>
        <v>0</v>
      </c>
      <c r="G53" s="170"/>
      <c r="H53" s="185"/>
    </row>
    <row r="54" spans="1:8" ht="24" customHeight="1" thickBot="1">
      <c r="A54" s="161"/>
      <c r="B54" s="152"/>
      <c r="C54" s="162"/>
      <c r="D54" s="163"/>
      <c r="E54" s="446" t="s">
        <v>697</v>
      </c>
      <c r="F54" s="178">
        <f t="shared" si="1"/>
        <v>0</v>
      </c>
      <c r="G54" s="170"/>
      <c r="H54" s="185"/>
    </row>
    <row r="55" spans="1:8" ht="24" customHeight="1" thickBot="1">
      <c r="A55" s="161"/>
      <c r="B55" s="152"/>
      <c r="C55" s="162"/>
      <c r="D55" s="163"/>
      <c r="E55" s="446" t="s">
        <v>680</v>
      </c>
      <c r="F55" s="178">
        <f t="shared" si="1"/>
        <v>0</v>
      </c>
      <c r="G55" s="170"/>
      <c r="H55" s="185"/>
    </row>
    <row r="56" spans="1:8" ht="37.5" customHeight="1" thickBot="1">
      <c r="A56" s="161"/>
      <c r="B56" s="152"/>
      <c r="C56" s="162"/>
      <c r="D56" s="163"/>
      <c r="E56" s="445" t="s">
        <v>695</v>
      </c>
      <c r="F56" s="178">
        <f t="shared" si="1"/>
        <v>0</v>
      </c>
      <c r="G56" s="170"/>
      <c r="H56" s="185"/>
    </row>
    <row r="57" spans="1:8" ht="24" customHeight="1" thickBot="1">
      <c r="A57" s="161"/>
      <c r="B57" s="152"/>
      <c r="C57" s="162"/>
      <c r="D57" s="163"/>
      <c r="E57" s="446" t="s">
        <v>688</v>
      </c>
      <c r="F57" s="178">
        <f t="shared" si="1"/>
        <v>0</v>
      </c>
      <c r="G57" s="170"/>
      <c r="H57" s="185"/>
    </row>
    <row r="58" spans="1:8" ht="24" customHeight="1" thickBot="1">
      <c r="A58" s="161"/>
      <c r="B58" s="152"/>
      <c r="C58" s="162"/>
      <c r="D58" s="163"/>
      <c r="E58" s="446" t="s">
        <v>690</v>
      </c>
      <c r="F58" s="178">
        <f t="shared" si="1"/>
        <v>0</v>
      </c>
      <c r="G58" s="170"/>
      <c r="H58" s="185"/>
    </row>
    <row r="59" spans="1:8" ht="30" customHeight="1" thickBot="1">
      <c r="A59" s="161"/>
      <c r="B59" s="152"/>
      <c r="C59" s="162"/>
      <c r="D59" s="163"/>
      <c r="E59" s="446" t="s">
        <v>696</v>
      </c>
      <c r="F59" s="178">
        <f t="shared" si="1"/>
        <v>3000</v>
      </c>
      <c r="G59" s="170">
        <v>3000</v>
      </c>
      <c r="H59" s="185"/>
    </row>
    <row r="60" spans="1:8" ht="27.75" customHeight="1">
      <c r="A60" s="161">
        <v>2140</v>
      </c>
      <c r="B60" s="152" t="s">
        <v>554</v>
      </c>
      <c r="C60" s="162">
        <v>4</v>
      </c>
      <c r="D60" s="163">
        <v>0</v>
      </c>
      <c r="E60" s="158" t="s">
        <v>176</v>
      </c>
      <c r="F60" s="159">
        <f>SUM(F62)</f>
        <v>0</v>
      </c>
      <c r="G60" s="159">
        <f>SUM(G62)</f>
        <v>0</v>
      </c>
      <c r="H60" s="460">
        <f>SUM(H62)</f>
        <v>0</v>
      </c>
    </row>
    <row r="61" spans="1:8" s="164" customFormat="1" ht="14.25" customHeight="1">
      <c r="A61" s="161"/>
      <c r="B61" s="152"/>
      <c r="C61" s="162"/>
      <c r="D61" s="163"/>
      <c r="E61" s="158" t="s">
        <v>445</v>
      </c>
      <c r="F61" s="159"/>
      <c r="G61" s="159"/>
      <c r="H61" s="460"/>
    </row>
    <row r="62" spans="1:8" ht="15" customHeight="1" thickBot="1">
      <c r="A62" s="161">
        <v>2141</v>
      </c>
      <c r="B62" s="152" t="s">
        <v>554</v>
      </c>
      <c r="C62" s="162">
        <v>4</v>
      </c>
      <c r="D62" s="163">
        <v>1</v>
      </c>
      <c r="E62" s="158" t="s">
        <v>177</v>
      </c>
      <c r="F62" s="178">
        <f>SUM(G62:H62)</f>
        <v>0</v>
      </c>
      <c r="G62" s="178"/>
      <c r="H62" s="190"/>
    </row>
    <row r="63" spans="1:8" ht="49.5" customHeight="1">
      <c r="A63" s="161">
        <v>2150</v>
      </c>
      <c r="B63" s="152" t="s">
        <v>554</v>
      </c>
      <c r="C63" s="162">
        <v>5</v>
      </c>
      <c r="D63" s="163">
        <v>0</v>
      </c>
      <c r="E63" s="158" t="s">
        <v>178</v>
      </c>
      <c r="F63" s="159">
        <f>SUM(F65)</f>
        <v>0</v>
      </c>
      <c r="G63" s="159">
        <f>SUM(G65)</f>
        <v>0</v>
      </c>
      <c r="H63" s="460">
        <f>SUM(H65)</f>
        <v>0</v>
      </c>
    </row>
    <row r="64" spans="1:8" s="164" customFormat="1" ht="14.25" customHeight="1">
      <c r="A64" s="161"/>
      <c r="B64" s="152"/>
      <c r="C64" s="162"/>
      <c r="D64" s="163"/>
      <c r="E64" s="158" t="s">
        <v>445</v>
      </c>
      <c r="F64" s="159"/>
      <c r="G64" s="159"/>
      <c r="H64" s="460"/>
    </row>
    <row r="65" spans="1:8" ht="41.25" customHeight="1" thickBot="1">
      <c r="A65" s="161">
        <v>2151</v>
      </c>
      <c r="B65" s="152" t="s">
        <v>554</v>
      </c>
      <c r="C65" s="162">
        <v>5</v>
      </c>
      <c r="D65" s="163">
        <v>1</v>
      </c>
      <c r="E65" s="158" t="s">
        <v>179</v>
      </c>
      <c r="F65" s="178">
        <f>SUM(G65:H65)</f>
        <v>0</v>
      </c>
      <c r="G65" s="178"/>
      <c r="H65" s="190"/>
    </row>
    <row r="66" spans="1:8" ht="37.5" customHeight="1">
      <c r="A66" s="161">
        <v>2160</v>
      </c>
      <c r="B66" s="152" t="s">
        <v>554</v>
      </c>
      <c r="C66" s="162">
        <v>6</v>
      </c>
      <c r="D66" s="163">
        <v>0</v>
      </c>
      <c r="E66" s="179" t="s">
        <v>180</v>
      </c>
      <c r="F66" s="159">
        <f>SUM(F68)</f>
        <v>602187.9</v>
      </c>
      <c r="G66" s="159">
        <f>SUM(G68)</f>
        <v>112604.1</v>
      </c>
      <c r="H66" s="460">
        <f>SUM(H68)</f>
        <v>489583.8</v>
      </c>
    </row>
    <row r="67" spans="1:8" s="164" customFormat="1" ht="10.5" customHeight="1">
      <c r="A67" s="161"/>
      <c r="B67" s="152"/>
      <c r="C67" s="162"/>
      <c r="D67" s="163"/>
      <c r="E67" s="158" t="s">
        <v>445</v>
      </c>
      <c r="F67" s="159"/>
      <c r="G67" s="159"/>
      <c r="H67" s="460"/>
    </row>
    <row r="68" spans="1:8" ht="39" customHeight="1">
      <c r="A68" s="165">
        <v>2161</v>
      </c>
      <c r="B68" s="166" t="s">
        <v>554</v>
      </c>
      <c r="C68" s="167">
        <v>6</v>
      </c>
      <c r="D68" s="168">
        <v>1</v>
      </c>
      <c r="E68" s="169" t="s">
        <v>181</v>
      </c>
      <c r="F68" s="170">
        <f>SUM(G68:H68)</f>
        <v>602187.9</v>
      </c>
      <c r="G68" s="170">
        <f>G69+G70+G71+G72+G73+G74+G75+G76+G77+G78+G79+G80</f>
        <v>112604.1</v>
      </c>
      <c r="H68" s="170">
        <f>H82+H89</f>
        <v>489583.8</v>
      </c>
    </row>
    <row r="69" spans="1:8" ht="18.75" customHeight="1">
      <c r="A69" s="182"/>
      <c r="B69" s="166"/>
      <c r="C69" s="167"/>
      <c r="D69" s="162"/>
      <c r="E69" s="448" t="s">
        <v>817</v>
      </c>
      <c r="F69" s="170">
        <f aca="true" t="shared" si="2" ref="F69:F89">SUM(G69:H69)</f>
        <v>3000</v>
      </c>
      <c r="G69" s="170">
        <v>3000</v>
      </c>
      <c r="H69" s="185"/>
    </row>
    <row r="70" spans="1:8" ht="24.75" customHeight="1">
      <c r="A70" s="171"/>
      <c r="B70" s="162"/>
      <c r="C70" s="162"/>
      <c r="D70" s="162"/>
      <c r="E70" s="449" t="s">
        <v>698</v>
      </c>
      <c r="F70" s="170">
        <f t="shared" si="2"/>
        <v>2000</v>
      </c>
      <c r="G70" s="159">
        <v>2000</v>
      </c>
      <c r="H70" s="460"/>
    </row>
    <row r="71" spans="1:8" ht="24.75" customHeight="1">
      <c r="A71" s="171"/>
      <c r="B71" s="162"/>
      <c r="C71" s="162"/>
      <c r="D71" s="162"/>
      <c r="E71" s="449" t="s">
        <v>684</v>
      </c>
      <c r="F71" s="170">
        <f t="shared" si="2"/>
        <v>15380</v>
      </c>
      <c r="G71" s="159">
        <v>15380</v>
      </c>
      <c r="H71" s="460"/>
    </row>
    <row r="72" spans="1:8" ht="24.75" customHeight="1">
      <c r="A72" s="171"/>
      <c r="B72" s="162"/>
      <c r="C72" s="162"/>
      <c r="D72" s="162"/>
      <c r="E72" s="449" t="s">
        <v>685</v>
      </c>
      <c r="F72" s="170">
        <f t="shared" si="2"/>
        <v>6000</v>
      </c>
      <c r="G72" s="159">
        <v>6000</v>
      </c>
      <c r="H72" s="460"/>
    </row>
    <row r="73" spans="1:8" ht="24.75" customHeight="1">
      <c r="A73" s="171"/>
      <c r="B73" s="162"/>
      <c r="C73" s="162"/>
      <c r="D73" s="162"/>
      <c r="E73" s="449" t="s">
        <v>691</v>
      </c>
      <c r="F73" s="170">
        <f t="shared" si="2"/>
        <v>2026.8</v>
      </c>
      <c r="G73" s="159">
        <v>2026.8</v>
      </c>
      <c r="H73" s="460"/>
    </row>
    <row r="74" spans="1:8" ht="24.75" customHeight="1">
      <c r="A74" s="171"/>
      <c r="B74" s="162"/>
      <c r="C74" s="162"/>
      <c r="D74" s="162"/>
      <c r="E74" s="449" t="s">
        <v>699</v>
      </c>
      <c r="F74" s="170">
        <f t="shared" si="2"/>
        <v>3019.2</v>
      </c>
      <c r="G74" s="159">
        <v>3019.2</v>
      </c>
      <c r="H74" s="460"/>
    </row>
    <row r="75" spans="1:9" ht="54" customHeight="1">
      <c r="A75" s="171"/>
      <c r="B75" s="162"/>
      <c r="C75" s="162"/>
      <c r="D75" s="162"/>
      <c r="E75" s="450" t="s">
        <v>700</v>
      </c>
      <c r="F75" s="170">
        <f t="shared" si="2"/>
        <v>26178.1</v>
      </c>
      <c r="G75" s="159">
        <v>26178.1</v>
      </c>
      <c r="H75" s="460"/>
      <c r="I75" s="467"/>
    </row>
    <row r="76" spans="1:8" ht="24.75" customHeight="1">
      <c r="A76" s="171"/>
      <c r="B76" s="162"/>
      <c r="C76" s="162"/>
      <c r="D76" s="162"/>
      <c r="E76" s="397" t="s">
        <v>717</v>
      </c>
      <c r="F76" s="170">
        <f t="shared" si="2"/>
        <v>0</v>
      </c>
      <c r="G76" s="159"/>
      <c r="H76" s="460"/>
    </row>
    <row r="77" spans="1:8" ht="24.75" customHeight="1">
      <c r="A77" s="171"/>
      <c r="B77" s="162"/>
      <c r="C77" s="162"/>
      <c r="D77" s="162"/>
      <c r="E77" s="397" t="s">
        <v>701</v>
      </c>
      <c r="F77" s="170">
        <f t="shared" si="2"/>
        <v>50000</v>
      </c>
      <c r="G77" s="159">
        <v>50000</v>
      </c>
      <c r="H77" s="460"/>
    </row>
    <row r="78" spans="1:8" ht="24.75" customHeight="1">
      <c r="A78" s="171"/>
      <c r="B78" s="162"/>
      <c r="C78" s="162"/>
      <c r="D78" s="162"/>
      <c r="E78" s="449" t="s">
        <v>702</v>
      </c>
      <c r="F78" s="170">
        <f t="shared" si="2"/>
        <v>0</v>
      </c>
      <c r="G78" s="159"/>
      <c r="H78" s="460"/>
    </row>
    <row r="79" spans="1:8" ht="37.5" customHeight="1">
      <c r="A79" s="186"/>
      <c r="B79" s="152"/>
      <c r="C79" s="162"/>
      <c r="D79" s="162"/>
      <c r="E79" s="449" t="s">
        <v>703</v>
      </c>
      <c r="F79" s="170">
        <f t="shared" si="2"/>
        <v>0</v>
      </c>
      <c r="G79" s="159"/>
      <c r="H79" s="460"/>
    </row>
    <row r="80" spans="1:8" ht="24.75" customHeight="1">
      <c r="A80" s="186"/>
      <c r="B80" s="152"/>
      <c r="C80" s="162"/>
      <c r="D80" s="162"/>
      <c r="E80" s="449" t="s">
        <v>693</v>
      </c>
      <c r="F80" s="170">
        <f t="shared" si="2"/>
        <v>5000</v>
      </c>
      <c r="G80" s="159">
        <v>5000</v>
      </c>
      <c r="H80" s="460"/>
    </row>
    <row r="81" spans="1:8" ht="24.75" customHeight="1">
      <c r="A81" s="186"/>
      <c r="B81" s="152"/>
      <c r="C81" s="162"/>
      <c r="D81" s="162"/>
      <c r="E81" s="445" t="s">
        <v>792</v>
      </c>
      <c r="F81" s="170">
        <f t="shared" si="2"/>
        <v>0</v>
      </c>
      <c r="G81" s="159"/>
      <c r="H81" s="460"/>
    </row>
    <row r="82" spans="1:8" ht="24.75" customHeight="1">
      <c r="A82" s="186"/>
      <c r="B82" s="152"/>
      <c r="C82" s="162"/>
      <c r="D82" s="162"/>
      <c r="E82" s="451" t="s">
        <v>727</v>
      </c>
      <c r="F82" s="170">
        <f t="shared" si="2"/>
        <v>456000</v>
      </c>
      <c r="G82" s="159"/>
      <c r="H82" s="460">
        <f>SUM(H83+H84+H85)</f>
        <v>456000</v>
      </c>
    </row>
    <row r="83" spans="1:8" ht="24.75" customHeight="1">
      <c r="A83" s="186"/>
      <c r="B83" s="152"/>
      <c r="C83" s="162"/>
      <c r="D83" s="162"/>
      <c r="E83" s="449" t="s">
        <v>725</v>
      </c>
      <c r="F83" s="170">
        <f t="shared" si="2"/>
        <v>0</v>
      </c>
      <c r="G83" s="159"/>
      <c r="H83" s="460"/>
    </row>
    <row r="84" spans="1:8" ht="45" customHeight="1" thickBot="1">
      <c r="A84" s="186"/>
      <c r="B84" s="152"/>
      <c r="C84" s="162"/>
      <c r="D84" s="162"/>
      <c r="E84" s="449" t="s">
        <v>726</v>
      </c>
      <c r="F84" s="170">
        <f t="shared" si="2"/>
        <v>86000</v>
      </c>
      <c r="G84" s="159"/>
      <c r="H84" s="185">
        <v>86000</v>
      </c>
    </row>
    <row r="85" spans="1:8" ht="57" customHeight="1" thickBot="1">
      <c r="A85" s="186"/>
      <c r="B85" s="152"/>
      <c r="C85" s="162"/>
      <c r="D85" s="162"/>
      <c r="E85" s="452" t="s">
        <v>869</v>
      </c>
      <c r="F85" s="170">
        <f t="shared" si="2"/>
        <v>370000</v>
      </c>
      <c r="G85" s="159"/>
      <c r="H85" s="181">
        <v>370000</v>
      </c>
    </row>
    <row r="86" spans="1:8" ht="27.75" customHeight="1">
      <c r="A86" s="186"/>
      <c r="B86" s="152"/>
      <c r="C86" s="162"/>
      <c r="D86" s="162"/>
      <c r="E86" s="452"/>
      <c r="F86" s="170">
        <f t="shared" si="2"/>
        <v>0</v>
      </c>
      <c r="G86" s="159"/>
      <c r="H86" s="462"/>
    </row>
    <row r="87" spans="1:8" ht="27.75" customHeight="1">
      <c r="A87" s="186"/>
      <c r="B87" s="152"/>
      <c r="C87" s="162"/>
      <c r="D87" s="162"/>
      <c r="E87" s="452"/>
      <c r="F87" s="170">
        <f t="shared" si="2"/>
        <v>0</v>
      </c>
      <c r="G87" s="159"/>
      <c r="H87" s="460"/>
    </row>
    <row r="88" spans="1:8" ht="48" customHeight="1">
      <c r="A88" s="186"/>
      <c r="B88" s="152"/>
      <c r="C88" s="162"/>
      <c r="D88" s="162"/>
      <c r="E88" s="445"/>
      <c r="F88" s="170">
        <f t="shared" si="2"/>
        <v>0</v>
      </c>
      <c r="G88" s="159"/>
      <c r="H88" s="460"/>
    </row>
    <row r="89" spans="1:8" ht="26.25" customHeight="1">
      <c r="A89" s="186"/>
      <c r="B89" s="152"/>
      <c r="C89" s="162"/>
      <c r="D89" s="162"/>
      <c r="E89" s="449" t="s">
        <v>728</v>
      </c>
      <c r="F89" s="170">
        <f t="shared" si="2"/>
        <v>33583.8</v>
      </c>
      <c r="G89" s="159"/>
      <c r="H89" s="460">
        <v>33583.8</v>
      </c>
    </row>
    <row r="90" spans="1:8" ht="24">
      <c r="A90" s="161">
        <v>2170</v>
      </c>
      <c r="B90" s="152" t="s">
        <v>554</v>
      </c>
      <c r="C90" s="162">
        <v>7</v>
      </c>
      <c r="D90" s="163">
        <v>0</v>
      </c>
      <c r="E90" s="158" t="s">
        <v>44</v>
      </c>
      <c r="F90" s="159">
        <f>SUM(F92)</f>
        <v>0</v>
      </c>
      <c r="G90" s="159">
        <f>SUM(G92)</f>
        <v>0</v>
      </c>
      <c r="H90" s="460">
        <f>SUM(H92)</f>
        <v>0</v>
      </c>
    </row>
    <row r="91" spans="1:8" s="164" customFormat="1" ht="14.25" customHeight="1">
      <c r="A91" s="161"/>
      <c r="B91" s="152"/>
      <c r="C91" s="162"/>
      <c r="D91" s="163"/>
      <c r="E91" s="158" t="s">
        <v>445</v>
      </c>
      <c r="F91" s="159"/>
      <c r="G91" s="159"/>
      <c r="H91" s="460"/>
    </row>
    <row r="92" spans="1:8" ht="24.75" thickBot="1">
      <c r="A92" s="161">
        <v>2171</v>
      </c>
      <c r="B92" s="152" t="s">
        <v>554</v>
      </c>
      <c r="C92" s="162">
        <v>7</v>
      </c>
      <c r="D92" s="163">
        <v>1</v>
      </c>
      <c r="E92" s="158" t="s">
        <v>44</v>
      </c>
      <c r="F92" s="178">
        <f>SUM(G92:H92)</f>
        <v>0</v>
      </c>
      <c r="G92" s="178"/>
      <c r="H92" s="190"/>
    </row>
    <row r="93" spans="1:8" ht="38.25" customHeight="1">
      <c r="A93" s="161">
        <v>2180</v>
      </c>
      <c r="B93" s="152" t="s">
        <v>554</v>
      </c>
      <c r="C93" s="162">
        <v>8</v>
      </c>
      <c r="D93" s="163">
        <v>0</v>
      </c>
      <c r="E93" s="158" t="s">
        <v>182</v>
      </c>
      <c r="F93" s="159">
        <f>SUM(F95)</f>
        <v>0</v>
      </c>
      <c r="G93" s="159">
        <f>SUM(G95)</f>
        <v>0</v>
      </c>
      <c r="H93" s="460">
        <f>SUM(H95)</f>
        <v>0</v>
      </c>
    </row>
    <row r="94" spans="1:8" s="164" customFormat="1" ht="18.75" customHeight="1">
      <c r="A94" s="161"/>
      <c r="B94" s="152"/>
      <c r="C94" s="162"/>
      <c r="D94" s="163"/>
      <c r="E94" s="158" t="s">
        <v>445</v>
      </c>
      <c r="F94" s="159"/>
      <c r="G94" s="159"/>
      <c r="H94" s="460"/>
    </row>
    <row r="95" spans="1:8" ht="34.5" customHeight="1">
      <c r="A95" s="161">
        <v>2181</v>
      </c>
      <c r="B95" s="152" t="s">
        <v>554</v>
      </c>
      <c r="C95" s="162">
        <v>8</v>
      </c>
      <c r="D95" s="163">
        <v>1</v>
      </c>
      <c r="E95" s="158" t="s">
        <v>182</v>
      </c>
      <c r="F95" s="159">
        <f>SUM(F97:F98)</f>
        <v>0</v>
      </c>
      <c r="G95" s="159">
        <f>SUM(G97:G98)</f>
        <v>0</v>
      </c>
      <c r="H95" s="460">
        <f>SUM(H97:H98)</f>
        <v>0</v>
      </c>
    </row>
    <row r="96" spans="1:8" ht="15">
      <c r="A96" s="161"/>
      <c r="B96" s="152"/>
      <c r="C96" s="162"/>
      <c r="D96" s="163"/>
      <c r="E96" s="176" t="s">
        <v>445</v>
      </c>
      <c r="F96" s="159"/>
      <c r="G96" s="159"/>
      <c r="H96" s="460"/>
    </row>
    <row r="97" spans="1:8" ht="24.75" thickBot="1">
      <c r="A97" s="161">
        <v>2182</v>
      </c>
      <c r="B97" s="152" t="s">
        <v>554</v>
      </c>
      <c r="C97" s="162">
        <v>8</v>
      </c>
      <c r="D97" s="163">
        <v>1</v>
      </c>
      <c r="E97" s="176" t="s">
        <v>452</v>
      </c>
      <c r="F97" s="178">
        <f>SUM(G97:H97)</f>
        <v>0</v>
      </c>
      <c r="G97" s="178"/>
      <c r="H97" s="190"/>
    </row>
    <row r="98" spans="1:8" ht="24.75" thickBot="1">
      <c r="A98" s="161">
        <v>2183</v>
      </c>
      <c r="B98" s="152" t="s">
        <v>554</v>
      </c>
      <c r="C98" s="162">
        <v>8</v>
      </c>
      <c r="D98" s="163">
        <v>1</v>
      </c>
      <c r="E98" s="176" t="s">
        <v>453</v>
      </c>
      <c r="F98" s="178">
        <f>SUM(G98:H98)</f>
        <v>0</v>
      </c>
      <c r="G98" s="178">
        <f>G99</f>
        <v>0</v>
      </c>
      <c r="H98" s="190">
        <f>H99</f>
        <v>0</v>
      </c>
    </row>
    <row r="99" spans="1:8" ht="24.75" thickBot="1">
      <c r="A99" s="161">
        <v>2184</v>
      </c>
      <c r="B99" s="152" t="s">
        <v>554</v>
      </c>
      <c r="C99" s="162">
        <v>8</v>
      </c>
      <c r="D99" s="163">
        <v>1</v>
      </c>
      <c r="E99" s="176" t="s">
        <v>458</v>
      </c>
      <c r="F99" s="178">
        <f>SUM(G99:H99)</f>
        <v>0</v>
      </c>
      <c r="G99" s="178"/>
      <c r="H99" s="190"/>
    </row>
    <row r="100" spans="1:8" ht="15">
      <c r="A100" s="161">
        <v>2185</v>
      </c>
      <c r="B100" s="152" t="s">
        <v>554</v>
      </c>
      <c r="C100" s="162">
        <v>8</v>
      </c>
      <c r="D100" s="163">
        <v>1</v>
      </c>
      <c r="E100" s="176"/>
      <c r="F100" s="159"/>
      <c r="G100" s="159"/>
      <c r="H100" s="460"/>
    </row>
    <row r="101" spans="1:8" s="157" customFormat="1" ht="40.5" customHeight="1">
      <c r="A101" s="161">
        <v>2200</v>
      </c>
      <c r="B101" s="152" t="s">
        <v>555</v>
      </c>
      <c r="C101" s="162">
        <v>0</v>
      </c>
      <c r="D101" s="163">
        <v>0</v>
      </c>
      <c r="E101" s="155" t="s">
        <v>826</v>
      </c>
      <c r="F101" s="180">
        <f>SUM(F103,F106,F109,F112,F115)</f>
        <v>0</v>
      </c>
      <c r="G101" s="180">
        <f>SUM(G103,G106,G109,G112,G115)</f>
        <v>0</v>
      </c>
      <c r="H101" s="463">
        <f>SUM(H103,H106,H109,H112,H115)</f>
        <v>0</v>
      </c>
    </row>
    <row r="102" spans="1:8" ht="11.25" customHeight="1">
      <c r="A102" s="151"/>
      <c r="B102" s="152"/>
      <c r="C102" s="153"/>
      <c r="D102" s="154"/>
      <c r="E102" s="158" t="s">
        <v>444</v>
      </c>
      <c r="F102" s="184"/>
      <c r="G102" s="184"/>
      <c r="H102" s="462"/>
    </row>
    <row r="103" spans="1:8" ht="21" customHeight="1">
      <c r="A103" s="161">
        <v>2210</v>
      </c>
      <c r="B103" s="152" t="s">
        <v>555</v>
      </c>
      <c r="C103" s="162">
        <v>1</v>
      </c>
      <c r="D103" s="163">
        <v>0</v>
      </c>
      <c r="E103" s="158" t="s">
        <v>183</v>
      </c>
      <c r="F103" s="159">
        <f>SUM(F105)</f>
        <v>0</v>
      </c>
      <c r="G103" s="159">
        <f>SUM(G105)</f>
        <v>0</v>
      </c>
      <c r="H103" s="460">
        <f>SUM(H105)</f>
        <v>0</v>
      </c>
    </row>
    <row r="104" spans="1:8" s="164" customFormat="1" ht="10.5" customHeight="1">
      <c r="A104" s="161"/>
      <c r="B104" s="152"/>
      <c r="C104" s="162"/>
      <c r="D104" s="163"/>
      <c r="E104" s="158" t="s">
        <v>445</v>
      </c>
      <c r="F104" s="159"/>
      <c r="G104" s="159"/>
      <c r="H104" s="460"/>
    </row>
    <row r="105" spans="1:8" ht="19.5" customHeight="1" thickBot="1">
      <c r="A105" s="161">
        <v>2211</v>
      </c>
      <c r="B105" s="152" t="s">
        <v>555</v>
      </c>
      <c r="C105" s="162">
        <v>1</v>
      </c>
      <c r="D105" s="163">
        <v>1</v>
      </c>
      <c r="E105" s="158" t="s">
        <v>184</v>
      </c>
      <c r="F105" s="178">
        <f>SUM(G105:H105)</f>
        <v>0</v>
      </c>
      <c r="G105" s="178"/>
      <c r="H105" s="190"/>
    </row>
    <row r="106" spans="1:8" ht="17.25" customHeight="1">
      <c r="A106" s="161">
        <v>2220</v>
      </c>
      <c r="B106" s="152" t="s">
        <v>555</v>
      </c>
      <c r="C106" s="162">
        <v>2</v>
      </c>
      <c r="D106" s="163">
        <v>0</v>
      </c>
      <c r="E106" s="158" t="s">
        <v>185</v>
      </c>
      <c r="F106" s="159">
        <f>SUM(F108)</f>
        <v>0</v>
      </c>
      <c r="G106" s="159">
        <f>SUM(G108)</f>
        <v>0</v>
      </c>
      <c r="H106" s="460">
        <f>SUM(H108)</f>
        <v>0</v>
      </c>
    </row>
    <row r="107" spans="1:8" s="164" customFormat="1" ht="10.5" customHeight="1">
      <c r="A107" s="161"/>
      <c r="B107" s="152"/>
      <c r="C107" s="162"/>
      <c r="D107" s="163"/>
      <c r="E107" s="158" t="s">
        <v>445</v>
      </c>
      <c r="F107" s="159"/>
      <c r="G107" s="159"/>
      <c r="H107" s="460"/>
    </row>
    <row r="108" spans="1:8" ht="15.75" customHeight="1" thickBot="1">
      <c r="A108" s="161">
        <v>2221</v>
      </c>
      <c r="B108" s="152" t="s">
        <v>555</v>
      </c>
      <c r="C108" s="162">
        <v>2</v>
      </c>
      <c r="D108" s="163">
        <v>1</v>
      </c>
      <c r="E108" s="158" t="s">
        <v>186</v>
      </c>
      <c r="F108" s="178">
        <f>SUM(G108:H108)</f>
        <v>0</v>
      </c>
      <c r="G108" s="178"/>
      <c r="H108" s="190"/>
    </row>
    <row r="109" spans="1:8" ht="17.25" customHeight="1">
      <c r="A109" s="161">
        <v>2230</v>
      </c>
      <c r="B109" s="152" t="s">
        <v>555</v>
      </c>
      <c r="C109" s="162">
        <v>3</v>
      </c>
      <c r="D109" s="163">
        <v>0</v>
      </c>
      <c r="E109" s="158" t="s">
        <v>187</v>
      </c>
      <c r="F109" s="159">
        <f>SUM(F111)</f>
        <v>0</v>
      </c>
      <c r="G109" s="159">
        <f>SUM(G111)</f>
        <v>0</v>
      </c>
      <c r="H109" s="460">
        <f>SUM(H111)</f>
        <v>0</v>
      </c>
    </row>
    <row r="110" spans="1:8" s="164" customFormat="1" ht="14.25" customHeight="1">
      <c r="A110" s="161"/>
      <c r="B110" s="152"/>
      <c r="C110" s="162"/>
      <c r="D110" s="163"/>
      <c r="E110" s="158" t="s">
        <v>445</v>
      </c>
      <c r="F110" s="159"/>
      <c r="G110" s="159"/>
      <c r="H110" s="460"/>
    </row>
    <row r="111" spans="1:8" ht="19.5" customHeight="1" thickBot="1">
      <c r="A111" s="161">
        <v>2231</v>
      </c>
      <c r="B111" s="152" t="s">
        <v>555</v>
      </c>
      <c r="C111" s="162">
        <v>3</v>
      </c>
      <c r="D111" s="163">
        <v>1</v>
      </c>
      <c r="E111" s="158" t="s">
        <v>188</v>
      </c>
      <c r="F111" s="178">
        <f>SUM(G111:H111)</f>
        <v>0</v>
      </c>
      <c r="G111" s="178"/>
      <c r="H111" s="190"/>
    </row>
    <row r="112" spans="1:8" ht="38.25" customHeight="1">
      <c r="A112" s="161">
        <v>2240</v>
      </c>
      <c r="B112" s="152" t="s">
        <v>555</v>
      </c>
      <c r="C112" s="162">
        <v>4</v>
      </c>
      <c r="D112" s="163">
        <v>0</v>
      </c>
      <c r="E112" s="158" t="s">
        <v>189</v>
      </c>
      <c r="F112" s="159">
        <f>SUM(F114)</f>
        <v>0</v>
      </c>
      <c r="G112" s="159">
        <f>SUM(G114)</f>
        <v>0</v>
      </c>
      <c r="H112" s="460">
        <f>SUM(H114)</f>
        <v>0</v>
      </c>
    </row>
    <row r="113" spans="1:8" s="164" customFormat="1" ht="15.75" customHeight="1">
      <c r="A113" s="161"/>
      <c r="B113" s="162"/>
      <c r="C113" s="162"/>
      <c r="D113" s="163"/>
      <c r="E113" s="158" t="s">
        <v>445</v>
      </c>
      <c r="F113" s="159"/>
      <c r="G113" s="159"/>
      <c r="H113" s="460"/>
    </row>
    <row r="114" spans="1:8" ht="34.5" customHeight="1" thickBot="1">
      <c r="A114" s="161">
        <v>2241</v>
      </c>
      <c r="B114" s="152" t="s">
        <v>555</v>
      </c>
      <c r="C114" s="162">
        <v>4</v>
      </c>
      <c r="D114" s="163">
        <v>1</v>
      </c>
      <c r="E114" s="158" t="s">
        <v>189</v>
      </c>
      <c r="F114" s="178">
        <f>SUM(G114:H114)</f>
        <v>0</v>
      </c>
      <c r="G114" s="178"/>
      <c r="H114" s="190"/>
    </row>
    <row r="115" spans="1:8" ht="27.75" customHeight="1">
      <c r="A115" s="161">
        <v>2250</v>
      </c>
      <c r="B115" s="152" t="s">
        <v>555</v>
      </c>
      <c r="C115" s="162">
        <v>5</v>
      </c>
      <c r="D115" s="163">
        <v>0</v>
      </c>
      <c r="E115" s="158" t="s">
        <v>190</v>
      </c>
      <c r="F115" s="159">
        <f>SUM(F117)</f>
        <v>0</v>
      </c>
      <c r="G115" s="159">
        <f>SUM(G117)</f>
        <v>0</v>
      </c>
      <c r="H115" s="460">
        <f>SUM(H117)</f>
        <v>0</v>
      </c>
    </row>
    <row r="116" spans="1:8" s="164" customFormat="1" ht="13.5" customHeight="1">
      <c r="A116" s="161"/>
      <c r="B116" s="152"/>
      <c r="C116" s="162"/>
      <c r="D116" s="163"/>
      <c r="E116" s="158" t="s">
        <v>445</v>
      </c>
      <c r="F116" s="159"/>
      <c r="G116" s="159"/>
      <c r="H116" s="460"/>
    </row>
    <row r="117" spans="1:8" ht="25.5" customHeight="1" thickBot="1">
      <c r="A117" s="161">
        <v>2251</v>
      </c>
      <c r="B117" s="162" t="s">
        <v>555</v>
      </c>
      <c r="C117" s="162">
        <v>5</v>
      </c>
      <c r="D117" s="163">
        <v>1</v>
      </c>
      <c r="E117" s="158" t="s">
        <v>190</v>
      </c>
      <c r="F117" s="178">
        <f>SUM(G117:H117)</f>
        <v>0</v>
      </c>
      <c r="G117" s="178"/>
      <c r="H117" s="190"/>
    </row>
    <row r="118" spans="1:8" s="157" customFormat="1" ht="62.25" customHeight="1">
      <c r="A118" s="161">
        <v>2300</v>
      </c>
      <c r="B118" s="187" t="s">
        <v>556</v>
      </c>
      <c r="C118" s="188">
        <v>0</v>
      </c>
      <c r="D118" s="189">
        <v>0</v>
      </c>
      <c r="E118" s="179" t="s">
        <v>827</v>
      </c>
      <c r="F118" s="180">
        <f>SUM(F120,F125,F128,F132,F135,F138,F141)</f>
        <v>0</v>
      </c>
      <c r="G118" s="180">
        <f>SUM(G120,G125,G128,G132,G135,G138,G141)</f>
        <v>0</v>
      </c>
      <c r="H118" s="463">
        <f>SUM(H120,H125,H128,H132,H135,H138,H141)</f>
        <v>0</v>
      </c>
    </row>
    <row r="119" spans="1:8" ht="13.5" customHeight="1">
      <c r="A119" s="151"/>
      <c r="B119" s="152"/>
      <c r="C119" s="153"/>
      <c r="D119" s="154"/>
      <c r="E119" s="158" t="s">
        <v>444</v>
      </c>
      <c r="F119" s="184"/>
      <c r="G119" s="184"/>
      <c r="H119" s="462"/>
    </row>
    <row r="120" spans="1:8" ht="26.25" customHeight="1">
      <c r="A120" s="161">
        <v>2310</v>
      </c>
      <c r="B120" s="187" t="s">
        <v>556</v>
      </c>
      <c r="C120" s="162">
        <v>1</v>
      </c>
      <c r="D120" s="163">
        <v>0</v>
      </c>
      <c r="E120" s="158" t="s">
        <v>352</v>
      </c>
      <c r="F120" s="159">
        <f>SUM(F122:F124)</f>
        <v>0</v>
      </c>
      <c r="G120" s="159">
        <f>SUM(G122:G124)</f>
        <v>0</v>
      </c>
      <c r="H120" s="460">
        <f>SUM(H122:H124)</f>
        <v>0</v>
      </c>
    </row>
    <row r="121" spans="1:8" s="164" customFormat="1" ht="12.75" customHeight="1">
      <c r="A121" s="161"/>
      <c r="B121" s="152"/>
      <c r="C121" s="162"/>
      <c r="D121" s="163"/>
      <c r="E121" s="158" t="s">
        <v>445</v>
      </c>
      <c r="F121" s="159"/>
      <c r="G121" s="159"/>
      <c r="H121" s="460"/>
    </row>
    <row r="122" spans="1:8" ht="21.75" customHeight="1" thickBot="1">
      <c r="A122" s="161">
        <v>2311</v>
      </c>
      <c r="B122" s="187" t="s">
        <v>556</v>
      </c>
      <c r="C122" s="162">
        <v>1</v>
      </c>
      <c r="D122" s="163">
        <v>1</v>
      </c>
      <c r="E122" s="158" t="s">
        <v>191</v>
      </c>
      <c r="F122" s="178">
        <f>SUM(G122:H122)</f>
        <v>0</v>
      </c>
      <c r="G122" s="178"/>
      <c r="H122" s="190"/>
    </row>
    <row r="123" spans="1:8" ht="15.75" thickBot="1">
      <c r="A123" s="161">
        <v>2312</v>
      </c>
      <c r="B123" s="187" t="s">
        <v>556</v>
      </c>
      <c r="C123" s="162">
        <v>1</v>
      </c>
      <c r="D123" s="163">
        <v>2</v>
      </c>
      <c r="E123" s="158" t="s">
        <v>353</v>
      </c>
      <c r="F123" s="178">
        <f>SUM(G123:H123)</f>
        <v>0</v>
      </c>
      <c r="G123" s="178"/>
      <c r="H123" s="190"/>
    </row>
    <row r="124" spans="1:8" ht="15.75" thickBot="1">
      <c r="A124" s="161">
        <v>2313</v>
      </c>
      <c r="B124" s="187" t="s">
        <v>556</v>
      </c>
      <c r="C124" s="162">
        <v>1</v>
      </c>
      <c r="D124" s="163">
        <v>3</v>
      </c>
      <c r="E124" s="158" t="s">
        <v>354</v>
      </c>
      <c r="F124" s="178">
        <f>SUM(G124:H124)</f>
        <v>0</v>
      </c>
      <c r="G124" s="178"/>
      <c r="H124" s="190"/>
    </row>
    <row r="125" spans="1:8" ht="19.5" customHeight="1">
      <c r="A125" s="161">
        <v>2320</v>
      </c>
      <c r="B125" s="187" t="s">
        <v>556</v>
      </c>
      <c r="C125" s="162">
        <v>2</v>
      </c>
      <c r="D125" s="163">
        <v>0</v>
      </c>
      <c r="E125" s="158" t="s">
        <v>355</v>
      </c>
      <c r="F125" s="159">
        <f>SUM(F127)</f>
        <v>0</v>
      </c>
      <c r="G125" s="159">
        <f>SUM(G127)</f>
        <v>0</v>
      </c>
      <c r="H125" s="460">
        <f>SUM(H127)</f>
        <v>0</v>
      </c>
    </row>
    <row r="126" spans="1:8" s="164" customFormat="1" ht="14.25" customHeight="1">
      <c r="A126" s="161"/>
      <c r="B126" s="152"/>
      <c r="C126" s="162"/>
      <c r="D126" s="163"/>
      <c r="E126" s="158" t="s">
        <v>445</v>
      </c>
      <c r="F126" s="159"/>
      <c r="G126" s="159"/>
      <c r="H126" s="460"/>
    </row>
    <row r="127" spans="1:8" ht="15.75" customHeight="1" thickBot="1">
      <c r="A127" s="161">
        <v>2321</v>
      </c>
      <c r="B127" s="187" t="s">
        <v>556</v>
      </c>
      <c r="C127" s="162">
        <v>2</v>
      </c>
      <c r="D127" s="163">
        <v>1</v>
      </c>
      <c r="E127" s="158" t="s">
        <v>356</v>
      </c>
      <c r="F127" s="178">
        <f>SUM(G127:H127)</f>
        <v>0</v>
      </c>
      <c r="G127" s="178"/>
      <c r="H127" s="190"/>
    </row>
    <row r="128" spans="1:8" ht="26.25" customHeight="1">
      <c r="A128" s="161">
        <v>2330</v>
      </c>
      <c r="B128" s="187" t="s">
        <v>556</v>
      </c>
      <c r="C128" s="162">
        <v>3</v>
      </c>
      <c r="D128" s="163">
        <v>0</v>
      </c>
      <c r="E128" s="158" t="s">
        <v>357</v>
      </c>
      <c r="F128" s="159">
        <f>SUM(F130:F131)</f>
        <v>0</v>
      </c>
      <c r="G128" s="159">
        <f>SUM(G130:G131)</f>
        <v>0</v>
      </c>
      <c r="H128" s="460">
        <f>SUM(H130:H131)</f>
        <v>0</v>
      </c>
    </row>
    <row r="129" spans="1:8" s="164" customFormat="1" ht="16.5" customHeight="1">
      <c r="A129" s="161"/>
      <c r="B129" s="152"/>
      <c r="C129" s="162"/>
      <c r="D129" s="163"/>
      <c r="E129" s="158" t="s">
        <v>445</v>
      </c>
      <c r="F129" s="159"/>
      <c r="G129" s="159"/>
      <c r="H129" s="460"/>
    </row>
    <row r="130" spans="1:8" ht="20.25" customHeight="1" thickBot="1">
      <c r="A130" s="161">
        <v>2331</v>
      </c>
      <c r="B130" s="187" t="s">
        <v>556</v>
      </c>
      <c r="C130" s="162">
        <v>3</v>
      </c>
      <c r="D130" s="163">
        <v>1</v>
      </c>
      <c r="E130" s="158" t="s">
        <v>192</v>
      </c>
      <c r="F130" s="178">
        <f>SUM(G130:H130)</f>
        <v>0</v>
      </c>
      <c r="G130" s="178"/>
      <c r="H130" s="190"/>
    </row>
    <row r="131" spans="1:8" ht="15.75" thickBot="1">
      <c r="A131" s="161">
        <v>2332</v>
      </c>
      <c r="B131" s="187" t="s">
        <v>556</v>
      </c>
      <c r="C131" s="162">
        <v>3</v>
      </c>
      <c r="D131" s="163">
        <v>2</v>
      </c>
      <c r="E131" s="158" t="s">
        <v>358</v>
      </c>
      <c r="F131" s="178">
        <f>SUM(G131:H131)</f>
        <v>0</v>
      </c>
      <c r="G131" s="178"/>
      <c r="H131" s="190"/>
    </row>
    <row r="132" spans="1:8" ht="15">
      <c r="A132" s="161">
        <v>2340</v>
      </c>
      <c r="B132" s="187" t="s">
        <v>556</v>
      </c>
      <c r="C132" s="162">
        <v>4</v>
      </c>
      <c r="D132" s="163">
        <v>0</v>
      </c>
      <c r="E132" s="158" t="s">
        <v>359</v>
      </c>
      <c r="F132" s="159">
        <f>SUM(F134)</f>
        <v>0</v>
      </c>
      <c r="G132" s="159">
        <f>SUM(G134)</f>
        <v>0</v>
      </c>
      <c r="H132" s="460">
        <f>SUM(H134)</f>
        <v>0</v>
      </c>
    </row>
    <row r="133" spans="1:8" s="164" customFormat="1" ht="14.25" customHeight="1">
      <c r="A133" s="161"/>
      <c r="B133" s="152"/>
      <c r="C133" s="162"/>
      <c r="D133" s="163"/>
      <c r="E133" s="158" t="s">
        <v>445</v>
      </c>
      <c r="F133" s="159"/>
      <c r="G133" s="159"/>
      <c r="H133" s="460"/>
    </row>
    <row r="134" spans="1:8" ht="15.75" thickBot="1">
      <c r="A134" s="161">
        <v>2341</v>
      </c>
      <c r="B134" s="187" t="s">
        <v>556</v>
      </c>
      <c r="C134" s="162">
        <v>4</v>
      </c>
      <c r="D134" s="163">
        <v>1</v>
      </c>
      <c r="E134" s="158" t="s">
        <v>359</v>
      </c>
      <c r="F134" s="178">
        <f>SUM(G134:H134)</f>
        <v>0</v>
      </c>
      <c r="G134" s="178"/>
      <c r="H134" s="190"/>
    </row>
    <row r="135" spans="1:8" ht="14.25" customHeight="1">
      <c r="A135" s="161">
        <v>2350</v>
      </c>
      <c r="B135" s="187" t="s">
        <v>556</v>
      </c>
      <c r="C135" s="162">
        <v>5</v>
      </c>
      <c r="D135" s="163">
        <v>0</v>
      </c>
      <c r="E135" s="158" t="s">
        <v>193</v>
      </c>
      <c r="F135" s="159">
        <f>SUM(F137)</f>
        <v>0</v>
      </c>
      <c r="G135" s="159">
        <f>SUM(G137)</f>
        <v>0</v>
      </c>
      <c r="H135" s="460">
        <f>SUM(H137)</f>
        <v>0</v>
      </c>
    </row>
    <row r="136" spans="1:8" s="164" customFormat="1" ht="14.25" customHeight="1">
      <c r="A136" s="161"/>
      <c r="B136" s="152"/>
      <c r="C136" s="162"/>
      <c r="D136" s="163"/>
      <c r="E136" s="158" t="s">
        <v>445</v>
      </c>
      <c r="F136" s="159"/>
      <c r="G136" s="159"/>
      <c r="H136" s="460"/>
    </row>
    <row r="137" spans="1:8" ht="18" customHeight="1" thickBot="1">
      <c r="A137" s="161">
        <v>2351</v>
      </c>
      <c r="B137" s="187" t="s">
        <v>556</v>
      </c>
      <c r="C137" s="162">
        <v>5</v>
      </c>
      <c r="D137" s="163">
        <v>1</v>
      </c>
      <c r="E137" s="158" t="s">
        <v>194</v>
      </c>
      <c r="F137" s="178">
        <f>SUM(G137:H137)</f>
        <v>0</v>
      </c>
      <c r="G137" s="178"/>
      <c r="H137" s="190"/>
    </row>
    <row r="138" spans="1:8" ht="39" customHeight="1">
      <c r="A138" s="161">
        <v>2360</v>
      </c>
      <c r="B138" s="187" t="s">
        <v>556</v>
      </c>
      <c r="C138" s="162">
        <v>6</v>
      </c>
      <c r="D138" s="163">
        <v>0</v>
      </c>
      <c r="E138" s="158" t="s">
        <v>476</v>
      </c>
      <c r="F138" s="159">
        <f>SUM(F140)</f>
        <v>0</v>
      </c>
      <c r="G138" s="159">
        <f>SUM(G140)</f>
        <v>0</v>
      </c>
      <c r="H138" s="460">
        <f>SUM(H140)</f>
        <v>0</v>
      </c>
    </row>
    <row r="139" spans="1:8" s="164" customFormat="1" ht="13.5" customHeight="1">
      <c r="A139" s="161"/>
      <c r="B139" s="152"/>
      <c r="C139" s="162"/>
      <c r="D139" s="163"/>
      <c r="E139" s="158" t="s">
        <v>445</v>
      </c>
      <c r="F139" s="159"/>
      <c r="G139" s="159"/>
      <c r="H139" s="460"/>
    </row>
    <row r="140" spans="1:8" ht="42" customHeight="1" thickBot="1">
      <c r="A140" s="161">
        <v>2361</v>
      </c>
      <c r="B140" s="187" t="s">
        <v>556</v>
      </c>
      <c r="C140" s="162">
        <v>6</v>
      </c>
      <c r="D140" s="163">
        <v>1</v>
      </c>
      <c r="E140" s="158" t="s">
        <v>476</v>
      </c>
      <c r="F140" s="178">
        <f>SUM(G140:H140)</f>
        <v>0</v>
      </c>
      <c r="G140" s="178"/>
      <c r="H140" s="190"/>
    </row>
    <row r="141" spans="1:8" ht="34.5" customHeight="1">
      <c r="A141" s="161">
        <v>2370</v>
      </c>
      <c r="B141" s="187" t="s">
        <v>556</v>
      </c>
      <c r="C141" s="162">
        <v>7</v>
      </c>
      <c r="D141" s="163">
        <v>0</v>
      </c>
      <c r="E141" s="158" t="s">
        <v>477</v>
      </c>
      <c r="F141" s="159">
        <f>SUM(F143)</f>
        <v>0</v>
      </c>
      <c r="G141" s="159">
        <f>SUM(G143)</f>
        <v>0</v>
      </c>
      <c r="H141" s="460">
        <f>SUM(H143)</f>
        <v>0</v>
      </c>
    </row>
    <row r="142" spans="1:8" s="164" customFormat="1" ht="12" customHeight="1">
      <c r="A142" s="161"/>
      <c r="B142" s="152"/>
      <c r="C142" s="162"/>
      <c r="D142" s="163"/>
      <c r="E142" s="158" t="s">
        <v>445</v>
      </c>
      <c r="F142" s="159"/>
      <c r="G142" s="159"/>
      <c r="H142" s="460"/>
    </row>
    <row r="143" spans="1:8" ht="38.25" customHeight="1" thickBot="1">
      <c r="A143" s="161">
        <v>2371</v>
      </c>
      <c r="B143" s="187" t="s">
        <v>556</v>
      </c>
      <c r="C143" s="162">
        <v>7</v>
      </c>
      <c r="D143" s="163">
        <v>1</v>
      </c>
      <c r="E143" s="158" t="s">
        <v>478</v>
      </c>
      <c r="F143" s="178">
        <f>SUM(G143:H143)</f>
        <v>0</v>
      </c>
      <c r="G143" s="178"/>
      <c r="H143" s="190"/>
    </row>
    <row r="144" spans="1:8" s="157" customFormat="1" ht="48.75" customHeight="1">
      <c r="A144" s="161">
        <v>2400</v>
      </c>
      <c r="B144" s="187" t="s">
        <v>1</v>
      </c>
      <c r="C144" s="188">
        <v>0</v>
      </c>
      <c r="D144" s="189">
        <v>0</v>
      </c>
      <c r="E144" s="179" t="s">
        <v>828</v>
      </c>
      <c r="F144" s="180">
        <f>SUM(F146,F150,F163,F171,F176,F189,F192,F198,F207)</f>
        <v>211180.6</v>
      </c>
      <c r="G144" s="180">
        <f>SUM(G146,G150,G163,G171,G176,G189,G192,G198,G207)</f>
        <v>81980.6</v>
      </c>
      <c r="H144" s="180">
        <f>SUM(H146,H150,H163,H171,H176,H189,H192,H198,H207)</f>
        <v>129200</v>
      </c>
    </row>
    <row r="145" spans="1:8" ht="18" customHeight="1">
      <c r="A145" s="151"/>
      <c r="B145" s="152"/>
      <c r="C145" s="153"/>
      <c r="D145" s="154"/>
      <c r="E145" s="158" t="s">
        <v>444</v>
      </c>
      <c r="F145" s="184"/>
      <c r="G145" s="184"/>
      <c r="H145" s="462"/>
    </row>
    <row r="146" spans="1:8" ht="36.75" customHeight="1">
      <c r="A146" s="161">
        <v>2410</v>
      </c>
      <c r="B146" s="187" t="s">
        <v>1</v>
      </c>
      <c r="C146" s="162">
        <v>1</v>
      </c>
      <c r="D146" s="163">
        <v>0</v>
      </c>
      <c r="E146" s="158" t="s">
        <v>195</v>
      </c>
      <c r="F146" s="159">
        <f>SUM(F148:F149)</f>
        <v>0</v>
      </c>
      <c r="G146" s="159">
        <f>SUM(G148:G149)</f>
        <v>0</v>
      </c>
      <c r="H146" s="460">
        <f>SUM(H148:H149)</f>
        <v>0</v>
      </c>
    </row>
    <row r="147" spans="1:8" s="164" customFormat="1" ht="13.5" customHeight="1">
      <c r="A147" s="161"/>
      <c r="B147" s="152"/>
      <c r="C147" s="162"/>
      <c r="D147" s="163"/>
      <c r="E147" s="158" t="s">
        <v>445</v>
      </c>
      <c r="F147" s="159"/>
      <c r="G147" s="159"/>
      <c r="H147" s="460"/>
    </row>
    <row r="148" spans="1:8" ht="29.25" customHeight="1" thickBot="1">
      <c r="A148" s="161">
        <v>2411</v>
      </c>
      <c r="B148" s="187" t="s">
        <v>1</v>
      </c>
      <c r="C148" s="162">
        <v>1</v>
      </c>
      <c r="D148" s="163">
        <v>1</v>
      </c>
      <c r="E148" s="158" t="s">
        <v>196</v>
      </c>
      <c r="F148" s="178">
        <f>SUM(G148:H148)</f>
        <v>0</v>
      </c>
      <c r="G148" s="178"/>
      <c r="H148" s="190"/>
    </row>
    <row r="149" spans="1:8" ht="36.75" customHeight="1" thickBot="1">
      <c r="A149" s="161">
        <v>2412</v>
      </c>
      <c r="B149" s="187" t="s">
        <v>1</v>
      </c>
      <c r="C149" s="162">
        <v>1</v>
      </c>
      <c r="D149" s="163">
        <v>2</v>
      </c>
      <c r="E149" s="158" t="s">
        <v>197</v>
      </c>
      <c r="F149" s="178">
        <f>SUM(G149:H149)</f>
        <v>0</v>
      </c>
      <c r="G149" s="178"/>
      <c r="H149" s="190"/>
    </row>
    <row r="150" spans="1:8" ht="40.5" customHeight="1" thickBot="1">
      <c r="A150" s="161">
        <v>2420</v>
      </c>
      <c r="B150" s="187" t="s">
        <v>1</v>
      </c>
      <c r="C150" s="162">
        <v>2</v>
      </c>
      <c r="D150" s="163">
        <v>0</v>
      </c>
      <c r="E150" s="158" t="s">
        <v>198</v>
      </c>
      <c r="F150" s="178">
        <f>SUM(G150:H150)</f>
        <v>17028</v>
      </c>
      <c r="G150" s="159">
        <f>SUM(G152,G160,G161,G162)</f>
        <v>17028</v>
      </c>
      <c r="H150" s="159">
        <f>SUM(H152,H160,H161,H162)</f>
        <v>0</v>
      </c>
    </row>
    <row r="151" spans="1:8" s="164" customFormat="1" ht="13.5" customHeight="1">
      <c r="A151" s="161"/>
      <c r="B151" s="152"/>
      <c r="C151" s="162"/>
      <c r="D151" s="163"/>
      <c r="E151" s="158" t="s">
        <v>445</v>
      </c>
      <c r="F151" s="159"/>
      <c r="G151" s="159"/>
      <c r="H151" s="460"/>
    </row>
    <row r="152" spans="1:8" ht="16.5" customHeight="1" thickBot="1">
      <c r="A152" s="161">
        <v>2421</v>
      </c>
      <c r="B152" s="187" t="s">
        <v>1</v>
      </c>
      <c r="C152" s="162">
        <v>2</v>
      </c>
      <c r="D152" s="163">
        <v>1</v>
      </c>
      <c r="E152" s="179" t="s">
        <v>199</v>
      </c>
      <c r="F152" s="178">
        <f aca="true" t="shared" si="3" ref="F152:F163">SUM(G152:H152)</f>
        <v>17028</v>
      </c>
      <c r="G152" s="178">
        <f>SUM(G153,G157)</f>
        <v>17028</v>
      </c>
      <c r="H152" s="178">
        <f>SUM(H153,H158)</f>
        <v>0</v>
      </c>
    </row>
    <row r="153" spans="1:8" ht="39.75" customHeight="1" thickBot="1">
      <c r="A153" s="161"/>
      <c r="B153" s="187" t="s">
        <v>1</v>
      </c>
      <c r="C153" s="162" t="s">
        <v>503</v>
      </c>
      <c r="D153" s="163" t="s">
        <v>502</v>
      </c>
      <c r="E153" s="446" t="s">
        <v>716</v>
      </c>
      <c r="F153" s="178">
        <f>SUM(G153:H153)</f>
        <v>17000</v>
      </c>
      <c r="G153" s="178">
        <f>SUM(G154,G155,G156)</f>
        <v>17000</v>
      </c>
      <c r="H153" s="178">
        <f>SUM(H154,H155,H156,H158)</f>
        <v>0</v>
      </c>
    </row>
    <row r="154" spans="1:8" ht="39.75" customHeight="1" thickBot="1">
      <c r="A154" s="161"/>
      <c r="B154" s="187"/>
      <c r="C154" s="162"/>
      <c r="D154" s="163"/>
      <c r="E154" s="446" t="s">
        <v>684</v>
      </c>
      <c r="F154" s="178">
        <f t="shared" si="3"/>
        <v>1000</v>
      </c>
      <c r="G154" s="178">
        <v>1000</v>
      </c>
      <c r="H154" s="190"/>
    </row>
    <row r="155" spans="1:8" ht="39.75" customHeight="1" thickBot="1">
      <c r="A155" s="161"/>
      <c r="B155" s="187"/>
      <c r="C155" s="162"/>
      <c r="D155" s="162"/>
      <c r="E155" s="446" t="s">
        <v>687</v>
      </c>
      <c r="F155" s="178">
        <f t="shared" si="3"/>
        <v>1000</v>
      </c>
      <c r="G155" s="178">
        <v>1000</v>
      </c>
      <c r="H155" s="190"/>
    </row>
    <row r="156" spans="1:8" ht="39.75" customHeight="1" thickBot="1">
      <c r="A156" s="161"/>
      <c r="B156" s="187"/>
      <c r="C156" s="162"/>
      <c r="D156" s="163"/>
      <c r="E156" s="453" t="s">
        <v>704</v>
      </c>
      <c r="F156" s="178">
        <f t="shared" si="3"/>
        <v>15000</v>
      </c>
      <c r="G156" s="178">
        <v>15000</v>
      </c>
      <c r="H156" s="190"/>
    </row>
    <row r="157" spans="1:8" ht="39.75" customHeight="1" thickBot="1">
      <c r="A157" s="161"/>
      <c r="B157" s="187"/>
      <c r="C157" s="162"/>
      <c r="D157" s="163"/>
      <c r="E157" s="466" t="s">
        <v>875</v>
      </c>
      <c r="F157" s="178">
        <f>SUM(G157:H157)</f>
        <v>28</v>
      </c>
      <c r="G157" s="178">
        <f>SUM(G158,G159,G160,G162)</f>
        <v>28</v>
      </c>
      <c r="H157" s="185"/>
    </row>
    <row r="158" spans="1:8" ht="39.75" customHeight="1" thickBot="1">
      <c r="A158" s="161"/>
      <c r="B158" s="187"/>
      <c r="C158" s="162"/>
      <c r="D158" s="163"/>
      <c r="E158" s="446" t="s">
        <v>684</v>
      </c>
      <c r="F158" s="178">
        <f t="shared" si="3"/>
        <v>28</v>
      </c>
      <c r="G158" s="178">
        <v>28</v>
      </c>
      <c r="H158" s="460"/>
    </row>
    <row r="159" spans="1:8" ht="28.5" customHeight="1" thickBot="1">
      <c r="A159" s="161"/>
      <c r="B159" s="187"/>
      <c r="C159" s="162"/>
      <c r="D159" s="163"/>
      <c r="E159" s="176" t="s">
        <v>734</v>
      </c>
      <c r="F159" s="178">
        <f t="shared" si="3"/>
        <v>0</v>
      </c>
      <c r="G159" s="178"/>
      <c r="H159" s="190"/>
    </row>
    <row r="160" spans="1:8" ht="17.25" customHeight="1" thickBot="1">
      <c r="A160" s="161">
        <v>2422</v>
      </c>
      <c r="B160" s="187" t="s">
        <v>1</v>
      </c>
      <c r="C160" s="162">
        <v>2</v>
      </c>
      <c r="D160" s="163">
        <v>2</v>
      </c>
      <c r="E160" s="158" t="s">
        <v>200</v>
      </c>
      <c r="F160" s="178">
        <f t="shared" si="3"/>
        <v>0</v>
      </c>
      <c r="G160" s="178"/>
      <c r="H160" s="190"/>
    </row>
    <row r="161" spans="1:8" ht="21" customHeight="1" thickBot="1">
      <c r="A161" s="161">
        <v>2423</v>
      </c>
      <c r="B161" s="187" t="s">
        <v>1</v>
      </c>
      <c r="C161" s="162">
        <v>2</v>
      </c>
      <c r="D161" s="163">
        <v>3</v>
      </c>
      <c r="E161" s="158" t="s">
        <v>201</v>
      </c>
      <c r="F161" s="178">
        <f t="shared" si="3"/>
        <v>0</v>
      </c>
      <c r="G161" s="178"/>
      <c r="H161" s="190"/>
    </row>
    <row r="162" spans="1:8" ht="15.75" thickBot="1">
      <c r="A162" s="161">
        <v>2424</v>
      </c>
      <c r="B162" s="187" t="s">
        <v>1</v>
      </c>
      <c r="C162" s="162">
        <v>2</v>
      </c>
      <c r="D162" s="163">
        <v>4</v>
      </c>
      <c r="E162" s="158" t="s">
        <v>2</v>
      </c>
      <c r="F162" s="178">
        <f t="shared" si="3"/>
        <v>0</v>
      </c>
      <c r="G162" s="170"/>
      <c r="H162" s="170"/>
    </row>
    <row r="163" spans="1:8" ht="14.25" customHeight="1" thickBot="1">
      <c r="A163" s="161">
        <v>2430</v>
      </c>
      <c r="B163" s="187" t="s">
        <v>1</v>
      </c>
      <c r="C163" s="162">
        <v>3</v>
      </c>
      <c r="D163" s="163">
        <v>0</v>
      </c>
      <c r="E163" s="158" t="s">
        <v>202</v>
      </c>
      <c r="F163" s="178">
        <f t="shared" si="3"/>
        <v>0</v>
      </c>
      <c r="G163" s="159">
        <f>SUM(G165:G166)</f>
        <v>0</v>
      </c>
      <c r="H163" s="460">
        <f>SUM(H165:H166)</f>
        <v>0</v>
      </c>
    </row>
    <row r="164" spans="1:8" s="164" customFormat="1" ht="13.5" customHeight="1">
      <c r="A164" s="161"/>
      <c r="B164" s="152"/>
      <c r="C164" s="162"/>
      <c r="D164" s="163"/>
      <c r="E164" s="158" t="s">
        <v>445</v>
      </c>
      <c r="F164" s="159"/>
      <c r="G164" s="159"/>
      <c r="H164" s="460"/>
    </row>
    <row r="165" spans="1:8" ht="21.75" customHeight="1" thickBot="1">
      <c r="A165" s="161">
        <v>2431</v>
      </c>
      <c r="B165" s="187" t="s">
        <v>1</v>
      </c>
      <c r="C165" s="162">
        <v>3</v>
      </c>
      <c r="D165" s="163">
        <v>1</v>
      </c>
      <c r="E165" s="158" t="s">
        <v>203</v>
      </c>
      <c r="F165" s="178">
        <f aca="true" t="shared" si="4" ref="F165:F170">SUM(G165:H165)</f>
        <v>0</v>
      </c>
      <c r="G165" s="159"/>
      <c r="H165" s="460"/>
    </row>
    <row r="166" spans="1:8" ht="15" customHeight="1" thickBot="1">
      <c r="A166" s="161">
        <v>2432</v>
      </c>
      <c r="B166" s="187" t="s">
        <v>1</v>
      </c>
      <c r="C166" s="162">
        <v>3</v>
      </c>
      <c r="D166" s="163">
        <v>2</v>
      </c>
      <c r="E166" s="158" t="s">
        <v>204</v>
      </c>
      <c r="F166" s="178">
        <f>SUM(G166:H166)</f>
        <v>0</v>
      </c>
      <c r="G166" s="159"/>
      <c r="H166" s="159"/>
    </row>
    <row r="167" spans="1:8" ht="15" customHeight="1" thickBot="1">
      <c r="A167" s="161">
        <v>2433</v>
      </c>
      <c r="B167" s="187" t="s">
        <v>1</v>
      </c>
      <c r="C167" s="162">
        <v>3</v>
      </c>
      <c r="D167" s="163">
        <v>3</v>
      </c>
      <c r="E167" s="158" t="s">
        <v>205</v>
      </c>
      <c r="F167" s="178">
        <f t="shared" si="4"/>
        <v>0</v>
      </c>
      <c r="G167" s="159"/>
      <c r="H167" s="460"/>
    </row>
    <row r="168" spans="1:8" ht="21" customHeight="1" thickBot="1">
      <c r="A168" s="161">
        <v>2434</v>
      </c>
      <c r="B168" s="187" t="s">
        <v>1</v>
      </c>
      <c r="C168" s="162">
        <v>3</v>
      </c>
      <c r="D168" s="163">
        <v>4</v>
      </c>
      <c r="E168" s="158" t="s">
        <v>206</v>
      </c>
      <c r="F168" s="178">
        <f t="shared" si="4"/>
        <v>0</v>
      </c>
      <c r="G168" s="159"/>
      <c r="H168" s="460"/>
    </row>
    <row r="169" spans="1:8" ht="15" customHeight="1" thickBot="1">
      <c r="A169" s="161">
        <v>2435</v>
      </c>
      <c r="B169" s="187" t="s">
        <v>1</v>
      </c>
      <c r="C169" s="162">
        <v>3</v>
      </c>
      <c r="D169" s="163">
        <v>5</v>
      </c>
      <c r="E169" s="158" t="s">
        <v>207</v>
      </c>
      <c r="F169" s="178">
        <f t="shared" si="4"/>
        <v>0</v>
      </c>
      <c r="G169" s="159"/>
      <c r="H169" s="460"/>
    </row>
    <row r="170" spans="1:8" ht="16.5" customHeight="1" thickBot="1">
      <c r="A170" s="161">
        <v>2436</v>
      </c>
      <c r="B170" s="187" t="s">
        <v>1</v>
      </c>
      <c r="C170" s="162">
        <v>3</v>
      </c>
      <c r="D170" s="163">
        <v>6</v>
      </c>
      <c r="E170" s="158" t="s">
        <v>208</v>
      </c>
      <c r="F170" s="178">
        <f t="shared" si="4"/>
        <v>0</v>
      </c>
      <c r="G170" s="159"/>
      <c r="H170" s="460"/>
    </row>
    <row r="171" spans="1:8" ht="39" customHeight="1">
      <c r="A171" s="161">
        <v>2440</v>
      </c>
      <c r="B171" s="187" t="s">
        <v>1</v>
      </c>
      <c r="C171" s="162">
        <v>4</v>
      </c>
      <c r="D171" s="163">
        <v>0</v>
      </c>
      <c r="E171" s="158" t="s">
        <v>209</v>
      </c>
      <c r="F171" s="159">
        <f>SUM(F173:F175)</f>
        <v>0</v>
      </c>
      <c r="G171" s="159">
        <f>SUM(G173:G175)</f>
        <v>0</v>
      </c>
      <c r="H171" s="460">
        <f>SUM(H173:H175)</f>
        <v>0</v>
      </c>
    </row>
    <row r="172" spans="1:8" s="164" customFormat="1" ht="14.25" customHeight="1">
      <c r="A172" s="161"/>
      <c r="B172" s="152"/>
      <c r="C172" s="162"/>
      <c r="D172" s="163"/>
      <c r="E172" s="158" t="s">
        <v>445</v>
      </c>
      <c r="F172" s="159"/>
      <c r="G172" s="159"/>
      <c r="H172" s="460"/>
    </row>
    <row r="173" spans="1:8" ht="34.5" customHeight="1" thickBot="1">
      <c r="A173" s="161">
        <v>2441</v>
      </c>
      <c r="B173" s="187" t="s">
        <v>1</v>
      </c>
      <c r="C173" s="162">
        <v>4</v>
      </c>
      <c r="D173" s="163">
        <v>1</v>
      </c>
      <c r="E173" s="158" t="s">
        <v>210</v>
      </c>
      <c r="F173" s="178">
        <f>SUM(G173:H173)</f>
        <v>0</v>
      </c>
      <c r="G173" s="159"/>
      <c r="H173" s="460"/>
    </row>
    <row r="174" spans="1:8" ht="20.25" customHeight="1" thickBot="1">
      <c r="A174" s="161">
        <v>2442</v>
      </c>
      <c r="B174" s="187" t="s">
        <v>1</v>
      </c>
      <c r="C174" s="162">
        <v>4</v>
      </c>
      <c r="D174" s="163">
        <v>2</v>
      </c>
      <c r="E174" s="158" t="s">
        <v>211</v>
      </c>
      <c r="F174" s="178">
        <f>SUM(G174:H174)</f>
        <v>0</v>
      </c>
      <c r="G174" s="159"/>
      <c r="H174" s="460"/>
    </row>
    <row r="175" spans="1:8" ht="15" customHeight="1" thickBot="1">
      <c r="A175" s="161">
        <v>2443</v>
      </c>
      <c r="B175" s="187" t="s">
        <v>1</v>
      </c>
      <c r="C175" s="162">
        <v>4</v>
      </c>
      <c r="D175" s="163">
        <v>3</v>
      </c>
      <c r="E175" s="158" t="s">
        <v>212</v>
      </c>
      <c r="F175" s="178">
        <f>SUM(G175:H175)</f>
        <v>0</v>
      </c>
      <c r="G175" s="159"/>
      <c r="H175" s="460"/>
    </row>
    <row r="176" spans="1:8" ht="16.5" customHeight="1">
      <c r="A176" s="161">
        <v>2450</v>
      </c>
      <c r="B176" s="187" t="s">
        <v>1</v>
      </c>
      <c r="C176" s="162">
        <v>5</v>
      </c>
      <c r="D176" s="163">
        <v>0</v>
      </c>
      <c r="E176" s="158" t="s">
        <v>213</v>
      </c>
      <c r="F176" s="159">
        <f>SUM(F178)</f>
        <v>204152.6</v>
      </c>
      <c r="G176" s="159">
        <f>SUM(G178+G185+G186+G187+G188)</f>
        <v>64952.6</v>
      </c>
      <c r="H176" s="460">
        <f>SUM(H178)</f>
        <v>139200</v>
      </c>
    </row>
    <row r="177" spans="1:8" s="164" customFormat="1" ht="15" customHeight="1">
      <c r="A177" s="161"/>
      <c r="B177" s="152"/>
      <c r="C177" s="162"/>
      <c r="D177" s="163"/>
      <c r="E177" s="158" t="s">
        <v>445</v>
      </c>
      <c r="F177" s="159"/>
      <c r="G177" s="159"/>
      <c r="H177" s="460"/>
    </row>
    <row r="178" spans="1:8" ht="14.25" customHeight="1" thickBot="1">
      <c r="A178" s="161">
        <v>2451</v>
      </c>
      <c r="B178" s="187" t="s">
        <v>1</v>
      </c>
      <c r="C178" s="162">
        <v>5</v>
      </c>
      <c r="D178" s="163">
        <v>1</v>
      </c>
      <c r="E178" s="179" t="s">
        <v>214</v>
      </c>
      <c r="F178" s="178">
        <f aca="true" t="shared" si="5" ref="F178:F188">SUM(G178:H178)</f>
        <v>204152.6</v>
      </c>
      <c r="G178" s="178">
        <f>G179+G182+G183+G184</f>
        <v>64952.6</v>
      </c>
      <c r="H178" s="460">
        <f>SUM(H180,H182)</f>
        <v>139200</v>
      </c>
    </row>
    <row r="179" spans="1:9" ht="56.25" customHeight="1" thickBot="1">
      <c r="A179" s="161"/>
      <c r="B179" s="187"/>
      <c r="C179" s="162"/>
      <c r="D179" s="163"/>
      <c r="E179" s="454" t="s">
        <v>700</v>
      </c>
      <c r="F179" s="178">
        <f t="shared" si="5"/>
        <v>64952.6</v>
      </c>
      <c r="G179" s="178">
        <v>64952.6</v>
      </c>
      <c r="H179" s="190"/>
      <c r="I179" s="467"/>
    </row>
    <row r="180" spans="1:8" ht="56.25" customHeight="1" thickBot="1">
      <c r="A180" s="161"/>
      <c r="B180" s="187"/>
      <c r="C180" s="162"/>
      <c r="D180" s="163"/>
      <c r="E180" s="445" t="s">
        <v>823</v>
      </c>
      <c r="F180" s="178">
        <f>SUM(G180:H180)</f>
        <v>35000</v>
      </c>
      <c r="G180" s="178"/>
      <c r="H180" s="460">
        <f>SUM(H181)</f>
        <v>35000</v>
      </c>
    </row>
    <row r="181" spans="1:8" ht="56.25" customHeight="1" thickBot="1">
      <c r="A181" s="161"/>
      <c r="B181" s="187"/>
      <c r="C181" s="162"/>
      <c r="D181" s="163"/>
      <c r="E181" s="158" t="s">
        <v>822</v>
      </c>
      <c r="F181" s="178">
        <f>SUM(G181:H181)</f>
        <v>35000</v>
      </c>
      <c r="G181" s="178"/>
      <c r="H181" s="190">
        <v>35000</v>
      </c>
    </row>
    <row r="182" spans="1:8" ht="60" customHeight="1" thickBot="1">
      <c r="A182" s="161"/>
      <c r="B182" s="187"/>
      <c r="C182" s="162"/>
      <c r="D182" s="163"/>
      <c r="E182" s="445" t="s">
        <v>730</v>
      </c>
      <c r="F182" s="178">
        <f t="shared" si="5"/>
        <v>104200</v>
      </c>
      <c r="G182" s="178"/>
      <c r="H182" s="460">
        <f>SUM(H183,H184)</f>
        <v>104200</v>
      </c>
    </row>
    <row r="183" spans="1:8" ht="42.75" customHeight="1" thickBot="1">
      <c r="A183" s="161"/>
      <c r="B183" s="187"/>
      <c r="C183" s="162"/>
      <c r="D183" s="163"/>
      <c r="E183" s="158" t="s">
        <v>729</v>
      </c>
      <c r="F183" s="178">
        <f t="shared" si="5"/>
        <v>64200</v>
      </c>
      <c r="G183" s="178"/>
      <c r="H183" s="190">
        <v>64200</v>
      </c>
    </row>
    <row r="184" spans="1:8" ht="39" customHeight="1" thickBot="1">
      <c r="A184" s="161"/>
      <c r="B184" s="187"/>
      <c r="C184" s="162"/>
      <c r="D184" s="163"/>
      <c r="E184" s="191" t="s">
        <v>866</v>
      </c>
      <c r="F184" s="178">
        <f t="shared" si="5"/>
        <v>40000</v>
      </c>
      <c r="G184" s="178"/>
      <c r="H184" s="190">
        <v>40000</v>
      </c>
    </row>
    <row r="185" spans="1:8" ht="18" customHeight="1" thickBot="1">
      <c r="A185" s="161">
        <v>2452</v>
      </c>
      <c r="B185" s="187" t="s">
        <v>1</v>
      </c>
      <c r="C185" s="162">
        <v>5</v>
      </c>
      <c r="D185" s="163">
        <v>2</v>
      </c>
      <c r="E185" s="158" t="s">
        <v>215</v>
      </c>
      <c r="F185" s="178">
        <f t="shared" si="5"/>
        <v>0</v>
      </c>
      <c r="G185" s="178"/>
      <c r="H185" s="190"/>
    </row>
    <row r="186" spans="1:8" ht="15" customHeight="1" thickBot="1">
      <c r="A186" s="161">
        <v>2453</v>
      </c>
      <c r="B186" s="187" t="s">
        <v>1</v>
      </c>
      <c r="C186" s="162">
        <v>5</v>
      </c>
      <c r="D186" s="163">
        <v>3</v>
      </c>
      <c r="E186" s="158" t="s">
        <v>216</v>
      </c>
      <c r="F186" s="178">
        <f t="shared" si="5"/>
        <v>0</v>
      </c>
      <c r="G186" s="178"/>
      <c r="H186" s="190"/>
    </row>
    <row r="187" spans="1:8" ht="15" customHeight="1" thickBot="1">
      <c r="A187" s="161">
        <v>2454</v>
      </c>
      <c r="B187" s="187" t="s">
        <v>1</v>
      </c>
      <c r="C187" s="162">
        <v>5</v>
      </c>
      <c r="D187" s="163">
        <v>4</v>
      </c>
      <c r="E187" s="158" t="s">
        <v>217</v>
      </c>
      <c r="F187" s="178">
        <f t="shared" si="5"/>
        <v>0</v>
      </c>
      <c r="G187" s="178"/>
      <c r="H187" s="190"/>
    </row>
    <row r="188" spans="1:8" ht="23.25" customHeight="1" thickBot="1">
      <c r="A188" s="161">
        <v>2455</v>
      </c>
      <c r="B188" s="187" t="s">
        <v>1</v>
      </c>
      <c r="C188" s="162">
        <v>5</v>
      </c>
      <c r="D188" s="163">
        <v>5</v>
      </c>
      <c r="E188" s="158" t="s">
        <v>218</v>
      </c>
      <c r="F188" s="178">
        <f t="shared" si="5"/>
        <v>0</v>
      </c>
      <c r="G188" s="178"/>
      <c r="H188" s="190"/>
    </row>
    <row r="189" spans="1:8" ht="18" customHeight="1">
      <c r="A189" s="161">
        <v>2460</v>
      </c>
      <c r="B189" s="187" t="s">
        <v>1</v>
      </c>
      <c r="C189" s="162">
        <v>6</v>
      </c>
      <c r="D189" s="163">
        <v>0</v>
      </c>
      <c r="E189" s="158" t="s">
        <v>219</v>
      </c>
      <c r="F189" s="159">
        <f>SUM(F191)</f>
        <v>0</v>
      </c>
      <c r="G189" s="159">
        <f>SUM(G191)</f>
        <v>0</v>
      </c>
      <c r="H189" s="460">
        <f>SUM(H191)</f>
        <v>0</v>
      </c>
    </row>
    <row r="190" spans="1:8" s="164" customFormat="1" ht="15" customHeight="1">
      <c r="A190" s="161"/>
      <c r="B190" s="152"/>
      <c r="C190" s="162"/>
      <c r="D190" s="163"/>
      <c r="E190" s="158" t="s">
        <v>445</v>
      </c>
      <c r="F190" s="159"/>
      <c r="G190" s="159"/>
      <c r="H190" s="460"/>
    </row>
    <row r="191" spans="1:8" ht="18.75" customHeight="1" thickBot="1">
      <c r="A191" s="161">
        <v>2461</v>
      </c>
      <c r="B191" s="187" t="s">
        <v>1</v>
      </c>
      <c r="C191" s="162">
        <v>6</v>
      </c>
      <c r="D191" s="163">
        <v>1</v>
      </c>
      <c r="E191" s="158" t="s">
        <v>220</v>
      </c>
      <c r="F191" s="178">
        <f>SUM(G191:H191)</f>
        <v>0</v>
      </c>
      <c r="G191" s="178"/>
      <c r="H191" s="190"/>
    </row>
    <row r="192" spans="1:8" ht="14.25" customHeight="1">
      <c r="A192" s="161">
        <v>2470</v>
      </c>
      <c r="B192" s="187" t="s">
        <v>1</v>
      </c>
      <c r="C192" s="162">
        <v>7</v>
      </c>
      <c r="D192" s="163">
        <v>0</v>
      </c>
      <c r="E192" s="158" t="s">
        <v>221</v>
      </c>
      <c r="F192" s="159">
        <f>SUM(F194:F197)</f>
        <v>0</v>
      </c>
      <c r="G192" s="159">
        <f>SUM(G194:G197)</f>
        <v>0</v>
      </c>
      <c r="H192" s="460">
        <f>SUM(H194:H197)</f>
        <v>0</v>
      </c>
    </row>
    <row r="193" spans="1:8" s="164" customFormat="1" ht="14.25" customHeight="1">
      <c r="A193" s="161"/>
      <c r="B193" s="152"/>
      <c r="C193" s="162"/>
      <c r="D193" s="163"/>
      <c r="E193" s="158" t="s">
        <v>445</v>
      </c>
      <c r="F193" s="159"/>
      <c r="G193" s="159"/>
      <c r="H193" s="460"/>
    </row>
    <row r="194" spans="1:8" ht="27" customHeight="1" thickBot="1">
      <c r="A194" s="161">
        <v>2471</v>
      </c>
      <c r="B194" s="187" t="s">
        <v>1</v>
      </c>
      <c r="C194" s="162">
        <v>7</v>
      </c>
      <c r="D194" s="163">
        <v>1</v>
      </c>
      <c r="E194" s="158" t="s">
        <v>222</v>
      </c>
      <c r="F194" s="178">
        <f>SUM(G194:H194)</f>
        <v>0</v>
      </c>
      <c r="G194" s="178"/>
      <c r="H194" s="190"/>
    </row>
    <row r="195" spans="1:8" ht="21.75" customHeight="1" thickBot="1">
      <c r="A195" s="161">
        <v>2472</v>
      </c>
      <c r="B195" s="187" t="s">
        <v>1</v>
      </c>
      <c r="C195" s="162">
        <v>7</v>
      </c>
      <c r="D195" s="163">
        <v>2</v>
      </c>
      <c r="E195" s="158" t="s">
        <v>223</v>
      </c>
      <c r="F195" s="178">
        <f>SUM(G195:H195)</f>
        <v>0</v>
      </c>
      <c r="G195" s="178"/>
      <c r="H195" s="190"/>
    </row>
    <row r="196" spans="1:8" ht="21" customHeight="1" thickBot="1">
      <c r="A196" s="161">
        <v>2473</v>
      </c>
      <c r="B196" s="187" t="s">
        <v>1</v>
      </c>
      <c r="C196" s="162">
        <v>7</v>
      </c>
      <c r="D196" s="163">
        <v>3</v>
      </c>
      <c r="E196" s="158" t="s">
        <v>224</v>
      </c>
      <c r="F196" s="178">
        <f>SUM(G196:H196)</f>
        <v>0</v>
      </c>
      <c r="G196" s="178"/>
      <c r="H196" s="190"/>
    </row>
    <row r="197" spans="1:8" ht="22.5" customHeight="1" thickBot="1">
      <c r="A197" s="161">
        <v>2474</v>
      </c>
      <c r="B197" s="187" t="s">
        <v>1</v>
      </c>
      <c r="C197" s="162">
        <v>7</v>
      </c>
      <c r="D197" s="163">
        <v>4</v>
      </c>
      <c r="E197" s="158" t="s">
        <v>225</v>
      </c>
      <c r="F197" s="178">
        <f>SUM(G197:H197)</f>
        <v>0</v>
      </c>
      <c r="G197" s="178"/>
      <c r="H197" s="190"/>
    </row>
    <row r="198" spans="1:8" ht="39.75" customHeight="1">
      <c r="A198" s="161">
        <v>2480</v>
      </c>
      <c r="B198" s="187" t="s">
        <v>1</v>
      </c>
      <c r="C198" s="162">
        <v>8</v>
      </c>
      <c r="D198" s="163">
        <v>0</v>
      </c>
      <c r="E198" s="158" t="s">
        <v>226</v>
      </c>
      <c r="F198" s="159">
        <f>SUM(F200:F206)</f>
        <v>0</v>
      </c>
      <c r="G198" s="159">
        <f>SUM(G200:G206)</f>
        <v>0</v>
      </c>
      <c r="H198" s="460">
        <f>SUM(H200:H206)</f>
        <v>0</v>
      </c>
    </row>
    <row r="199" spans="1:8" s="164" customFormat="1" ht="16.5" customHeight="1">
      <c r="A199" s="161"/>
      <c r="B199" s="152"/>
      <c r="C199" s="162"/>
      <c r="D199" s="163"/>
      <c r="E199" s="158" t="s">
        <v>445</v>
      </c>
      <c r="F199" s="159"/>
      <c r="G199" s="159"/>
      <c r="H199" s="460"/>
    </row>
    <row r="200" spans="1:8" ht="48.75" customHeight="1" thickBot="1">
      <c r="A200" s="161">
        <v>2481</v>
      </c>
      <c r="B200" s="187" t="s">
        <v>1</v>
      </c>
      <c r="C200" s="162">
        <v>8</v>
      </c>
      <c r="D200" s="163">
        <v>1</v>
      </c>
      <c r="E200" s="158" t="s">
        <v>227</v>
      </c>
      <c r="F200" s="178">
        <f aca="true" t="shared" si="6" ref="F200:F206">SUM(G200:H200)</f>
        <v>0</v>
      </c>
      <c r="G200" s="178"/>
      <c r="H200" s="190"/>
    </row>
    <row r="201" spans="1:8" ht="51.75" customHeight="1" thickBot="1">
      <c r="A201" s="161">
        <v>2482</v>
      </c>
      <c r="B201" s="187" t="s">
        <v>1</v>
      </c>
      <c r="C201" s="162">
        <v>8</v>
      </c>
      <c r="D201" s="163">
        <v>2</v>
      </c>
      <c r="E201" s="158" t="s">
        <v>228</v>
      </c>
      <c r="F201" s="178">
        <f t="shared" si="6"/>
        <v>0</v>
      </c>
      <c r="G201" s="178"/>
      <c r="H201" s="190"/>
    </row>
    <row r="202" spans="1:8" ht="40.5" customHeight="1" thickBot="1">
      <c r="A202" s="161">
        <v>2483</v>
      </c>
      <c r="B202" s="187" t="s">
        <v>1</v>
      </c>
      <c r="C202" s="162">
        <v>8</v>
      </c>
      <c r="D202" s="163">
        <v>3</v>
      </c>
      <c r="E202" s="158" t="s">
        <v>229</v>
      </c>
      <c r="F202" s="178">
        <f t="shared" si="6"/>
        <v>0</v>
      </c>
      <c r="G202" s="178"/>
      <c r="H202" s="190"/>
    </row>
    <row r="203" spans="1:8" ht="52.5" customHeight="1" thickBot="1">
      <c r="A203" s="161">
        <v>2484</v>
      </c>
      <c r="B203" s="187" t="s">
        <v>1</v>
      </c>
      <c r="C203" s="162">
        <v>8</v>
      </c>
      <c r="D203" s="163">
        <v>4</v>
      </c>
      <c r="E203" s="158" t="s">
        <v>230</v>
      </c>
      <c r="F203" s="178">
        <f t="shared" si="6"/>
        <v>0</v>
      </c>
      <c r="G203" s="178"/>
      <c r="H203" s="190"/>
    </row>
    <row r="204" spans="1:8" ht="33.75" customHeight="1" thickBot="1">
      <c r="A204" s="161">
        <v>2485</v>
      </c>
      <c r="B204" s="187" t="s">
        <v>1</v>
      </c>
      <c r="C204" s="162">
        <v>8</v>
      </c>
      <c r="D204" s="163">
        <v>5</v>
      </c>
      <c r="E204" s="158" t="s">
        <v>231</v>
      </c>
      <c r="F204" s="178">
        <f t="shared" si="6"/>
        <v>0</v>
      </c>
      <c r="G204" s="178"/>
      <c r="H204" s="190"/>
    </row>
    <row r="205" spans="1:8" ht="27" customHeight="1" thickBot="1">
      <c r="A205" s="161">
        <v>2486</v>
      </c>
      <c r="B205" s="187" t="s">
        <v>1</v>
      </c>
      <c r="C205" s="162">
        <v>8</v>
      </c>
      <c r="D205" s="163">
        <v>6</v>
      </c>
      <c r="E205" s="158" t="s">
        <v>232</v>
      </c>
      <c r="F205" s="178">
        <f t="shared" si="6"/>
        <v>0</v>
      </c>
      <c r="G205" s="178"/>
      <c r="H205" s="190"/>
    </row>
    <row r="206" spans="1:8" ht="38.25" customHeight="1" thickBot="1">
      <c r="A206" s="161">
        <v>2487</v>
      </c>
      <c r="B206" s="187" t="s">
        <v>1</v>
      </c>
      <c r="C206" s="162">
        <v>8</v>
      </c>
      <c r="D206" s="163">
        <v>7</v>
      </c>
      <c r="E206" s="158" t="s">
        <v>233</v>
      </c>
      <c r="F206" s="178">
        <f t="shared" si="6"/>
        <v>0</v>
      </c>
      <c r="G206" s="178"/>
      <c r="H206" s="190"/>
    </row>
    <row r="207" spans="1:8" ht="27.75" customHeight="1">
      <c r="A207" s="161">
        <v>2490</v>
      </c>
      <c r="B207" s="187" t="s">
        <v>1</v>
      </c>
      <c r="C207" s="162">
        <v>9</v>
      </c>
      <c r="D207" s="163">
        <v>0</v>
      </c>
      <c r="E207" s="158" t="s">
        <v>234</v>
      </c>
      <c r="F207" s="159">
        <f>SUM(F209)</f>
        <v>-10000</v>
      </c>
      <c r="G207" s="159">
        <f>SUM(G209)</f>
        <v>0</v>
      </c>
      <c r="H207" s="460">
        <f>SUM(H209)</f>
        <v>-10000</v>
      </c>
    </row>
    <row r="208" spans="1:8" s="164" customFormat="1" ht="16.5" customHeight="1">
      <c r="A208" s="161"/>
      <c r="B208" s="152"/>
      <c r="C208" s="162"/>
      <c r="D208" s="163"/>
      <c r="E208" s="158" t="s">
        <v>445</v>
      </c>
      <c r="F208" s="159"/>
      <c r="G208" s="159"/>
      <c r="H208" s="460"/>
    </row>
    <row r="209" spans="1:8" ht="27.75" customHeight="1" thickBot="1">
      <c r="A209" s="161">
        <v>2491</v>
      </c>
      <c r="B209" s="187" t="s">
        <v>1</v>
      </c>
      <c r="C209" s="162">
        <v>9</v>
      </c>
      <c r="D209" s="163">
        <v>1</v>
      </c>
      <c r="E209" s="158" t="s">
        <v>234</v>
      </c>
      <c r="F209" s="178">
        <f>SUM(G209:H209)</f>
        <v>-10000</v>
      </c>
      <c r="G209" s="178"/>
      <c r="H209" s="190">
        <v>-10000</v>
      </c>
    </row>
    <row r="210" spans="1:8" s="157" customFormat="1" ht="34.5" customHeight="1">
      <c r="A210" s="161">
        <v>2500</v>
      </c>
      <c r="B210" s="187" t="s">
        <v>3</v>
      </c>
      <c r="C210" s="188">
        <v>0</v>
      </c>
      <c r="D210" s="189">
        <v>0</v>
      </c>
      <c r="E210" s="179" t="s">
        <v>829</v>
      </c>
      <c r="F210" s="180">
        <f>SUM(F212,F218,F221,F224,F227,F230,)</f>
        <v>85475.1</v>
      </c>
      <c r="G210" s="180">
        <f>SUM(G212,G218,G221,G224,G227,G230,)</f>
        <v>84475.1</v>
      </c>
      <c r="H210" s="463">
        <f>SUM(H212,H218,H221,H224,H227,H230,)</f>
        <v>1000</v>
      </c>
    </row>
    <row r="211" spans="1:8" ht="11.25" customHeight="1">
      <c r="A211" s="151"/>
      <c r="B211" s="152"/>
      <c r="C211" s="153"/>
      <c r="D211" s="154"/>
      <c r="E211" s="158" t="s">
        <v>444</v>
      </c>
      <c r="F211" s="184"/>
      <c r="G211" s="184"/>
      <c r="H211" s="462"/>
    </row>
    <row r="212" spans="1:8" ht="17.25" customHeight="1">
      <c r="A212" s="161">
        <v>2510</v>
      </c>
      <c r="B212" s="187" t="s">
        <v>3</v>
      </c>
      <c r="C212" s="162">
        <v>1</v>
      </c>
      <c r="D212" s="163">
        <v>0</v>
      </c>
      <c r="E212" s="158" t="s">
        <v>235</v>
      </c>
      <c r="F212" s="159">
        <f>SUM(F214)</f>
        <v>82475.1</v>
      </c>
      <c r="G212" s="159">
        <f>SUM(G214)</f>
        <v>82475.1</v>
      </c>
      <c r="H212" s="460">
        <f>SUM(H214)</f>
        <v>0</v>
      </c>
    </row>
    <row r="213" spans="1:8" s="164" customFormat="1" ht="10.5" customHeight="1">
      <c r="A213" s="161"/>
      <c r="B213" s="152"/>
      <c r="C213" s="162"/>
      <c r="D213" s="163"/>
      <c r="E213" s="158" t="s">
        <v>445</v>
      </c>
      <c r="F213" s="159"/>
      <c r="G213" s="159"/>
      <c r="H213" s="460"/>
    </row>
    <row r="214" spans="1:8" ht="17.25" customHeight="1" thickBot="1">
      <c r="A214" s="161">
        <v>2511</v>
      </c>
      <c r="B214" s="187" t="s">
        <v>3</v>
      </c>
      <c r="C214" s="162">
        <v>1</v>
      </c>
      <c r="D214" s="163">
        <v>1</v>
      </c>
      <c r="E214" s="179" t="s">
        <v>235</v>
      </c>
      <c r="F214" s="178">
        <f>SUM(G214:H214)</f>
        <v>82475.1</v>
      </c>
      <c r="G214" s="170">
        <f>SUM(G215:G216:G217)</f>
        <v>82475.1</v>
      </c>
      <c r="H214" s="170">
        <f>SUM(H215:H217)</f>
        <v>0</v>
      </c>
    </row>
    <row r="215" spans="1:8" ht="32.25" customHeight="1" thickBot="1">
      <c r="A215" s="161"/>
      <c r="B215" s="187"/>
      <c r="C215" s="162"/>
      <c r="D215" s="162"/>
      <c r="E215" s="446" t="s">
        <v>684</v>
      </c>
      <c r="F215" s="178">
        <f>SUM(G215:H215)</f>
        <v>20000</v>
      </c>
      <c r="G215" s="170">
        <v>20000</v>
      </c>
      <c r="H215" s="185"/>
    </row>
    <row r="216" spans="1:8" ht="32.25" customHeight="1" thickBot="1">
      <c r="A216" s="161"/>
      <c r="B216" s="187"/>
      <c r="C216" s="162"/>
      <c r="D216" s="163"/>
      <c r="E216" s="446" t="s">
        <v>876</v>
      </c>
      <c r="F216" s="178">
        <f>SUM(G216:H216)</f>
        <v>120.2</v>
      </c>
      <c r="G216" s="170">
        <v>120.2</v>
      </c>
      <c r="H216" s="185"/>
    </row>
    <row r="217" spans="1:9" ht="57.75" customHeight="1" thickBot="1">
      <c r="A217" s="161"/>
      <c r="B217" s="187"/>
      <c r="C217" s="162"/>
      <c r="D217" s="163"/>
      <c r="E217" s="454" t="s">
        <v>700</v>
      </c>
      <c r="F217" s="178">
        <f>SUM(G217:H217)</f>
        <v>62354.9</v>
      </c>
      <c r="G217" s="159">
        <v>62354.9</v>
      </c>
      <c r="H217" s="460"/>
      <c r="I217" s="467"/>
    </row>
    <row r="218" spans="1:8" ht="18.75" customHeight="1">
      <c r="A218" s="161">
        <v>2520</v>
      </c>
      <c r="B218" s="187" t="s">
        <v>3</v>
      </c>
      <c r="C218" s="162">
        <v>2</v>
      </c>
      <c r="D218" s="163">
        <v>0</v>
      </c>
      <c r="E218" s="158" t="s">
        <v>236</v>
      </c>
      <c r="F218" s="159">
        <f>SUM(F220)</f>
        <v>0</v>
      </c>
      <c r="G218" s="159">
        <f>SUM(G220)</f>
        <v>0</v>
      </c>
      <c r="H218" s="460">
        <f>SUM(H220)</f>
        <v>0</v>
      </c>
    </row>
    <row r="219" spans="1:8" s="164" customFormat="1" ht="10.5" customHeight="1">
      <c r="A219" s="161"/>
      <c r="B219" s="152"/>
      <c r="C219" s="162"/>
      <c r="D219" s="163"/>
      <c r="E219" s="158"/>
      <c r="F219" s="170"/>
      <c r="G219" s="170"/>
      <c r="H219" s="185"/>
    </row>
    <row r="220" spans="1:8" ht="16.5" customHeight="1" thickBot="1">
      <c r="A220" s="161">
        <v>2521</v>
      </c>
      <c r="B220" s="187" t="s">
        <v>3</v>
      </c>
      <c r="C220" s="162">
        <v>2</v>
      </c>
      <c r="D220" s="163">
        <v>1</v>
      </c>
      <c r="E220" s="158" t="s">
        <v>237</v>
      </c>
      <c r="F220" s="178">
        <f>SUM(G220:H220)</f>
        <v>0</v>
      </c>
      <c r="G220" s="170"/>
      <c r="H220" s="170"/>
    </row>
    <row r="221" spans="1:8" ht="24.75" customHeight="1">
      <c r="A221" s="161">
        <v>2530</v>
      </c>
      <c r="B221" s="187" t="s">
        <v>3</v>
      </c>
      <c r="C221" s="162">
        <v>3</v>
      </c>
      <c r="D221" s="163">
        <v>0</v>
      </c>
      <c r="E221" s="158" t="s">
        <v>238</v>
      </c>
      <c r="F221" s="159">
        <f>SUM(F223)</f>
        <v>0</v>
      </c>
      <c r="G221" s="159">
        <f>SUM(G223)</f>
        <v>0</v>
      </c>
      <c r="H221" s="460">
        <f>SUM(H223)</f>
        <v>0</v>
      </c>
    </row>
    <row r="222" spans="1:8" s="164" customFormat="1" ht="15.75" customHeight="1">
      <c r="A222" s="161"/>
      <c r="B222" s="152"/>
      <c r="C222" s="162"/>
      <c r="D222" s="163"/>
      <c r="E222" s="158" t="s">
        <v>445</v>
      </c>
      <c r="F222" s="159"/>
      <c r="G222" s="159"/>
      <c r="H222" s="460"/>
    </row>
    <row r="223" spans="1:8" ht="25.5" customHeight="1" thickBot="1">
      <c r="A223" s="161">
        <v>2531</v>
      </c>
      <c r="B223" s="187" t="s">
        <v>3</v>
      </c>
      <c r="C223" s="162">
        <v>3</v>
      </c>
      <c r="D223" s="163">
        <v>1</v>
      </c>
      <c r="E223" s="158" t="s">
        <v>238</v>
      </c>
      <c r="F223" s="178">
        <f>SUM(G223:H223)</f>
        <v>0</v>
      </c>
      <c r="G223" s="178"/>
      <c r="H223" s="178"/>
    </row>
    <row r="224" spans="1:8" ht="30" customHeight="1">
      <c r="A224" s="161">
        <v>2540</v>
      </c>
      <c r="B224" s="187" t="s">
        <v>3</v>
      </c>
      <c r="C224" s="162">
        <v>4</v>
      </c>
      <c r="D224" s="163">
        <v>0</v>
      </c>
      <c r="E224" s="158" t="s">
        <v>239</v>
      </c>
      <c r="F224" s="159">
        <f>SUM(F226)</f>
        <v>0</v>
      </c>
      <c r="G224" s="159">
        <f>SUM(G226)</f>
        <v>0</v>
      </c>
      <c r="H224" s="460">
        <f>SUM(H226)</f>
        <v>0</v>
      </c>
    </row>
    <row r="225" spans="1:8" s="164" customFormat="1" ht="16.5" customHeight="1">
      <c r="A225" s="161"/>
      <c r="B225" s="152"/>
      <c r="C225" s="162"/>
      <c r="D225" s="163"/>
      <c r="E225" s="158" t="s">
        <v>445</v>
      </c>
      <c r="F225" s="159"/>
      <c r="G225" s="159"/>
      <c r="H225" s="460"/>
    </row>
    <row r="226" spans="1:8" ht="24" customHeight="1" thickBot="1">
      <c r="A226" s="161">
        <v>2541</v>
      </c>
      <c r="B226" s="187" t="s">
        <v>3</v>
      </c>
      <c r="C226" s="162">
        <v>4</v>
      </c>
      <c r="D226" s="163">
        <v>1</v>
      </c>
      <c r="E226" s="158" t="s">
        <v>239</v>
      </c>
      <c r="F226" s="178">
        <f>SUM(G226:H226)</f>
        <v>0</v>
      </c>
      <c r="G226" s="170"/>
      <c r="H226" s="170"/>
    </row>
    <row r="227" spans="1:8" ht="48" customHeight="1">
      <c r="A227" s="161">
        <v>2550</v>
      </c>
      <c r="B227" s="187" t="s">
        <v>3</v>
      </c>
      <c r="C227" s="162">
        <v>5</v>
      </c>
      <c r="D227" s="163">
        <v>0</v>
      </c>
      <c r="E227" s="158" t="s">
        <v>240</v>
      </c>
      <c r="F227" s="159">
        <f>SUM(F229)</f>
        <v>0</v>
      </c>
      <c r="G227" s="159">
        <f>SUM(G229)</f>
        <v>0</v>
      </c>
      <c r="H227" s="460">
        <f>SUM(H229)</f>
        <v>0</v>
      </c>
    </row>
    <row r="228" spans="1:8" s="164" customFormat="1" ht="14.25" customHeight="1">
      <c r="A228" s="161"/>
      <c r="B228" s="152"/>
      <c r="C228" s="162"/>
      <c r="D228" s="163"/>
      <c r="E228" s="158" t="s">
        <v>445</v>
      </c>
      <c r="F228" s="159"/>
      <c r="G228" s="159"/>
      <c r="H228" s="460"/>
    </row>
    <row r="229" spans="1:8" ht="52.5" customHeight="1" thickBot="1">
      <c r="A229" s="161">
        <v>2551</v>
      </c>
      <c r="B229" s="187" t="s">
        <v>3</v>
      </c>
      <c r="C229" s="162">
        <v>5</v>
      </c>
      <c r="D229" s="163">
        <v>1</v>
      </c>
      <c r="E229" s="158" t="s">
        <v>240</v>
      </c>
      <c r="F229" s="178">
        <f>SUM(G229:H229)</f>
        <v>0</v>
      </c>
      <c r="G229" s="178"/>
      <c r="H229" s="190"/>
    </row>
    <row r="230" spans="1:8" ht="38.25" customHeight="1">
      <c r="A230" s="161">
        <v>2560</v>
      </c>
      <c r="B230" s="187" t="s">
        <v>3</v>
      </c>
      <c r="C230" s="162">
        <v>6</v>
      </c>
      <c r="D230" s="163">
        <v>0</v>
      </c>
      <c r="E230" s="158" t="s">
        <v>241</v>
      </c>
      <c r="F230" s="159">
        <f>SUM(F232)</f>
        <v>3000</v>
      </c>
      <c r="G230" s="159">
        <f>SUM(G232)</f>
        <v>2000</v>
      </c>
      <c r="H230" s="460">
        <f>SUM(H232)</f>
        <v>1000</v>
      </c>
    </row>
    <row r="231" spans="1:8" s="164" customFormat="1" ht="21" customHeight="1">
      <c r="A231" s="161"/>
      <c r="B231" s="152"/>
      <c r="C231" s="162"/>
      <c r="D231" s="163"/>
      <c r="E231" s="158" t="s">
        <v>445</v>
      </c>
      <c r="F231" s="159"/>
      <c r="G231" s="159"/>
      <c r="H231" s="460"/>
    </row>
    <row r="232" spans="1:8" ht="37.5" customHeight="1" thickBot="1">
      <c r="A232" s="161">
        <v>2561</v>
      </c>
      <c r="B232" s="187" t="s">
        <v>3</v>
      </c>
      <c r="C232" s="162">
        <v>6</v>
      </c>
      <c r="D232" s="163">
        <v>1</v>
      </c>
      <c r="E232" s="179" t="s">
        <v>241</v>
      </c>
      <c r="F232" s="178">
        <f>SUM(G232:H232)</f>
        <v>3000</v>
      </c>
      <c r="G232" s="170">
        <f>SUM(G233:G234)</f>
        <v>2000</v>
      </c>
      <c r="H232" s="170">
        <f>SUM(H233:H235)</f>
        <v>1000</v>
      </c>
    </row>
    <row r="233" spans="1:8" ht="57" customHeight="1" thickBot="1">
      <c r="A233" s="161"/>
      <c r="B233" s="187"/>
      <c r="C233" s="162"/>
      <c r="D233" s="163"/>
      <c r="E233" s="454" t="s">
        <v>700</v>
      </c>
      <c r="F233" s="178">
        <f>SUM(G233:H233)</f>
        <v>2000</v>
      </c>
      <c r="G233" s="159">
        <v>2000</v>
      </c>
      <c r="H233" s="460"/>
    </row>
    <row r="234" spans="1:8" ht="19.5" customHeight="1" thickBot="1">
      <c r="A234" s="161"/>
      <c r="B234" s="187"/>
      <c r="C234" s="162"/>
      <c r="D234" s="163"/>
      <c r="E234" s="158"/>
      <c r="F234" s="178">
        <f>SUM(G234:H234)</f>
        <v>0</v>
      </c>
      <c r="G234" s="159"/>
      <c r="H234" s="460"/>
    </row>
    <row r="235" spans="1:8" ht="27.75" customHeight="1" thickBot="1">
      <c r="A235" s="161"/>
      <c r="B235" s="187"/>
      <c r="C235" s="162"/>
      <c r="D235" s="163"/>
      <c r="E235" s="446" t="s">
        <v>731</v>
      </c>
      <c r="F235" s="178">
        <f>SUM(G235:H235)</f>
        <v>1000</v>
      </c>
      <c r="G235" s="159"/>
      <c r="H235" s="460">
        <v>1000</v>
      </c>
    </row>
    <row r="236" spans="1:8" s="157" customFormat="1" ht="48" customHeight="1">
      <c r="A236" s="161">
        <v>2600</v>
      </c>
      <c r="B236" s="187" t="s">
        <v>4</v>
      </c>
      <c r="C236" s="188">
        <v>0</v>
      </c>
      <c r="D236" s="189">
        <v>0</v>
      </c>
      <c r="E236" s="179" t="s">
        <v>830</v>
      </c>
      <c r="F236" s="180">
        <f>SUM(F238,F241,F244,F250,F258,F261,)</f>
        <v>107346.79999999999</v>
      </c>
      <c r="G236" s="180">
        <f>SUM(G238,G241,G244,G250,G258,G261,)</f>
        <v>95572.79999999999</v>
      </c>
      <c r="H236" s="463">
        <f>SUM(H238,H241,H244,H250,H258,H261,)</f>
        <v>11774</v>
      </c>
    </row>
    <row r="237" spans="1:8" ht="17.25" customHeight="1">
      <c r="A237" s="151"/>
      <c r="B237" s="152"/>
      <c r="C237" s="153"/>
      <c r="D237" s="154"/>
      <c r="E237" s="158" t="s">
        <v>444</v>
      </c>
      <c r="F237" s="184"/>
      <c r="G237" s="184"/>
      <c r="H237" s="462"/>
    </row>
    <row r="238" spans="1:8" ht="16.5" customHeight="1">
      <c r="A238" s="161">
        <v>2610</v>
      </c>
      <c r="B238" s="187" t="s">
        <v>4</v>
      </c>
      <c r="C238" s="162">
        <v>1</v>
      </c>
      <c r="D238" s="163">
        <v>0</v>
      </c>
      <c r="E238" s="158" t="s">
        <v>242</v>
      </c>
      <c r="F238" s="159">
        <f>SUM(F240)</f>
        <v>0</v>
      </c>
      <c r="G238" s="159">
        <f>SUM(G240)</f>
        <v>0</v>
      </c>
      <c r="H238" s="460">
        <f>SUM(H240)</f>
        <v>0</v>
      </c>
    </row>
    <row r="239" spans="1:8" s="164" customFormat="1" ht="14.25" customHeight="1">
      <c r="A239" s="161"/>
      <c r="B239" s="152"/>
      <c r="C239" s="162"/>
      <c r="D239" s="163"/>
      <c r="E239" s="158" t="s">
        <v>445</v>
      </c>
      <c r="F239" s="159"/>
      <c r="G239" s="159"/>
      <c r="H239" s="460"/>
    </row>
    <row r="240" spans="1:8" ht="21" customHeight="1" thickBot="1">
      <c r="A240" s="161">
        <v>2611</v>
      </c>
      <c r="B240" s="187" t="s">
        <v>4</v>
      </c>
      <c r="C240" s="162">
        <v>1</v>
      </c>
      <c r="D240" s="163">
        <v>1</v>
      </c>
      <c r="E240" s="158" t="s">
        <v>243</v>
      </c>
      <c r="F240" s="178">
        <f>SUM(G240:H240)</f>
        <v>0</v>
      </c>
      <c r="G240" s="170"/>
      <c r="H240" s="170"/>
    </row>
    <row r="241" spans="1:8" ht="17.25" customHeight="1">
      <c r="A241" s="161">
        <v>2620</v>
      </c>
      <c r="B241" s="187" t="s">
        <v>4</v>
      </c>
      <c r="C241" s="162">
        <v>2</v>
      </c>
      <c r="D241" s="163">
        <v>0</v>
      </c>
      <c r="E241" s="158" t="s">
        <v>244</v>
      </c>
      <c r="F241" s="159">
        <f>SUM(F243)</f>
        <v>0</v>
      </c>
      <c r="G241" s="159">
        <f>SUM(G243)</f>
        <v>0</v>
      </c>
      <c r="H241" s="460">
        <f>SUM(H243)</f>
        <v>0</v>
      </c>
    </row>
    <row r="242" spans="1:8" s="164" customFormat="1" ht="10.5" customHeight="1">
      <c r="A242" s="161"/>
      <c r="B242" s="152"/>
      <c r="C242" s="162"/>
      <c r="D242" s="163"/>
      <c r="E242" s="158" t="s">
        <v>445</v>
      </c>
      <c r="F242" s="159"/>
      <c r="G242" s="159"/>
      <c r="H242" s="460"/>
    </row>
    <row r="243" spans="1:8" ht="13.5" customHeight="1" thickBot="1">
      <c r="A243" s="161">
        <v>2621</v>
      </c>
      <c r="B243" s="187" t="s">
        <v>4</v>
      </c>
      <c r="C243" s="162">
        <v>2</v>
      </c>
      <c r="D243" s="163">
        <v>1</v>
      </c>
      <c r="E243" s="158" t="s">
        <v>244</v>
      </c>
      <c r="F243" s="178">
        <f>SUM(G243:H243)</f>
        <v>0</v>
      </c>
      <c r="G243" s="178"/>
      <c r="H243" s="190"/>
    </row>
    <row r="244" spans="1:8" ht="18.75" customHeight="1">
      <c r="A244" s="161">
        <v>2630</v>
      </c>
      <c r="B244" s="187" t="s">
        <v>4</v>
      </c>
      <c r="C244" s="162">
        <v>3</v>
      </c>
      <c r="D244" s="163">
        <v>0</v>
      </c>
      <c r="E244" s="158" t="s">
        <v>245</v>
      </c>
      <c r="F244" s="159">
        <f>SUM(F246)</f>
        <v>36951.7</v>
      </c>
      <c r="G244" s="159">
        <f>SUM(G246)</f>
        <v>36951.7</v>
      </c>
      <c r="H244" s="460">
        <f>SUM(H246)</f>
        <v>0</v>
      </c>
    </row>
    <row r="245" spans="1:8" s="164" customFormat="1" ht="15.75" customHeight="1">
      <c r="A245" s="161"/>
      <c r="B245" s="152"/>
      <c r="C245" s="162"/>
      <c r="D245" s="163"/>
      <c r="E245" s="158" t="s">
        <v>445</v>
      </c>
      <c r="F245" s="159"/>
      <c r="G245" s="159"/>
      <c r="H245" s="460"/>
    </row>
    <row r="246" spans="1:8" ht="15" customHeight="1" thickBot="1">
      <c r="A246" s="161">
        <v>2631</v>
      </c>
      <c r="B246" s="187" t="s">
        <v>4</v>
      </c>
      <c r="C246" s="162">
        <v>3</v>
      </c>
      <c r="D246" s="163">
        <v>1</v>
      </c>
      <c r="E246" s="179" t="s">
        <v>246</v>
      </c>
      <c r="F246" s="178">
        <f>SUM(G246:H246)</f>
        <v>36951.7</v>
      </c>
      <c r="G246" s="170">
        <f>G247+G248+G249</f>
        <v>36951.7</v>
      </c>
      <c r="H246" s="170">
        <f>H247+H248+H249</f>
        <v>0</v>
      </c>
    </row>
    <row r="247" spans="1:9" ht="61.5" customHeight="1" thickBot="1">
      <c r="A247" s="161"/>
      <c r="B247" s="187"/>
      <c r="C247" s="162"/>
      <c r="D247" s="163"/>
      <c r="E247" s="454" t="s">
        <v>700</v>
      </c>
      <c r="F247" s="178">
        <f>SUM(G247:H247)</f>
        <v>36351.7</v>
      </c>
      <c r="G247" s="159">
        <v>36351.7</v>
      </c>
      <c r="H247" s="460"/>
      <c r="I247" s="467"/>
    </row>
    <row r="248" spans="1:8" ht="23.25" customHeight="1" thickBot="1">
      <c r="A248" s="161"/>
      <c r="B248" s="187"/>
      <c r="C248" s="162"/>
      <c r="D248" s="163"/>
      <c r="E248" s="454" t="s">
        <v>805</v>
      </c>
      <c r="F248" s="178">
        <f>SUM(G248:H248)</f>
        <v>300</v>
      </c>
      <c r="G248" s="159">
        <v>300</v>
      </c>
      <c r="H248" s="460"/>
    </row>
    <row r="249" spans="1:8" ht="29.25" customHeight="1" thickBot="1">
      <c r="A249" s="161"/>
      <c r="B249" s="187"/>
      <c r="C249" s="162"/>
      <c r="D249" s="163"/>
      <c r="E249" s="445" t="s">
        <v>720</v>
      </c>
      <c r="F249" s="178">
        <f>SUM(G249:H249)</f>
        <v>300</v>
      </c>
      <c r="G249" s="159">
        <v>300</v>
      </c>
      <c r="H249" s="460"/>
    </row>
    <row r="250" spans="1:8" ht="15.75" customHeight="1">
      <c r="A250" s="161">
        <v>2640</v>
      </c>
      <c r="B250" s="187" t="s">
        <v>4</v>
      </c>
      <c r="C250" s="162">
        <v>4</v>
      </c>
      <c r="D250" s="163">
        <v>0</v>
      </c>
      <c r="E250" s="158" t="s">
        <v>247</v>
      </c>
      <c r="F250" s="159">
        <f>SUM(F252)</f>
        <v>59395.1</v>
      </c>
      <c r="G250" s="159">
        <f>SUM(G252)</f>
        <v>52621.1</v>
      </c>
      <c r="H250" s="460">
        <f>SUM(H252)</f>
        <v>6774</v>
      </c>
    </row>
    <row r="251" spans="1:8" s="164" customFormat="1" ht="14.25" customHeight="1">
      <c r="A251" s="161"/>
      <c r="B251" s="152"/>
      <c r="C251" s="162"/>
      <c r="D251" s="163"/>
      <c r="E251" s="158" t="s">
        <v>445</v>
      </c>
      <c r="F251" s="159"/>
      <c r="G251" s="159"/>
      <c r="H251" s="460"/>
    </row>
    <row r="252" spans="1:8" ht="13.5" customHeight="1" thickBot="1">
      <c r="A252" s="161">
        <v>2641</v>
      </c>
      <c r="B252" s="187" t="s">
        <v>4</v>
      </c>
      <c r="C252" s="162">
        <v>4</v>
      </c>
      <c r="D252" s="163">
        <v>1</v>
      </c>
      <c r="E252" s="179" t="s">
        <v>248</v>
      </c>
      <c r="F252" s="178">
        <f aca="true" t="shared" si="7" ref="F252:F257">SUM(G252:H252)</f>
        <v>59395.1</v>
      </c>
      <c r="G252" s="170">
        <f>G253+G254+G255+G256+G257</f>
        <v>52621.1</v>
      </c>
      <c r="H252" s="170">
        <f>H253+H254+H255+H256+H257</f>
        <v>6774</v>
      </c>
    </row>
    <row r="253" spans="1:9" ht="23.25" customHeight="1" thickBot="1">
      <c r="A253" s="161"/>
      <c r="B253" s="187"/>
      <c r="C253" s="162"/>
      <c r="D253" s="163"/>
      <c r="E253" s="446" t="s">
        <v>676</v>
      </c>
      <c r="F253" s="178">
        <f t="shared" si="7"/>
        <v>28191.5</v>
      </c>
      <c r="G253" s="159">
        <v>28191.5</v>
      </c>
      <c r="H253" s="460"/>
      <c r="I253" s="467"/>
    </row>
    <row r="254" spans="1:9" ht="57.75" customHeight="1" thickBot="1">
      <c r="A254" s="161"/>
      <c r="B254" s="187"/>
      <c r="C254" s="162"/>
      <c r="D254" s="163"/>
      <c r="E254" s="455" t="s">
        <v>700</v>
      </c>
      <c r="F254" s="178">
        <f t="shared" si="7"/>
        <v>24429.6</v>
      </c>
      <c r="G254" s="159">
        <v>24429.6</v>
      </c>
      <c r="H254" s="460"/>
      <c r="I254" s="467"/>
    </row>
    <row r="255" spans="1:8" ht="27" customHeight="1" thickBot="1">
      <c r="A255" s="161"/>
      <c r="B255" s="187"/>
      <c r="C255" s="162"/>
      <c r="D255" s="163"/>
      <c r="E255" s="455" t="s">
        <v>705</v>
      </c>
      <c r="F255" s="178">
        <f t="shared" si="7"/>
        <v>0</v>
      </c>
      <c r="G255" s="159"/>
      <c r="H255" s="460"/>
    </row>
    <row r="256" spans="1:8" ht="48" customHeight="1" thickBot="1">
      <c r="A256" s="161"/>
      <c r="B256" s="187"/>
      <c r="C256" s="162"/>
      <c r="D256" s="163"/>
      <c r="E256" s="439" t="s">
        <v>867</v>
      </c>
      <c r="F256" s="178">
        <f t="shared" si="7"/>
        <v>6774</v>
      </c>
      <c r="G256" s="159"/>
      <c r="H256" s="460">
        <v>6774</v>
      </c>
    </row>
    <row r="257" spans="1:8" ht="13.5" customHeight="1" thickBot="1">
      <c r="A257" s="161"/>
      <c r="B257" s="187"/>
      <c r="C257" s="162"/>
      <c r="D257" s="163"/>
      <c r="E257" s="158"/>
      <c r="F257" s="178">
        <f t="shared" si="7"/>
        <v>0</v>
      </c>
      <c r="G257" s="159"/>
      <c r="H257" s="460"/>
    </row>
    <row r="258" spans="1:8" ht="48.75" customHeight="1">
      <c r="A258" s="161">
        <v>2650</v>
      </c>
      <c r="B258" s="187" t="s">
        <v>4</v>
      </c>
      <c r="C258" s="162">
        <v>5</v>
      </c>
      <c r="D258" s="163">
        <v>0</v>
      </c>
      <c r="E258" s="158" t="s">
        <v>255</v>
      </c>
      <c r="F258" s="159">
        <f>SUM(F260)</f>
        <v>0</v>
      </c>
      <c r="G258" s="159">
        <f>SUM(G260)</f>
        <v>0</v>
      </c>
      <c r="H258" s="460">
        <f>SUM(H260)</f>
        <v>0</v>
      </c>
    </row>
    <row r="259" spans="1:8" s="164" customFormat="1" ht="14.25" customHeight="1">
      <c r="A259" s="161"/>
      <c r="B259" s="152"/>
      <c r="C259" s="162"/>
      <c r="D259" s="163"/>
      <c r="E259" s="158" t="s">
        <v>445</v>
      </c>
      <c r="F259" s="159"/>
      <c r="G259" s="159"/>
      <c r="H259" s="460"/>
    </row>
    <row r="260" spans="1:8" ht="47.25" customHeight="1" thickBot="1">
      <c r="A260" s="161">
        <v>2651</v>
      </c>
      <c r="B260" s="187" t="s">
        <v>4</v>
      </c>
      <c r="C260" s="162">
        <v>5</v>
      </c>
      <c r="D260" s="163">
        <v>1</v>
      </c>
      <c r="E260" s="158" t="s">
        <v>255</v>
      </c>
      <c r="F260" s="178">
        <f>SUM(G260:H260)</f>
        <v>0</v>
      </c>
      <c r="G260" s="178"/>
      <c r="H260" s="190"/>
    </row>
    <row r="261" spans="1:8" ht="35.25" customHeight="1">
      <c r="A261" s="161">
        <v>2660</v>
      </c>
      <c r="B261" s="187" t="s">
        <v>4</v>
      </c>
      <c r="C261" s="162">
        <v>6</v>
      </c>
      <c r="D261" s="163">
        <v>0</v>
      </c>
      <c r="E261" s="158" t="s">
        <v>261</v>
      </c>
      <c r="F261" s="159">
        <f>SUM(F263)</f>
        <v>11000</v>
      </c>
      <c r="G261" s="159">
        <f>SUM(G263)</f>
        <v>6000</v>
      </c>
      <c r="H261" s="460">
        <f>SUM(H263)</f>
        <v>5000</v>
      </c>
    </row>
    <row r="262" spans="1:8" s="164" customFormat="1" ht="14.25" customHeight="1">
      <c r="A262" s="161"/>
      <c r="B262" s="152"/>
      <c r="C262" s="162"/>
      <c r="D262" s="163"/>
      <c r="E262" s="158" t="s">
        <v>445</v>
      </c>
      <c r="F262" s="159"/>
      <c r="G262" s="159"/>
      <c r="H262" s="460"/>
    </row>
    <row r="263" spans="1:8" ht="37.5" customHeight="1" thickBot="1">
      <c r="A263" s="161">
        <v>2661</v>
      </c>
      <c r="B263" s="187" t="s">
        <v>4</v>
      </c>
      <c r="C263" s="162">
        <v>6</v>
      </c>
      <c r="D263" s="163">
        <v>1</v>
      </c>
      <c r="E263" s="200" t="s">
        <v>261</v>
      </c>
      <c r="F263" s="178">
        <f>SUM(G263:H263)</f>
        <v>11000</v>
      </c>
      <c r="G263" s="170">
        <f>G264+G265</f>
        <v>6000</v>
      </c>
      <c r="H263" s="170">
        <f>H264+H265</f>
        <v>5000</v>
      </c>
    </row>
    <row r="264" spans="1:8" ht="57" customHeight="1" thickBot="1">
      <c r="A264" s="161"/>
      <c r="B264" s="187"/>
      <c r="C264" s="162"/>
      <c r="D264" s="163"/>
      <c r="E264" s="456" t="s">
        <v>700</v>
      </c>
      <c r="F264" s="178">
        <f>SUM(G264:H264)</f>
        <v>6000</v>
      </c>
      <c r="G264" s="159">
        <v>6000</v>
      </c>
      <c r="H264" s="460"/>
    </row>
    <row r="265" spans="1:8" ht="36.75" customHeight="1" thickBot="1">
      <c r="A265" s="161"/>
      <c r="B265" s="187"/>
      <c r="C265" s="162"/>
      <c r="D265" s="163"/>
      <c r="E265" s="445" t="s">
        <v>732</v>
      </c>
      <c r="F265" s="178">
        <f>SUM(G265:H265)</f>
        <v>5000</v>
      </c>
      <c r="G265" s="159"/>
      <c r="H265" s="460">
        <f>SUM(H266)</f>
        <v>5000</v>
      </c>
    </row>
    <row r="266" spans="1:8" ht="36.75" customHeight="1" thickBot="1">
      <c r="A266" s="161"/>
      <c r="B266" s="187"/>
      <c r="C266" s="162"/>
      <c r="D266" s="163"/>
      <c r="E266" s="457" t="s">
        <v>733</v>
      </c>
      <c r="F266" s="178">
        <f>SUM(G266:H266)</f>
        <v>5000</v>
      </c>
      <c r="G266" s="159"/>
      <c r="H266" s="460">
        <v>5000</v>
      </c>
    </row>
    <row r="267" spans="1:8" ht="34.5" customHeight="1" thickBot="1">
      <c r="A267" s="161"/>
      <c r="B267" s="187"/>
      <c r="C267" s="162"/>
      <c r="D267" s="163"/>
      <c r="E267" s="193"/>
      <c r="F267" s="178">
        <f>SUM(G267:H267)</f>
        <v>0</v>
      </c>
      <c r="G267" s="159"/>
      <c r="H267" s="460"/>
    </row>
    <row r="268" spans="1:8" s="157" customFormat="1" ht="36" customHeight="1">
      <c r="A268" s="161">
        <v>2700</v>
      </c>
      <c r="B268" s="187" t="s">
        <v>5</v>
      </c>
      <c r="C268" s="188">
        <v>0</v>
      </c>
      <c r="D268" s="189">
        <v>0</v>
      </c>
      <c r="E268" s="179" t="s">
        <v>831</v>
      </c>
      <c r="F268" s="180">
        <f>SUM(F270,F275,F281,F287,F290,F293)</f>
        <v>0</v>
      </c>
      <c r="G268" s="180">
        <f>SUM(G270,G275,G281,G287,G290,G293)</f>
        <v>0</v>
      </c>
      <c r="H268" s="463">
        <f>SUM(H270,H275,H281,H287,H290,H293)</f>
        <v>0</v>
      </c>
    </row>
    <row r="269" spans="1:8" ht="11.25" customHeight="1">
      <c r="A269" s="151"/>
      <c r="B269" s="152"/>
      <c r="C269" s="153"/>
      <c r="D269" s="154"/>
      <c r="E269" s="158" t="s">
        <v>444</v>
      </c>
      <c r="F269" s="184"/>
      <c r="G269" s="184"/>
      <c r="H269" s="462"/>
    </row>
    <row r="270" spans="1:8" ht="30" customHeight="1">
      <c r="A270" s="161">
        <v>2710</v>
      </c>
      <c r="B270" s="187" t="s">
        <v>5</v>
      </c>
      <c r="C270" s="162">
        <v>1</v>
      </c>
      <c r="D270" s="163">
        <v>0</v>
      </c>
      <c r="E270" s="158" t="s">
        <v>262</v>
      </c>
      <c r="F270" s="159">
        <f>SUM(F272:F274)</f>
        <v>0</v>
      </c>
      <c r="G270" s="159">
        <f>SUM(G272:G274)</f>
        <v>0</v>
      </c>
      <c r="H270" s="460">
        <f>SUM(H272:H274)</f>
        <v>0</v>
      </c>
    </row>
    <row r="271" spans="1:8" s="164" customFormat="1" ht="14.25" customHeight="1">
      <c r="A271" s="161"/>
      <c r="B271" s="152"/>
      <c r="C271" s="162"/>
      <c r="D271" s="163"/>
      <c r="E271" s="158" t="s">
        <v>445</v>
      </c>
      <c r="F271" s="159"/>
      <c r="G271" s="159"/>
      <c r="H271" s="460"/>
    </row>
    <row r="272" spans="1:8" ht="18" customHeight="1" thickBot="1">
      <c r="A272" s="161">
        <v>2711</v>
      </c>
      <c r="B272" s="187" t="s">
        <v>5</v>
      </c>
      <c r="C272" s="162">
        <v>1</v>
      </c>
      <c r="D272" s="163">
        <v>1</v>
      </c>
      <c r="E272" s="158" t="s">
        <v>263</v>
      </c>
      <c r="F272" s="178">
        <f>SUM(G272:H272)</f>
        <v>0</v>
      </c>
      <c r="G272" s="159"/>
      <c r="H272" s="460"/>
    </row>
    <row r="273" spans="1:8" ht="21.75" customHeight="1" thickBot="1">
      <c r="A273" s="161">
        <v>2712</v>
      </c>
      <c r="B273" s="187" t="s">
        <v>5</v>
      </c>
      <c r="C273" s="162">
        <v>1</v>
      </c>
      <c r="D273" s="163">
        <v>2</v>
      </c>
      <c r="E273" s="158" t="s">
        <v>264</v>
      </c>
      <c r="F273" s="178">
        <f>SUM(G273:H273)</f>
        <v>0</v>
      </c>
      <c r="G273" s="159"/>
      <c r="H273" s="460"/>
    </row>
    <row r="274" spans="1:8" ht="23.25" customHeight="1" thickBot="1">
      <c r="A274" s="161">
        <v>2713</v>
      </c>
      <c r="B274" s="187" t="s">
        <v>5</v>
      </c>
      <c r="C274" s="162">
        <v>1</v>
      </c>
      <c r="D274" s="163">
        <v>3</v>
      </c>
      <c r="E274" s="158" t="s">
        <v>360</v>
      </c>
      <c r="F274" s="178">
        <f>SUM(G274:H274)</f>
        <v>0</v>
      </c>
      <c r="G274" s="159"/>
      <c r="H274" s="460"/>
    </row>
    <row r="275" spans="1:8" ht="24" customHeight="1">
      <c r="A275" s="161">
        <v>2720</v>
      </c>
      <c r="B275" s="187" t="s">
        <v>5</v>
      </c>
      <c r="C275" s="162">
        <v>2</v>
      </c>
      <c r="D275" s="163">
        <v>0</v>
      </c>
      <c r="E275" s="158" t="s">
        <v>6</v>
      </c>
      <c r="F275" s="159">
        <f>SUM(F277:F280)</f>
        <v>0</v>
      </c>
      <c r="G275" s="159">
        <f>SUM(G277:G280)</f>
        <v>0</v>
      </c>
      <c r="H275" s="460">
        <f>SUM(H277:H280)</f>
        <v>0</v>
      </c>
    </row>
    <row r="276" spans="1:8" s="164" customFormat="1" ht="14.25" customHeight="1">
      <c r="A276" s="161"/>
      <c r="B276" s="152"/>
      <c r="C276" s="162"/>
      <c r="D276" s="163"/>
      <c r="E276" s="158" t="s">
        <v>445</v>
      </c>
      <c r="F276" s="159"/>
      <c r="G276" s="159"/>
      <c r="H276" s="460"/>
    </row>
    <row r="277" spans="1:8" ht="24.75" customHeight="1" thickBot="1">
      <c r="A277" s="161">
        <v>2721</v>
      </c>
      <c r="B277" s="187" t="s">
        <v>5</v>
      </c>
      <c r="C277" s="162">
        <v>2</v>
      </c>
      <c r="D277" s="163">
        <v>1</v>
      </c>
      <c r="E277" s="158" t="s">
        <v>265</v>
      </c>
      <c r="F277" s="178">
        <f>SUM(G277:H277)</f>
        <v>0</v>
      </c>
      <c r="G277" s="178"/>
      <c r="H277" s="190"/>
    </row>
    <row r="278" spans="1:8" ht="24.75" customHeight="1" thickBot="1">
      <c r="A278" s="161">
        <v>2722</v>
      </c>
      <c r="B278" s="187" t="s">
        <v>5</v>
      </c>
      <c r="C278" s="162">
        <v>2</v>
      </c>
      <c r="D278" s="163">
        <v>2</v>
      </c>
      <c r="E278" s="158" t="s">
        <v>266</v>
      </c>
      <c r="F278" s="178">
        <f>SUM(G278:H278)</f>
        <v>0</v>
      </c>
      <c r="G278" s="178"/>
      <c r="H278" s="190"/>
    </row>
    <row r="279" spans="1:8" ht="19.5" customHeight="1" thickBot="1">
      <c r="A279" s="161">
        <v>2723</v>
      </c>
      <c r="B279" s="187" t="s">
        <v>5</v>
      </c>
      <c r="C279" s="162">
        <v>2</v>
      </c>
      <c r="D279" s="163">
        <v>3</v>
      </c>
      <c r="E279" s="158" t="s">
        <v>361</v>
      </c>
      <c r="F279" s="178">
        <f>SUM(G279:H279)</f>
        <v>0</v>
      </c>
      <c r="G279" s="178"/>
      <c r="H279" s="190"/>
    </row>
    <row r="280" spans="1:8" ht="15.75" customHeight="1" thickBot="1">
      <c r="A280" s="161">
        <v>2724</v>
      </c>
      <c r="B280" s="187" t="s">
        <v>5</v>
      </c>
      <c r="C280" s="162">
        <v>2</v>
      </c>
      <c r="D280" s="163">
        <v>4</v>
      </c>
      <c r="E280" s="158" t="s">
        <v>267</v>
      </c>
      <c r="F280" s="178">
        <f>SUM(G280:H280)</f>
        <v>0</v>
      </c>
      <c r="G280" s="178"/>
      <c r="H280" s="190"/>
    </row>
    <row r="281" spans="1:8" ht="19.5" customHeight="1">
      <c r="A281" s="161">
        <v>2730</v>
      </c>
      <c r="B281" s="187" t="s">
        <v>5</v>
      </c>
      <c r="C281" s="162">
        <v>3</v>
      </c>
      <c r="D281" s="163">
        <v>0</v>
      </c>
      <c r="E281" s="158" t="s">
        <v>268</v>
      </c>
      <c r="F281" s="159">
        <f>SUM(F283:F286)</f>
        <v>0</v>
      </c>
      <c r="G281" s="159">
        <f>SUM(G283:G286)</f>
        <v>0</v>
      </c>
      <c r="H281" s="460">
        <f>SUM(H283:H286)</f>
        <v>0</v>
      </c>
    </row>
    <row r="282" spans="1:8" s="164" customFormat="1" ht="10.5" customHeight="1">
      <c r="A282" s="161"/>
      <c r="B282" s="152"/>
      <c r="C282" s="162"/>
      <c r="D282" s="163"/>
      <c r="E282" s="158" t="s">
        <v>445</v>
      </c>
      <c r="F282" s="159"/>
      <c r="G282" s="159"/>
      <c r="H282" s="460"/>
    </row>
    <row r="283" spans="1:8" ht="24.75" customHeight="1" thickBot="1">
      <c r="A283" s="161">
        <v>2731</v>
      </c>
      <c r="B283" s="187" t="s">
        <v>5</v>
      </c>
      <c r="C283" s="162">
        <v>3</v>
      </c>
      <c r="D283" s="163">
        <v>1</v>
      </c>
      <c r="E283" s="158" t="s">
        <v>269</v>
      </c>
      <c r="F283" s="178">
        <f>SUM(G283:H283)</f>
        <v>0</v>
      </c>
      <c r="G283" s="178"/>
      <c r="H283" s="190"/>
    </row>
    <row r="284" spans="1:8" ht="23.25" customHeight="1" thickBot="1">
      <c r="A284" s="161">
        <v>2732</v>
      </c>
      <c r="B284" s="187" t="s">
        <v>5</v>
      </c>
      <c r="C284" s="162">
        <v>3</v>
      </c>
      <c r="D284" s="163">
        <v>2</v>
      </c>
      <c r="E284" s="158" t="s">
        <v>270</v>
      </c>
      <c r="F284" s="178">
        <f>SUM(G284:H284)</f>
        <v>0</v>
      </c>
      <c r="G284" s="178"/>
      <c r="H284" s="190"/>
    </row>
    <row r="285" spans="1:8" ht="26.25" customHeight="1" thickBot="1">
      <c r="A285" s="161">
        <v>2733</v>
      </c>
      <c r="B285" s="187" t="s">
        <v>5</v>
      </c>
      <c r="C285" s="162">
        <v>3</v>
      </c>
      <c r="D285" s="163">
        <v>3</v>
      </c>
      <c r="E285" s="158" t="s">
        <v>271</v>
      </c>
      <c r="F285" s="178">
        <f>SUM(G285:H285)</f>
        <v>0</v>
      </c>
      <c r="G285" s="178"/>
      <c r="H285" s="190"/>
    </row>
    <row r="286" spans="1:8" ht="39" customHeight="1" thickBot="1">
      <c r="A286" s="161">
        <v>2734</v>
      </c>
      <c r="B286" s="187" t="s">
        <v>5</v>
      </c>
      <c r="C286" s="162">
        <v>3</v>
      </c>
      <c r="D286" s="163">
        <v>4</v>
      </c>
      <c r="E286" s="158" t="s">
        <v>272</v>
      </c>
      <c r="F286" s="178">
        <f>SUM(G286:H286)</f>
        <v>0</v>
      </c>
      <c r="G286" s="178"/>
      <c r="H286" s="190"/>
    </row>
    <row r="287" spans="1:8" ht="26.25" customHeight="1">
      <c r="A287" s="161">
        <v>2740</v>
      </c>
      <c r="B287" s="187" t="s">
        <v>5</v>
      </c>
      <c r="C287" s="162">
        <v>4</v>
      </c>
      <c r="D287" s="163">
        <v>0</v>
      </c>
      <c r="E287" s="158" t="s">
        <v>273</v>
      </c>
      <c r="F287" s="159">
        <f>SUM(F289)</f>
        <v>0</v>
      </c>
      <c r="G287" s="159">
        <f>SUM(G289)</f>
        <v>0</v>
      </c>
      <c r="H287" s="460">
        <f>SUM(H289)</f>
        <v>0</v>
      </c>
    </row>
    <row r="288" spans="1:8" s="164" customFormat="1" ht="17.25" customHeight="1">
      <c r="A288" s="161"/>
      <c r="B288" s="152"/>
      <c r="C288" s="162"/>
      <c r="D288" s="163"/>
      <c r="E288" s="158" t="s">
        <v>445</v>
      </c>
      <c r="F288" s="159"/>
      <c r="G288" s="159"/>
      <c r="H288" s="460"/>
    </row>
    <row r="289" spans="1:8" ht="27.75" customHeight="1" thickBot="1">
      <c r="A289" s="161">
        <v>2741</v>
      </c>
      <c r="B289" s="187" t="s">
        <v>5</v>
      </c>
      <c r="C289" s="162">
        <v>4</v>
      </c>
      <c r="D289" s="163">
        <v>1</v>
      </c>
      <c r="E289" s="158" t="s">
        <v>273</v>
      </c>
      <c r="F289" s="178">
        <f>SUM(G289:H289)</f>
        <v>0</v>
      </c>
      <c r="G289" s="178"/>
      <c r="H289" s="190"/>
    </row>
    <row r="290" spans="1:8" ht="39.75" customHeight="1">
      <c r="A290" s="161">
        <v>2750</v>
      </c>
      <c r="B290" s="187" t="s">
        <v>5</v>
      </c>
      <c r="C290" s="162">
        <v>5</v>
      </c>
      <c r="D290" s="163">
        <v>0</v>
      </c>
      <c r="E290" s="158" t="s">
        <v>274</v>
      </c>
      <c r="F290" s="159">
        <f>SUM(F292)</f>
        <v>0</v>
      </c>
      <c r="G290" s="159">
        <f>SUM(G292)</f>
        <v>0</v>
      </c>
      <c r="H290" s="460">
        <f>SUM(H292)</f>
        <v>0</v>
      </c>
    </row>
    <row r="291" spans="1:8" s="164" customFormat="1" ht="15.75" customHeight="1">
      <c r="A291" s="161"/>
      <c r="B291" s="152"/>
      <c r="C291" s="162"/>
      <c r="D291" s="163"/>
      <c r="E291" s="158" t="s">
        <v>445</v>
      </c>
      <c r="F291" s="159"/>
      <c r="G291" s="159"/>
      <c r="H291" s="460"/>
    </row>
    <row r="292" spans="1:8" ht="37.5" customHeight="1" thickBot="1">
      <c r="A292" s="161">
        <v>2751</v>
      </c>
      <c r="B292" s="187" t="s">
        <v>5</v>
      </c>
      <c r="C292" s="162">
        <v>5</v>
      </c>
      <c r="D292" s="163">
        <v>1</v>
      </c>
      <c r="E292" s="158" t="s">
        <v>274</v>
      </c>
      <c r="F292" s="178">
        <f>SUM(G292:H292)</f>
        <v>0</v>
      </c>
      <c r="G292" s="178"/>
      <c r="H292" s="190"/>
    </row>
    <row r="293" spans="1:8" ht="26.25" customHeight="1">
      <c r="A293" s="161">
        <v>2760</v>
      </c>
      <c r="B293" s="187" t="s">
        <v>5</v>
      </c>
      <c r="C293" s="162">
        <v>6</v>
      </c>
      <c r="D293" s="163">
        <v>0</v>
      </c>
      <c r="E293" s="158" t="s">
        <v>275</v>
      </c>
      <c r="F293" s="159">
        <f>SUM(F295:F296)</f>
        <v>0</v>
      </c>
      <c r="G293" s="159">
        <f>SUM(G295:G296)</f>
        <v>0</v>
      </c>
      <c r="H293" s="460">
        <f>SUM(H295:H296)</f>
        <v>0</v>
      </c>
    </row>
    <row r="294" spans="1:8" s="164" customFormat="1" ht="16.5" customHeight="1">
      <c r="A294" s="161"/>
      <c r="B294" s="152"/>
      <c r="C294" s="162"/>
      <c r="D294" s="163"/>
      <c r="E294" s="158" t="s">
        <v>445</v>
      </c>
      <c r="F294" s="159"/>
      <c r="G294" s="159"/>
      <c r="H294" s="460"/>
    </row>
    <row r="295" spans="1:8" ht="24.75" thickBot="1">
      <c r="A295" s="161">
        <v>2761</v>
      </c>
      <c r="B295" s="187" t="s">
        <v>5</v>
      </c>
      <c r="C295" s="162">
        <v>6</v>
      </c>
      <c r="D295" s="163">
        <v>1</v>
      </c>
      <c r="E295" s="158" t="s">
        <v>7</v>
      </c>
      <c r="F295" s="178">
        <f>SUM(G295:H295)</f>
        <v>0</v>
      </c>
      <c r="G295" s="178"/>
      <c r="H295" s="190"/>
    </row>
    <row r="296" spans="1:8" ht="23.25" customHeight="1" thickBot="1">
      <c r="A296" s="161">
        <v>2762</v>
      </c>
      <c r="B296" s="187" t="s">
        <v>5</v>
      </c>
      <c r="C296" s="162">
        <v>6</v>
      </c>
      <c r="D296" s="163">
        <v>2</v>
      </c>
      <c r="E296" s="158" t="s">
        <v>275</v>
      </c>
      <c r="F296" s="178">
        <f>SUM(G296:H296)</f>
        <v>0</v>
      </c>
      <c r="G296" s="178"/>
      <c r="H296" s="190"/>
    </row>
    <row r="297" spans="1:8" s="157" customFormat="1" ht="37.5" customHeight="1">
      <c r="A297" s="161">
        <v>2800</v>
      </c>
      <c r="B297" s="187" t="s">
        <v>8</v>
      </c>
      <c r="C297" s="188">
        <v>0</v>
      </c>
      <c r="D297" s="189">
        <v>0</v>
      </c>
      <c r="E297" s="179" t="s">
        <v>832</v>
      </c>
      <c r="F297" s="180">
        <f>SUM(F299,F302,F316,F322,F327,F330)</f>
        <v>49224.7</v>
      </c>
      <c r="G297" s="180">
        <f>SUM(G299,G302,G316,G322,G327,G330)</f>
        <v>45774.1</v>
      </c>
      <c r="H297" s="463">
        <f>SUM(H299,H302,H316,H322,H327,H330)</f>
        <v>3450.6</v>
      </c>
    </row>
    <row r="298" spans="1:8" ht="11.25" customHeight="1">
      <c r="A298" s="151"/>
      <c r="B298" s="152"/>
      <c r="C298" s="153"/>
      <c r="D298" s="154"/>
      <c r="E298" s="158" t="s">
        <v>444</v>
      </c>
      <c r="F298" s="184"/>
      <c r="G298" s="184"/>
      <c r="H298" s="462"/>
    </row>
    <row r="299" spans="1:8" ht="18.75" customHeight="1">
      <c r="A299" s="161">
        <v>2810</v>
      </c>
      <c r="B299" s="187" t="s">
        <v>8</v>
      </c>
      <c r="C299" s="162">
        <v>1</v>
      </c>
      <c r="D299" s="163">
        <v>0</v>
      </c>
      <c r="E299" s="158" t="s">
        <v>276</v>
      </c>
      <c r="F299" s="180">
        <f>SUM(F301)</f>
        <v>0</v>
      </c>
      <c r="G299" s="180">
        <f>SUM(G301)</f>
        <v>0</v>
      </c>
      <c r="H299" s="463">
        <f>SUM(H301)</f>
        <v>0</v>
      </c>
    </row>
    <row r="300" spans="1:8" s="164" customFormat="1" ht="12.75" customHeight="1">
      <c r="A300" s="161"/>
      <c r="B300" s="152"/>
      <c r="C300" s="162"/>
      <c r="D300" s="163"/>
      <c r="E300" s="158" t="s">
        <v>445</v>
      </c>
      <c r="F300" s="159"/>
      <c r="G300" s="159"/>
      <c r="H300" s="460"/>
    </row>
    <row r="301" spans="1:8" ht="16.5" customHeight="1" thickBot="1">
      <c r="A301" s="161">
        <v>2811</v>
      </c>
      <c r="B301" s="187" t="s">
        <v>8</v>
      </c>
      <c r="C301" s="162">
        <v>1</v>
      </c>
      <c r="D301" s="163">
        <v>1</v>
      </c>
      <c r="E301" s="158" t="s">
        <v>276</v>
      </c>
      <c r="F301" s="178">
        <f>SUM(G301:H301)</f>
        <v>0</v>
      </c>
      <c r="G301" s="178"/>
      <c r="H301" s="178"/>
    </row>
    <row r="302" spans="1:8" ht="17.25" customHeight="1">
      <c r="A302" s="161">
        <v>2820</v>
      </c>
      <c r="B302" s="187" t="s">
        <v>8</v>
      </c>
      <c r="C302" s="162">
        <v>2</v>
      </c>
      <c r="D302" s="163">
        <v>0</v>
      </c>
      <c r="E302" s="179" t="s">
        <v>277</v>
      </c>
      <c r="F302" s="180">
        <f>F304+F307+F308+F310</f>
        <v>49224.7</v>
      </c>
      <c r="G302" s="180">
        <f>SUM(G304,G307,G308,G310,G313,G314,G315)</f>
        <v>45774.1</v>
      </c>
      <c r="H302" s="180">
        <f>SUM(H304,H307,H308,H310,H313,H314,H315)</f>
        <v>3450.6</v>
      </c>
    </row>
    <row r="303" spans="1:8" s="164" customFormat="1" ht="10.5" customHeight="1">
      <c r="A303" s="161"/>
      <c r="B303" s="152"/>
      <c r="C303" s="162"/>
      <c r="D303" s="163"/>
      <c r="E303" s="158" t="s">
        <v>445</v>
      </c>
      <c r="F303" s="159"/>
      <c r="G303" s="159"/>
      <c r="H303" s="460"/>
    </row>
    <row r="304" spans="1:8" ht="15.75" thickBot="1">
      <c r="A304" s="161">
        <v>2821</v>
      </c>
      <c r="B304" s="187" t="s">
        <v>8</v>
      </c>
      <c r="C304" s="162">
        <v>2</v>
      </c>
      <c r="D304" s="163">
        <v>1</v>
      </c>
      <c r="E304" s="179" t="s">
        <v>9</v>
      </c>
      <c r="F304" s="178">
        <f>F305+F306</f>
        <v>38774.1</v>
      </c>
      <c r="G304" s="178">
        <f>SUM(G305:G306)</f>
        <v>38774.1</v>
      </c>
      <c r="H304" s="178">
        <f>SUM(H305:H306)</f>
        <v>0</v>
      </c>
    </row>
    <row r="305" spans="1:9" ht="65.25" customHeight="1" thickBot="1">
      <c r="A305" s="161"/>
      <c r="B305" s="187"/>
      <c r="C305" s="162"/>
      <c r="D305" s="163"/>
      <c r="E305" s="454" t="s">
        <v>700</v>
      </c>
      <c r="F305" s="178">
        <f>SUM(G305:H305)</f>
        <v>38774.1</v>
      </c>
      <c r="G305" s="159">
        <v>38774.1</v>
      </c>
      <c r="H305" s="460"/>
      <c r="I305" s="467"/>
    </row>
    <row r="306" spans="1:8" ht="15.75" thickBot="1">
      <c r="A306" s="161"/>
      <c r="B306" s="187"/>
      <c r="C306" s="162"/>
      <c r="D306" s="163"/>
      <c r="E306" s="158"/>
      <c r="F306" s="178">
        <f>SUM(G306:H306)</f>
        <v>0</v>
      </c>
      <c r="G306" s="159"/>
      <c r="H306" s="460"/>
    </row>
    <row r="307" spans="1:8" ht="15.75" thickBot="1">
      <c r="A307" s="161">
        <v>2822</v>
      </c>
      <c r="B307" s="187" t="s">
        <v>8</v>
      </c>
      <c r="C307" s="162">
        <v>2</v>
      </c>
      <c r="D307" s="163">
        <v>2</v>
      </c>
      <c r="E307" s="158" t="s">
        <v>10</v>
      </c>
      <c r="F307" s="178">
        <f>SUM(G307:H307)</f>
        <v>0</v>
      </c>
      <c r="G307" s="159"/>
      <c r="H307" s="159"/>
    </row>
    <row r="308" spans="1:8" ht="24" customHeight="1" thickBot="1">
      <c r="A308" s="161">
        <v>2823</v>
      </c>
      <c r="B308" s="187" t="s">
        <v>8</v>
      </c>
      <c r="C308" s="162">
        <v>2</v>
      </c>
      <c r="D308" s="163">
        <v>3</v>
      </c>
      <c r="E308" s="158" t="s">
        <v>45</v>
      </c>
      <c r="F308" s="178">
        <f>SUM(G308:H308)</f>
        <v>3450.6</v>
      </c>
      <c r="G308" s="159">
        <f>G309</f>
        <v>0</v>
      </c>
      <c r="H308" s="159">
        <f>H309</f>
        <v>3450.6</v>
      </c>
    </row>
    <row r="309" spans="1:8" ht="39" customHeight="1" thickBot="1">
      <c r="A309" s="161"/>
      <c r="B309" s="187"/>
      <c r="C309" s="162"/>
      <c r="D309" s="163"/>
      <c r="E309" s="439" t="s">
        <v>868</v>
      </c>
      <c r="F309" s="178">
        <f>SUM(G309:H309)</f>
        <v>3450.6</v>
      </c>
      <c r="G309" s="440"/>
      <c r="H309" s="440">
        <v>3450.6</v>
      </c>
    </row>
    <row r="310" spans="1:8" ht="24.75" thickBot="1">
      <c r="A310" s="161">
        <v>2824</v>
      </c>
      <c r="B310" s="187" t="s">
        <v>8</v>
      </c>
      <c r="C310" s="162">
        <v>2</v>
      </c>
      <c r="D310" s="163">
        <v>4</v>
      </c>
      <c r="E310" s="179" t="s">
        <v>11</v>
      </c>
      <c r="F310" s="194">
        <f aca="true" t="shared" si="8" ref="F310:F315">SUM(G310:H310)</f>
        <v>7000</v>
      </c>
      <c r="G310" s="180">
        <f>SUM(G311:G312)</f>
        <v>7000</v>
      </c>
      <c r="H310" s="180">
        <f>SUM(H311:H312)</f>
        <v>0</v>
      </c>
    </row>
    <row r="311" spans="1:8" ht="24.75" thickBot="1">
      <c r="A311" s="161"/>
      <c r="B311" s="187"/>
      <c r="C311" s="162"/>
      <c r="D311" s="163"/>
      <c r="E311" s="446" t="s">
        <v>706</v>
      </c>
      <c r="F311" s="178">
        <f t="shared" si="8"/>
        <v>4000</v>
      </c>
      <c r="G311" s="159">
        <v>4000</v>
      </c>
      <c r="H311" s="460"/>
    </row>
    <row r="312" spans="1:8" ht="24.75" thickBot="1">
      <c r="A312" s="161"/>
      <c r="B312" s="187"/>
      <c r="C312" s="162"/>
      <c r="D312" s="163"/>
      <c r="E312" s="446" t="s">
        <v>699</v>
      </c>
      <c r="F312" s="178">
        <f t="shared" si="8"/>
        <v>3000</v>
      </c>
      <c r="G312" s="159">
        <v>3000</v>
      </c>
      <c r="H312" s="460"/>
    </row>
    <row r="313" spans="1:8" ht="15.75" thickBot="1">
      <c r="A313" s="161">
        <v>2825</v>
      </c>
      <c r="B313" s="187" t="s">
        <v>8</v>
      </c>
      <c r="C313" s="162">
        <v>2</v>
      </c>
      <c r="D313" s="163">
        <v>5</v>
      </c>
      <c r="E313" s="158" t="s">
        <v>12</v>
      </c>
      <c r="F313" s="194">
        <f t="shared" si="8"/>
        <v>0</v>
      </c>
      <c r="G313" s="180"/>
      <c r="H313" s="180"/>
    </row>
    <row r="314" spans="1:8" ht="15.75" thickBot="1">
      <c r="A314" s="161">
        <v>2826</v>
      </c>
      <c r="B314" s="187" t="s">
        <v>8</v>
      </c>
      <c r="C314" s="162">
        <v>2</v>
      </c>
      <c r="D314" s="163">
        <v>6</v>
      </c>
      <c r="E314" s="158" t="s">
        <v>13</v>
      </c>
      <c r="F314" s="178">
        <f t="shared" si="8"/>
        <v>0</v>
      </c>
      <c r="G314" s="159"/>
      <c r="H314" s="460"/>
    </row>
    <row r="315" spans="1:8" ht="36.75" thickBot="1">
      <c r="A315" s="161">
        <v>2827</v>
      </c>
      <c r="B315" s="187" t="s">
        <v>8</v>
      </c>
      <c r="C315" s="162">
        <v>2</v>
      </c>
      <c r="D315" s="163">
        <v>7</v>
      </c>
      <c r="E315" s="158" t="s">
        <v>14</v>
      </c>
      <c r="F315" s="178">
        <f t="shared" si="8"/>
        <v>0</v>
      </c>
      <c r="G315" s="159"/>
      <c r="H315" s="159"/>
    </row>
    <row r="316" spans="1:8" ht="36.75" customHeight="1">
      <c r="A316" s="161">
        <v>2830</v>
      </c>
      <c r="B316" s="187" t="s">
        <v>8</v>
      </c>
      <c r="C316" s="162">
        <v>3</v>
      </c>
      <c r="D316" s="163">
        <v>0</v>
      </c>
      <c r="E316" s="158" t="s">
        <v>278</v>
      </c>
      <c r="F316" s="159">
        <f>SUM(F318:F319)</f>
        <v>0</v>
      </c>
      <c r="G316" s="159">
        <f>SUM(G318:G319)</f>
        <v>0</v>
      </c>
      <c r="H316" s="159">
        <f>SUM(H318:H319)</f>
        <v>0</v>
      </c>
    </row>
    <row r="317" spans="1:8" s="164" customFormat="1" ht="15" customHeight="1">
      <c r="A317" s="161"/>
      <c r="B317" s="152"/>
      <c r="C317" s="162"/>
      <c r="D317" s="163"/>
      <c r="E317" s="158" t="s">
        <v>445</v>
      </c>
      <c r="F317" s="159"/>
      <c r="G317" s="159"/>
      <c r="H317" s="460"/>
    </row>
    <row r="318" spans="1:8" ht="19.5" customHeight="1" thickBot="1">
      <c r="A318" s="161">
        <v>2831</v>
      </c>
      <c r="B318" s="187" t="s">
        <v>8</v>
      </c>
      <c r="C318" s="162">
        <v>3</v>
      </c>
      <c r="D318" s="163">
        <v>1</v>
      </c>
      <c r="E318" s="158" t="s">
        <v>46</v>
      </c>
      <c r="F318" s="178">
        <f>SUM(G318:H318)</f>
        <v>0</v>
      </c>
      <c r="G318" s="159"/>
      <c r="H318" s="460"/>
    </row>
    <row r="319" spans="1:8" ht="24.75" thickBot="1">
      <c r="A319" s="161">
        <v>2832</v>
      </c>
      <c r="B319" s="187" t="s">
        <v>8</v>
      </c>
      <c r="C319" s="162">
        <v>3</v>
      </c>
      <c r="D319" s="163">
        <v>2</v>
      </c>
      <c r="E319" s="158" t="s">
        <v>51</v>
      </c>
      <c r="F319" s="178">
        <f>SUM(G319:H319)</f>
        <v>0</v>
      </c>
      <c r="G319" s="159">
        <f>G320</f>
        <v>0</v>
      </c>
      <c r="H319" s="159">
        <f>H320</f>
        <v>0</v>
      </c>
    </row>
    <row r="320" spans="1:8" ht="15.75" thickBot="1">
      <c r="A320" s="161"/>
      <c r="B320" s="187"/>
      <c r="C320" s="162"/>
      <c r="D320" s="163"/>
      <c r="E320" s="158">
        <v>4819</v>
      </c>
      <c r="F320" s="178">
        <f>SUM(G320:H320)</f>
        <v>0</v>
      </c>
      <c r="G320" s="159"/>
      <c r="H320" s="460">
        <v>0</v>
      </c>
    </row>
    <row r="321" spans="1:8" ht="18.75" customHeight="1" thickBot="1">
      <c r="A321" s="161">
        <v>2833</v>
      </c>
      <c r="B321" s="187" t="s">
        <v>8</v>
      </c>
      <c r="C321" s="162">
        <v>3</v>
      </c>
      <c r="D321" s="163">
        <v>3</v>
      </c>
      <c r="E321" s="158" t="s">
        <v>52</v>
      </c>
      <c r="F321" s="178">
        <f>SUM(G321:H321)</f>
        <v>0</v>
      </c>
      <c r="G321" s="159"/>
      <c r="H321" s="460"/>
    </row>
    <row r="322" spans="1:8" ht="25.5" customHeight="1">
      <c r="A322" s="161">
        <v>2840</v>
      </c>
      <c r="B322" s="187" t="s">
        <v>8</v>
      </c>
      <c r="C322" s="162">
        <v>4</v>
      </c>
      <c r="D322" s="163">
        <v>0</v>
      </c>
      <c r="E322" s="158" t="s">
        <v>53</v>
      </c>
      <c r="F322" s="159">
        <f>SUM(F324:F326)</f>
        <v>0</v>
      </c>
      <c r="G322" s="159">
        <f>SUM(G324:G326)</f>
        <v>0</v>
      </c>
      <c r="H322" s="460">
        <f>SUM(H324:H326)</f>
        <v>0</v>
      </c>
    </row>
    <row r="323" spans="1:8" s="164" customFormat="1" ht="10.5" customHeight="1">
      <c r="A323" s="161"/>
      <c r="B323" s="152"/>
      <c r="C323" s="162"/>
      <c r="D323" s="163"/>
      <c r="E323" s="158" t="s">
        <v>445</v>
      </c>
      <c r="F323" s="159"/>
      <c r="G323" s="159"/>
      <c r="H323" s="460"/>
    </row>
    <row r="324" spans="1:8" ht="19.5" customHeight="1" thickBot="1">
      <c r="A324" s="161">
        <v>2841</v>
      </c>
      <c r="B324" s="187" t="s">
        <v>8</v>
      </c>
      <c r="C324" s="162">
        <v>4</v>
      </c>
      <c r="D324" s="163">
        <v>1</v>
      </c>
      <c r="E324" s="158" t="s">
        <v>54</v>
      </c>
      <c r="F324" s="178">
        <f>SUM(G324:H324)</f>
        <v>0</v>
      </c>
      <c r="G324" s="159"/>
      <c r="H324" s="460"/>
    </row>
    <row r="325" spans="1:8" ht="36" customHeight="1" thickBot="1">
      <c r="A325" s="161">
        <v>2842</v>
      </c>
      <c r="B325" s="187" t="s">
        <v>8</v>
      </c>
      <c r="C325" s="162">
        <v>4</v>
      </c>
      <c r="D325" s="163">
        <v>2</v>
      </c>
      <c r="E325" s="158" t="s">
        <v>55</v>
      </c>
      <c r="F325" s="178">
        <f>SUM(G325:H325)</f>
        <v>0</v>
      </c>
      <c r="G325" s="159"/>
      <c r="H325" s="460"/>
    </row>
    <row r="326" spans="1:8" ht="27" customHeight="1" thickBot="1">
      <c r="A326" s="161">
        <v>2843</v>
      </c>
      <c r="B326" s="187" t="s">
        <v>8</v>
      </c>
      <c r="C326" s="162">
        <v>4</v>
      </c>
      <c r="D326" s="163">
        <v>3</v>
      </c>
      <c r="E326" s="158" t="s">
        <v>53</v>
      </c>
      <c r="F326" s="178">
        <f>SUM(G326:H326)</f>
        <v>0</v>
      </c>
      <c r="G326" s="159"/>
      <c r="H326" s="460"/>
    </row>
    <row r="327" spans="1:8" ht="36.75" customHeight="1">
      <c r="A327" s="161">
        <v>2850</v>
      </c>
      <c r="B327" s="187" t="s">
        <v>8</v>
      </c>
      <c r="C327" s="162">
        <v>5</v>
      </c>
      <c r="D327" s="163">
        <v>0</v>
      </c>
      <c r="E327" s="195" t="s">
        <v>279</v>
      </c>
      <c r="F327" s="159">
        <f>SUM(F329)</f>
        <v>0</v>
      </c>
      <c r="G327" s="159">
        <f>SUM(G329)</f>
        <v>0</v>
      </c>
      <c r="H327" s="460">
        <f>SUM(H329)</f>
        <v>0</v>
      </c>
    </row>
    <row r="328" spans="1:8" s="164" customFormat="1" ht="10.5" customHeight="1">
      <c r="A328" s="161"/>
      <c r="B328" s="152"/>
      <c r="C328" s="162"/>
      <c r="D328" s="163"/>
      <c r="E328" s="158" t="s">
        <v>445</v>
      </c>
      <c r="F328" s="159"/>
      <c r="G328" s="159"/>
      <c r="H328" s="460"/>
    </row>
    <row r="329" spans="1:8" ht="24" customHeight="1" thickBot="1">
      <c r="A329" s="161">
        <v>2851</v>
      </c>
      <c r="B329" s="187" t="s">
        <v>8</v>
      </c>
      <c r="C329" s="162">
        <v>5</v>
      </c>
      <c r="D329" s="163">
        <v>1</v>
      </c>
      <c r="E329" s="195" t="s">
        <v>279</v>
      </c>
      <c r="F329" s="178">
        <f>SUM(G329:H329)</f>
        <v>0</v>
      </c>
      <c r="G329" s="178"/>
      <c r="H329" s="190"/>
    </row>
    <row r="330" spans="1:8" ht="27" customHeight="1" thickBot="1">
      <c r="A330" s="161">
        <v>2860</v>
      </c>
      <c r="B330" s="187" t="s">
        <v>8</v>
      </c>
      <c r="C330" s="162">
        <v>6</v>
      </c>
      <c r="D330" s="163">
        <v>0</v>
      </c>
      <c r="E330" s="195" t="s">
        <v>280</v>
      </c>
      <c r="F330" s="181">
        <f>SUM(F332)</f>
        <v>0</v>
      </c>
      <c r="G330" s="181">
        <f>SUM(G332)</f>
        <v>0</v>
      </c>
      <c r="H330" s="464">
        <f>SUM(H332)</f>
        <v>0</v>
      </c>
    </row>
    <row r="331" spans="1:8" s="164" customFormat="1" ht="10.5" customHeight="1">
      <c r="A331" s="161"/>
      <c r="B331" s="152"/>
      <c r="C331" s="162"/>
      <c r="D331" s="163"/>
      <c r="E331" s="158" t="s">
        <v>445</v>
      </c>
      <c r="F331" s="184"/>
      <c r="G331" s="184"/>
      <c r="H331" s="462"/>
    </row>
    <row r="332" spans="1:8" ht="24" customHeight="1" thickBot="1">
      <c r="A332" s="161">
        <v>2861</v>
      </c>
      <c r="B332" s="187" t="s">
        <v>8</v>
      </c>
      <c r="C332" s="162">
        <v>6</v>
      </c>
      <c r="D332" s="163">
        <v>1</v>
      </c>
      <c r="E332" s="195" t="s">
        <v>280</v>
      </c>
      <c r="F332" s="178">
        <f>F333</f>
        <v>0</v>
      </c>
      <c r="G332" s="178">
        <f>G333</f>
        <v>0</v>
      </c>
      <c r="H332" s="178">
        <f>H333</f>
        <v>0</v>
      </c>
    </row>
    <row r="333" spans="1:8" ht="24" customHeight="1" thickBot="1">
      <c r="A333" s="161"/>
      <c r="B333" s="187"/>
      <c r="C333" s="162"/>
      <c r="D333" s="163"/>
      <c r="E333" s="195">
        <v>4269</v>
      </c>
      <c r="F333" s="178">
        <f>SUM(G333:H333)</f>
        <v>0</v>
      </c>
      <c r="G333" s="170"/>
      <c r="H333" s="185"/>
    </row>
    <row r="334" spans="1:8" s="157" customFormat="1" ht="44.25" customHeight="1" thickBot="1">
      <c r="A334" s="196">
        <v>2900</v>
      </c>
      <c r="B334" s="197" t="s">
        <v>15</v>
      </c>
      <c r="C334" s="188">
        <v>0</v>
      </c>
      <c r="D334" s="189">
        <v>0</v>
      </c>
      <c r="E334" s="179" t="s">
        <v>833</v>
      </c>
      <c r="F334" s="178">
        <f>SUM(G334:H334)</f>
        <v>468206.19999999995</v>
      </c>
      <c r="G334" s="180">
        <f>SUM(G336,G362,G366,G370,G374,G387,G390,G393)</f>
        <v>385882.6</v>
      </c>
      <c r="H334" s="463">
        <f>SUM(H336,H362,H366,H370,H374,H387,H390,H393)</f>
        <v>82323.6</v>
      </c>
    </row>
    <row r="335" spans="1:8" ht="11.25" customHeight="1">
      <c r="A335" s="151"/>
      <c r="B335" s="152"/>
      <c r="C335" s="153"/>
      <c r="D335" s="154"/>
      <c r="E335" s="158" t="s">
        <v>444</v>
      </c>
      <c r="F335" s="184"/>
      <c r="G335" s="184"/>
      <c r="H335" s="462"/>
    </row>
    <row r="336" spans="1:8" ht="24.75" customHeight="1" thickBot="1">
      <c r="A336" s="161">
        <v>2910</v>
      </c>
      <c r="B336" s="187" t="s">
        <v>15</v>
      </c>
      <c r="C336" s="162">
        <v>1</v>
      </c>
      <c r="D336" s="163">
        <v>0</v>
      </c>
      <c r="E336" s="158" t="s">
        <v>47</v>
      </c>
      <c r="F336" s="178">
        <f>SUM(G336:H336)</f>
        <v>320191.9</v>
      </c>
      <c r="G336" s="159">
        <f>G338+G361</f>
        <v>237868.3</v>
      </c>
      <c r="H336" s="159">
        <f>H338+H361</f>
        <v>82323.6</v>
      </c>
    </row>
    <row r="337" spans="1:8" s="164" customFormat="1" ht="10.5" customHeight="1">
      <c r="A337" s="161"/>
      <c r="B337" s="152"/>
      <c r="C337" s="162"/>
      <c r="D337" s="163"/>
      <c r="E337" s="158" t="s">
        <v>445</v>
      </c>
      <c r="F337" s="159"/>
      <c r="G337" s="159"/>
      <c r="H337" s="460"/>
    </row>
    <row r="338" spans="1:8" ht="19.5" customHeight="1" thickBot="1">
      <c r="A338" s="161">
        <v>2911</v>
      </c>
      <c r="B338" s="187" t="s">
        <v>15</v>
      </c>
      <c r="C338" s="162">
        <v>1</v>
      </c>
      <c r="D338" s="163">
        <v>1</v>
      </c>
      <c r="E338" s="179" t="s">
        <v>307</v>
      </c>
      <c r="F338" s="178">
        <f>SUM(G338:H338)</f>
        <v>320191.9</v>
      </c>
      <c r="G338" s="178">
        <f>G339</f>
        <v>237868.3</v>
      </c>
      <c r="H338" s="178">
        <f>H339</f>
        <v>82323.6</v>
      </c>
    </row>
    <row r="339" spans="1:8" ht="56.25" customHeight="1" thickBot="1">
      <c r="A339" s="161"/>
      <c r="B339" s="187"/>
      <c r="C339" s="162"/>
      <c r="D339" s="163"/>
      <c r="E339" s="454" t="s">
        <v>700</v>
      </c>
      <c r="F339" s="178">
        <f>SUM(G339:H339)</f>
        <v>320191.9</v>
      </c>
      <c r="G339" s="178">
        <f>SUM(G341,G342,G343,G344,G345,G346,G347,G354,G355)</f>
        <v>237868.3</v>
      </c>
      <c r="H339" s="178">
        <f>SUM(H341,H342,H343,H344,H345,H346,H347,H354,H355,H356,H357,H358,H359,H360)</f>
        <v>82323.6</v>
      </c>
    </row>
    <row r="340" spans="1:8" ht="19.5" customHeight="1" thickBot="1">
      <c r="A340" s="161"/>
      <c r="B340" s="187"/>
      <c r="C340" s="162"/>
      <c r="D340" s="163"/>
      <c r="E340" s="158" t="s">
        <v>707</v>
      </c>
      <c r="F340" s="178"/>
      <c r="G340" s="178"/>
      <c r="H340" s="190"/>
    </row>
    <row r="341" spans="1:9" ht="30" customHeight="1" thickBot="1">
      <c r="A341" s="161"/>
      <c r="B341" s="187"/>
      <c r="C341" s="162"/>
      <c r="D341" s="163"/>
      <c r="E341" s="198" t="s">
        <v>712</v>
      </c>
      <c r="F341" s="178">
        <f aca="true" t="shared" si="9" ref="F341:F355">SUM(G341:H341)</f>
        <v>19670.4</v>
      </c>
      <c r="G341" s="170">
        <v>19670.4</v>
      </c>
      <c r="H341" s="185"/>
      <c r="I341" s="467"/>
    </row>
    <row r="342" spans="1:9" ht="30" customHeight="1" thickBot="1">
      <c r="A342" s="161"/>
      <c r="B342" s="187"/>
      <c r="C342" s="162"/>
      <c r="D342" s="163"/>
      <c r="E342" s="198" t="s">
        <v>713</v>
      </c>
      <c r="F342" s="178">
        <f t="shared" si="9"/>
        <v>13914.1</v>
      </c>
      <c r="G342" s="170">
        <v>13914.1</v>
      </c>
      <c r="H342" s="185"/>
      <c r="I342" s="467"/>
    </row>
    <row r="343" spans="1:9" ht="30" customHeight="1" thickBot="1">
      <c r="A343" s="161"/>
      <c r="B343" s="187"/>
      <c r="C343" s="162"/>
      <c r="D343" s="163"/>
      <c r="E343" s="198" t="s">
        <v>714</v>
      </c>
      <c r="F343" s="178">
        <f t="shared" si="9"/>
        <v>27794.4</v>
      </c>
      <c r="G343" s="170">
        <v>27794.4</v>
      </c>
      <c r="H343" s="185"/>
      <c r="I343" s="467"/>
    </row>
    <row r="344" spans="1:9" ht="30" customHeight="1" thickBot="1">
      <c r="A344" s="161"/>
      <c r="B344" s="187"/>
      <c r="C344" s="162"/>
      <c r="D344" s="163"/>
      <c r="E344" s="198" t="s">
        <v>721</v>
      </c>
      <c r="F344" s="178">
        <f t="shared" si="9"/>
        <v>20415.7</v>
      </c>
      <c r="G344" s="170">
        <v>20415.7</v>
      </c>
      <c r="H344" s="185"/>
      <c r="I344" s="467"/>
    </row>
    <row r="345" spans="1:9" ht="30" customHeight="1" thickBot="1">
      <c r="A345" s="161"/>
      <c r="B345" s="187"/>
      <c r="C345" s="162"/>
      <c r="D345" s="163"/>
      <c r="E345" s="198" t="s">
        <v>722</v>
      </c>
      <c r="F345" s="178">
        <f t="shared" si="9"/>
        <v>33263.2</v>
      </c>
      <c r="G345" s="170">
        <v>33263.2</v>
      </c>
      <c r="H345" s="185"/>
      <c r="I345" s="467"/>
    </row>
    <row r="346" spans="1:9" ht="30" customHeight="1" thickBot="1">
      <c r="A346" s="161"/>
      <c r="B346" s="187"/>
      <c r="C346" s="162"/>
      <c r="D346" s="163"/>
      <c r="E346" s="198" t="s">
        <v>723</v>
      </c>
      <c r="F346" s="178">
        <f t="shared" si="9"/>
        <v>33021</v>
      </c>
      <c r="G346" s="170">
        <v>33021</v>
      </c>
      <c r="H346" s="185"/>
      <c r="I346" s="467"/>
    </row>
    <row r="347" spans="1:9" ht="30" customHeight="1" thickBot="1">
      <c r="A347" s="161"/>
      <c r="B347" s="187"/>
      <c r="C347" s="162"/>
      <c r="D347" s="163"/>
      <c r="E347" s="198" t="s">
        <v>715</v>
      </c>
      <c r="F347" s="178">
        <f t="shared" si="9"/>
        <v>13767.4</v>
      </c>
      <c r="G347" s="170">
        <v>13767.4</v>
      </c>
      <c r="H347" s="185"/>
      <c r="I347" s="467"/>
    </row>
    <row r="348" spans="1:8" ht="30" customHeight="1" thickBot="1">
      <c r="A348" s="161"/>
      <c r="B348" s="187"/>
      <c r="C348" s="162"/>
      <c r="D348" s="163"/>
      <c r="E348" s="198" t="s">
        <v>806</v>
      </c>
      <c r="F348" s="178">
        <f t="shared" si="9"/>
        <v>55587.6</v>
      </c>
      <c r="G348" s="170">
        <v>55587.6</v>
      </c>
      <c r="H348" s="185"/>
    </row>
    <row r="349" spans="1:8" ht="30" customHeight="1" thickBot="1">
      <c r="A349" s="161"/>
      <c r="B349" s="187"/>
      <c r="C349" s="162"/>
      <c r="D349" s="163"/>
      <c r="E349" s="198" t="s">
        <v>807</v>
      </c>
      <c r="F349" s="178">
        <f t="shared" si="9"/>
        <v>19566.2</v>
      </c>
      <c r="G349" s="170">
        <v>19566.2</v>
      </c>
      <c r="H349" s="185"/>
    </row>
    <row r="350" spans="1:8" ht="30" customHeight="1" thickBot="1">
      <c r="A350" s="161"/>
      <c r="B350" s="187"/>
      <c r="C350" s="162"/>
      <c r="D350" s="163"/>
      <c r="E350" s="198" t="s">
        <v>808</v>
      </c>
      <c r="F350" s="178">
        <f t="shared" si="9"/>
        <v>19520.2</v>
      </c>
      <c r="G350" s="170">
        <v>19520.2</v>
      </c>
      <c r="H350" s="185"/>
    </row>
    <row r="351" spans="1:8" ht="30" customHeight="1" thickBot="1">
      <c r="A351" s="161"/>
      <c r="B351" s="187"/>
      <c r="C351" s="162"/>
      <c r="D351" s="163"/>
      <c r="E351" s="198" t="s">
        <v>809</v>
      </c>
      <c r="F351" s="178">
        <f t="shared" si="9"/>
        <v>19520.2</v>
      </c>
      <c r="G351" s="170">
        <v>19520.2</v>
      </c>
      <c r="H351" s="185"/>
    </row>
    <row r="352" spans="1:8" ht="30" customHeight="1" thickBot="1">
      <c r="A352" s="161"/>
      <c r="B352" s="187"/>
      <c r="C352" s="162"/>
      <c r="D352" s="163"/>
      <c r="E352" s="198" t="s">
        <v>810</v>
      </c>
      <c r="F352" s="178">
        <f t="shared" si="9"/>
        <v>19520.2</v>
      </c>
      <c r="G352" s="170">
        <v>19520.2</v>
      </c>
      <c r="H352" s="185"/>
    </row>
    <row r="353" spans="1:8" ht="30" customHeight="1" thickBot="1">
      <c r="A353" s="161"/>
      <c r="B353" s="187"/>
      <c r="C353" s="162"/>
      <c r="D353" s="163"/>
      <c r="E353" s="198" t="s">
        <v>811</v>
      </c>
      <c r="F353" s="178">
        <f t="shared" si="9"/>
        <v>13779.6</v>
      </c>
      <c r="G353" s="170">
        <v>13779.6</v>
      </c>
      <c r="H353" s="185"/>
    </row>
    <row r="354" spans="1:8" ht="30" customHeight="1" thickBot="1">
      <c r="A354" s="161"/>
      <c r="B354" s="187"/>
      <c r="C354" s="162"/>
      <c r="D354" s="163"/>
      <c r="E354" s="198" t="s">
        <v>812</v>
      </c>
      <c r="F354" s="178">
        <f t="shared" si="9"/>
        <v>19476.2</v>
      </c>
      <c r="G354" s="170">
        <v>19476.2</v>
      </c>
      <c r="H354" s="185"/>
    </row>
    <row r="355" spans="1:8" ht="30" customHeight="1" thickBot="1">
      <c r="A355" s="161"/>
      <c r="B355" s="187"/>
      <c r="C355" s="162"/>
      <c r="D355" s="163"/>
      <c r="E355" s="198" t="s">
        <v>813</v>
      </c>
      <c r="F355" s="178">
        <f t="shared" si="9"/>
        <v>56545.9</v>
      </c>
      <c r="G355" s="170">
        <v>56545.9</v>
      </c>
      <c r="H355" s="185"/>
    </row>
    <row r="356" spans="1:8" ht="45.75" customHeight="1" thickBot="1">
      <c r="A356" s="161"/>
      <c r="B356" s="187"/>
      <c r="C356" s="162"/>
      <c r="D356" s="163"/>
      <c r="E356" s="198" t="s">
        <v>820</v>
      </c>
      <c r="F356" s="178">
        <f>SUM(G356:H356)</f>
        <v>26280</v>
      </c>
      <c r="G356" s="170"/>
      <c r="H356" s="185">
        <v>26280</v>
      </c>
    </row>
    <row r="357" spans="1:8" ht="45.75" customHeight="1" thickBot="1">
      <c r="A357" s="161"/>
      <c r="B357" s="187"/>
      <c r="C357" s="162"/>
      <c r="D357" s="163"/>
      <c r="E357" s="198" t="s">
        <v>819</v>
      </c>
      <c r="F357" s="178">
        <f>SUM(G357:H357)</f>
        <v>18892.6</v>
      </c>
      <c r="G357" s="170"/>
      <c r="H357" s="185">
        <v>18892.6</v>
      </c>
    </row>
    <row r="358" spans="1:8" ht="45.75" customHeight="1" thickBot="1">
      <c r="A358" s="161"/>
      <c r="B358" s="187"/>
      <c r="C358" s="162"/>
      <c r="D358" s="163"/>
      <c r="E358" s="198" t="s">
        <v>818</v>
      </c>
      <c r="F358" s="178">
        <f>SUM(G358:H358)</f>
        <v>6970</v>
      </c>
      <c r="G358" s="170"/>
      <c r="H358" s="185">
        <v>6970</v>
      </c>
    </row>
    <row r="359" spans="1:8" ht="30" customHeight="1" thickBot="1">
      <c r="A359" s="161"/>
      <c r="B359" s="187"/>
      <c r="C359" s="162"/>
      <c r="D359" s="163"/>
      <c r="E359" s="198" t="s">
        <v>821</v>
      </c>
      <c r="F359" s="178">
        <f>SUM(G359:H359)</f>
        <v>30181</v>
      </c>
      <c r="G359" s="170"/>
      <c r="H359" s="185">
        <v>30181</v>
      </c>
    </row>
    <row r="360" spans="1:8" ht="30" customHeight="1" thickBot="1">
      <c r="A360" s="161"/>
      <c r="B360" s="187"/>
      <c r="C360" s="162"/>
      <c r="D360" s="163"/>
      <c r="E360" s="198"/>
      <c r="F360" s="178"/>
      <c r="G360" s="170"/>
      <c r="H360" s="185"/>
    </row>
    <row r="361" spans="1:8" ht="18" customHeight="1" thickBot="1">
      <c r="A361" s="161">
        <v>2912</v>
      </c>
      <c r="B361" s="187" t="s">
        <v>15</v>
      </c>
      <c r="C361" s="162">
        <v>1</v>
      </c>
      <c r="D361" s="163">
        <v>2</v>
      </c>
      <c r="E361" s="158" t="s">
        <v>16</v>
      </c>
      <c r="F361" s="178"/>
      <c r="G361" s="170"/>
      <c r="H361" s="170"/>
    </row>
    <row r="362" spans="1:8" ht="16.5" customHeight="1">
      <c r="A362" s="161">
        <v>2920</v>
      </c>
      <c r="B362" s="187" t="s">
        <v>15</v>
      </c>
      <c r="C362" s="162">
        <v>2</v>
      </c>
      <c r="D362" s="163">
        <v>0</v>
      </c>
      <c r="E362" s="158" t="s">
        <v>17</v>
      </c>
      <c r="F362" s="159">
        <f>F364+F365</f>
        <v>0</v>
      </c>
      <c r="G362" s="159">
        <f>G364+G365</f>
        <v>0</v>
      </c>
      <c r="H362" s="159">
        <f>H364+H365</f>
        <v>0</v>
      </c>
    </row>
    <row r="363" spans="1:8" s="164" customFormat="1" ht="10.5" customHeight="1">
      <c r="A363" s="161"/>
      <c r="B363" s="152"/>
      <c r="C363" s="162"/>
      <c r="D363" s="163"/>
      <c r="E363" s="158" t="s">
        <v>445</v>
      </c>
      <c r="F363" s="159"/>
      <c r="G363" s="159"/>
      <c r="H363" s="460"/>
    </row>
    <row r="364" spans="1:8" ht="17.25" customHeight="1" thickBot="1">
      <c r="A364" s="161">
        <v>2921</v>
      </c>
      <c r="B364" s="187" t="s">
        <v>15</v>
      </c>
      <c r="C364" s="162">
        <v>2</v>
      </c>
      <c r="D364" s="163">
        <v>1</v>
      </c>
      <c r="E364" s="158" t="s">
        <v>18</v>
      </c>
      <c r="F364" s="178">
        <f>SUM(G364:H364)</f>
        <v>0</v>
      </c>
      <c r="G364" s="178"/>
      <c r="H364" s="178"/>
    </row>
    <row r="365" spans="1:8" ht="30.75" customHeight="1" thickBot="1">
      <c r="A365" s="161">
        <v>2922</v>
      </c>
      <c r="B365" s="187" t="s">
        <v>15</v>
      </c>
      <c r="C365" s="162">
        <v>2</v>
      </c>
      <c r="D365" s="163">
        <v>2</v>
      </c>
      <c r="E365" s="158" t="s">
        <v>19</v>
      </c>
      <c r="F365" s="178">
        <f>SUM(G365:H365)</f>
        <v>0</v>
      </c>
      <c r="G365" s="170"/>
      <c r="H365" s="170"/>
    </row>
    <row r="366" spans="1:8" ht="36.75" customHeight="1">
      <c r="A366" s="161">
        <v>2930</v>
      </c>
      <c r="B366" s="187" t="s">
        <v>15</v>
      </c>
      <c r="C366" s="162">
        <v>3</v>
      </c>
      <c r="D366" s="163">
        <v>0</v>
      </c>
      <c r="E366" s="158" t="s">
        <v>20</v>
      </c>
      <c r="F366" s="159">
        <f>SUM(F368:F369)</f>
        <v>0</v>
      </c>
      <c r="G366" s="159">
        <f>SUM(G368:G369)</f>
        <v>0</v>
      </c>
      <c r="H366" s="460">
        <f>SUM(H368:H369)</f>
        <v>0</v>
      </c>
    </row>
    <row r="367" spans="1:8" s="164" customFormat="1" ht="10.5" customHeight="1">
      <c r="A367" s="161"/>
      <c r="B367" s="152"/>
      <c r="C367" s="162"/>
      <c r="D367" s="163"/>
      <c r="E367" s="158" t="s">
        <v>445</v>
      </c>
      <c r="F367" s="159"/>
      <c r="G367" s="159"/>
      <c r="H367" s="460"/>
    </row>
    <row r="368" spans="1:8" ht="25.5" customHeight="1" thickBot="1">
      <c r="A368" s="161">
        <v>2931</v>
      </c>
      <c r="B368" s="187" t="s">
        <v>15</v>
      </c>
      <c r="C368" s="162">
        <v>3</v>
      </c>
      <c r="D368" s="163">
        <v>1</v>
      </c>
      <c r="E368" s="158" t="s">
        <v>21</v>
      </c>
      <c r="F368" s="178">
        <f>SUM(G368:H368)</f>
        <v>0</v>
      </c>
      <c r="G368" s="178"/>
      <c r="H368" s="190"/>
    </row>
    <row r="369" spans="1:8" ht="18.75" customHeight="1" thickBot="1">
      <c r="A369" s="161">
        <v>2932</v>
      </c>
      <c r="B369" s="187" t="s">
        <v>15</v>
      </c>
      <c r="C369" s="162">
        <v>3</v>
      </c>
      <c r="D369" s="163">
        <v>2</v>
      </c>
      <c r="E369" s="158" t="s">
        <v>22</v>
      </c>
      <c r="F369" s="178">
        <f>SUM(G369:H369)</f>
        <v>0</v>
      </c>
      <c r="G369" s="170"/>
      <c r="H369" s="170"/>
    </row>
    <row r="370" spans="1:8" ht="16.5" customHeight="1">
      <c r="A370" s="161">
        <v>2940</v>
      </c>
      <c r="B370" s="187" t="s">
        <v>15</v>
      </c>
      <c r="C370" s="162">
        <v>4</v>
      </c>
      <c r="D370" s="163">
        <v>0</v>
      </c>
      <c r="E370" s="158" t="s">
        <v>308</v>
      </c>
      <c r="F370" s="159">
        <f>F372</f>
        <v>0</v>
      </c>
      <c r="G370" s="159">
        <f>G372</f>
        <v>0</v>
      </c>
      <c r="H370" s="159">
        <f>H372</f>
        <v>0</v>
      </c>
    </row>
    <row r="371" spans="1:8" s="164" customFormat="1" ht="12.75" customHeight="1">
      <c r="A371" s="161"/>
      <c r="B371" s="152"/>
      <c r="C371" s="162"/>
      <c r="D371" s="163"/>
      <c r="E371" s="158" t="s">
        <v>445</v>
      </c>
      <c r="F371" s="159"/>
      <c r="G371" s="159"/>
      <c r="H371" s="460"/>
    </row>
    <row r="372" spans="1:8" ht="24" customHeight="1" thickBot="1">
      <c r="A372" s="161">
        <v>2941</v>
      </c>
      <c r="B372" s="187" t="s">
        <v>15</v>
      </c>
      <c r="C372" s="162">
        <v>4</v>
      </c>
      <c r="D372" s="163">
        <v>1</v>
      </c>
      <c r="E372" s="158" t="s">
        <v>23</v>
      </c>
      <c r="F372" s="178">
        <f>SUM(G372:H372)</f>
        <v>0</v>
      </c>
      <c r="G372" s="178"/>
      <c r="H372" s="178"/>
    </row>
    <row r="373" spans="1:8" ht="24" customHeight="1" thickBot="1">
      <c r="A373" s="161">
        <v>2942</v>
      </c>
      <c r="B373" s="187" t="s">
        <v>15</v>
      </c>
      <c r="C373" s="162">
        <v>4</v>
      </c>
      <c r="D373" s="163">
        <v>2</v>
      </c>
      <c r="E373" s="158" t="s">
        <v>24</v>
      </c>
      <c r="F373" s="178">
        <f>SUM(G373:H373)</f>
        <v>0</v>
      </c>
      <c r="G373" s="178"/>
      <c r="H373" s="190"/>
    </row>
    <row r="374" spans="1:8" ht="27.75" customHeight="1">
      <c r="A374" s="161">
        <v>2950</v>
      </c>
      <c r="B374" s="187" t="s">
        <v>15</v>
      </c>
      <c r="C374" s="162">
        <v>5</v>
      </c>
      <c r="D374" s="163">
        <v>0</v>
      </c>
      <c r="E374" s="179" t="s">
        <v>309</v>
      </c>
      <c r="F374" s="159">
        <f>SUM(F376,F386)</f>
        <v>148014.3</v>
      </c>
      <c r="G374" s="159">
        <f>G376</f>
        <v>148014.3</v>
      </c>
      <c r="H374" s="159">
        <f>H376</f>
        <v>0</v>
      </c>
    </row>
    <row r="375" spans="1:8" s="164" customFormat="1" ht="10.5" customHeight="1">
      <c r="A375" s="161"/>
      <c r="B375" s="152"/>
      <c r="C375" s="162"/>
      <c r="D375" s="163"/>
      <c r="E375" s="158" t="s">
        <v>445</v>
      </c>
      <c r="F375" s="159"/>
      <c r="G375" s="159"/>
      <c r="H375" s="460"/>
    </row>
    <row r="376" spans="1:8" ht="24.75" thickBot="1">
      <c r="A376" s="161">
        <v>2951</v>
      </c>
      <c r="B376" s="187" t="s">
        <v>15</v>
      </c>
      <c r="C376" s="162">
        <v>5</v>
      </c>
      <c r="D376" s="163">
        <v>1</v>
      </c>
      <c r="E376" s="198" t="s">
        <v>25</v>
      </c>
      <c r="F376" s="178">
        <f>SUM(G376:H376)</f>
        <v>148014.3</v>
      </c>
      <c r="G376" s="178">
        <f>G377</f>
        <v>148014.3</v>
      </c>
      <c r="H376" s="178">
        <f>H377</f>
        <v>0</v>
      </c>
    </row>
    <row r="377" spans="1:8" ht="54" customHeight="1" thickBot="1">
      <c r="A377" s="161"/>
      <c r="B377" s="187"/>
      <c r="C377" s="162"/>
      <c r="D377" s="163"/>
      <c r="E377" s="454" t="s">
        <v>700</v>
      </c>
      <c r="F377" s="178">
        <f aca="true" t="shared" si="10" ref="F377:F385">SUM(G377:H377)</f>
        <v>148014.3</v>
      </c>
      <c r="G377" s="178">
        <f>SUM(G379,G380,G381,G382,G383,G384)</f>
        <v>148014.3</v>
      </c>
      <c r="H377" s="178">
        <f>SUM(H379,H380,H384)</f>
        <v>0</v>
      </c>
    </row>
    <row r="378" spans="1:8" ht="15.75" thickBot="1">
      <c r="A378" s="161"/>
      <c r="B378" s="187"/>
      <c r="C378" s="162"/>
      <c r="D378" s="163"/>
      <c r="E378" s="158" t="s">
        <v>707</v>
      </c>
      <c r="F378" s="178"/>
      <c r="G378" s="178"/>
      <c r="H378" s="190"/>
    </row>
    <row r="379" spans="1:8" ht="36.75" customHeight="1" thickBot="1">
      <c r="A379" s="161"/>
      <c r="B379" s="187"/>
      <c r="C379" s="162"/>
      <c r="D379" s="163"/>
      <c r="E379" s="198" t="s">
        <v>709</v>
      </c>
      <c r="F379" s="178">
        <f t="shared" si="10"/>
        <v>8482.7</v>
      </c>
      <c r="G379" s="178">
        <v>8482.7</v>
      </c>
      <c r="H379" s="190"/>
    </row>
    <row r="380" spans="1:9" ht="33" customHeight="1" thickBot="1">
      <c r="A380" s="161"/>
      <c r="B380" s="187"/>
      <c r="C380" s="162"/>
      <c r="D380" s="163"/>
      <c r="E380" s="198" t="s">
        <v>710</v>
      </c>
      <c r="F380" s="178">
        <f t="shared" si="10"/>
        <v>33736</v>
      </c>
      <c r="G380" s="178">
        <v>33736</v>
      </c>
      <c r="H380" s="190"/>
      <c r="I380" s="467"/>
    </row>
    <row r="381" spans="1:8" ht="33" customHeight="1" thickBot="1">
      <c r="A381" s="161"/>
      <c r="B381" s="187"/>
      <c r="C381" s="162"/>
      <c r="D381" s="163"/>
      <c r="E381" s="198" t="s">
        <v>814</v>
      </c>
      <c r="F381" s="178">
        <f t="shared" si="10"/>
        <v>9724.3</v>
      </c>
      <c r="G381" s="178">
        <v>9724.3</v>
      </c>
      <c r="H381" s="190"/>
    </row>
    <row r="382" spans="1:8" ht="33" customHeight="1" thickBot="1">
      <c r="A382" s="161"/>
      <c r="B382" s="187"/>
      <c r="C382" s="162"/>
      <c r="D382" s="163"/>
      <c r="E382" s="198" t="s">
        <v>815</v>
      </c>
      <c r="F382" s="178">
        <f t="shared" si="10"/>
        <v>11908.5</v>
      </c>
      <c r="G382" s="178">
        <v>11908.5</v>
      </c>
      <c r="H382" s="190"/>
    </row>
    <row r="383" spans="1:8" ht="33" customHeight="1" thickBot="1">
      <c r="A383" s="161"/>
      <c r="B383" s="187"/>
      <c r="C383" s="162"/>
      <c r="D383" s="163"/>
      <c r="E383" s="198" t="s">
        <v>816</v>
      </c>
      <c r="F383" s="178">
        <f t="shared" si="10"/>
        <v>38200</v>
      </c>
      <c r="G383" s="178">
        <v>38200</v>
      </c>
      <c r="H383" s="190"/>
    </row>
    <row r="384" spans="1:9" ht="36" customHeight="1" thickBot="1">
      <c r="A384" s="161"/>
      <c r="B384" s="187"/>
      <c r="C384" s="162"/>
      <c r="D384" s="163"/>
      <c r="E384" s="198" t="s">
        <v>711</v>
      </c>
      <c r="F384" s="178">
        <f t="shared" si="10"/>
        <v>45962.8</v>
      </c>
      <c r="G384" s="178">
        <v>45962.8</v>
      </c>
      <c r="H384" s="190"/>
      <c r="I384" s="467"/>
    </row>
    <row r="385" spans="1:8" ht="15.75" thickBot="1">
      <c r="A385" s="161"/>
      <c r="B385" s="187"/>
      <c r="C385" s="162"/>
      <c r="D385" s="163"/>
      <c r="E385" s="158"/>
      <c r="F385" s="178">
        <f t="shared" si="10"/>
        <v>0</v>
      </c>
      <c r="G385" s="178"/>
      <c r="H385" s="190"/>
    </row>
    <row r="386" spans="1:8" ht="16.5" customHeight="1" thickBot="1">
      <c r="A386" s="161">
        <v>2952</v>
      </c>
      <c r="B386" s="187" t="s">
        <v>15</v>
      </c>
      <c r="C386" s="162">
        <v>5</v>
      </c>
      <c r="D386" s="163">
        <v>2</v>
      </c>
      <c r="E386" s="158" t="s">
        <v>26</v>
      </c>
      <c r="F386" s="178">
        <f>SUM(G386:H386)</f>
        <v>0</v>
      </c>
      <c r="G386" s="178"/>
      <c r="H386" s="190"/>
    </row>
    <row r="387" spans="1:8" ht="26.25" customHeight="1">
      <c r="A387" s="161">
        <v>2960</v>
      </c>
      <c r="B387" s="187" t="s">
        <v>15</v>
      </c>
      <c r="C387" s="162">
        <v>6</v>
      </c>
      <c r="D387" s="163">
        <v>0</v>
      </c>
      <c r="E387" s="158" t="s">
        <v>310</v>
      </c>
      <c r="F387" s="159">
        <f>SUM(F389)</f>
        <v>0</v>
      </c>
      <c r="G387" s="159">
        <f>SUM(G389)</f>
        <v>0</v>
      </c>
      <c r="H387" s="460">
        <f>SUM(H389)</f>
        <v>0</v>
      </c>
    </row>
    <row r="388" spans="1:8" s="164" customFormat="1" ht="14.25" customHeight="1">
      <c r="A388" s="161"/>
      <c r="B388" s="152"/>
      <c r="C388" s="162"/>
      <c r="D388" s="163"/>
      <c r="E388" s="158" t="s">
        <v>445</v>
      </c>
      <c r="F388" s="159"/>
      <c r="G388" s="159"/>
      <c r="H388" s="460"/>
    </row>
    <row r="389" spans="1:8" ht="24" customHeight="1" thickBot="1">
      <c r="A389" s="171">
        <v>2961</v>
      </c>
      <c r="B389" s="162" t="s">
        <v>15</v>
      </c>
      <c r="C389" s="162">
        <v>6</v>
      </c>
      <c r="D389" s="162">
        <v>1</v>
      </c>
      <c r="E389" s="175" t="s">
        <v>310</v>
      </c>
      <c r="F389" s="178">
        <f>SUM(G389:H389)</f>
        <v>0</v>
      </c>
      <c r="G389" s="178"/>
      <c r="H389" s="178"/>
    </row>
    <row r="390" spans="1:8" ht="26.25" customHeight="1">
      <c r="A390" s="171">
        <v>2970</v>
      </c>
      <c r="B390" s="162" t="s">
        <v>15</v>
      </c>
      <c r="C390" s="162">
        <v>7</v>
      </c>
      <c r="D390" s="162">
        <v>0</v>
      </c>
      <c r="E390" s="175" t="s">
        <v>311</v>
      </c>
      <c r="F390" s="159">
        <f>SUM(F392)</f>
        <v>0</v>
      </c>
      <c r="G390" s="159">
        <f>SUM(G392)</f>
        <v>0</v>
      </c>
      <c r="H390" s="460">
        <f>SUM(H392)</f>
        <v>0</v>
      </c>
    </row>
    <row r="391" spans="1:8" s="164" customFormat="1" ht="10.5" customHeight="1">
      <c r="A391" s="171"/>
      <c r="B391" s="162"/>
      <c r="C391" s="162"/>
      <c r="D391" s="162"/>
      <c r="E391" s="175" t="s">
        <v>445</v>
      </c>
      <c r="F391" s="159"/>
      <c r="G391" s="159"/>
      <c r="H391" s="460"/>
    </row>
    <row r="392" spans="1:8" ht="32.25" customHeight="1" thickBot="1">
      <c r="A392" s="171">
        <v>2971</v>
      </c>
      <c r="B392" s="162" t="s">
        <v>15</v>
      </c>
      <c r="C392" s="162">
        <v>7</v>
      </c>
      <c r="D392" s="162">
        <v>1</v>
      </c>
      <c r="E392" s="175" t="s">
        <v>311</v>
      </c>
      <c r="F392" s="178">
        <f>SUM(G392:H392)</f>
        <v>0</v>
      </c>
      <c r="G392" s="178"/>
      <c r="H392" s="190"/>
    </row>
    <row r="393" spans="1:8" ht="27.75" customHeight="1">
      <c r="A393" s="171">
        <v>2980</v>
      </c>
      <c r="B393" s="162" t="s">
        <v>15</v>
      </c>
      <c r="C393" s="162">
        <v>8</v>
      </c>
      <c r="D393" s="162">
        <v>0</v>
      </c>
      <c r="E393" s="175" t="s">
        <v>312</v>
      </c>
      <c r="F393" s="159">
        <f>SUM(F395)</f>
        <v>0</v>
      </c>
      <c r="G393" s="159">
        <f>SUM(G395)</f>
        <v>0</v>
      </c>
      <c r="H393" s="460">
        <f>SUM(H395)</f>
        <v>0</v>
      </c>
    </row>
    <row r="394" spans="1:8" s="164" customFormat="1" ht="10.5" customHeight="1">
      <c r="A394" s="171"/>
      <c r="B394" s="162"/>
      <c r="C394" s="162"/>
      <c r="D394" s="162"/>
      <c r="E394" s="175" t="s">
        <v>445</v>
      </c>
      <c r="F394" s="159"/>
      <c r="G394" s="159"/>
      <c r="H394" s="460"/>
    </row>
    <row r="395" spans="1:8" ht="23.25" customHeight="1" thickBot="1">
      <c r="A395" s="171">
        <v>2981</v>
      </c>
      <c r="B395" s="162" t="s">
        <v>15</v>
      </c>
      <c r="C395" s="162">
        <v>8</v>
      </c>
      <c r="D395" s="162">
        <v>1</v>
      </c>
      <c r="E395" s="175" t="s">
        <v>312</v>
      </c>
      <c r="F395" s="178">
        <f>F396</f>
        <v>0</v>
      </c>
      <c r="G395" s="178">
        <f>G396</f>
        <v>0</v>
      </c>
      <c r="H395" s="178">
        <f>H396</f>
        <v>0</v>
      </c>
    </row>
    <row r="396" spans="1:8" ht="23.25" customHeight="1" thickBot="1">
      <c r="A396" s="171"/>
      <c r="B396" s="162"/>
      <c r="C396" s="162"/>
      <c r="D396" s="162"/>
      <c r="E396" s="175">
        <v>4637</v>
      </c>
      <c r="F396" s="178">
        <f>SUM(G396:H396)</f>
        <v>0</v>
      </c>
      <c r="G396" s="170">
        <v>0</v>
      </c>
      <c r="H396" s="185"/>
    </row>
    <row r="397" spans="1:8" s="157" customFormat="1" ht="38.25" customHeight="1">
      <c r="A397" s="199">
        <v>3000</v>
      </c>
      <c r="B397" s="188" t="s">
        <v>28</v>
      </c>
      <c r="C397" s="188">
        <v>0</v>
      </c>
      <c r="D397" s="188">
        <v>0</v>
      </c>
      <c r="E397" s="200" t="s">
        <v>834</v>
      </c>
      <c r="F397" s="180">
        <f>SUM(F399,F403,F406,F411,F414,F417,F420,F425,F429)</f>
        <v>22000</v>
      </c>
      <c r="G397" s="180">
        <f>SUM(G399,G403,G406,G411,G414,G417,G420,G425,G429)</f>
        <v>22000</v>
      </c>
      <c r="H397" s="463">
        <v>0</v>
      </c>
    </row>
    <row r="398" spans="1:8" ht="15.75" customHeight="1">
      <c r="A398" s="171"/>
      <c r="B398" s="162"/>
      <c r="C398" s="162"/>
      <c r="D398" s="162"/>
      <c r="E398" s="175" t="s">
        <v>444</v>
      </c>
      <c r="F398" s="159"/>
      <c r="G398" s="159"/>
      <c r="H398" s="460"/>
    </row>
    <row r="399" spans="1:8" ht="24" customHeight="1">
      <c r="A399" s="171">
        <v>3010</v>
      </c>
      <c r="B399" s="162" t="s">
        <v>28</v>
      </c>
      <c r="C399" s="162">
        <v>1</v>
      </c>
      <c r="D399" s="162">
        <v>0</v>
      </c>
      <c r="E399" s="175" t="s">
        <v>27</v>
      </c>
      <c r="F399" s="159">
        <f>SUM(F401:F402)</f>
        <v>0</v>
      </c>
      <c r="G399" s="159">
        <f>SUM(G401:G402)</f>
        <v>0</v>
      </c>
      <c r="H399" s="460">
        <f>SUM(H401:H402)</f>
        <v>0</v>
      </c>
    </row>
    <row r="400" spans="1:8" s="164" customFormat="1" ht="16.5" customHeight="1">
      <c r="A400" s="171"/>
      <c r="B400" s="162"/>
      <c r="C400" s="162"/>
      <c r="D400" s="162"/>
      <c r="E400" s="175" t="s">
        <v>445</v>
      </c>
      <c r="F400" s="159"/>
      <c r="G400" s="159"/>
      <c r="H400" s="460"/>
    </row>
    <row r="401" spans="1:8" ht="18.75" customHeight="1" thickBot="1">
      <c r="A401" s="171">
        <v>3011</v>
      </c>
      <c r="B401" s="162" t="s">
        <v>28</v>
      </c>
      <c r="C401" s="162">
        <v>1</v>
      </c>
      <c r="D401" s="162">
        <v>1</v>
      </c>
      <c r="E401" s="175" t="s">
        <v>313</v>
      </c>
      <c r="F401" s="178">
        <f>SUM(G401:H401)</f>
        <v>0</v>
      </c>
      <c r="G401" s="178"/>
      <c r="H401" s="190"/>
    </row>
    <row r="402" spans="1:8" ht="17.25" customHeight="1" thickBot="1">
      <c r="A402" s="171">
        <v>3012</v>
      </c>
      <c r="B402" s="162" t="s">
        <v>28</v>
      </c>
      <c r="C402" s="162">
        <v>1</v>
      </c>
      <c r="D402" s="162">
        <v>2</v>
      </c>
      <c r="E402" s="175" t="s">
        <v>314</v>
      </c>
      <c r="F402" s="178">
        <f>SUM(G402:H402)</f>
        <v>0</v>
      </c>
      <c r="G402" s="178"/>
      <c r="H402" s="190"/>
    </row>
    <row r="403" spans="1:8" ht="15" customHeight="1">
      <c r="A403" s="171">
        <v>3020</v>
      </c>
      <c r="B403" s="162" t="s">
        <v>28</v>
      </c>
      <c r="C403" s="162">
        <v>2</v>
      </c>
      <c r="D403" s="162">
        <v>0</v>
      </c>
      <c r="E403" s="175" t="s">
        <v>315</v>
      </c>
      <c r="F403" s="159">
        <f>SUM(F405)</f>
        <v>0</v>
      </c>
      <c r="G403" s="159">
        <f>SUM(G405)</f>
        <v>0</v>
      </c>
      <c r="H403" s="460">
        <f>SUM(H405)</f>
        <v>0</v>
      </c>
    </row>
    <row r="404" spans="1:8" s="164" customFormat="1" ht="10.5" customHeight="1">
      <c r="A404" s="171"/>
      <c r="B404" s="162"/>
      <c r="C404" s="162"/>
      <c r="D404" s="162"/>
      <c r="E404" s="175" t="s">
        <v>445</v>
      </c>
      <c r="F404" s="159"/>
      <c r="G404" s="159"/>
      <c r="H404" s="460"/>
    </row>
    <row r="405" spans="1:8" ht="15.75" customHeight="1" thickBot="1">
      <c r="A405" s="171">
        <v>3021</v>
      </c>
      <c r="B405" s="162" t="s">
        <v>28</v>
      </c>
      <c r="C405" s="162">
        <v>2</v>
      </c>
      <c r="D405" s="162">
        <v>1</v>
      </c>
      <c r="E405" s="175" t="s">
        <v>315</v>
      </c>
      <c r="F405" s="178">
        <f>SUM(G405:H405)</f>
        <v>0</v>
      </c>
      <c r="G405" s="178"/>
      <c r="H405" s="190"/>
    </row>
    <row r="406" spans="1:8" ht="14.25" customHeight="1">
      <c r="A406" s="171">
        <v>3030</v>
      </c>
      <c r="B406" s="162" t="s">
        <v>28</v>
      </c>
      <c r="C406" s="162">
        <v>3</v>
      </c>
      <c r="D406" s="162">
        <v>0</v>
      </c>
      <c r="E406" s="201" t="s">
        <v>316</v>
      </c>
      <c r="F406" s="159">
        <f>SUM(F408)</f>
        <v>4000</v>
      </c>
      <c r="G406" s="159">
        <f>SUM(G408)</f>
        <v>4000</v>
      </c>
      <c r="H406" s="460">
        <f>SUM(H408)</f>
        <v>0</v>
      </c>
    </row>
    <row r="407" spans="1:8" s="164" customFormat="1" ht="15">
      <c r="A407" s="171"/>
      <c r="B407" s="162"/>
      <c r="C407" s="162"/>
      <c r="D407" s="162"/>
      <c r="E407" s="175" t="s">
        <v>445</v>
      </c>
      <c r="F407" s="159"/>
      <c r="G407" s="159"/>
      <c r="H407" s="460"/>
    </row>
    <row r="408" spans="1:8" s="164" customFormat="1" ht="15.75" thickBot="1">
      <c r="A408" s="171">
        <v>3031</v>
      </c>
      <c r="B408" s="162" t="s">
        <v>28</v>
      </c>
      <c r="C408" s="162">
        <v>3</v>
      </c>
      <c r="D408" s="162" t="s">
        <v>502</v>
      </c>
      <c r="E408" s="201" t="s">
        <v>316</v>
      </c>
      <c r="F408" s="178">
        <f>SUM(G408:H408)</f>
        <v>4000</v>
      </c>
      <c r="G408" s="170">
        <f>G409+G410</f>
        <v>4000</v>
      </c>
      <c r="H408" s="185">
        <f>H409+H410</f>
        <v>0</v>
      </c>
    </row>
    <row r="409" spans="1:8" s="164" customFormat="1" ht="24.75" thickBot="1">
      <c r="A409" s="171"/>
      <c r="B409" s="162"/>
      <c r="C409" s="162"/>
      <c r="D409" s="162"/>
      <c r="E409" s="458" t="s">
        <v>708</v>
      </c>
      <c r="F409" s="178">
        <f>SUM(G409:H409)</f>
        <v>4000</v>
      </c>
      <c r="G409" s="159">
        <v>4000</v>
      </c>
      <c r="H409" s="460"/>
    </row>
    <row r="410" spans="1:8" s="164" customFormat="1" ht="15.75" thickBot="1">
      <c r="A410" s="171"/>
      <c r="B410" s="162"/>
      <c r="C410" s="162"/>
      <c r="D410" s="162"/>
      <c r="E410" s="175"/>
      <c r="F410" s="178">
        <f>SUM(G410:H410)</f>
        <v>0</v>
      </c>
      <c r="G410" s="159"/>
      <c r="H410" s="460"/>
    </row>
    <row r="411" spans="1:8" ht="18" customHeight="1">
      <c r="A411" s="171">
        <v>3040</v>
      </c>
      <c r="B411" s="162" t="s">
        <v>28</v>
      </c>
      <c r="C411" s="162">
        <v>4</v>
      </c>
      <c r="D411" s="162">
        <v>0</v>
      </c>
      <c r="E411" s="175" t="s">
        <v>317</v>
      </c>
      <c r="F411" s="159">
        <f>SUM(F413)</f>
        <v>0</v>
      </c>
      <c r="G411" s="159">
        <f>SUM(G413)</f>
        <v>0</v>
      </c>
      <c r="H411" s="460">
        <f>SUM(H413)</f>
        <v>0</v>
      </c>
    </row>
    <row r="412" spans="1:8" s="164" customFormat="1" ht="10.5" customHeight="1">
      <c r="A412" s="171"/>
      <c r="B412" s="162"/>
      <c r="C412" s="162"/>
      <c r="D412" s="162"/>
      <c r="E412" s="175" t="s">
        <v>445</v>
      </c>
      <c r="F412" s="159"/>
      <c r="G412" s="159"/>
      <c r="H412" s="460"/>
    </row>
    <row r="413" spans="1:8" ht="16.5" customHeight="1" thickBot="1">
      <c r="A413" s="171">
        <v>3041</v>
      </c>
      <c r="B413" s="162" t="s">
        <v>28</v>
      </c>
      <c r="C413" s="162">
        <v>4</v>
      </c>
      <c r="D413" s="162">
        <v>1</v>
      </c>
      <c r="E413" s="175" t="s">
        <v>317</v>
      </c>
      <c r="F413" s="178">
        <f>SUM(G413:H413)</f>
        <v>0</v>
      </c>
      <c r="G413" s="170"/>
      <c r="H413" s="170"/>
    </row>
    <row r="414" spans="1:8" ht="12" customHeight="1">
      <c r="A414" s="171">
        <v>3050</v>
      </c>
      <c r="B414" s="162" t="s">
        <v>28</v>
      </c>
      <c r="C414" s="162">
        <v>5</v>
      </c>
      <c r="D414" s="162">
        <v>0</v>
      </c>
      <c r="E414" s="175" t="s">
        <v>318</v>
      </c>
      <c r="F414" s="159">
        <f>SUM(F416)</f>
        <v>0</v>
      </c>
      <c r="G414" s="159">
        <f>SUM(G416)</f>
        <v>0</v>
      </c>
      <c r="H414" s="460">
        <f>SUM(H416)</f>
        <v>0</v>
      </c>
    </row>
    <row r="415" spans="1:8" s="164" customFormat="1" ht="10.5" customHeight="1">
      <c r="A415" s="171"/>
      <c r="B415" s="162"/>
      <c r="C415" s="162"/>
      <c r="D415" s="162"/>
      <c r="E415" s="175" t="s">
        <v>445</v>
      </c>
      <c r="F415" s="159"/>
      <c r="G415" s="159"/>
      <c r="H415" s="460"/>
    </row>
    <row r="416" spans="1:8" ht="15.75" customHeight="1" thickBot="1">
      <c r="A416" s="171">
        <v>3051</v>
      </c>
      <c r="B416" s="162" t="s">
        <v>28</v>
      </c>
      <c r="C416" s="162">
        <v>5</v>
      </c>
      <c r="D416" s="162">
        <v>1</v>
      </c>
      <c r="E416" s="175" t="s">
        <v>318</v>
      </c>
      <c r="F416" s="178">
        <f>SUM(G416:H416)</f>
        <v>0</v>
      </c>
      <c r="G416" s="178"/>
      <c r="H416" s="190"/>
    </row>
    <row r="417" spans="1:8" ht="16.5" customHeight="1">
      <c r="A417" s="171">
        <v>3060</v>
      </c>
      <c r="B417" s="162" t="s">
        <v>28</v>
      </c>
      <c r="C417" s="162">
        <v>6</v>
      </c>
      <c r="D417" s="162">
        <v>0</v>
      </c>
      <c r="E417" s="175" t="s">
        <v>319</v>
      </c>
      <c r="F417" s="159">
        <f>SUM(F419)</f>
        <v>0</v>
      </c>
      <c r="G417" s="159">
        <f>SUM(G419)</f>
        <v>0</v>
      </c>
      <c r="H417" s="460">
        <f>SUM(H419)</f>
        <v>0</v>
      </c>
    </row>
    <row r="418" spans="1:8" s="164" customFormat="1" ht="10.5" customHeight="1">
      <c r="A418" s="171"/>
      <c r="B418" s="162"/>
      <c r="C418" s="162"/>
      <c r="D418" s="162"/>
      <c r="E418" s="175" t="s">
        <v>445</v>
      </c>
      <c r="F418" s="159"/>
      <c r="G418" s="159"/>
      <c r="H418" s="460"/>
    </row>
    <row r="419" spans="1:8" ht="15.75" customHeight="1" thickBot="1">
      <c r="A419" s="171">
        <v>3061</v>
      </c>
      <c r="B419" s="162" t="s">
        <v>28</v>
      </c>
      <c r="C419" s="162">
        <v>6</v>
      </c>
      <c r="D419" s="162">
        <v>1</v>
      </c>
      <c r="E419" s="175" t="s">
        <v>319</v>
      </c>
      <c r="F419" s="178">
        <f>SUM(G419:H419)</f>
        <v>0</v>
      </c>
      <c r="G419" s="178"/>
      <c r="H419" s="190"/>
    </row>
    <row r="420" spans="1:8" ht="34.5" customHeight="1">
      <c r="A420" s="171">
        <v>3070</v>
      </c>
      <c r="B420" s="162" t="s">
        <v>28</v>
      </c>
      <c r="C420" s="162">
        <v>7</v>
      </c>
      <c r="D420" s="162">
        <v>0</v>
      </c>
      <c r="E420" s="175" t="s">
        <v>320</v>
      </c>
      <c r="F420" s="159">
        <f>SUM(F422)</f>
        <v>18000</v>
      </c>
      <c r="G420" s="159">
        <f>SUM(G422)</f>
        <v>18000</v>
      </c>
      <c r="H420" s="460">
        <f>SUM(H422)</f>
        <v>0</v>
      </c>
    </row>
    <row r="421" spans="1:8" s="164" customFormat="1" ht="10.5" customHeight="1">
      <c r="A421" s="171"/>
      <c r="B421" s="162"/>
      <c r="C421" s="162"/>
      <c r="D421" s="162"/>
      <c r="E421" s="175" t="s">
        <v>445</v>
      </c>
      <c r="F421" s="159"/>
      <c r="G421" s="159"/>
      <c r="H421" s="460"/>
    </row>
    <row r="422" spans="1:8" ht="39" customHeight="1" thickBot="1">
      <c r="A422" s="171">
        <v>3071</v>
      </c>
      <c r="B422" s="162" t="s">
        <v>28</v>
      </c>
      <c r="C422" s="162">
        <v>7</v>
      </c>
      <c r="D422" s="162">
        <v>1</v>
      </c>
      <c r="E422" s="200" t="s">
        <v>320</v>
      </c>
      <c r="F422" s="178">
        <f>SUM(G422:H422)</f>
        <v>18000</v>
      </c>
      <c r="G422" s="170">
        <f>G423+G424</f>
        <v>18000</v>
      </c>
      <c r="H422" s="185">
        <v>0</v>
      </c>
    </row>
    <row r="423" spans="1:8" ht="37.5" customHeight="1" thickBot="1">
      <c r="A423" s="171"/>
      <c r="B423" s="162"/>
      <c r="C423" s="162"/>
      <c r="D423" s="162"/>
      <c r="E423" s="445" t="s">
        <v>793</v>
      </c>
      <c r="F423" s="178">
        <f>SUM(G423:H423)</f>
        <v>3000</v>
      </c>
      <c r="G423" s="159">
        <v>3000</v>
      </c>
      <c r="H423" s="460">
        <v>0</v>
      </c>
    </row>
    <row r="424" spans="1:8" ht="35.25" customHeight="1" thickBot="1">
      <c r="A424" s="171"/>
      <c r="B424" s="162"/>
      <c r="C424" s="162"/>
      <c r="D424" s="162"/>
      <c r="E424" s="202" t="s">
        <v>835</v>
      </c>
      <c r="F424" s="178">
        <f>SUM(G424:H424)</f>
        <v>15000</v>
      </c>
      <c r="G424" s="159">
        <v>15000</v>
      </c>
      <c r="H424" s="460"/>
    </row>
    <row r="425" spans="1:8" ht="40.5" customHeight="1">
      <c r="A425" s="171">
        <v>3080</v>
      </c>
      <c r="B425" s="162" t="s">
        <v>28</v>
      </c>
      <c r="C425" s="162">
        <v>8</v>
      </c>
      <c r="D425" s="162">
        <v>0</v>
      </c>
      <c r="E425" s="175" t="s">
        <v>321</v>
      </c>
      <c r="F425" s="159">
        <f>SUM(F427)</f>
        <v>0</v>
      </c>
      <c r="G425" s="159">
        <f>SUM(G427)</f>
        <v>0</v>
      </c>
      <c r="H425" s="460">
        <f>SUM(H427)</f>
        <v>0</v>
      </c>
    </row>
    <row r="426" spans="1:8" s="164" customFormat="1" ht="18.75" customHeight="1">
      <c r="A426" s="171"/>
      <c r="B426" s="162"/>
      <c r="C426" s="162"/>
      <c r="D426" s="162"/>
      <c r="E426" s="175" t="s">
        <v>445</v>
      </c>
      <c r="F426" s="159"/>
      <c r="G426" s="159"/>
      <c r="H426" s="460"/>
    </row>
    <row r="427" spans="1:8" ht="40.5" customHeight="1" thickBot="1">
      <c r="A427" s="171">
        <v>3081</v>
      </c>
      <c r="B427" s="162" t="s">
        <v>28</v>
      </c>
      <c r="C427" s="162">
        <v>8</v>
      </c>
      <c r="D427" s="162">
        <v>1</v>
      </c>
      <c r="E427" s="175" t="s">
        <v>321</v>
      </c>
      <c r="F427" s="178">
        <f>SUM(G427:H427)</f>
        <v>0</v>
      </c>
      <c r="G427" s="178"/>
      <c r="H427" s="190"/>
    </row>
    <row r="428" spans="1:8" s="164" customFormat="1" ht="10.5" customHeight="1">
      <c r="A428" s="171"/>
      <c r="B428" s="162"/>
      <c r="C428" s="162"/>
      <c r="D428" s="162"/>
      <c r="E428" s="175" t="s">
        <v>445</v>
      </c>
      <c r="F428" s="159"/>
      <c r="G428" s="159"/>
      <c r="H428" s="460"/>
    </row>
    <row r="429" spans="1:8" ht="25.5" customHeight="1">
      <c r="A429" s="171">
        <v>3090</v>
      </c>
      <c r="B429" s="162" t="s">
        <v>28</v>
      </c>
      <c r="C429" s="162">
        <v>9</v>
      </c>
      <c r="D429" s="162">
        <v>0</v>
      </c>
      <c r="E429" s="175" t="s">
        <v>322</v>
      </c>
      <c r="F429" s="159">
        <f>SUM(F431:F432)</f>
        <v>0</v>
      </c>
      <c r="G429" s="159">
        <f>SUM(G431:G432)</f>
        <v>0</v>
      </c>
      <c r="H429" s="460">
        <f>SUM(H431:H432)</f>
        <v>0</v>
      </c>
    </row>
    <row r="430" spans="1:8" s="164" customFormat="1" ht="10.5" customHeight="1">
      <c r="A430" s="171"/>
      <c r="B430" s="162"/>
      <c r="C430" s="162"/>
      <c r="D430" s="162"/>
      <c r="E430" s="175" t="s">
        <v>445</v>
      </c>
      <c r="F430" s="159"/>
      <c r="G430" s="159"/>
      <c r="H430" s="460"/>
    </row>
    <row r="431" spans="1:8" ht="25.5" customHeight="1" thickBot="1">
      <c r="A431" s="171">
        <v>3091</v>
      </c>
      <c r="B431" s="162" t="s">
        <v>28</v>
      </c>
      <c r="C431" s="162">
        <v>9</v>
      </c>
      <c r="D431" s="162">
        <v>1</v>
      </c>
      <c r="E431" s="175" t="s">
        <v>322</v>
      </c>
      <c r="F431" s="178">
        <f>SUM(G431:H431)</f>
        <v>0</v>
      </c>
      <c r="G431" s="159"/>
      <c r="H431" s="159"/>
    </row>
    <row r="432" spans="1:8" ht="53.25" customHeight="1" thickBot="1">
      <c r="A432" s="171">
        <v>3092</v>
      </c>
      <c r="B432" s="162" t="s">
        <v>28</v>
      </c>
      <c r="C432" s="162">
        <v>9</v>
      </c>
      <c r="D432" s="162">
        <v>2</v>
      </c>
      <c r="E432" s="175" t="s">
        <v>48</v>
      </c>
      <c r="F432" s="178">
        <f>SUM(G432:H432)</f>
        <v>0</v>
      </c>
      <c r="G432" s="159"/>
      <c r="H432" s="159"/>
    </row>
    <row r="433" spans="1:8" s="157" customFormat="1" ht="42.75" customHeight="1">
      <c r="A433" s="203">
        <v>3100</v>
      </c>
      <c r="B433" s="188" t="s">
        <v>29</v>
      </c>
      <c r="C433" s="188">
        <v>0</v>
      </c>
      <c r="D433" s="189">
        <v>0</v>
      </c>
      <c r="E433" s="204" t="s">
        <v>836</v>
      </c>
      <c r="F433" s="180">
        <f>SUM(F435)</f>
        <v>161701.40000000002</v>
      </c>
      <c r="G433" s="180">
        <f>SUM(G435)</f>
        <v>311701.4</v>
      </c>
      <c r="H433" s="463">
        <f>SUM(H435)</f>
        <v>0</v>
      </c>
    </row>
    <row r="434" spans="1:8" ht="11.25" customHeight="1">
      <c r="A434" s="165"/>
      <c r="B434" s="152"/>
      <c r="C434" s="153"/>
      <c r="D434" s="154"/>
      <c r="E434" s="158" t="s">
        <v>444</v>
      </c>
      <c r="F434" s="184"/>
      <c r="G434" s="184"/>
      <c r="H434" s="462"/>
    </row>
    <row r="435" spans="1:8" ht="29.25" customHeight="1">
      <c r="A435" s="165">
        <v>3110</v>
      </c>
      <c r="B435" s="162" t="s">
        <v>29</v>
      </c>
      <c r="C435" s="162">
        <v>1</v>
      </c>
      <c r="D435" s="163">
        <v>0</v>
      </c>
      <c r="E435" s="195" t="s">
        <v>428</v>
      </c>
      <c r="F435" s="159">
        <f>SUM(F437)</f>
        <v>161701.40000000002</v>
      </c>
      <c r="G435" s="159">
        <f>SUM(G437)</f>
        <v>311701.4</v>
      </c>
      <c r="H435" s="460">
        <f>SUM(H437)</f>
        <v>0</v>
      </c>
    </row>
    <row r="436" spans="1:8" s="164" customFormat="1" ht="13.5" customHeight="1" thickBot="1">
      <c r="A436" s="165"/>
      <c r="B436" s="152"/>
      <c r="C436" s="162"/>
      <c r="D436" s="163"/>
      <c r="E436" s="158" t="s">
        <v>445</v>
      </c>
      <c r="F436" s="170"/>
      <c r="G436" s="170"/>
      <c r="H436" s="185"/>
    </row>
    <row r="437" spans="1:8" ht="15.75" thickBot="1">
      <c r="A437" s="165">
        <v>3112</v>
      </c>
      <c r="B437" s="167" t="s">
        <v>29</v>
      </c>
      <c r="C437" s="167">
        <v>1</v>
      </c>
      <c r="D437" s="168">
        <v>2</v>
      </c>
      <c r="E437" s="205" t="s">
        <v>362</v>
      </c>
      <c r="F437" s="181">
        <f>SUM(G437:H437)-Ekamutner!D114</f>
        <v>161701.40000000002</v>
      </c>
      <c r="G437" s="181">
        <v>311701.4</v>
      </c>
      <c r="H437" s="181">
        <f>H438</f>
        <v>0</v>
      </c>
    </row>
    <row r="438" spans="1:8" ht="15">
      <c r="A438" s="171"/>
      <c r="B438" s="162"/>
      <c r="C438" s="162"/>
      <c r="D438" s="162"/>
      <c r="E438" s="206"/>
      <c r="F438" s="184"/>
      <c r="G438" s="184"/>
      <c r="H438" s="462"/>
    </row>
    <row r="439" spans="1:8" ht="15.75" thickBot="1">
      <c r="A439" s="171"/>
      <c r="B439" s="162"/>
      <c r="C439" s="162"/>
      <c r="D439" s="162"/>
      <c r="E439" s="206"/>
      <c r="F439" s="178"/>
      <c r="G439" s="178"/>
      <c r="H439" s="190"/>
    </row>
    <row r="440" spans="2:4" ht="15">
      <c r="B440" s="208"/>
      <c r="C440" s="209"/>
      <c r="D440" s="210"/>
    </row>
    <row r="441" spans="1:8" s="116" customFormat="1" ht="58.5" customHeight="1">
      <c r="A441" s="492" t="s">
        <v>422</v>
      </c>
      <c r="B441" s="492"/>
      <c r="C441" s="492"/>
      <c r="D441" s="492"/>
      <c r="E441" s="492"/>
      <c r="F441" s="492"/>
      <c r="G441" s="492"/>
      <c r="H441" s="492"/>
    </row>
    <row r="442" spans="1:8" s="116" customFormat="1" ht="14.25">
      <c r="A442" s="212" t="s">
        <v>837</v>
      </c>
      <c r="B442" s="213"/>
      <c r="C442" s="213"/>
      <c r="D442" s="213"/>
      <c r="E442" s="213"/>
      <c r="F442" s="214"/>
      <c r="G442" s="214"/>
      <c r="H442" s="214"/>
    </row>
  </sheetData>
  <sheetProtection/>
  <protectedRanges>
    <protectedRange sqref="F1:F3" name="Range25"/>
    <protectedRange sqref="G431:H432 F430:H430 G436:H436 H437 G438:H439 F434:H434" name="Range24"/>
    <protectedRange sqref="G415:H416 G408:H410 G413:H413 F412:H412 F407:H407" name="Range22"/>
    <protectedRange sqref="F375:H375 F388:H388 G368:H369 G376:H386 F371:H371 G389:H389 G372:H373" name="Range20"/>
    <protectedRange sqref="F331:H331 G324:H326 G333:H333 G329:H329 F328:H328 F323:H323" name="Range18"/>
    <protectedRange sqref="G295:H296 F300:H300 F294:H294 F298:H298" name="Range16"/>
    <protectedRange sqref="G277:H280 F276:H276 G271:H274 F269:H269" name="Range14"/>
    <protectedRange sqref="G229:H229 F231:H231 G243:H243 F239:H239 F242:H242 F237:H237 F228:H228 G245:H245 G214:H214 G240:H240 G232:H235" name="Range12"/>
    <protectedRange sqref="G209:H209 F208:H208 F211:H211 G201:H206" name="Range10"/>
    <protectedRange sqref="G173:H175 F177:H177 F172:H172 G178 G179:H179 G182 G183:H188 G181:H181 G180" name="Range8"/>
    <protectedRange sqref="G134:H134 G137:H137 G140:H140 F139:H139 G143:H143 F136:H136 F133:H133 F145:H145 G148:H148 F147:H147 F142:H142" name="Range6"/>
    <protectedRange sqref="G110:H111 G105:H105 G108:H108 G98:H99 F102:H102 G114 F113:H113 F107:H107 F104:H104 F100:H100" name="Range4"/>
    <protectedRange sqref="G45:H46 F48:H48 F44:H44 A40:D40 F14:H14 J40:IV40 D18:D39 G49:H59 G17:H42 F16:H16 I40" name="Range2"/>
    <protectedRange sqref="G62:H62 G85:G87 G65:H65 G82 F94:H94 G83:H84 G92:H92 F96:H96 F91:H91 F64:H64 F61:H61 F67:H67 G97:H98 G68:H81 G88:H89" name="Range3"/>
    <protectedRange sqref="G117:H117 F119:H119 G122:H124 F133:H133 G127:H127 G114:H114 G130:H131 F129:H129 F126:H126 F121:H121 F116:H116" name="Range5"/>
    <protectedRange sqref="G167:H170 G164:H165 G149:H149 G159:H162 G158 G151:H157" name="Range7"/>
    <protectedRange sqref="F193:H193 G191:H191 F190:H190 G194:H197 G200:H200 F199:H199" name="Range9"/>
    <protectedRange sqref="F213:H213 G223:H223 F225:H225 G226:H226 G220:H220 F222:H222 G217:H217 F219:H219" name="Range11"/>
    <protectedRange sqref="G260:H260 F245:H245 F259:H259 G246:H249 G252:H257 F262:H262 G266:H267 G263:H264 G265 F251:H251" name="Range13"/>
    <protectedRange sqref="F288:H288 G283:H286 F282:H282 G289:H289 G292:H292 F291:H291" name="Range15"/>
    <protectedRange sqref="F317:H317 G318:H321 G310:H315 G303:H303 G305:H308" name="Range17"/>
    <protectedRange sqref="F367:H367 G361:H361 H341:H360 F363:H363 G339:H340 G364:H365 F337:H337 F335:H335" name="Range19"/>
    <protectedRange sqref="G392:H392 F394:H394 G396:H396 G401:H402 F398:H398 G405:H405 F404:H404 F400:H400 F391:H391 F407:H407" name="Range21"/>
    <protectedRange sqref="G419:H419 F418:H418 G427:H427 F428:H428 F426:H426 G422:H424 F421:H421" name="Range23"/>
    <protectedRange sqref="H5" name="Range25_1"/>
    <protectedRange sqref="G341:G360" name="Range19_1"/>
    <protectedRange sqref="G437" name="Range24_1_1_1"/>
  </protectedRanges>
  <mergeCells count="11">
    <mergeCell ref="B5:H5"/>
    <mergeCell ref="B6:H6"/>
    <mergeCell ref="E4:H4"/>
    <mergeCell ref="F2:H2"/>
    <mergeCell ref="A441:H441"/>
    <mergeCell ref="A8:A10"/>
    <mergeCell ref="B8:B10"/>
    <mergeCell ref="C8:C10"/>
    <mergeCell ref="D8:D10"/>
    <mergeCell ref="E8:E10"/>
    <mergeCell ref="F8:H8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portrait" paperSize="9" r:id="rId1"/>
  <ignoredErrors>
    <ignoredError sqref="F264 F266 F253:F255 F249 F70:F85 F88:F89 F21:F40 F247 F18:F1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5:L22"/>
  <sheetViews>
    <sheetView zoomScalePageLayoutView="0" workbookViewId="0" topLeftCell="A2">
      <selection activeCell="I20" sqref="I20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26.421875" style="1" customWidth="1"/>
    <col min="4" max="4" width="14.00390625" style="1" customWidth="1"/>
    <col min="5" max="5" width="13.57421875" style="1" customWidth="1"/>
    <col min="6" max="6" width="15.00390625" style="1" customWidth="1"/>
    <col min="7" max="7" width="13.7109375" style="1" customWidth="1"/>
    <col min="8" max="8" width="14.421875" style="1" customWidth="1"/>
    <col min="9" max="16384" width="9.140625" style="1" customWidth="1"/>
  </cols>
  <sheetData>
    <row r="5" spans="3:6" ht="12.75">
      <c r="C5" s="546" t="s">
        <v>411</v>
      </c>
      <c r="D5" s="546"/>
      <c r="E5" s="546"/>
      <c r="F5" s="546"/>
    </row>
    <row r="7" ht="12.75">
      <c r="B7" s="1" t="s">
        <v>412</v>
      </c>
    </row>
    <row r="8" ht="12.75">
      <c r="B8" s="1" t="s">
        <v>413</v>
      </c>
    </row>
    <row r="10" spans="7:8" ht="12.75">
      <c r="G10" s="547" t="s">
        <v>565</v>
      </c>
      <c r="H10" s="547"/>
    </row>
    <row r="11" spans="2:8" ht="38.25">
      <c r="B11" s="15" t="s">
        <v>671</v>
      </c>
      <c r="C11" s="15" t="s">
        <v>414</v>
      </c>
      <c r="D11" s="10" t="s">
        <v>415</v>
      </c>
      <c r="E11" s="10" t="s">
        <v>416</v>
      </c>
      <c r="F11" s="10" t="s">
        <v>417</v>
      </c>
      <c r="G11" s="15" t="s">
        <v>557</v>
      </c>
      <c r="H11" s="10" t="s">
        <v>564</v>
      </c>
    </row>
    <row r="12" spans="2:8" ht="51">
      <c r="B12" s="15">
        <v>1</v>
      </c>
      <c r="C12" s="16" t="s">
        <v>418</v>
      </c>
      <c r="D12" s="13"/>
      <c r="E12" s="13"/>
      <c r="F12" s="13"/>
      <c r="G12" s="13"/>
      <c r="H12" s="11">
        <v>0</v>
      </c>
    </row>
    <row r="13" spans="2:8" ht="27" customHeight="1">
      <c r="B13" s="15">
        <v>1.1</v>
      </c>
      <c r="C13" s="16" t="s">
        <v>558</v>
      </c>
      <c r="D13" s="12"/>
      <c r="E13" s="11"/>
      <c r="F13" s="12"/>
      <c r="G13" s="12"/>
      <c r="H13" s="11">
        <v>0</v>
      </c>
    </row>
    <row r="14" spans="2:8" ht="37.5" customHeight="1">
      <c r="B14" s="15">
        <v>1.2</v>
      </c>
      <c r="C14" s="16" t="s">
        <v>559</v>
      </c>
      <c r="D14" s="11"/>
      <c r="E14" s="11"/>
      <c r="F14" s="12"/>
      <c r="G14" s="12"/>
      <c r="H14" s="11">
        <v>0</v>
      </c>
    </row>
    <row r="15" spans="2:8" ht="38.25">
      <c r="B15" s="15">
        <v>2</v>
      </c>
      <c r="C15" s="16" t="s">
        <v>419</v>
      </c>
      <c r="D15" s="13"/>
      <c r="E15" s="13"/>
      <c r="F15" s="13"/>
      <c r="G15" s="13"/>
      <c r="H15" s="11">
        <v>0</v>
      </c>
    </row>
    <row r="16" spans="2:8" ht="26.25" customHeight="1">
      <c r="B16" s="15">
        <v>2.1</v>
      </c>
      <c r="C16" s="16" t="s">
        <v>560</v>
      </c>
      <c r="D16" s="12"/>
      <c r="E16" s="11"/>
      <c r="F16" s="12"/>
      <c r="G16" s="12"/>
      <c r="H16" s="11">
        <v>0</v>
      </c>
    </row>
    <row r="17" spans="2:8" ht="31.5" customHeight="1">
      <c r="B17" s="15">
        <v>2.2</v>
      </c>
      <c r="C17" s="16" t="s">
        <v>561</v>
      </c>
      <c r="D17" s="12"/>
      <c r="E17" s="11"/>
      <c r="F17" s="12"/>
      <c r="G17" s="12"/>
      <c r="H17" s="11">
        <v>0</v>
      </c>
    </row>
    <row r="18" spans="2:12" ht="38.25">
      <c r="B18" s="15">
        <v>3</v>
      </c>
      <c r="C18" s="16" t="s">
        <v>420</v>
      </c>
      <c r="D18" s="13"/>
      <c r="E18" s="13"/>
      <c r="F18" s="13"/>
      <c r="G18" s="13"/>
      <c r="H18" s="11">
        <v>0</v>
      </c>
      <c r="J18" s="14"/>
      <c r="K18" s="14"/>
      <c r="L18" s="14"/>
    </row>
    <row r="19" spans="2:8" ht="31.5" customHeight="1">
      <c r="B19" s="15">
        <v>3.1</v>
      </c>
      <c r="C19" s="16" t="s">
        <v>562</v>
      </c>
      <c r="D19" s="12"/>
      <c r="E19" s="11"/>
      <c r="F19" s="12"/>
      <c r="G19" s="12"/>
      <c r="H19" s="11">
        <v>0</v>
      </c>
    </row>
    <row r="20" spans="2:8" ht="42" customHeight="1">
      <c r="B20" s="15">
        <v>3.2</v>
      </c>
      <c r="C20" s="16" t="s">
        <v>563</v>
      </c>
      <c r="D20" s="12"/>
      <c r="E20" s="11"/>
      <c r="F20" s="11"/>
      <c r="G20" s="12"/>
      <c r="H20" s="11">
        <v>0</v>
      </c>
    </row>
    <row r="21" spans="2:8" ht="25.5">
      <c r="B21" s="15">
        <v>4</v>
      </c>
      <c r="C21" s="16" t="s">
        <v>421</v>
      </c>
      <c r="D21" s="12"/>
      <c r="E21" s="12">
        <v>0</v>
      </c>
      <c r="F21" s="9" t="s">
        <v>158</v>
      </c>
      <c r="G21" s="17">
        <v>0</v>
      </c>
      <c r="H21" s="17">
        <f>D21-E21</f>
        <v>0</v>
      </c>
    </row>
    <row r="22" spans="2:8" ht="25.5">
      <c r="B22" s="15">
        <v>5</v>
      </c>
      <c r="C22" s="16" t="s">
        <v>670</v>
      </c>
      <c r="D22" s="12"/>
      <c r="E22" s="12">
        <v>0</v>
      </c>
      <c r="F22" s="9" t="s">
        <v>158</v>
      </c>
      <c r="G22" s="17">
        <v>0</v>
      </c>
      <c r="H22" s="17">
        <f>D22-E22</f>
        <v>0</v>
      </c>
    </row>
  </sheetData>
  <sheetProtection/>
  <mergeCells count="2">
    <mergeCell ref="C5:F5"/>
    <mergeCell ref="G10:H10"/>
  </mergeCells>
  <printOptions/>
  <pageMargins left="0.19" right="0.18" top="0.68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Sirius</cp:lastModifiedBy>
  <cp:lastPrinted>2022-01-30T18:10:57Z</cp:lastPrinted>
  <dcterms:created xsi:type="dcterms:W3CDTF">1996-10-14T23:33:28Z</dcterms:created>
  <dcterms:modified xsi:type="dcterms:W3CDTF">2022-02-02T10:13:36Z</dcterms:modified>
  <cp:category/>
  <cp:version/>
  <cp:contentType/>
  <cp:contentStatus/>
</cp:coreProperties>
</file>