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65" firstSheet="1" activeTab="6"/>
  </bookViews>
  <sheets>
    <sheet name="Grutyun-hamaynq" sheetId="1" r:id="rId1"/>
    <sheet name="Ekamutner" sheetId="2" r:id="rId2"/>
    <sheet name="Gorcarnakan caxs" sheetId="3" r:id="rId3"/>
    <sheet name="Tntesagitakan " sheetId="4" r:id="rId4"/>
    <sheet name="Dificit" sheetId="5" r:id="rId5"/>
    <sheet name="Dificiti caxs" sheetId="6" r:id="rId6"/>
    <sheet name="Gorcarnakan caxs.Tntesagitakan" sheetId="7" r:id="rId7"/>
    <sheet name="Aparq" sheetId="8" r:id="rId8"/>
    <sheet name="Лист1" sheetId="9" r:id="rId9"/>
  </sheets>
  <definedNames>
    <definedName name="_xlnm.Print_Area" localSheetId="4">'Dificit'!$A$2:$L$24</definedName>
    <definedName name="_xlnm.Print_Area" localSheetId="5">'Dificiti caxs'!$A$1:$M$90</definedName>
    <definedName name="_xlnm.Print_Area" localSheetId="2">'Gorcarnakan caxs'!$A$5:$L$322</definedName>
    <definedName name="_xlnm.Print_Area" localSheetId="6">'Gorcarnakan caxs.Tntesagitakan'!$A$1:$L$423</definedName>
  </definedNames>
  <calcPr fullCalcOnLoad="1"/>
</workbook>
</file>

<file path=xl/sharedStrings.xml><?xml version="1.0" encoding="utf-8"?>
<sst xmlns="http://schemas.openxmlformats.org/spreadsheetml/2006/main" count="2303" uniqueCount="888">
  <si>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</si>
  <si>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</si>
  <si>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</si>
  <si>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</si>
  <si>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</si>
  <si>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</si>
  <si>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</si>
  <si>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</si>
  <si>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</si>
  <si>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</si>
  <si>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</si>
  <si>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</si>
  <si>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</si>
  <si>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</si>
  <si>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</si>
  <si>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</si>
  <si>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</si>
  <si>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</si>
  <si>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</si>
  <si>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</si>
  <si>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</si>
  <si>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</si>
  <si>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</si>
  <si>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</si>
  <si>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</si>
  <si>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</si>
  <si>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</si>
  <si>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</si>
  <si>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</si>
  <si>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</si>
  <si>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</si>
  <si>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</si>
  <si>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</si>
  <si>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</si>
  <si>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</si>
  <si>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</si>
  <si>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</si>
  <si>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</si>
  <si>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</si>
  <si>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</si>
  <si>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</si>
  <si>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</si>
  <si>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</si>
  <si>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</si>
  <si>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</si>
  <si>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</si>
  <si>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</si>
  <si>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</si>
  <si>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</si>
  <si>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</si>
  <si>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</si>
  <si>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</si>
  <si>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</si>
  <si>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</si>
  <si>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</si>
  <si>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</si>
  <si>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</si>
  <si>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</si>
  <si>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</si>
  <si>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</si>
  <si>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</si>
  <si>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</si>
  <si>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</si>
  <si>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</si>
  <si>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</si>
  <si>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</si>
  <si>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</si>
  <si>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</si>
  <si>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</si>
  <si>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</si>
  <si>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</si>
  <si>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</si>
  <si>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</si>
  <si>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</si>
  <si>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</si>
  <si>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</si>
  <si>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</si>
  <si>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</si>
  <si>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</si>
  <si>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</si>
  <si>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</si>
  <si>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</si>
  <si>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</si>
  <si>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</si>
  <si>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</si>
  <si>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</si>
  <si>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</si>
  <si>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</si>
  <si>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</si>
  <si>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</si>
  <si>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</si>
  <si>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</si>
  <si>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</si>
  <si>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</si>
  <si>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</si>
  <si>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</si>
  <si>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</si>
  <si>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</si>
  <si>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</si>
  <si>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</si>
  <si>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</si>
  <si>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</si>
  <si>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</si>
  <si>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</si>
  <si>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</si>
  <si>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</si>
  <si>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</si>
  <si>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</si>
  <si>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</si>
  <si>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</si>
  <si>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</si>
  <si>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</si>
  <si>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</si>
  <si>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</si>
  <si>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</si>
  <si>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</si>
  <si>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</si>
  <si>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</si>
  <si>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</si>
  <si>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</si>
  <si>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</si>
  <si>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</si>
  <si>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</si>
  <si>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</si>
  <si>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</si>
  <si>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</si>
  <si>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</si>
  <si>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</si>
  <si>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</si>
  <si>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</si>
  <si>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</si>
  <si>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</si>
  <si>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</si>
  <si>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</si>
  <si>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</si>
  <si>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</si>
  <si>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</si>
  <si>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</si>
  <si>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</si>
  <si>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</si>
  <si>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</si>
  <si>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</si>
  <si>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</si>
  <si>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</si>
  <si>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</si>
  <si>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</si>
  <si>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</si>
  <si>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</si>
  <si>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</si>
  <si>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</si>
  <si>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</si>
  <si>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</si>
  <si>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</si>
  <si>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</si>
  <si>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</si>
  <si>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</si>
  <si>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</si>
  <si>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</si>
  <si>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</si>
  <si>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</si>
  <si>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</si>
  <si>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1300</t>
  </si>
  <si>
    <t>ÊáõÙµ</t>
  </si>
  <si>
    <t>¸³ë</t>
  </si>
  <si>
    <t xml:space="preserve"> X</t>
  </si>
  <si>
    <t>X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</si>
  <si>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</si>
  <si>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</si>
  <si>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</si>
  <si>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üÆÜ²Üê²ìàðØ²Ü  ²Ô´ÚàôðÜºðÀ</t>
  </si>
  <si>
    <t>(Ñ³½³ñ ¹ñ³ÙÝ»ñáí)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</si>
  <si>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</si>
  <si>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</si>
  <si>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</si>
  <si>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</si>
  <si>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</si>
  <si>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</si>
  <si>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</si>
  <si>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</si>
  <si>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</si>
  <si>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</si>
  <si>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</si>
  <si>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>Î³é³í³ñáõÃÛ³Ý ï³ñµ»ñ Ù³Ï³ñ¹³ÏÝ»ñÇ ÙÇç¨ Çñ³Ï³Ý³óíáÕ ÁÝ¹Ñ³Ýáõñ µÝáõÛÃÇ ïñ³Ýëý»ñïÝ»ñ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</si>
  <si>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</si>
  <si>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</si>
  <si>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</si>
  <si>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</si>
  <si>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</si>
  <si>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</si>
  <si>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</si>
  <si>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</si>
  <si>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àëïÇÏ³ÝáõÃÛáõÝ</t>
  </si>
  <si>
    <t xml:space="preserve">¸³ï³ñ³ÝÝ»ñ </t>
  </si>
  <si>
    <t>Î³É³Ý³í³Ûñ»ñ</t>
  </si>
  <si>
    <t xml:space="preserve">Î³É³Ý³í³Ûñ»ñ 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</si>
  <si>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</si>
  <si>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</si>
  <si>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</si>
  <si>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</si>
  <si>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</si>
  <si>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</si>
  <si>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</si>
  <si>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</si>
  <si>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</si>
  <si>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</si>
  <si>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</si>
  <si>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</si>
  <si>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</si>
  <si>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</si>
  <si>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</si>
  <si>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</si>
  <si>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</si>
  <si>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</si>
  <si>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</si>
  <si>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</si>
  <si>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</si>
  <si>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</si>
  <si>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</si>
  <si>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</si>
  <si>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</si>
  <si>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</si>
  <si>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</si>
  <si>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</si>
  <si>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</si>
  <si>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</si>
  <si>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</si>
  <si>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</si>
  <si>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</si>
  <si>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</si>
  <si>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</si>
  <si>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</si>
  <si>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</si>
  <si>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</si>
  <si>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</si>
  <si>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</si>
  <si>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</si>
  <si>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</si>
  <si>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</si>
  <si>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</si>
  <si>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</si>
  <si>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</si>
  <si>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</si>
  <si>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</si>
  <si>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</si>
  <si>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</si>
  <si>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</si>
  <si>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</si>
  <si>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</si>
  <si>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</si>
  <si>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</si>
  <si>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</si>
  <si>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</si>
  <si>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</si>
  <si>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</si>
  <si>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</si>
  <si>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</si>
  <si>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î³ñ»Ï³Ý Ñ³ëï³ïí³Í åÉ³Ý</t>
  </si>
  <si>
    <t>ÀÝ¹³Ù»ÝÁ</t>
  </si>
  <si>
    <t>³Û¹ ÃíáõÙ</t>
  </si>
  <si>
    <t>(ë.7 + ë8)</t>
  </si>
  <si>
    <t>(ë.4 + ë5)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</si>
  <si>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</si>
  <si>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</si>
  <si>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</si>
  <si>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</si>
  <si>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ÀÝ¹Ñ³Ýáõñ µÝáõÛÃÇ µÅßÏ³Ï³Ý Í³é³ÛáõÃÛáõÝÝ»ñ</t>
  </si>
  <si>
    <t>Ø³ëÝ³·Çï³óí³Í µÅßÏ³Ï³Ý Í³é³ÛáõÃÛáõÝÝ»ñ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</si>
  <si>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</si>
  <si>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</si>
  <si>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</si>
  <si>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</si>
  <si>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</si>
  <si>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</si>
  <si>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</si>
  <si>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</si>
  <si>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</si>
  <si>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Ð³Ý·ëïÇ ¨ ëåáñïÇ Í³é³ÛáõÃÛáõÝÝ»ñ</t>
  </si>
  <si>
    <t>²Û¹  ÃíáõÙ</t>
  </si>
  <si>
    <t>Àëï  »é³ÙëÛ³ÏÝ»ñÇ</t>
  </si>
  <si>
    <t>Øß³ÏáõÃ³ÛÇÝ Í³é³ÛáõÃÛáõÝÝ»ñ</t>
  </si>
  <si>
    <t>è³¹Çá ¨ Ñ»éáõëï³Ñ³Õáñ¹áõÙÝ»ñÇ Ñ»é³ñÓ³ÏÙ³Ý ¨ Ññ³ï³ñ³Ïã³Ï³Ý Í³é³ÛáõÃÛáõÝÝ»ñ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</si>
  <si>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</si>
  <si>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</si>
  <si>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ºÏ³Ùï³ï»ë³ÏÝ»ñÁ</t>
  </si>
  <si>
    <t>ÐáÕÇ Ñ³ñÏ Ñ³Ù³ÛÝùÝ»ñÇ í³ñã³Ï³Ý ï³ñ³ÍùÝ»ñáõÙ ·ïÝíáÕ ÑáÕÇ Ñ³Ù³ñ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</si>
  <si>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</si>
  <si>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</si>
  <si>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</si>
  <si>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ì³ñã³Ï³Ý µÛáõç»Ç å³Ñáõëï³ÛÇÝ ýáÝ¹Çó ýáÝ¹³ÛÇÝ µÛáõç» Ï³ï³ñíáÕ Ñ³ïÏ³óáõÙÝ»ñÇó Ùáõïù»ñ</t>
  </si>
  <si>
    <t>1111</t>
  </si>
  <si>
    <t>1121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</si>
  <si>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</si>
  <si>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</si>
  <si>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</si>
  <si>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</si>
  <si>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</si>
  <si>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</si>
  <si>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</si>
  <si>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</si>
  <si>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</si>
  <si>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</si>
  <si>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</si>
  <si>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</si>
  <si>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</si>
  <si>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</si>
  <si>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</si>
  <si>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</si>
  <si>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</si>
  <si>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</si>
  <si>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 xml:space="preserve">Ü³Ë³¹åñáó³Ï³Ý ÏñÃáõÃÛáõÝ </t>
  </si>
  <si>
    <t>´³ñÓñ³·áõÛÝ ÏñÃáõÃÛáõÝ</t>
  </si>
  <si>
    <t xml:space="preserve">Àëï Ù³Ï³ñ¹³ÏÝ»ñÇ ã¹³ë³Ï³ñ·íáÕ ÏñÃáõÃÛáõÝ 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</si>
  <si>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</si>
  <si>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</si>
  <si>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</si>
  <si>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</si>
  <si>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</si>
  <si>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</si>
  <si>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</si>
  <si>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</si>
  <si>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</si>
  <si>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</si>
  <si>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</si>
  <si>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</si>
  <si>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</si>
  <si>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´³-ÅÇÝ</t>
  </si>
  <si>
    <t>Ð²îì²Ì  5</t>
  </si>
  <si>
    <t>Ð²îì²Ì  4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</si>
  <si>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</si>
  <si>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</si>
  <si>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</si>
  <si>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</si>
  <si>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</si>
  <si>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</si>
  <si>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</si>
  <si>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</si>
  <si>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</si>
  <si>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</si>
  <si>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</si>
  <si>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</si>
  <si>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</si>
  <si>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</si>
  <si>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</si>
  <si>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</si>
  <si>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</si>
  <si>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</si>
  <si>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</si>
  <si>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</si>
  <si>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</si>
  <si>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</si>
  <si>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</si>
  <si>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</si>
  <si>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</si>
  <si>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</si>
  <si>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 xml:space="preserve"> - »ÝÃ³Ï³ ¿ áõÕÕÙ³Ý Ñ³Ù³ÛÝùÇ µÛáõç»Ç ýáÝ¹³ÛÇÝ  Ù³ë                         (ïáÕ 8191 - ïáÕ 8192)</t>
  </si>
  <si>
    <t>8199³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</si>
  <si>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</si>
  <si>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</si>
  <si>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</si>
  <si>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</si>
  <si>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</si>
  <si>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</si>
  <si>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</si>
  <si>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</si>
  <si>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</si>
  <si>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</si>
  <si>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</si>
  <si>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</si>
  <si>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</si>
  <si>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</si>
  <si>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</si>
  <si>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</si>
  <si>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</si>
  <si>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</si>
  <si>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</si>
  <si>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</si>
  <si>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</si>
  <si>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</si>
  <si>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</si>
  <si>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</si>
  <si>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</si>
  <si>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</si>
  <si>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</si>
  <si>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</si>
  <si>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</si>
  <si>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</si>
  <si>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</si>
  <si>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</si>
  <si>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</si>
  <si>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</si>
  <si>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</si>
  <si>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</si>
  <si>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</si>
  <si>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</si>
  <si>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</si>
  <si>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</si>
  <si>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</si>
  <si>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</si>
  <si>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</si>
  <si>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</si>
  <si>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</si>
  <si>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</si>
  <si>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</si>
  <si>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</si>
  <si>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</si>
  <si>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</si>
  <si>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</si>
  <si>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Ð²îì²Ì   1</t>
  </si>
  <si>
    <t>(Ñ³½³ñ ¹ñ³Ùáí)</t>
  </si>
  <si>
    <t>Ð²îì²²Ì  2</t>
  </si>
  <si>
    <t>Ð²îì²²Ì  3</t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</si>
  <si>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</si>
  <si>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í³ñã³Ï³Ý Ù³ëÇ ÙÇçáóÝ»ñÇ ï³ñ»ëÏ½µÇ ³½³ï ÙÝ³óáñ¹Çó ýáÝ¹³ÛÇÝ  Ù³ë Ùáõïù³·ñÙ³Ý »ÝÃ³Ï³ ·áõÙ³ñÁ (ïáÕ 8193)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</si>
  <si>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</si>
  <si>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</si>
  <si>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1372</t>
  </si>
  <si>
    <t xml:space="preserve"> -êáõµëÇ¹Ç³Ý»ñ áã å»ï³Ï³Ý (áã h³Ù³ÛÝù³ÛÇÝ) áã ýÇÝ³Ýë³Ï³Ý Ï³½Ù³Ï»ñåáõÃÛáõÝÝ»ñÇÝ </t>
  </si>
  <si>
    <t xml:space="preserve"> ²ÚÈ ´Ü²Î²Ü Ì²¶àôØ àôÜºòàÔ ÐÆØÜ²Î²Ü ØÆæàòÜºðÆ Æð²òàôØÆò Øàôîøºð</t>
  </si>
  <si>
    <t xml:space="preserve">î º Ô º Î àô Â Ú àô Ü Ü º ð </t>
  </si>
  <si>
    <t>¶àÀÚø²Ð²ðÎÆ ºì ÐàÔÆ Ð²ðÎÆ§ ÐàÔºðÆ ºì ²ÚÈ ¶àôÚøÆ ì²ðÒ²Î²ÈàôÂÚ²Ü</t>
  </si>
  <si>
    <t>ì²ðÒ²ìÖ²ðÜºðÆ ¶Ìàì ²è²ÜÒÆÜ òàôò²ÜÆÞÜºðÆ  ìºð²´ºðÚ²È</t>
  </si>
  <si>
    <t>ºÏ³Ùï³ï»ë³ÏÝ»ñ</t>
  </si>
  <si>
    <t>²å³éùÁ ï³ñ»ëÏ½µÇ ¹ñáõÃÛ³Ùµ</t>
  </si>
  <si>
    <t>²å³éùÁ ï³ñ»í»ñçÇ ¹ñáõÃÛ³Ùµ</t>
  </si>
  <si>
    <t>îíÛ³É ï³ñí³ Ñ³ßí³ñÏ³ÛÇÝ ·áõÙ³ñÁ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</si>
  <si>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</si>
  <si>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ÑáÕ»ñÇ Ñ³Ù³ñ</t>
  </si>
  <si>
    <t>¶áõÛù³Ñ³ñÏ ÷áË³¹ñ³ÙÇçáóÝ»ñÇ  Ñ³Ù³ñ</t>
  </si>
  <si>
    <t>ÐáÕ»ñÇ í³ñÓ³Ï³ÉáõÃÛ³Ý í×³ñÝ»ñ</t>
  </si>
  <si>
    <t>*Ð³Ù³ÛÝùÝ»ñÇ µÛáõç»Ý»ñÇ Ï³½ÙÙ³Ý Å³Ù³Ý³Ï í³ñã³Ï³Ý µÛáõç»Ç å³Ñáõëï³ÛÇÝ ýáÝ¹Çó ýáÝ¹³ÛÇÝ µÛáõç» Ñ³ïÏ³óáõÙÝ»ñ Ý³Ë³ï»ë»ÉÇë 2000-ñ¹, 3100-ñ¹, 3110-ñ¹ ¨ 3112-ñ¹ ïáÕ»ñÇ 7-ñ¹ ¨ 8-ñ¹, 10-ñ¹ ¨ 11-ñ¹, 13-ñ¹ ¨ 14-ñ¹ ëÛáõÝÛ³ÏÝ»ñáõÙ Ý»ñ³éí³Í óáõó³ÝÇßÝ»ñÇ Ñ³Ýñ³·áõÙ³ñÝ»ñÁ å»ïù ¿ ·»ñ³½³Ýó»Ý Ñ³Ù³å³ï³ëË³Ý³µ³ñ Ýßí³Í ïáÕ»ñÇ 6-ñ¹, 9-ñ¹, 12-ñ¹ ëÛáõÝÛ³ÏáõÙ Ý»ñ³éí³Í óáõó³ÝÇßÝ»ñÇÝª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ëÛáõÝ³ÏÝ»ñÁ):</t>
  </si>
  <si>
    <t>4729</t>
  </si>
  <si>
    <t>* êáõÛÝ ³ÕÛáõë³ÏÇ 8000-ñ¹  ïáÕÇ 4-ñ¹ ,5-ñ¹, 7-ñ¹,8-ñ¹,10-ñ¹, ¨ 11-ñ¹ ëÛáõÝÛ³ÏÝ»ñáõÙ Éñ³óíáÕ óáõó³ÝÇßÁ Ñ³í³ë³ñ ¿ Ñ³Ù³å³ï³ëË³Ý  ëÛáõÝÛ³ÏÝ»ñÇ 1000-ñ¹ ïáÕáõÙ Ýßí³Í óáõó³ÝÇßÇ ¨ 2000-ñ¹ Ï³Ù (4000-ñ¹) ïáÕáõÙ Ýßí³Í óáõó³ÝÇßÇ ÙÇç¨ ï³ñµ»ñáõÃÛ³ÝÁ:</t>
  </si>
  <si>
    <t>deficit + hatvac5</t>
  </si>
  <si>
    <t>expend func - expend econom</t>
  </si>
  <si>
    <t>reserve fond</t>
  </si>
  <si>
    <t xml:space="preserve">ÐÐ Ï³é³í³ñáõÃÛ³Ý ¨ Ñ³Ù³ÛÝùÝ»ñÇ å³Ñáõëï³ÛÇÝ ýáÝ¹ </t>
  </si>
  <si>
    <t xml:space="preserve"> 2.3.2. Ð³Ù³ÛÝùÇ µÛáõç»Ç ýáÝ¹³ÛÇÝ Ù³ëÇ ÙÇçáóÝ»ñÇ ï³ñ»ëÏ½µÇ ÙÝ³óáñ¹  (ïáÕ 8195 + ïáÕ 8196)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</si>
  <si>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</si>
  <si>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</si>
  <si>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</si>
  <si>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</si>
  <si>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</si>
  <si>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</si>
  <si>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</si>
  <si>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</si>
  <si>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</si>
  <si>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</si>
  <si>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 xml:space="preserve"> -êáõµëÇ¹Ç³Ý»ñ ýÇÝ³Ýë³Ï³Ý å»ï³Ï³Ý (h³Ù³ÛÝù³ÛÇÝ) Ï³½Ù³Ï»ñåáõÃÛáõÝÝ»ñÇÝ 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</si>
  <si>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</si>
  <si>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</si>
  <si>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</si>
  <si>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</si>
  <si>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</si>
  <si>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</si>
  <si>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</si>
  <si>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</si>
  <si>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</si>
  <si>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2.2. öáË³ïíáõÃÛáõÝÝ»ñ 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</si>
  <si>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</si>
  <si>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</si>
  <si>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</si>
  <si>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</si>
  <si>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</si>
  <si>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</si>
  <si>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</si>
  <si>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</si>
  <si>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</si>
  <si>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</si>
  <si>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</si>
  <si>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</si>
  <si>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</si>
  <si>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</si>
  <si>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</si>
  <si>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</si>
  <si>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</si>
  <si>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</si>
  <si>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</si>
  <si>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</si>
  <si>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</si>
  <si>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</si>
  <si>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</si>
  <si>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</si>
  <si>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</si>
  <si>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</si>
  <si>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</si>
  <si>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</si>
  <si>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</si>
  <si>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</si>
  <si>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</si>
  <si>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</si>
  <si>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</si>
  <si>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</si>
  <si>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</si>
  <si>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</si>
  <si>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</si>
  <si>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</si>
  <si>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</si>
  <si>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</si>
  <si>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</si>
  <si>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</si>
  <si>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</si>
  <si>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</si>
  <si>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</si>
  <si>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</si>
  <si>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</si>
  <si>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</si>
  <si>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</si>
  <si>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</si>
  <si>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</si>
  <si>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</si>
  <si>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</si>
  <si>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</si>
  <si>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</si>
  <si>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</si>
  <si>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</si>
  <si>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</si>
  <si>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</si>
  <si>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</si>
  <si>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</si>
  <si>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</si>
  <si>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</si>
  <si>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</si>
  <si>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</si>
  <si>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</si>
  <si>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</si>
  <si>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</si>
  <si>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</si>
  <si>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</si>
  <si>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</si>
  <si>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</si>
  <si>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</si>
  <si>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</si>
  <si>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</si>
  <si>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</si>
  <si>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</si>
  <si>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</si>
  <si>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</si>
  <si>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</si>
  <si>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</si>
  <si>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</si>
  <si>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</si>
  <si>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</si>
  <si>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</si>
  <si>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</si>
  <si>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</si>
  <si>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</si>
  <si>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</si>
  <si>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</si>
  <si>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</si>
  <si>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</si>
  <si>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</si>
  <si>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</si>
  <si>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</si>
  <si>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</si>
  <si>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</si>
  <si>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</si>
  <si>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</si>
  <si>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>8411</t>
  </si>
  <si>
    <t>8412</t>
  </si>
  <si>
    <t>8413</t>
  </si>
  <si>
    <t>8414</t>
  </si>
  <si>
    <t>01</t>
  </si>
  <si>
    <t>02</t>
  </si>
  <si>
    <t>03</t>
  </si>
  <si>
    <t>îáõÛÅ</t>
  </si>
  <si>
    <t>ýÇ½ÇÏ³Ï³Ý ·áõÛù ßÇÝ</t>
  </si>
  <si>
    <t>Çñ³í³µ³Ý³Ï³Ý ·áõÛù ßÇÝ</t>
  </si>
  <si>
    <t>ýÇ½ÇÏ³Ï³Ý ÑáÕ</t>
  </si>
  <si>
    <t>Çñ³í³µ³Ý³Ï³Ý ÑáÕ</t>
  </si>
  <si>
    <t>ýÇ½ÇÏ³Ï³Ý ·áõÛù ÷áË</t>
  </si>
  <si>
    <t>Çñ³í³µ³Ý³Ï³Ý ·áõÛù ÷áË</t>
  </si>
  <si>
    <t>Բյուջեում ներառած ապառքը</t>
  </si>
  <si>
    <t>հազար դրամով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</si>
  <si>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</si>
  <si>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 xml:space="preserve"> Համայնքի վարչական տարածքում մասնավոր գերեզմանատան կազմակերպման և շահագործման թույլտվության համար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</si>
  <si>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</si>
  <si>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</si>
  <si>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</si>
  <si>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</si>
  <si>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</si>
  <si>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</si>
  <si>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</si>
  <si>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</si>
  <si>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</si>
  <si>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</si>
  <si>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Համայնքի արխիվից փաստաթղթերի պատճեններ տրամադրելու համար</t>
  </si>
  <si>
    <t>Համայնքի վարչական տարածքում ինքնակամ կառուցված շենքերի, շինությունների օրինականացման համար վճարներ</t>
  </si>
  <si>
    <t>1353</t>
  </si>
  <si>
    <t>Այլ տեղական վճարներ</t>
  </si>
  <si>
    <t>Համայնքի վարչական տարածքում տեխնիկական և հատուկ նշանակության հրավառություն իրականացնելու թույլտվության համար</t>
  </si>
  <si>
    <r>
      <t> </t>
    </r>
    <r>
      <rPr>
        <sz val="9"/>
        <color indexed="8"/>
        <rFont val="GHEA Grapalat"/>
        <family val="3"/>
      </rPr>
      <t>  (մարզի անվանումը)</t>
    </r>
  </si>
  <si>
    <t>(քաղաքային, գյուղական, թաղային համայնքի անվանումը)</t>
  </si>
  <si>
    <t xml:space="preserve">                      (քաղաքային, գյուղական, թաղային համայնքի անվանումը)</t>
  </si>
  <si>
    <t xml:space="preserve">                                                                      (ամիսը, ամսաթիվը)</t>
  </si>
  <si>
    <t xml:space="preserve">                                                                     (անունը, հայրանունը, ազգանունը)</t>
  </si>
  <si>
    <t>2 0 21  Թ Վ Ա Կ Ա Ն Ի  Բ Յ ՈՒ Ջ Ե</t>
  </si>
  <si>
    <t>1.1 ¶áõÛù³ÛÇÝ Ñ³ñÏ»ñ ³Ýß³ñÅ ·áõÛùÇó        (ïáÕ 1111 + ïáÕ 1112), ³Û¹ ÃíáõÙ`</t>
  </si>
  <si>
    <t xml:space="preserve"> 1.2 ¶áõÛù³ÛÇÝ Ñ³ñÏ»ñ ³ÛÉ ·áõÛùÇó, ³Û¹ ÃíáõÙ`</t>
  </si>
  <si>
    <t>¶áõÛù³Ñ³ñÏ ÷áË³¹ñ³ÙÇçáóÝ»ñÇ Ñ³Ù³ñ</t>
  </si>
  <si>
    <t>11301</t>
  </si>
  <si>
    <t>Համայնքի վարչական տարածքում նոր շենքերի, շինությունների և ոչ հիմնական շինությունների շինարարության (տեղադրման) թույլտվության համար</t>
  </si>
  <si>
    <t>11302</t>
  </si>
  <si>
    <t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
թույլտվության համար</t>
  </si>
  <si>
    <t>11303</t>
  </si>
  <si>
    <t>Համայնքի վարչական տարածքում շենքերի, շինությունների և քաղաքաշինական այլ օբյեկտների քանդման թույլտվության համար</t>
  </si>
  <si>
    <t>11304</t>
  </si>
  <si>
    <t>Համայնքի վարչական տարածքում, սահմանամերձ և բարձրլեռնային համայնքների վարչական տարածքում, բացառությամբ միջպետական և հանրապետական նշանակության ավտոմոբիլային ճանապարհների կողեզրում, խանութներում և կրպակներում հեղուկ վառելիքի, սեղմված բնական կամ հեղուկացված նավթային գազերի վաճառքի թույլտվության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</si>
  <si>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</si>
  <si>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ոգելից և ալկոհոլային խմիչքների կամ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</t>
  </si>
  <si>
    <t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(սաունաներին), ժամը 24.00-ից հետո աշխատելու թույլտվության համար</t>
  </si>
  <si>
    <t>Համայնքի վարչական տարածքում համայնքային կանոններին համապատասխան հանրային սննդի կազմակերպման և իրացման թույլտվության համար</t>
  </si>
  <si>
    <t>Քաղաքային բնակավայրերում ավագանու որոշմամբ, սահմանված կարգին համապատասխան, տնային կենդանիներ պահելու թույլտվության համար</t>
  </si>
  <si>
    <t>Ավագանու սահմանած կարգին ու պայմաններին համապատասխան՝ համայնքի վարչական տարածքում արտաքին գովազդ տեղադրելու թույլտվության համար,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(բացառությամբ Երևան քաղաքի)</t>
  </si>
  <si>
    <t xml:space="preserve"> 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</si>
  <si>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Համայնքի վարչական տարածքում մարդատար տաքսու (բացառությամբ երթուղային տաքսիների` միկրոավտոբուսների) ծառայություն իրականացնելու թույլտվության համար</t>
  </si>
  <si>
    <t>Համայնքի վարչական տարածքում քաղաքացիական հոգեհանգստի (հրաժեշտի) ծիսակատարության ծառայությունների իրականացման և (կամ) մատուցման թույլտվության համար</t>
  </si>
  <si>
    <t>Համայնքի տարածքում սահմանափակման ենթակա ծառայության օբյեկտի գործունեության թույլտվության համար</t>
  </si>
  <si>
    <t xml:space="preserve"> Այլ տեղական տուրքեր</t>
  </si>
  <si>
    <t>Իրավաբանական անձանց և անհատ ձեռնարկատերերին համայնքի վարչական տարածքում &lt;&lt;Առևտրի և ծառայությունների մասին&gt;&gt; Հայաստանի Հանրապետության օրենքով սահմանված՝ բացօթյա առևտուր կազմակերպելու թույլտվության համար</t>
  </si>
  <si>
    <t>1.4 Համայնքի բյուջե վճարվող պետական տուրքեր (տող 1141 + տող 1142)
այդ թվում`</t>
  </si>
  <si>
    <t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</si>
  <si>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</si>
  <si>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 xml:space="preserve"> 1.5 Այլ հարկային եկամուտներ
(տող 1151 + տող 1155)
այդ թվում`</t>
  </si>
  <si>
    <t>Օրենքով պետական բյուջե ամրագրվող հարկերից և այլ պարտադիր վճարներից մասհանումներ համայնքների բյուջեներ (տող 1152 + տող 1153 + տող 1154)
որից`</t>
  </si>
  <si>
    <t>ա) Եկամտային հարկ</t>
  </si>
  <si>
    <t>բ) Շահութահարկ</t>
  </si>
  <si>
    <t>գ) 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</si>
  <si>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տուգանքներ, որոնք չեն հաշվարկվում այդ հարկերի գումարների նկատմամբ</t>
  </si>
  <si>
    <t>2.1  ÀÝÃ³óÇÏ ³ñï³ùÇÝ å³ßïáÝ³Ï³Ý ¹ñ³Ù³ßÝáñÑÝ»ñ` ëï³óí³Í ³ÛÉ å»ïáõÃÛáõÝÝ»ñÇó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</si>
  <si>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</si>
  <si>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2.2 Î³åÇï³É ³ñï³ùÇÝ å³ßïáÝ³Ï³Ý ¹ñ³Ù³ßÝáñÑÝ»ñ` ëï³óí³Í ³ÛÉ å»ïáõÃÛáõÝÝ»ñÇó, այդ թվում`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</si>
  <si>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</si>
  <si>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2.3 ÀÝÃ³óÇÏ ³ñï³ùÇÝ å³ßïáÝ³Ï³Ý ¹ñ³Ù³ßÝáñÑÝ»ñ`  ëï³óí³Í ÙÇç³½·³ÛÇÝ Ï³½Ù³Ï»ñåáõÃÛáõÝÝ»ñÇó, այդ թվում՝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</si>
  <si>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</si>
  <si>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Ï³½Ù³Ï»ñåáõÃÛáõÝÝ»ñÇó, ³Û¹ ÃíáõÙ`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</si>
  <si>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</si>
  <si>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</si>
  <si>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 xml:space="preserve">µ) ä»ï³Ï³Ý µÛáõç»Çó ïñ³Ù³¹ñíáÕ ³ÛÉ ¹áï³óÇ³Ý»ñ (ïáÕ 1253 + ïáÕ 1254) ³Û¹ ÃíáõÙ` 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</si>
  <si>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</si>
  <si>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µµ)  ԱÛÉ ¹áï³óÇ³Ý»ñ</t>
  </si>
  <si>
    <t xml:space="preserve"> 2.6 Î³åÇï³É Ý»ñùÇÝ å³ßïáÝ³Ï³Ý ¹ñ³Ù³ßÝáñÑÝ»ñ` ëï³óí³Í Ï³é³í³ñÙ³Ý ³ÛÉ Ù³Ï³ñ¹³ÏÝ»ñÇó   (ïáÕ 1261 + ïáÕ 1262) ³Û¹ ÃíáõÙ`</t>
  </si>
  <si>
    <t>³) ä»ï³Ï³Ý µÛáõç»Çó Ï³åÇï³É Í³Ëë»ñÇ ýÇÝ³Ýë³íáñÙ³Ý Ýå³ï³Ï³ÛÇÝ Ñ³ïÏ³óáõÙÝ»ñ (ëáõµí»ÝóÇ³Ý»ñ)</t>
  </si>
  <si>
    <t>3.1 îáÏáëÝ»ñ, ³Û¹ ÃíáõÙ`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</si>
  <si>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</si>
  <si>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3.2 Þ³Ñ³µ³ÅÇÝÝ»ñ, ³Û¹ ÃíáõÙ`</t>
  </si>
  <si>
    <t>´³ÅÝ»ïÇñ³Ï³Ý ÁÝÏ»ñáõÃÛáõÝÝ»ñáõÙ Ñ³Ù³ÛÝùÇ Ù³ëÝ³ÏóáõÃÛ³Ý ¹ÇÙ³ó Ñ³Ù³ÛÝùÇ µÛáõç» Ï³ï³ñíáÕ Ù³ëÑ³ÝáõÙÝ»ñ (ß³Ñ³µ³ÅÇÝÝ»ñ)</t>
  </si>
  <si>
    <t xml:space="preserve">Ð³Ù³ÛÝùÇ ë»÷³Ï³ÝáõÃÛáõÝ Ñ³Ù³ñíáÕ ÑáÕ»ñÇ í³ñÓ³Ï³ÉáõÃÛ³Ý í³ñÓ³í×³ñÝ»ñ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</si>
  <si>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</si>
  <si>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13501</t>
  </si>
  <si>
    <t>13502</t>
  </si>
  <si>
    <t>13503</t>
  </si>
  <si>
    <t>13504</t>
  </si>
  <si>
    <t>13505</t>
  </si>
  <si>
    <t>13506</t>
  </si>
  <si>
    <t>13507</t>
  </si>
  <si>
    <t>Համայնքի կողմից աղբահանության վճար վճարողների համար աղբահանության աշխատանքները կազմակերպելու համար</t>
  </si>
  <si>
    <t>13508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</si>
  <si>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</t>
  </si>
  <si>
    <t>13509</t>
  </si>
  <si>
    <t>Կենտրոնացված ջեռուցման համար</t>
  </si>
  <si>
    <t>13510</t>
  </si>
  <si>
    <t>13511</t>
  </si>
  <si>
    <t>Ոռոգման ջրի մատակարարման համար այն համայնքներում, որոնք ներառված չեն &lt;&lt;Ջրօգտագործողների ընկերությունների և ջրօգտագործողների ընկերությունների միությունների մասին&gt;&gt; Հայաստանի Հանրապետության օրենքի համաձայն ստեղծված ջրօգտագործողների ընկերությունների սպասարկման տարածքներում</t>
  </si>
  <si>
    <t>13512</t>
  </si>
  <si>
    <t>13513</t>
  </si>
  <si>
    <t>Համայնքային ենթակայության մանկապարտեզի ծառայությունից օգտվողների համար</t>
  </si>
  <si>
    <t>13514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</si>
  <si>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</si>
  <si>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13515</t>
  </si>
  <si>
    <t>13516</t>
  </si>
  <si>
    <t>13517</t>
  </si>
  <si>
    <t>Համայնքային սեփականություն հանդիսացող ընդհանուր օգտագործման փողոցներում և հրապարակներում (բացառությամբ բակային տարածքների, ուսումնական, կրթական, մշակութային և առողջապահական հաստատությունների, պետական կառավարման և տեղական ինքնակառավարման մարմինների վարչական շենքերի հարակից տարածքների) ավտոտրանսպորտային միջոցն ավտոկայանատեղում կայանելու համար</t>
  </si>
  <si>
    <t>13518</t>
  </si>
  <si>
    <t>13519</t>
  </si>
  <si>
    <t>Համայնքն սպասարկող անասնաբույժի ծառայությունների դիմաց</t>
  </si>
  <si>
    <t>13520</t>
  </si>
  <si>
    <t>Համայնքի բյուջե մուտքագրվող այլ վարչական գանձումներ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</si>
  <si>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</si>
  <si>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3.7 Համայնքի բյուջե մուտքագրվող այլ կատեգորիաներում չդասակարգված ընթացիկ տրանսֆերտներ
(տող 1371 + տող 1372), այդ թվում`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</si>
  <si>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</si>
  <si>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3.8 Համայնքի բյուջե մուտքագրվող այլ կատեգորիաներում չդասակարգված կապիտալ տրանսֆերտներ
(տող 1381 + տող 1382), այդ թվում`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</si>
  <si>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</si>
  <si>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Ð³Ù³ÛÝùÇ ·áõÛùÇÝ å³ï×³é³Í íÝ³ëÝ»ñÇ ÷áËÑ³ïáõóáõÙÇó Ùáõïù»ñ </t>
  </si>
  <si>
    <t>Այլ գույքի վարձակալության վարձավճարներ</t>
  </si>
  <si>
    <t>Հ/Հ</t>
  </si>
  <si>
    <t>Tntesagitakan - Gorc.Tntes.</t>
  </si>
  <si>
    <t>ՀԱՏՎԱԾ  6</t>
  </si>
  <si>
    <t>ԾԱԽՍԵՐԻ ԳՈՐԾԱՌՆԱԿԱՆ  ԵՎ ՏՆՏԵՍԱԳԻՏԱԿԱՆ  ԴԱՍԱԿԱՐԳՄԱՆ</t>
  </si>
  <si>
    <t>ԱԽՈՒՐՅԱՆ Ð²Ø²ÚÜøÆ 2021ԹՎԱԿԱՆԻ  ´ÚàôæºÆ  ºÎ²ØàôîÜºðÀ</t>
  </si>
  <si>
    <t>ԱԽՈՒՐՅԱՆ Ð²Ø²ÚÜøÆ 2021ԹՎԱԿԱՆԻ ´ÚàôæºÆ Ì²ÊêºðÀ  Àêî  ´Úàôæºî²ÚÆÜ Ì²ÊêºðÆ  ¶àðÌ²èÜ²Î²Ü ¸²ê²Î²ð¶Ø²Ü</t>
  </si>
  <si>
    <t>ԱԽՈՒՐՅԱՆ Ð²Ø²ÚÜøÆ  2021ԹՎԱԿԱՆԻ  ´ÚàôæºÆ Ì²ÊêºðÀ  Àêî  ´Úàôæºî²ÚÆÜ Ì²ÊêºðÆ  îÜîºê²¶Æî²Î²Ü  ¸²ê²Î²ð¶Ø²Ü</t>
  </si>
  <si>
    <t>ԱԽՈՒՐՅԱՆ Ð²Ø²ÚÜøÆ 2021ԹՎԱԿԱՆԻ ´ÚàôæºÆ  Ð²ìºÈàôð¸Æ Î²Ø ä²Î²êàôð¸Æ (¸ºüÆòÆîÆ)   Î²î²ðØ²Ü ìºð²´ºðÚ²È</t>
  </si>
  <si>
    <t>ԱԽՈՒՐՅԱՆ Ð²Ø²ÚÜøÆ 2021ԹՎԱԿԱՆԻ  ´ÚàôæºÆ Ð²ìºÈàôð¸Æ ú¶î²¶àðÌØ²Ü àôÔÔàôÂÚàôÜÜºðÀ  Î²Ø ¸ºüÆòÆîÆ (ä²Î²êàôð¸Æ)</t>
  </si>
  <si>
    <t xml:space="preserve">ԱԽՈՒՐՅԱՆ ՀԱՄԱՅՆՔԻ 2021ԹՎԱԿԱՆԻ ԲՅՈՒՋԵԻ ԾԱԽՍԵՐԸ` ԸՍՏ ԲՅՈՒՋԵՏԱՅԻՆ </t>
  </si>
  <si>
    <t xml:space="preserve"> ²ßË³ïáÕÝ»ñÇ ³ßË³ï³í³ñÓ»ñ ¨ Ñ³í»É³í×³ñÝ»ñ 4111</t>
  </si>
  <si>
    <t xml:space="preserve"> ä³ñ·¨³ïñáõÙÝ»ñ, ¹ñ³Ù³Ï³Ý Ëñ³ËáõëáõÙÝ»ñ ¨ Ñ³ïáõÏ í×³ñÝ»ñ 4112</t>
  </si>
  <si>
    <t>¾Ý»ñ·»ïÇÏ  Í³é³ÛáõÃÛáõÝÝ»ñ 4212</t>
  </si>
  <si>
    <t>ÎáÙáõÝ³É Í³é³ÛáõÃÛáõÝÝ»ñ 4213</t>
  </si>
  <si>
    <t>Î³åÇ Í³é³ÛáõÃÛáõÝÝ»ñ 4214</t>
  </si>
  <si>
    <t xml:space="preserve"> ²å³Ñáí³·ñ³Ï³Ý Í³Ëë»ñ 4215</t>
  </si>
  <si>
    <t>Ü»ñùÇÝ ·áñÍáõÕáõÙÝ»ñ 4221</t>
  </si>
  <si>
    <t>Ð³Ù³Ï³ñ·ã³ÛÇÝ Í³é³ÛáõÃÛáõÝÝ»ñ 4232</t>
  </si>
  <si>
    <t xml:space="preserve"> î»Õ³Ï³ïí³Ï³Ý Í³é³ÛáõÃÛáõÝÝ»ñ 4234</t>
  </si>
  <si>
    <t>Ü»ñÏ³Û³óáõóã³Ï³Ý Í³Ëë»ñ 4237</t>
  </si>
  <si>
    <t>ÀÝ¹Ñ³Ýáõñ µÝáõÛÃÇ ³ÛÉ Í³é³ÛáõÃÛáõÝÝ»ñ 4239</t>
  </si>
  <si>
    <t>Ø³ëÝ³·Çï³Ï³Ý Í³é³ÛáõÃÛáõÝÝ»ñ 4241</t>
  </si>
  <si>
    <t>Þ»Ýù»ñÇ ¨ Ï³éáõÛóÝ»ñÇ ÁÝÃ³óÇÏ Ýáñá·áõÙ ¨ å³Ñå³ÝáõÙ 4251</t>
  </si>
  <si>
    <t>Ø»ù»Ý³Ý»ñÇ ¨ ë³ñù³íáñáõÙÝ»ñÇ ÁÝÃ³óÇÏ Ýáñá·áõÙ ¨ å³Ñå³ÝáõÙ 4252</t>
  </si>
  <si>
    <t>¶ñ³ë»ÝÛ³Ï³ÛÇÝ ÝÛáõÃ»ñ ¨ Ñ³·áõëï  4261</t>
  </si>
  <si>
    <t>îñ³Ýëåáñï³ÛÇÝ ÝÛáõÃ»ñ4264</t>
  </si>
  <si>
    <t>Ð³ïáõÏ Ýå³ï³Ï³ÛÇÝ ³ÛÉ ÝÛáõÃ»ñ 4269</t>
  </si>
  <si>
    <t>Î»Ýó³Õ³ÛÇÝ ¨ Ñ³Ýñ³ÛÇÝ ëÝÝ¹Ç ÝÛáõÃ»ñ 4267</t>
  </si>
  <si>
    <t>²ÛÉ Ñ³ñÏ»ñ 4822</t>
  </si>
  <si>
    <t>ä³ñï³¹Çñ í×³ñÝ»ñ 4823</t>
  </si>
  <si>
    <t>²ßË³ïáÕÝ»ñÇ ³ßË³ï³í³ñÓ»ñ ¨ Ñ³í»É³í×³ñÝ»ñ 4111</t>
  </si>
  <si>
    <t xml:space="preserve"> Ø»ù»Ý³Ý»ñÇ ¨ ë³ñù³íáñáõÙÝ»ñÇ ÁÝÃ³óÇÏ Ýáñá·áõÙ ¨ å³Ñå³ÝáõÙ 4252</t>
  </si>
  <si>
    <t xml:space="preserve"> Ð³Ù³Ï³ñ·ã³ÛÇÝ Í³é³ÛáõÃÛáõÝÝ»ñ4232 </t>
  </si>
  <si>
    <t xml:space="preserve"> Î³åÇ Í³é³ÛáõÃÛáõÝÝ»ñ 4214</t>
  </si>
  <si>
    <t>î»Õ³Ï³ïí³Ï³Ý Í³é³ÛáõÃÛáõÝÝ»ñ 4234</t>
  </si>
  <si>
    <t>Ð³ïáõÏ Ýå³ï³Ï³ÛÇÝ ³ÛÉ ÝÛáõÃ»ñ  4269</t>
  </si>
  <si>
    <t>ÀÝÃ³óÇÏ ¹ñ³Ù³ßÝáñÑÝ»ñ å»ï³Ï³Ý ¨ Ñ³Ù³ÛÝùÝ»ñÇ áã ³é¨ïñ³ÛÇÝ Ï³½Ù³Ï»ñåáõÃÛáõÝÝ»ñÇÝ 4637</t>
  </si>
  <si>
    <t xml:space="preserve">²ÛÉ Ï³åÇï³É ¹ñ³Ù³ßÝáñÑÝ»ñ  4657                                          </t>
  </si>
  <si>
    <t>²ÛÉ Ýå³ëïÝ»ñ µÛáõç»Çó 4729</t>
  </si>
  <si>
    <t>ÜíÇñ³ïíáõÃÛáõÝÝ»ñ ³ÛÉ ß³ÑáõÛÃ ãÑ»ï³åÝ¹áÕ Ï³½Ù³Ï»ñåáõÃÛáõÝÝ»ñÇÝ 4819</t>
  </si>
  <si>
    <t xml:space="preserve"> Ð³ïáõÏ Ýå³ï³Ï³ÛÇÝ ³ÛÉ ÝÛáõÃ»ñ  4269</t>
  </si>
  <si>
    <t xml:space="preserve">²ÛÉ Ï³åÇï³É ¹ñ³Ù³ßÝáñÑÝ»ñ  4657                                </t>
  </si>
  <si>
    <t xml:space="preserve"> ÀÝ¹Ñ³Ýáõñ µÝáõÛÃÇ ³ÛÉ Í³é³ÛáõÃÛáõÝÝ»ñ 4239</t>
  </si>
  <si>
    <t>այդ թվում</t>
  </si>
  <si>
    <t xml:space="preserve"> ÐáõÕ³ñÏ³íáñáõÃÛ³Ý Ýå³ëïÝ»ñ µÛáõç»Çó 4726</t>
  </si>
  <si>
    <t>²ñ¨ÇÏÇ »ñ³Åßï³Ï³Ý ¹åñáó Ðà²Î</t>
  </si>
  <si>
    <t>²ËáõñÛ³ÝÇ ü»ñÙ³ï³ ³ñí»ëïÇ ¹åñáó Ðà²Î</t>
  </si>
  <si>
    <t>²ËáõñÛ³ÝÇ Ñ³Ù³ÉÇñ Ù³ñ½³¹åñáó Ðà²Î</t>
  </si>
  <si>
    <t>²ñ¨ÇÏÇ Ù³ÝÏ³å³ñï»½ Ðà²Î</t>
  </si>
  <si>
    <t>²Û·³µ³óÇ  Ù³ÝÏ³å³ñï»½ Ðà²Î</t>
  </si>
  <si>
    <t>´³ë»ÝÇ Ù³ÝÏ³å³ñï»½ Ðà²Î</t>
  </si>
  <si>
    <t>Î³ÙáÛÇ  Ù³ÝÏ³å³ñï»½ Ðà²Î</t>
  </si>
  <si>
    <t>æñ³é³ïÇ  Ù³ÝÏ³å³ñï»½ Ðà²Î</t>
  </si>
  <si>
    <t>Ð³Ï³Ï³ñÏï³ÛÇÝ Ï³Û³ÝÝ»ñÇ å³Ñå³ÝáõÙ,ëå³ë³ñÏáõÙ</t>
  </si>
  <si>
    <t>²Ý³ëÝ³µáõÅ³Ï³Ý Í³é³ÛáõÃÛáõÝÝ»ñ</t>
  </si>
  <si>
    <t xml:space="preserve">²ÛÉ ÁÝÃ³óÇÏ ¹ñ³Ù³ßÝáñÑÝ»ñ 4639                                                         </t>
  </si>
  <si>
    <t>²Ý³ëÝ³µáõÅ³Ï³Ý Í³é³ÛáõÃÛáõÝ</t>
  </si>
  <si>
    <t xml:space="preserve">Ð³Ï³Ï³ñÏï³ÛÇÝ Ï³Û³ÝÝ»ñ </t>
  </si>
  <si>
    <r>
      <t xml:space="preserve"> </t>
    </r>
    <r>
      <rPr>
        <b/>
        <sz val="14"/>
        <color indexed="8"/>
        <rFont val="GHEA Grapalat"/>
        <family val="3"/>
      </rPr>
      <t>ԱԽՈՒՐՅԱՆ</t>
    </r>
    <r>
      <rPr>
        <sz val="14"/>
        <color indexed="8"/>
        <rFont val="GHEA Grapalat"/>
        <family val="3"/>
      </rPr>
      <t xml:space="preserve">     </t>
    </r>
    <r>
      <rPr>
        <b/>
        <sz val="14"/>
        <color indexed="8"/>
        <rFont val="GHEA Grapalat"/>
        <family val="3"/>
      </rPr>
      <t>ՀԱՄԱՅՆՔԻ</t>
    </r>
  </si>
  <si>
    <r>
      <t>Հաստատված է</t>
    </r>
    <r>
      <rPr>
        <sz val="14"/>
        <color indexed="8"/>
        <rFont val="GHEA Grapalat"/>
        <family val="3"/>
      </rPr>
      <t xml:space="preserve">  </t>
    </r>
    <r>
      <rPr>
        <b/>
        <sz val="14"/>
        <color indexed="8"/>
        <rFont val="GHEA Grapalat"/>
        <family val="3"/>
      </rPr>
      <t>Ախուրյան</t>
    </r>
    <r>
      <rPr>
        <sz val="14"/>
        <color indexed="8"/>
        <rFont val="GHEA Grapalat"/>
        <family val="3"/>
      </rPr>
      <t xml:space="preserve">   </t>
    </r>
    <r>
      <rPr>
        <b/>
        <sz val="14"/>
        <color indexed="8"/>
        <rFont val="GHEA Grapalat"/>
        <family val="3"/>
      </rPr>
      <t>համայնքի</t>
    </r>
  </si>
  <si>
    <r>
      <t>ավագանու 2020 թվականի</t>
    </r>
    <r>
      <rPr>
        <sz val="12"/>
        <color indexed="8"/>
        <rFont val="GHEA Grapalat"/>
        <family val="3"/>
      </rPr>
      <t xml:space="preserve"> </t>
    </r>
    <r>
      <rPr>
        <b/>
        <sz val="12"/>
        <color indexed="8"/>
        <rFont val="GHEA Grapalat"/>
        <family val="3"/>
      </rPr>
      <t>դեկտեմբերի  25</t>
    </r>
    <r>
      <rPr>
        <sz val="12"/>
        <color indexed="8"/>
        <rFont val="GHEA Grapalat"/>
        <family val="3"/>
      </rPr>
      <t xml:space="preserve"> </t>
    </r>
    <r>
      <rPr>
        <b/>
        <sz val="12"/>
        <color indexed="8"/>
        <rFont val="GHEA Grapalat"/>
        <family val="3"/>
      </rPr>
      <t>-ի  N</t>
    </r>
    <r>
      <rPr>
        <sz val="12"/>
        <color indexed="8"/>
        <rFont val="GHEA Grapalat"/>
        <family val="3"/>
      </rPr>
      <t xml:space="preserve"> </t>
    </r>
    <r>
      <rPr>
        <b/>
        <sz val="12"/>
        <color indexed="8"/>
        <rFont val="GHEA Grapalat"/>
        <family val="3"/>
      </rPr>
      <t>147</t>
    </r>
    <r>
      <rPr>
        <sz val="12"/>
        <color indexed="8"/>
        <rFont val="GHEA Grapalat"/>
        <family val="3"/>
      </rPr>
      <t>-</t>
    </r>
    <r>
      <rPr>
        <b/>
        <sz val="12"/>
        <color indexed="8"/>
        <rFont val="GHEA Grapalat"/>
        <family val="3"/>
      </rPr>
      <t>Ն</t>
    </r>
    <r>
      <rPr>
        <sz val="12"/>
        <color indexed="8"/>
        <rFont val="GHEA Grapalat"/>
        <family val="3"/>
      </rPr>
      <t> </t>
    </r>
    <r>
      <rPr>
        <b/>
        <sz val="12"/>
        <color indexed="8"/>
        <rFont val="GHEA Grapalat"/>
        <family val="3"/>
      </rPr>
      <t>որոշմամբ</t>
    </r>
  </si>
  <si>
    <t xml:space="preserve"> -ä³ñï³¹Çñ í×³ñÝ»ñ  4823</t>
  </si>
  <si>
    <t>²ËáõñÛ³ÝÇ Þáõß³Ý  Ù³ÝÏ³å³ñï»½ Ðà²Î</t>
  </si>
  <si>
    <t>²ËáõñÛ³ÝÇ È»áÛÇ ³Ýí³Ý Ù³ÝÏ³å³ñ.Ðà²Î</t>
  </si>
  <si>
    <t>²ËáõñÛ³ÝÇ Ð»ùÇ³Ã  Ù³ÝÏ³å³ñï»½ Ðà²Î</t>
  </si>
  <si>
    <t>´³ÅÇÝ</t>
  </si>
  <si>
    <r>
      <t>ՀԱՄԱՅՆՔԻ ՂԵԿԱՎԱՐ՝</t>
    </r>
    <r>
      <rPr>
        <sz val="10"/>
        <color indexed="8"/>
        <rFont val="GHEA Grapalat"/>
        <family val="3"/>
      </rPr>
      <t xml:space="preserve">                       </t>
    </r>
    <r>
      <rPr>
        <b/>
        <sz val="10"/>
        <color indexed="8"/>
        <rFont val="GHEA Grapalat"/>
        <family val="3"/>
      </rPr>
      <t>Արծրունի Ներսեսի Իգիթյան</t>
    </r>
  </si>
  <si>
    <t>Տեխնիկայի կայանատեղի կառուցում 5112</t>
  </si>
  <si>
    <t>Ջրառատ գյուղում մանկապարտեզի  կառուցում 5112</t>
  </si>
  <si>
    <t>Þ»Ýù»ñÇ ¨ ßÇÝáõÃÛáõÝÝ»ñÇ Ï³éáõóáõÙ 5112                   այդ թվում</t>
  </si>
  <si>
    <t>²ÛÉ Ù»ù»Ý³Ý»ñ ¨ ë³ñù³íáñáõÙÝ»ñ 5129              այդ թվում</t>
  </si>
  <si>
    <t xml:space="preserve">Համայնքապետարանի ենթակա ՀՈԱԿ-ների տարածքներում տեսանկարահանող սարքերի տեղադրում </t>
  </si>
  <si>
    <t xml:space="preserve"> Ü³Ë³·Í³Ñ»ï³½áï³Ï³Ý Í³Ëë»ñ 5134</t>
  </si>
  <si>
    <t xml:space="preserve">Ախուրյան համայնքի Արևիկ գյուղի կենտրոնական ճանապարհի կապիտալ նորոգում </t>
  </si>
  <si>
    <t xml:space="preserve"> Þ»Ýù»ñÇ ¨ ßÇÝáõÃÛáõÝÝ»ñÇ Ï³åÇï³É í»ñ³Ýáñá·áõÙ  5113                                            այդ  թվում</t>
  </si>
  <si>
    <t>²×»óíáÕ ³ÏïÇíÝ»ñ    5131</t>
  </si>
  <si>
    <t xml:space="preserve"> Þ»Ýù»ñÇ ¨ ßÇÝáõÃÛáõÝÝ»ñÇ Ï³åÇï³É í»ñ³Ýáñá·áõÙ     5113                                                                      այդ թվում</t>
  </si>
  <si>
    <t>Բազմաբնակարան շենքերի տանիքների կապիտալ նորոգում</t>
  </si>
  <si>
    <t xml:space="preserve"> ²ÛÉ Ù»ù»Ý³Ý»ñ ¨ ë³ñù³íáñáõÙÝ»ñ   5129                             այդ թվում</t>
  </si>
  <si>
    <t>Հակակարկտային կայանների ձեռք բերում տեղակայում</t>
  </si>
  <si>
    <t xml:space="preserve"> ì³ñã³Ï³Ý ë³ñù³íáñáõÙÝ»ñ       5122</t>
  </si>
  <si>
    <r>
      <t xml:space="preserve">                         ÀÜ¸²ØºÜÀ`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</si>
  <si>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LatArm"/>
        <family val="2"/>
      </rPr>
      <t>(ïáÕ 8110+ïáÕ 8160)</t>
    </r>
  </si>
  <si>
    <t>աԽՈՒՐՅԱՆ Ð²Ø²ÚÜøÆ 2021ԹՎԱԿԱՆԻ  ´ÚàôæºÆ Ð²ìºÈàôð¸Æ ú¶î²¶àðÌØ²Ü àôÔÔàôÂÚàôÜÜºðÀ  Î²Ø ¸ºüÆòÆîÆ (ä²Î²êàôð¸Æ)</t>
  </si>
  <si>
    <r>
      <t xml:space="preserve"> 1.1. ²ñÅ»ÃÕÃ»ñ (µ³ó³éáõÃÛ³Ùµ µ³ÅÝ»ïáÙë»ñÇ ¨ Ï³åÇï³ÉáõÙ ³ÛÉ Ù³ëÝ³ÏóáõÃÛ³Ý) </t>
    </r>
    <r>
      <rPr>
        <sz val="9"/>
        <rFont val="Arial LatArm"/>
        <family val="2"/>
      </rPr>
      <t>(ïáÕ 8112+ïáÕ 8113)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</si>
  <si>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</si>
  <si>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1.2.1. ì³ñÏ»ñ </t>
    </r>
    <r>
      <rPr>
        <sz val="9"/>
        <rFont val="Arial LatArm"/>
        <family val="2"/>
      </rPr>
      <t>(ïáÕ 8122+ïáÕ 8130)</t>
    </r>
  </si>
  <si>
    <r>
      <t xml:space="preserve">  - í³ñÏ»ñÇ ëï³óáõÙ </t>
    </r>
    <r>
      <rPr>
        <i/>
        <sz val="9"/>
        <rFont val="Arial LatArm"/>
        <family val="2"/>
      </rPr>
      <t>(ïáÕ 8123+ïáÕ 8124)</t>
    </r>
  </si>
  <si>
    <r>
      <t xml:space="preserve">  - ëï³óí³Í í³ñÏ»ñÇ ÑÇÙÝ³Ï³Ý  ·áõÙ³ñÇ Ù³ñáõÙ  </t>
    </r>
    <r>
      <rPr>
        <i/>
        <sz val="9"/>
        <rFont val="Arial LatArm"/>
        <family val="2"/>
      </rPr>
      <t>(ïáÕ 8131+ïáÕ 8132)</t>
    </r>
  </si>
  <si>
    <r>
      <t xml:space="preserve">1.2.2. öáË³ïíáõÃÛáõÝÝ»ñ </t>
    </r>
    <r>
      <rPr>
        <i/>
        <sz val="9"/>
        <rFont val="Arial LatArm"/>
        <family val="2"/>
      </rPr>
      <t>(ïáÕ 8141+ïáÕ 8150)</t>
    </r>
  </si>
  <si>
    <r>
      <t xml:space="preserve">  - µÛáõç»ï³ÛÇÝ ÷áË³ïíáõÃÛáõÝÝ»ñÇ ëï³óáõÙ  </t>
    </r>
    <r>
      <rPr>
        <i/>
        <sz val="9"/>
        <rFont val="Arial LatArm"/>
        <family val="2"/>
      </rPr>
      <t>(ïáÕ 8142+ïáÕ 8143)</t>
    </r>
  </si>
  <si>
    <r>
      <t xml:space="preserve">  - ëï³óí³Í ÷áË³ïíáõÃÛáõÝÝ»ñÇ ·áõÙ³ñÇ Ù³ñáõÙ </t>
    </r>
    <r>
      <rPr>
        <i/>
        <sz val="9"/>
        <rFont val="Arial LatArm"/>
        <family val="2"/>
      </rPr>
      <t>(ïáÕ 8151+ïáÕ 8152)</t>
    </r>
  </si>
  <si>
    <r>
      <t xml:space="preserve">2. üÆÜ²Üê²Î²Ü ²ÎîÆìÜºð                                                     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</si>
  <si>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2.1. ´³ÅÝ»ïáÙë»ñ ¨ Ï³åÇï³ÉáõÙ ³ÛÉ Ù³ëÝ³ÏóáõÃÛáõÝ </t>
    </r>
    <r>
      <rPr>
        <sz val="9"/>
        <rFont val="Arial LatArm"/>
        <family val="2"/>
      </rPr>
      <t>(ïáÕ 8162+ïáÕ 8163 + ïáÕ 8164)</t>
    </r>
  </si>
  <si>
    <r>
      <t xml:space="preserve">2.3. Ð³Ù³ÛÝùÇ µÛáõç»Ç ÙÇçáóÝ»ñÇ ï³ñ»ëÏ½µÇ ³½³ï  ÙÝ³óáñ¹Á` </t>
    </r>
    <r>
      <rPr>
        <sz val="9"/>
        <rFont val="Arial LatArm"/>
        <family val="2"/>
      </rPr>
      <t>(ïáÕ 8191+ïáÕ 8194-ïáÕ 8193)</t>
    </r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</si>
  <si>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</si>
  <si>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</si>
  <si>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</si>
  <si>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r>
      <t xml:space="preserve"> 1.1. ²ñÅ»ÃÕÃ»ñ (µ³ó³éáõÃÛ³Ùµ µ³ÅÝ»ïáÙë»ñÇ ¨ Ï³åÇï³ÉáõÙ ³ÛÉ Ù³ëÝ³ÏóáõÃÛ³Ý) </t>
    </r>
    <r>
      <rPr>
        <sz val="9"/>
        <rFont val="Arial LatArm"/>
        <family val="2"/>
      </rPr>
      <t>(ïáÕ 8212+ïáÕ 8213)</t>
    </r>
  </si>
  <si>
    <r>
      <t xml:space="preserve">1.2. ì³ñÏ»ñ ¨ ÷áË³ïíáõÃÛáõÝÝ»ñ (ëï³óáõÙ ¨ Ù³ñáõÙ)                          </t>
    </r>
    <r>
      <rPr>
        <sz val="9"/>
        <rFont val="Arial LatArm"/>
        <family val="2"/>
      </rPr>
      <t>ïáÕ 8221+ïáÕ 8240</t>
    </r>
  </si>
  <si>
    <r>
      <t xml:space="preserve">1.2.1. ì³ñÏ»ñ </t>
    </r>
    <r>
      <rPr>
        <sz val="9"/>
        <rFont val="Arial LatArm"/>
        <family val="2"/>
      </rPr>
      <t>(ïáÕ 8222+ïáÕ 8230)</t>
    </r>
  </si>
  <si>
    <r>
      <t xml:space="preserve">1.2.2. öáË³ïíáõÃÛáõÝÝ»ñ </t>
    </r>
    <r>
      <rPr>
        <sz val="9"/>
        <rFont val="Arial LatArm"/>
        <family val="2"/>
      </rPr>
      <t>(ïáÕ 8241+ïáÕ 8250)</t>
    </r>
  </si>
  <si>
    <r>
      <t>*</t>
    </r>
    <r>
      <rPr>
        <sz val="10"/>
        <rFont val="Arial LatArm"/>
        <family val="2"/>
      </rPr>
      <t>8010-ñ¹ ïáÕÇ ëÛáõÝ³ÏÝ»ñáõÙ Éñ³óíáÕ óáõó³ÝÇßÝ»ñÁ å»ïù ¿ Ñ³í³ë³ñ ÉÇÝ»Ý Ð³Ù³ÛÝùÇ µÛáõç»Ç Ñ³í»Éáõñ¹Ç Ï³Ù å³Ï³ëáõñ¹Ç (¹»ýÇóÇïÇ) Ï³ï³ñÙ³Ý í»ñ³µ»ñÛ³É Ñ³ßí»ïíáõÃÛ³Ý 8000-ñ¹ ïáÕÇ Ñ³Ù³å³ï³ëË³Ý ëÛáõÝ³ÏÝ»ñáõÙ ³ñï³óáÉí³Í óáõó³ÝÇßÇÝ` Ñ³Ï³é³Ï Ýß³Ýáí.</t>
    </r>
  </si>
  <si>
    <r>
      <t>**</t>
    </r>
    <r>
      <rPr>
        <sz val="10"/>
        <rFont val="Arial LatArm"/>
        <family val="2"/>
      </rPr>
      <t xml:space="preserve"> 8199-ñ¹ ïáÕÁ ëï³óíáõÙ ¿, áñå»ë 8010 ïáÕÇ   ¨ 8110, 8161, 8170, 8190, 8197, 8198 ¨ 8210 ïáÕ»ñÇ Ñ³Ù³å³ï³ëË³Ý ëÛáõÝÛ³ÏÝ»ñÇ óáõó³ÝÇßÝ»ñÇ Ñ³Ýñ³·áõÙ³ñÇ ï³ñµ»ñáõÃÛáõÝ ¨ å»ïù ¿ Ý»ñÏ³Û³óíÇ í»ñÍ³Ýí³Í Áëï Ñëï³Ï Ý»ñÏ³Û³óí³Í µ³Õ³¹ñÇãÝ»ñÇ:</t>
    </r>
  </si>
  <si>
    <r>
      <t>***</t>
    </r>
    <r>
      <rPr>
        <sz val="10"/>
        <rFont val="Arial LatArm"/>
        <family val="2"/>
      </rPr>
      <t>8199-ñ¹ ïáÕáõÙ µÛáõç»Ç Ñ³ßíáõÙ ¹ñ³Ù³Ï³Ý ÙÇçáóÝ»ñÇ ÙÝ³óáñ¹Ý»ñÇ ³í»É³óáõÙÁ å»ïù ¿ Ý»ñÏ³Û³óíÇ µ³ó³ë³Ï³Ý Ýß³Ýáí, ÇëÏ å³Ï³ë»óáõÙÁ (û·ï³·áñÍáõÙÁ)ª ¹ñ³Ï³Ý Ýß³Ýáí.</t>
    </r>
  </si>
  <si>
    <r>
      <t>****</t>
    </r>
    <r>
      <rPr>
        <sz val="10"/>
        <rFont val="Arial LatArm"/>
        <family val="2"/>
      </rPr>
      <t>8113-ñ¹, 8130-ñ¹, 8131-ñ¹, 8132-ñ¹, 8150-ñ¹, 8151-ñ¹, 8152-ñ¹, 8164-ñ¹, 8172-ñ¹,8197-ñ¹  (12-ñ¹ ëÛáõÝ³ÏáõÙ) 8198-ñ¹  (11-ñ¹ ëÛáõÝ³ÏáõÙ), 8213-ñ¹, 8230-ñ¹ ¨ 8250-ñ¹ ïáÕ»ñáõÙ óáõó³ÝÇßÝ»ñÁ Ý»ñÏ³Û³óíáõÙ »Ý µ³ó³ë³Ï³Ý Ýß³Ýáí:</t>
    </r>
  </si>
  <si>
    <t>փոփոխվել է</t>
  </si>
  <si>
    <r>
      <t>ավագանու 2021 թվականի</t>
    </r>
    <r>
      <rPr>
        <b/>
        <sz val="12"/>
        <color indexed="8"/>
        <rFont val="GHEA Grapalat"/>
        <family val="3"/>
      </rPr>
      <t xml:space="preserve"> փետրվարի  12 -ի  N 3-Ն որոշմամբ</t>
    </r>
  </si>
  <si>
    <r>
      <t>(</t>
    </r>
    <r>
      <rPr>
        <sz val="8"/>
        <rFont val="Arial LatArm"/>
        <family val="2"/>
      </rPr>
      <t>Ñ³½³ñ ¹ñ³ÙÝ»ñáí</t>
    </r>
    <r>
      <rPr>
        <sz val="12"/>
        <rFont val="Arial LatArm"/>
        <family val="2"/>
      </rPr>
      <t>)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</si>
  <si>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b/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</si>
  <si>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b/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</si>
  <si>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b/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</si>
  <si>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b/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</si>
  <si>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b/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</si>
  <si>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b/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</si>
  <si>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b/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</si>
  <si>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b/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</si>
  <si>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b/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</si>
  <si>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b/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</si>
  <si>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b/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</si>
  <si>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b/>
        <sz val="8"/>
        <rFont val="Arial LatArm"/>
        <family val="2"/>
      </rPr>
      <t>(ïáÕ3110)</t>
    </r>
  </si>
  <si>
    <r>
      <t xml:space="preserve">** </t>
    </r>
    <r>
      <rPr>
        <sz val="10"/>
        <rFont val="Arial LatArm"/>
        <family val="2"/>
      </rPr>
      <t>Ü»ñÏ³Û³óíáõÙ ¿ ¹ñ³Ù³ñÏÕ³ÛÇÝ Í³ËëÁ:</t>
    </r>
  </si>
  <si>
    <r>
      <t xml:space="preserve">ÀÜ¸²ØºÜÀ   ºÎ²ØàôîÜºð                       </t>
    </r>
    <r>
      <rPr>
        <sz val="10"/>
        <rFont val="Arial LatArm"/>
        <family val="2"/>
      </rPr>
      <t xml:space="preserve">(ïáÕ 1100 + ïáÕ 1200+ïáÕ 1300), ³Û¹ ÃíáõÙª  </t>
    </r>
  </si>
  <si>
    <r>
      <t xml:space="preserve">1. Ð²ðÎºð ºì îàôðøºð                             </t>
    </r>
    <r>
      <rPr>
        <sz val="10"/>
        <rFont val="Arial LatArm"/>
        <family val="2"/>
      </rPr>
      <t xml:space="preserve">(ïáÕ 1110 + ïáÕ 1120 + ïáÕ 1130 + ïáÕ 1140 + ïáÕ 1150), ³Û¹ ÃíáõÙ`  </t>
    </r>
  </si>
  <si>
    <r>
      <t xml:space="preserve">3.9 ²ÛÉ »Ï³ÙáõïÝ»ñ                                   </t>
    </r>
    <r>
      <rPr>
        <sz val="10"/>
        <rFont val="Arial LatArm"/>
        <family val="2"/>
      </rPr>
      <t xml:space="preserve">(ïáÕ 1391 + ïáÕ 1392 + ïáÕ 1393) ³Û¹ ÃíáõÙ` 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</si>
  <si>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</si>
  <si>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</si>
  <si>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</si>
  <si>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</si>
  <si>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</si>
  <si>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</si>
  <si>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</si>
  <si>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</si>
  <si>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</si>
  <si>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</si>
  <si>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7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</si>
  <si>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</si>
  <si>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</si>
  <si>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</si>
  <si>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rFont val="Arial LatArm"/>
        <family val="2"/>
      </rPr>
      <t xml:space="preserve">1.3 îàÎàê²ìÖ²ðÜºð </t>
    </r>
    <r>
      <rPr>
        <sz val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</si>
  <si>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</si>
  <si>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</si>
  <si>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rFont val="Arial LatArm"/>
        <family val="2"/>
      </rPr>
      <t xml:space="preserve">(ïáÕ4331+ïáÕ4332+ïáÕ4333) </t>
    </r>
  </si>
  <si>
    <r>
      <t>1.4 êàô´êÆ¸Æ²Üºð</t>
    </r>
    <r>
      <rPr>
        <b/>
        <sz val="8"/>
        <rFont val="Arial LatArm"/>
        <family val="2"/>
      </rPr>
      <t xml:space="preserve"> </t>
    </r>
    <r>
      <rPr>
        <sz val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</si>
  <si>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</si>
  <si>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(ïáÕ4421+ïáÕ4422)</t>
    </r>
  </si>
  <si>
    <r>
      <t xml:space="preserve">1.5 ¸ð²Ø²ÞÜàðÐÜºð </t>
    </r>
    <r>
      <rPr>
        <sz val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</si>
  <si>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</si>
  <si>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</si>
  <si>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</si>
  <si>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</si>
  <si>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</si>
  <si>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</si>
  <si>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</si>
  <si>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</si>
  <si>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</si>
  <si>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</si>
  <si>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</si>
  <si>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</si>
  <si>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</si>
  <si>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rFont val="Arial LatArm"/>
        <family val="2"/>
      </rPr>
      <t>(ïáÕ4731)</t>
    </r>
  </si>
  <si>
    <r>
      <t xml:space="preserve"> -</t>
    </r>
    <r>
      <rPr>
        <b/>
        <sz val="9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</si>
  <si>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</si>
  <si>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LatArm"/>
        <family val="2"/>
      </rPr>
      <t xml:space="preserve"> </t>
    </r>
    <r>
      <rPr>
        <b/>
        <i/>
        <sz val="9"/>
        <rFont val="Arial LatArm"/>
        <family val="2"/>
      </rPr>
      <t xml:space="preserve">ìºð²Î²Ü¶ÜàôØ </t>
    </r>
    <r>
      <rPr>
        <sz val="8"/>
        <rFont val="Arial LatArm"/>
        <family val="2"/>
      </rPr>
      <t>(ïáÕ4751)</t>
    </r>
  </si>
  <si>
    <r>
      <t xml:space="preserve"> </t>
    </r>
    <r>
      <rPr>
        <b/>
        <i/>
        <sz val="9"/>
        <rFont val="Arial LatArm"/>
        <family val="2"/>
      </rPr>
      <t xml:space="preserve">²ÚÈ Ì²Êêºð </t>
    </r>
    <r>
      <rPr>
        <sz val="9"/>
        <rFont val="Arial LatArm"/>
        <family val="2"/>
      </rPr>
      <t>(ïáÕ4761)</t>
    </r>
  </si>
  <si>
    <r>
      <t xml:space="preserve">ä²Ðàôêî²ÚÆÜ ØÆæàòÜºð </t>
    </r>
    <r>
      <rPr>
        <sz val="9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</si>
  <si>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</si>
  <si>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</si>
  <si>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</si>
  <si>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</si>
  <si>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rFont val="Arial LatArm"/>
        <family val="2"/>
      </rPr>
      <t>(ïáÕ 5131+ïáÕ 5132+ïáÕ 5133+ ïáÕ5134)</t>
    </r>
  </si>
  <si>
    <r>
      <t xml:space="preserve">1.2 ä²Þ²ðÜºð </t>
    </r>
    <r>
      <rPr>
        <sz val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</si>
  <si>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</si>
  <si>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</si>
  <si>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</si>
  <si>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</si>
  <si>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</si>
  <si>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</si>
  <si>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</si>
  <si>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</si>
  <si>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r>
      <rPr>
        <b/>
        <sz val="9"/>
        <rFont val="Arial LatArm"/>
        <family val="2"/>
      </rPr>
      <t xml:space="preserve">²ÛÉ Ýå³ëïÝ»ñ µÛáõç»ÛÇó </t>
    </r>
    <r>
      <rPr>
        <sz val="9"/>
        <rFont val="Arial LatArm"/>
        <family val="2"/>
      </rPr>
      <t xml:space="preserve">       4729</t>
    </r>
  </si>
  <si>
    <t>Þ»Ýù»ñÇ ¨ ßÇÝáõÃÛáõÝÝ»ñÇ Ó»éù µ»ñáõÙ 5111</t>
  </si>
  <si>
    <t>Ծանրաձող</t>
  </si>
  <si>
    <t xml:space="preserve">Ախուրյան համայնքի Ախուրյան  գյուղի կենտրոնական ճանապարհի կապիտալ նորոգում </t>
  </si>
  <si>
    <t xml:space="preserve"> -ÎñÃ³Ï³Ý, Ùß³ÏáõÃ³ÛÇÝ ¨ ëåáñï³ÛÇÝ Ýå³ëïÝ»ñ µÛáõç»Çó  4727</t>
  </si>
  <si>
    <t>Աղբաման</t>
  </si>
  <si>
    <t>Համայնքի բյուջե մուտքագրվող անշարժ գույքի հարկ</t>
  </si>
  <si>
    <r>
      <t>ավագանու 2021 թվականի</t>
    </r>
    <r>
      <rPr>
        <b/>
        <sz val="12"/>
        <color indexed="8"/>
        <rFont val="GHEA Grapalat"/>
        <family val="3"/>
      </rPr>
      <t xml:space="preserve"> ապրիլ   15 -ի  N 27-Ն որոշմամբ</t>
    </r>
  </si>
  <si>
    <t>1.3 Տեղական տուրքեր (տող 11301 + տող 11302 + տող 11303 + տող 11304 + տող 11305 + տող 11306+ տող 11307 + տող 11308 + տող 11309 + տող 11310+ տող 11311 + տող 11312 + տող 11313 + տող 11314 + տող 11315 + տող 11316 + տող 11317 + տող 11318 + տող 11319)
այդ թվում`</t>
  </si>
  <si>
    <t xml:space="preserve">    2. ä²ÞîàÜ²Î²Ü ¸ð²Ø²ÞÜàðÐÜºð              (ïáÕ 1210 + ïáÕ 1220 + ïáÕ 1230 + ïáÕ 1240 + ïáÕ 1250 + ïáÕ 1260), ³Û¹ ÃíáõÙ` </t>
  </si>
  <si>
    <t>2.5 ÀÝÃ³óÇÏ Ý»ñùÇÝ å³ßïáÝ³Ï³Ý ¹ñ³Ù³ßÝáñÑÝ»ñ` ëï³óí³Í Ï³é³í³ñÙ³Ý ³ÛÉ Ù³Ï³ñ¹³ÏÝ»ñÇó                                       (տող 1251 + տող 1252 + տող 1255 + տող 1256) որից`</t>
  </si>
  <si>
    <t xml:space="preserve">  3. ԱՅԼ ԵԿԱՄՈՒՏՆԵՐ
(տող 1310 + տող 1320 + տող 1330 + տող 1340 + տող 1350 + տող 1360 + տող 1370 + տող 1380 + տող 1390), այդ թվում`</t>
  </si>
  <si>
    <t>3.3 ¶áõÛùÇ í³ñÓ³Ï³ÉáõÃÛáõÝÇó »Ï³ÙáõïÝ»ñ  (ïáÕ 1331 + ïáÕ 1332 + ïáÕ 1333 +  ïáÕ 1334), ³Û¹ ÃíáõÙ`</t>
  </si>
  <si>
    <t>3.4 Ð³Ù³ÛÝùÇ µÛáõç»Ç »Ï³ÙáõïÝ»ñ ³åñ³ÝùÝ»ñÇ Ù³ï³Ï³ñ³ñáõÙÇó ¨ Í³é³ÛáõÃÛáõÝÝ»ñÇ Ù³ïáõóáõÙÇó                  (ïáÕ 1341 + ïáÕ 1342 + ïáÕ 1343), ³Û¹ ÃíáõÙ`</t>
  </si>
  <si>
    <t>3.5 ì³ñã³Ï³Ý ·³ÝÓáõÙÝ»ñ                        (տող 1351 + տող 1352 + տող 1353)
այդ թվում՝</t>
  </si>
  <si>
    <t>Տեղական վճարներ
(տող 13501 + տող 13502 + տող 13503 + տող 13504 + տող 13505 + տող 13506 + տող 13507 + տող 13508 + տող 13509 + տող 13510 + տող 13511 + տող 13512 + տող 13513 + տող 13514 + տող 13515 + տող 13516 + տող 13517 + տող 13518 + տող 13519+ տող 13520)
այդ թվում`</t>
  </si>
  <si>
    <t>3.6 Øáõïù»ñ ïáõÛÅ»ñÇó, ïáõ·³ÝùÝ»ñÇó      (ïáÕ 1361 + ïáÕ 1362) ³Û¹ ÃíáõÙ`</t>
  </si>
  <si>
    <t>Ն/Թ  Ախուրյան գյուղի գերեզմզնատան ցանկապատում 4637</t>
  </si>
  <si>
    <t>Հատուկ նպատակային այլ նյութեր  4269</t>
  </si>
  <si>
    <r>
      <t>ավագանու 2021 թվականի</t>
    </r>
    <r>
      <rPr>
        <b/>
        <sz val="12"/>
        <color indexed="8"/>
        <rFont val="GHEA Grapalat"/>
        <family val="3"/>
      </rPr>
      <t xml:space="preserve"> հուլիս   14 -ի  N 44-Ն որոշմամբ</t>
    </r>
  </si>
  <si>
    <r>
      <rPr>
        <b/>
        <sz val="14"/>
        <color indexed="8"/>
        <rFont val="GHEA Grapalat"/>
        <family val="3"/>
      </rPr>
      <t>ՇԻՐԱԿԻ</t>
    </r>
    <r>
      <rPr>
        <sz val="14"/>
        <color indexed="8"/>
        <rFont val="GHEA Grapalat"/>
        <family val="3"/>
      </rPr>
      <t> </t>
    </r>
    <r>
      <rPr>
        <b/>
        <sz val="14"/>
        <color indexed="8"/>
        <rFont val="GHEA Grapalat"/>
        <family val="3"/>
      </rPr>
      <t xml:space="preserve">ՄԱՐԶԻ </t>
    </r>
  </si>
  <si>
    <t xml:space="preserve">                                          Հավելված 2                Հայաստանի Հանրապետության Շիրակի մարզի Ախուրյան համայնքի  ավագանու 2021 թվականի հուլիսի 14-ի թիվ 44-Ն որոշման</t>
  </si>
  <si>
    <t xml:space="preserve">                Հավելված 3                  Հայաստանի Հանրապետության Շիրակի մարզի Ախուրյան համայնքի ավագանու 2021 թվականի հուլիսի 14-ի թիվ 44-Ն որոշման</t>
  </si>
  <si>
    <t xml:space="preserve">                              Հավելված 6                                  Հայաստանի Հանրապետության Շիրակի մարզի Ախուրյան համայնքի ավագանու 2021 թվականի հուլիսի 14-ի թիվ 44-Ն որոշման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</si>
</sst>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#,##0&quot; &quot;;\-#,##0&quot; &quot;"/>
    <numFmt numFmtId="197" formatCode="#,##0&quot; &quot;;[Red]\-#,##0&quot; &quot;"/>
    <numFmt numFmtId="198" formatCode="#,##0.00&quot; &quot;;\-#,##0.00&quot; &quot;"/>
    <numFmt numFmtId="199" formatCode="#,##0.00&quot; &quot;;[Red]\-#,##0.00&quot; &quot;"/>
    <numFmt numFmtId="200" formatCode="_-* #,##0&quot; &quot;_-;\-* #,##0&quot; &quot;_-;_-* &quot;-&quot;&quot; &quot;_-;_-@_-"/>
    <numFmt numFmtId="201" formatCode="_-* #,##0_ _-;\-* #,##0_ _-;_-* &quot;-&quot;_ _-;_-@_-"/>
    <numFmt numFmtId="202" formatCode="_-* #,##0.00&quot; &quot;_-;\-* #,##0.00&quot; &quot;_-;_-* &quot;-&quot;??&quot; &quot;_-;_-@_-"/>
    <numFmt numFmtId="203" formatCode="_-* #,##0.00_ _-;\-* #,##0.00_ _-;_-* &quot;-&quot;??_ _-;_-@_-"/>
    <numFmt numFmtId="204" formatCode="&quot; &quot;#,##0_);\(&quot; &quot;#,##0\)"/>
    <numFmt numFmtId="205" formatCode="&quot; &quot;#,##0_);[Red]\(&quot; &quot;#,##0\)"/>
    <numFmt numFmtId="206" formatCode="&quot; &quot;#,##0.00_);\(&quot; &quot;#,##0.00\)"/>
    <numFmt numFmtId="207" formatCode="&quot; &quot;#,##0.00_);[Red]\(&quot; &quot;#,##0.00\)"/>
    <numFmt numFmtId="208" formatCode="_(&quot; &quot;* #,##0_);_(&quot; &quot;* \(#,##0\);_(&quot; &quot;* &quot;-&quot;_);_(@_)"/>
    <numFmt numFmtId="209" formatCode="_(&quot; &quot;* #,##0.00_);_(&quot; &quot;* \(#,##0.00\);_(&quot; &quot;* &quot;-&quot;??_);_(@_)"/>
    <numFmt numFmtId="210" formatCode="0000"/>
    <numFmt numFmtId="211" formatCode="000"/>
    <numFmt numFmtId="212" formatCode="000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"/>
    <numFmt numFmtId="218" formatCode="[$-FC19]d\ mmmm\ yyyy\ &quot;г.&quot;"/>
    <numFmt numFmtId="219" formatCode="0.0"/>
    <numFmt numFmtId="220" formatCode="0.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</numFmts>
  <fonts count="86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"/>
      <family val="2"/>
    </font>
    <font>
      <b/>
      <i/>
      <sz val="10"/>
      <name val="Arial Armenian"/>
      <family val="2"/>
    </font>
    <font>
      <sz val="12"/>
      <name val="Arial Armenian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GHEA Grapalat"/>
      <family val="3"/>
    </font>
    <font>
      <sz val="9"/>
      <color indexed="8"/>
      <name val="GHEA Grapalat"/>
      <family val="3"/>
    </font>
    <font>
      <sz val="14"/>
      <color indexed="8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name val="Arial LatArm"/>
      <family val="2"/>
    </font>
    <font>
      <b/>
      <sz val="10"/>
      <name val="Arial LatArm"/>
      <family val="2"/>
    </font>
    <font>
      <b/>
      <sz val="12"/>
      <name val="Arial LatArm"/>
      <family val="2"/>
    </font>
    <font>
      <b/>
      <sz val="8"/>
      <name val="Arial LatArm"/>
      <family val="2"/>
    </font>
    <font>
      <b/>
      <sz val="11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9"/>
      <name val="Arial LatArm"/>
      <family val="2"/>
    </font>
    <font>
      <b/>
      <i/>
      <sz val="9"/>
      <name val="Arial LatArm"/>
      <family val="2"/>
    </font>
    <font>
      <i/>
      <sz val="9"/>
      <name val="Arial LatArm"/>
      <family val="2"/>
    </font>
    <font>
      <sz val="10"/>
      <color indexed="10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b/>
      <i/>
      <sz val="12"/>
      <name val="Arial LatArm"/>
      <family val="2"/>
    </font>
    <font>
      <sz val="11"/>
      <name val="Arial LatArm"/>
      <family val="2"/>
    </font>
    <font>
      <b/>
      <i/>
      <sz val="8"/>
      <name val="Arial LatArm"/>
      <family val="2"/>
    </font>
    <font>
      <sz val="14"/>
      <name val="Arial LatArm"/>
      <family val="2"/>
    </font>
    <font>
      <b/>
      <sz val="10.5"/>
      <name val="Arial LatArm"/>
      <family val="2"/>
    </font>
    <font>
      <sz val="7"/>
      <name val="Arial LatArm"/>
      <family val="2"/>
    </font>
    <font>
      <b/>
      <i/>
      <sz val="11"/>
      <name val="Arial LatArm"/>
      <family val="2"/>
    </font>
    <font>
      <i/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sz val="7.5"/>
      <color indexed="8"/>
      <name val="GHEA Grapalat"/>
      <family val="3"/>
    </font>
    <font>
      <b/>
      <sz val="16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4"/>
      <color theme="1"/>
      <name val="GHEA Grapalat"/>
      <family val="3"/>
    </font>
    <font>
      <sz val="9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0"/>
      <color theme="1"/>
      <name val="GHEA Grapalat"/>
      <family val="3"/>
    </font>
    <font>
      <sz val="7.5"/>
      <color theme="1"/>
      <name val="GHEA Grapalat"/>
      <family val="3"/>
    </font>
    <font>
      <b/>
      <sz val="16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60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21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19" fontId="3" fillId="0" borderId="10" xfId="0" applyNumberFormat="1" applyFont="1" applyBorder="1" applyAlignment="1">
      <alignment horizontal="center" vertical="center"/>
    </xf>
    <xf numFmtId="219" fontId="1" fillId="0" borderId="0" xfId="0" applyNumberFormat="1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77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77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49" fontId="18" fillId="0" borderId="0" xfId="0" applyNumberFormat="1" applyFont="1" applyFill="1" applyAlignment="1">
      <alignment horizontal="centerContinuous"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18" fillId="33" borderId="0" xfId="0" applyFont="1" applyFill="1" applyAlignment="1">
      <alignment wrapText="1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14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Continuous" wrapText="1"/>
    </xf>
    <xf numFmtId="0" fontId="18" fillId="0" borderId="16" xfId="0" applyFont="1" applyFill="1" applyBorder="1" applyAlignment="1">
      <alignment horizontal="centerContinuous" wrapText="1"/>
    </xf>
    <xf numFmtId="0" fontId="18" fillId="0" borderId="17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0" fontId="18" fillId="0" borderId="20" xfId="0" applyFont="1" applyFill="1" applyBorder="1" applyAlignment="1">
      <alignment horizontal="center" wrapText="1"/>
    </xf>
    <xf numFmtId="0" fontId="18" fillId="0" borderId="19" xfId="0" applyFont="1" applyFill="1" applyBorder="1" applyAlignment="1">
      <alignment horizontal="center" wrapText="1"/>
    </xf>
    <xf numFmtId="0" fontId="23" fillId="0" borderId="19" xfId="0" applyFont="1" applyFill="1" applyBorder="1" applyAlignment="1">
      <alignment/>
    </xf>
    <xf numFmtId="0" fontId="19" fillId="0" borderId="20" xfId="0" applyFont="1" applyFill="1" applyBorder="1" applyAlignment="1">
      <alignment horizontal="center" wrapText="1"/>
    </xf>
    <xf numFmtId="217" fontId="19" fillId="0" borderId="18" xfId="0" applyNumberFormat="1" applyFont="1" applyFill="1" applyBorder="1" applyAlignment="1">
      <alignment horizontal="center" vertical="center" wrapText="1"/>
    </xf>
    <xf numFmtId="217" fontId="24" fillId="0" borderId="10" xfId="0" applyNumberFormat="1" applyFont="1" applyFill="1" applyBorder="1" applyAlignment="1">
      <alignment horizontal="right" wrapText="1"/>
    </xf>
    <xf numFmtId="219" fontId="24" fillId="0" borderId="10" xfId="0" applyNumberFormat="1" applyFont="1" applyFill="1" applyBorder="1" applyAlignment="1">
      <alignment horizontal="center" vertical="center" wrapText="1"/>
    </xf>
    <xf numFmtId="217" fontId="24" fillId="0" borderId="10" xfId="0" applyNumberFormat="1" applyFont="1" applyFill="1" applyBorder="1" applyAlignment="1">
      <alignment wrapText="1"/>
    </xf>
    <xf numFmtId="219" fontId="24" fillId="0" borderId="10" xfId="0" applyNumberFormat="1" applyFont="1" applyFill="1" applyBorder="1" applyAlignment="1">
      <alignment wrapText="1"/>
    </xf>
    <xf numFmtId="217" fontId="18" fillId="33" borderId="0" xfId="0" applyNumberFormat="1" applyFont="1" applyFill="1" applyAlignment="1">
      <alignment wrapText="1"/>
    </xf>
    <xf numFmtId="0" fontId="23" fillId="0" borderId="0" xfId="0" applyFont="1" applyAlignment="1">
      <alignment/>
    </xf>
    <xf numFmtId="49" fontId="25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0" fillId="0" borderId="0" xfId="0" applyFont="1" applyFill="1" applyAlignment="1">
      <alignment horizontal="right" wrapText="1"/>
    </xf>
    <xf numFmtId="14" fontId="20" fillId="0" borderId="0" xfId="0" applyNumberFormat="1" applyFont="1" applyFill="1" applyAlignment="1">
      <alignment wrapText="1"/>
    </xf>
    <xf numFmtId="0" fontId="18" fillId="0" borderId="20" xfId="0" applyFont="1" applyFill="1" applyBorder="1" applyAlignment="1">
      <alignment wrapText="1"/>
    </xf>
    <xf numFmtId="0" fontId="19" fillId="0" borderId="2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Continuous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/>
    </xf>
    <xf numFmtId="0" fontId="25" fillId="0" borderId="26" xfId="0" applyFont="1" applyFill="1" applyBorder="1" applyAlignment="1">
      <alignment horizontal="center" wrapText="1"/>
    </xf>
    <xf numFmtId="0" fontId="19" fillId="0" borderId="27" xfId="0" applyFont="1" applyFill="1" applyBorder="1" applyAlignment="1">
      <alignment/>
    </xf>
    <xf numFmtId="217" fontId="19" fillId="0" borderId="2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3" fillId="0" borderId="28" xfId="0" applyFont="1" applyFill="1" applyBorder="1" applyAlignment="1">
      <alignment/>
    </xf>
    <xf numFmtId="0" fontId="24" fillId="0" borderId="29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/>
    </xf>
    <xf numFmtId="217" fontId="19" fillId="0" borderId="29" xfId="0" applyNumberFormat="1" applyFont="1" applyFill="1" applyBorder="1" applyAlignment="1">
      <alignment horizontal="center" vertical="center"/>
    </xf>
    <xf numFmtId="217" fontId="19" fillId="0" borderId="31" xfId="0" applyNumberFormat="1" applyFont="1" applyFill="1" applyBorder="1" applyAlignment="1">
      <alignment horizontal="center" vertical="center"/>
    </xf>
    <xf numFmtId="217" fontId="19" fillId="0" borderId="32" xfId="0" applyNumberFormat="1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/>
    </xf>
    <xf numFmtId="0" fontId="25" fillId="0" borderId="34" xfId="0" applyFont="1" applyFill="1" applyBorder="1" applyAlignment="1">
      <alignment horizontal="center" wrapText="1"/>
    </xf>
    <xf numFmtId="0" fontId="18" fillId="0" borderId="35" xfId="0" applyFont="1" applyFill="1" applyBorder="1" applyAlignment="1">
      <alignment/>
    </xf>
    <xf numFmtId="217" fontId="18" fillId="0" borderId="34" xfId="0" applyNumberFormat="1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/>
    </xf>
    <xf numFmtId="0" fontId="23" fillId="0" borderId="33" xfId="0" applyFont="1" applyFill="1" applyBorder="1" applyAlignment="1">
      <alignment vertical="center"/>
    </xf>
    <xf numFmtId="0" fontId="26" fillId="0" borderId="34" xfId="0" applyFont="1" applyFill="1" applyBorder="1" applyAlignment="1">
      <alignment wrapText="1"/>
    </xf>
    <xf numFmtId="0" fontId="24" fillId="0" borderId="29" xfId="0" applyFont="1" applyFill="1" applyBorder="1" applyAlignment="1">
      <alignment horizontal="left" wrapText="1"/>
    </xf>
    <xf numFmtId="217" fontId="18" fillId="0" borderId="34" xfId="0" applyNumberFormat="1" applyFont="1" applyFill="1" applyBorder="1" applyAlignment="1">
      <alignment horizontal="center" vertical="center" wrapText="1"/>
    </xf>
    <xf numFmtId="217" fontId="18" fillId="0" borderId="36" xfId="0" applyNumberFormat="1" applyFont="1" applyFill="1" applyBorder="1" applyAlignment="1">
      <alignment horizontal="center" vertical="center"/>
    </xf>
    <xf numFmtId="217" fontId="18" fillId="0" borderId="37" xfId="0" applyNumberFormat="1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wrapText="1"/>
    </xf>
    <xf numFmtId="217" fontId="18" fillId="0" borderId="36" xfId="0" applyNumberFormat="1" applyFont="1" applyFill="1" applyBorder="1" applyAlignment="1">
      <alignment horizontal="center" vertical="center" wrapText="1"/>
    </xf>
    <xf numFmtId="217" fontId="18" fillId="0" borderId="0" xfId="0" applyNumberFormat="1" applyFont="1" applyFill="1" applyBorder="1" applyAlignment="1">
      <alignment vertical="center"/>
    </xf>
    <xf numFmtId="0" fontId="24" fillId="0" borderId="34" xfId="0" applyFont="1" applyFill="1" applyBorder="1" applyAlignment="1">
      <alignment wrapText="1"/>
    </xf>
    <xf numFmtId="217" fontId="18" fillId="0" borderId="37" xfId="0" applyNumberFormat="1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/>
    </xf>
    <xf numFmtId="49" fontId="24" fillId="0" borderId="35" xfId="0" applyNumberFormat="1" applyFont="1" applyFill="1" applyBorder="1" applyAlignment="1">
      <alignment horizontal="center" vertical="center" wrapText="1"/>
    </xf>
    <xf numFmtId="217" fontId="18" fillId="0" borderId="38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wrapText="1"/>
    </xf>
    <xf numFmtId="0" fontId="27" fillId="0" borderId="34" xfId="0" applyFont="1" applyFill="1" applyBorder="1" applyAlignment="1">
      <alignment wrapText="1"/>
    </xf>
    <xf numFmtId="0" fontId="28" fillId="0" borderId="0" xfId="0" applyFont="1" applyAlignment="1">
      <alignment/>
    </xf>
    <xf numFmtId="217" fontId="18" fillId="0" borderId="26" xfId="0" applyNumberFormat="1" applyFont="1" applyFill="1" applyBorder="1" applyAlignment="1">
      <alignment horizontal="center" vertical="center"/>
    </xf>
    <xf numFmtId="49" fontId="25" fillId="0" borderId="35" xfId="0" applyNumberFormat="1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wrapText="1"/>
    </xf>
    <xf numFmtId="49" fontId="25" fillId="0" borderId="27" xfId="0" applyNumberFormat="1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/>
    </xf>
    <xf numFmtId="0" fontId="27" fillId="0" borderId="38" xfId="0" applyFont="1" applyFill="1" applyBorder="1" applyAlignment="1">
      <alignment wrapText="1"/>
    </xf>
    <xf numFmtId="49" fontId="25" fillId="0" borderId="40" xfId="0" applyNumberFormat="1" applyFont="1" applyFill="1" applyBorder="1" applyAlignment="1">
      <alignment horizontal="center" vertical="center" wrapText="1"/>
    </xf>
    <xf numFmtId="217" fontId="18" fillId="0" borderId="41" xfId="0" applyNumberFormat="1" applyFont="1" applyFill="1" applyBorder="1" applyAlignment="1">
      <alignment horizontal="center" vertical="center" wrapText="1"/>
    </xf>
    <xf numFmtId="217" fontId="18" fillId="0" borderId="42" xfId="0" applyNumberFormat="1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wrapText="1"/>
    </xf>
    <xf numFmtId="49" fontId="23" fillId="0" borderId="27" xfId="0" applyNumberFormat="1" applyFont="1" applyFill="1" applyBorder="1" applyAlignment="1">
      <alignment horizontal="center" vertical="center" wrapText="1"/>
    </xf>
    <xf numFmtId="49" fontId="23" fillId="0" borderId="35" xfId="0" applyNumberFormat="1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/>
    </xf>
    <xf numFmtId="0" fontId="27" fillId="0" borderId="44" xfId="0" applyFont="1" applyFill="1" applyBorder="1" applyAlignment="1">
      <alignment wrapText="1"/>
    </xf>
    <xf numFmtId="49" fontId="23" fillId="0" borderId="45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/>
    </xf>
    <xf numFmtId="0" fontId="26" fillId="0" borderId="18" xfId="0" applyFont="1" applyFill="1" applyBorder="1" applyAlignment="1">
      <alignment wrapText="1"/>
    </xf>
    <xf numFmtId="49" fontId="23" fillId="0" borderId="16" xfId="0" applyNumberFormat="1" applyFont="1" applyFill="1" applyBorder="1" applyAlignment="1">
      <alignment horizontal="center" vertical="center" wrapText="1"/>
    </xf>
    <xf numFmtId="217" fontId="18" fillId="0" borderId="18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/>
    </xf>
    <xf numFmtId="0" fontId="24" fillId="0" borderId="13" xfId="0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center" vertical="center" wrapText="1"/>
    </xf>
    <xf numFmtId="217" fontId="18" fillId="0" borderId="13" xfId="0" applyNumberFormat="1" applyFont="1" applyFill="1" applyBorder="1" applyAlignment="1">
      <alignment horizontal="center" vertical="center"/>
    </xf>
    <xf numFmtId="217" fontId="18" fillId="0" borderId="46" xfId="0" applyNumberFormat="1" applyFont="1" applyFill="1" applyBorder="1" applyAlignment="1">
      <alignment horizontal="center" vertical="center" wrapText="1"/>
    </xf>
    <xf numFmtId="217" fontId="18" fillId="0" borderId="47" xfId="0" applyNumberFormat="1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wrapText="1"/>
    </xf>
    <xf numFmtId="217" fontId="19" fillId="0" borderId="18" xfId="0" applyNumberFormat="1" applyFont="1" applyFill="1" applyBorder="1" applyAlignment="1">
      <alignment horizontal="center" vertical="center"/>
    </xf>
    <xf numFmtId="217" fontId="19" fillId="0" borderId="48" xfId="0" applyNumberFormat="1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wrapText="1"/>
    </xf>
    <xf numFmtId="49" fontId="23" fillId="0" borderId="30" xfId="0" applyNumberFormat="1" applyFont="1" applyFill="1" applyBorder="1" applyAlignment="1">
      <alignment horizontal="center" vertical="center" wrapText="1"/>
    </xf>
    <xf numFmtId="217" fontId="19" fillId="0" borderId="31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217" fontId="19" fillId="0" borderId="49" xfId="0" applyNumberFormat="1" applyFont="1" applyFill="1" applyBorder="1" applyAlignment="1">
      <alignment horizontal="center" vertical="center"/>
    </xf>
    <xf numFmtId="217" fontId="19" fillId="0" borderId="29" xfId="0" applyNumberFormat="1" applyFont="1" applyFill="1" applyBorder="1" applyAlignment="1">
      <alignment horizontal="center" vertical="center" wrapText="1"/>
    </xf>
    <xf numFmtId="217" fontId="19" fillId="0" borderId="32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217" fontId="18" fillId="0" borderId="22" xfId="0" applyNumberFormat="1" applyFont="1" applyFill="1" applyBorder="1" applyAlignment="1">
      <alignment horizontal="center" vertical="center" wrapText="1"/>
    </xf>
    <xf numFmtId="217" fontId="18" fillId="0" borderId="50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/>
    </xf>
    <xf numFmtId="0" fontId="25" fillId="0" borderId="18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/>
    </xf>
    <xf numFmtId="217" fontId="19" fillId="0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217" fontId="19" fillId="0" borderId="13" xfId="0" applyNumberFormat="1" applyFont="1" applyFill="1" applyBorder="1" applyAlignment="1">
      <alignment horizontal="center" vertical="center"/>
    </xf>
    <xf numFmtId="217" fontId="19" fillId="0" borderId="46" xfId="0" applyNumberFormat="1" applyFont="1" applyFill="1" applyBorder="1" applyAlignment="1">
      <alignment horizontal="center" vertical="center"/>
    </xf>
    <xf numFmtId="217" fontId="19" fillId="0" borderId="47" xfId="0" applyNumberFormat="1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/>
    </xf>
    <xf numFmtId="217" fontId="18" fillId="0" borderId="29" xfId="0" applyNumberFormat="1" applyFont="1" applyFill="1" applyBorder="1" applyAlignment="1">
      <alignment horizontal="center" vertical="center"/>
    </xf>
    <xf numFmtId="217" fontId="18" fillId="0" borderId="31" xfId="0" applyNumberFormat="1" applyFont="1" applyFill="1" applyBorder="1" applyAlignment="1">
      <alignment horizontal="center" vertical="center"/>
    </xf>
    <xf numFmtId="217" fontId="18" fillId="0" borderId="32" xfId="0" applyNumberFormat="1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/>
    </xf>
    <xf numFmtId="0" fontId="24" fillId="0" borderId="13" xfId="0" applyFont="1" applyFill="1" applyBorder="1" applyAlignment="1">
      <alignment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 wrapText="1"/>
    </xf>
    <xf numFmtId="0" fontId="23" fillId="0" borderId="45" xfId="0" applyFont="1" applyFill="1" applyBorder="1" applyAlignment="1">
      <alignment vertical="center" wrapText="1"/>
    </xf>
    <xf numFmtId="217" fontId="18" fillId="0" borderId="51" xfId="0" applyNumberFormat="1" applyFont="1" applyFill="1" applyBorder="1" applyAlignment="1">
      <alignment horizontal="center" vertical="center" wrapText="1"/>
    </xf>
    <xf numFmtId="217" fontId="18" fillId="0" borderId="52" xfId="0" applyNumberFormat="1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vertical="center" wrapText="1"/>
    </xf>
    <xf numFmtId="0" fontId="23" fillId="0" borderId="35" xfId="0" applyFont="1" applyFill="1" applyBorder="1" applyAlignment="1">
      <alignment vertical="center" wrapText="1"/>
    </xf>
    <xf numFmtId="0" fontId="25" fillId="0" borderId="29" xfId="0" applyFont="1" applyFill="1" applyBorder="1" applyAlignment="1">
      <alignment vertical="center" wrapText="1"/>
    </xf>
    <xf numFmtId="0" fontId="27" fillId="0" borderId="34" xfId="0" applyFont="1" applyFill="1" applyBorder="1" applyAlignment="1">
      <alignment vertical="center" wrapText="1"/>
    </xf>
    <xf numFmtId="0" fontId="26" fillId="0" borderId="34" xfId="0" applyFont="1" applyFill="1" applyBorder="1" applyAlignment="1">
      <alignment vertical="center" wrapText="1"/>
    </xf>
    <xf numFmtId="49" fontId="23" fillId="0" borderId="4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210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right" vertical="top"/>
    </xf>
    <xf numFmtId="0" fontId="30" fillId="0" borderId="0" xfId="0" applyFont="1" applyFill="1" applyBorder="1" applyAlignment="1">
      <alignment/>
    </xf>
    <xf numFmtId="0" fontId="18" fillId="0" borderId="0" xfId="0" applyFont="1" applyFill="1" applyAlignment="1">
      <alignment vertical="center"/>
    </xf>
    <xf numFmtId="0" fontId="19" fillId="0" borderId="53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Continuous" wrapText="1"/>
    </xf>
    <xf numFmtId="0" fontId="18" fillId="0" borderId="55" xfId="0" applyFont="1" applyFill="1" applyBorder="1" applyAlignment="1">
      <alignment horizontal="centerContinuous" wrapText="1"/>
    </xf>
    <xf numFmtId="0" fontId="30" fillId="0" borderId="0" xfId="0" applyFont="1" applyFill="1" applyBorder="1" applyAlignment="1">
      <alignment vertical="center"/>
    </xf>
    <xf numFmtId="0" fontId="18" fillId="0" borderId="56" xfId="0" applyFont="1" applyFill="1" applyBorder="1" applyAlignment="1">
      <alignment horizontal="center" wrapText="1"/>
    </xf>
    <xf numFmtId="0" fontId="19" fillId="0" borderId="57" xfId="0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horizontal="center" vertical="top" wrapText="1"/>
    </xf>
    <xf numFmtId="0" fontId="18" fillId="0" borderId="57" xfId="0" applyFont="1" applyFill="1" applyBorder="1" applyAlignment="1">
      <alignment horizontal="center" wrapText="1"/>
    </xf>
    <xf numFmtId="0" fontId="18" fillId="0" borderId="5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center" wrapText="1"/>
    </xf>
    <xf numFmtId="49" fontId="21" fillId="0" borderId="58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49" fontId="21" fillId="0" borderId="59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wrapText="1"/>
    </xf>
    <xf numFmtId="0" fontId="19" fillId="0" borderId="24" xfId="0" applyFont="1" applyFill="1" applyBorder="1" applyAlignment="1">
      <alignment horizontal="center" wrapText="1"/>
    </xf>
    <xf numFmtId="0" fontId="19" fillId="0" borderId="6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vertical="center" wrapText="1"/>
    </xf>
    <xf numFmtId="0" fontId="23" fillId="0" borderId="61" xfId="0" applyFont="1" applyFill="1" applyBorder="1" applyAlignment="1">
      <alignment horizontal="center" vertical="center" wrapText="1"/>
    </xf>
    <xf numFmtId="49" fontId="23" fillId="0" borderId="62" xfId="0" applyNumberFormat="1" applyFont="1" applyFill="1" applyBorder="1" applyAlignment="1">
      <alignment horizontal="center" vertical="center" wrapText="1"/>
    </xf>
    <xf numFmtId="0" fontId="23" fillId="0" borderId="62" xfId="0" applyNumberFormat="1" applyFont="1" applyFill="1" applyBorder="1" applyAlignment="1">
      <alignment horizontal="center" vertical="center" wrapText="1"/>
    </xf>
    <xf numFmtId="0" fontId="24" fillId="0" borderId="63" xfId="0" applyNumberFormat="1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center" vertical="center" wrapText="1" readingOrder="1"/>
    </xf>
    <xf numFmtId="217" fontId="22" fillId="0" borderId="18" xfId="0" applyNumberFormat="1" applyFont="1" applyFill="1" applyBorder="1" applyAlignment="1">
      <alignment horizontal="center" vertical="center"/>
    </xf>
    <xf numFmtId="217" fontId="22" fillId="0" borderId="16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/>
    </xf>
    <xf numFmtId="49" fontId="23" fillId="0" borderId="31" xfId="0" applyNumberFormat="1" applyFont="1" applyFill="1" applyBorder="1" applyAlignment="1">
      <alignment horizontal="center" vertical="center"/>
    </xf>
    <xf numFmtId="49" fontId="23" fillId="0" borderId="54" xfId="0" applyNumberFormat="1" applyFont="1" applyFill="1" applyBorder="1" applyAlignment="1">
      <alignment horizontal="center" vertical="center"/>
    </xf>
    <xf numFmtId="49" fontId="23" fillId="0" borderId="55" xfId="0" applyNumberFormat="1" applyFont="1" applyFill="1" applyBorder="1" applyAlignment="1">
      <alignment horizontal="center" vertical="center"/>
    </xf>
    <xf numFmtId="0" fontId="22" fillId="0" borderId="28" xfId="0" applyNumberFormat="1" applyFont="1" applyFill="1" applyBorder="1" applyAlignment="1">
      <alignment horizontal="center" vertical="center" wrapText="1" readingOrder="1"/>
    </xf>
    <xf numFmtId="217" fontId="19" fillId="0" borderId="3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 wrapText="1" readingOrder="1"/>
    </xf>
    <xf numFmtId="217" fontId="18" fillId="0" borderId="35" xfId="0" applyNumberFormat="1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64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23" fillId="0" borderId="65" xfId="0" applyFont="1" applyFill="1" applyBorder="1" applyAlignment="1">
      <alignment horizontal="center" vertical="center"/>
    </xf>
    <xf numFmtId="49" fontId="23" fillId="0" borderId="46" xfId="0" applyNumberFormat="1" applyFont="1" applyFill="1" applyBorder="1" applyAlignment="1">
      <alignment horizontal="center" vertical="center"/>
    </xf>
    <xf numFmtId="49" fontId="23" fillId="0" borderId="66" xfId="0" applyNumberFormat="1" applyFont="1" applyFill="1" applyBorder="1" applyAlignment="1">
      <alignment horizontal="center" vertical="center"/>
    </xf>
    <xf numFmtId="49" fontId="23" fillId="0" borderId="67" xfId="0" applyNumberFormat="1" applyFon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center" vertical="center" wrapText="1" readingOrder="1"/>
    </xf>
    <xf numFmtId="217" fontId="18" fillId="0" borderId="44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64" xfId="0" applyNumberFormat="1" applyFont="1" applyFill="1" applyBorder="1" applyAlignment="1">
      <alignment horizontal="center" vertical="center" wrapText="1" readingOrder="1"/>
    </xf>
    <xf numFmtId="0" fontId="24" fillId="0" borderId="28" xfId="0" applyNumberFormat="1" applyFont="1" applyFill="1" applyBorder="1" applyAlignment="1">
      <alignment horizontal="center" vertical="center" wrapText="1" readingOrder="1"/>
    </xf>
    <xf numFmtId="217" fontId="18" fillId="0" borderId="19" xfId="0" applyNumberFormat="1" applyFont="1" applyFill="1" applyBorder="1" applyAlignment="1">
      <alignment horizontal="center" vertical="center"/>
    </xf>
    <xf numFmtId="217" fontId="18" fillId="0" borderId="20" xfId="0" applyNumberFormat="1" applyFont="1" applyFill="1" applyBorder="1" applyAlignment="1">
      <alignment horizontal="center" vertical="center"/>
    </xf>
    <xf numFmtId="217" fontId="18" fillId="0" borderId="40" xfId="0" applyNumberFormat="1" applyFont="1" applyFill="1" applyBorder="1" applyAlignment="1">
      <alignment horizontal="center" vertical="center"/>
    </xf>
    <xf numFmtId="217" fontId="19" fillId="0" borderId="34" xfId="0" applyNumberFormat="1" applyFont="1" applyFill="1" applyBorder="1" applyAlignment="1">
      <alignment horizontal="center" vertical="center"/>
    </xf>
    <xf numFmtId="217" fontId="19" fillId="0" borderId="44" xfId="0" applyNumberFormat="1" applyFont="1" applyFill="1" applyBorder="1" applyAlignment="1">
      <alignment horizontal="center" vertical="center"/>
    </xf>
    <xf numFmtId="217" fontId="18" fillId="0" borderId="33" xfId="0" applyNumberFormat="1" applyFont="1" applyFill="1" applyBorder="1" applyAlignment="1">
      <alignment horizontal="center" vertical="center"/>
    </xf>
    <xf numFmtId="217" fontId="18" fillId="0" borderId="38" xfId="0" applyNumberFormat="1" applyFont="1" applyFill="1" applyBorder="1" applyAlignment="1" applyProtection="1">
      <alignment horizontal="center" vertical="center"/>
      <protection/>
    </xf>
    <xf numFmtId="217" fontId="18" fillId="0" borderId="39" xfId="0" applyNumberFormat="1" applyFont="1" applyFill="1" applyBorder="1" applyAlignment="1" applyProtection="1">
      <alignment horizontal="center" vertical="center"/>
      <protection/>
    </xf>
    <xf numFmtId="217" fontId="18" fillId="0" borderId="39" xfId="0" applyNumberFormat="1" applyFont="1" applyFill="1" applyBorder="1" applyAlignment="1">
      <alignment horizontal="center" vertical="center"/>
    </xf>
    <xf numFmtId="217" fontId="18" fillId="0" borderId="43" xfId="0" applyNumberFormat="1" applyFont="1" applyFill="1" applyBorder="1" applyAlignment="1">
      <alignment horizontal="center" vertical="center"/>
    </xf>
    <xf numFmtId="217" fontId="18" fillId="0" borderId="45" xfId="0" applyNumberFormat="1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217" fontId="18" fillId="0" borderId="30" xfId="0" applyNumberFormat="1" applyFont="1" applyFill="1" applyBorder="1" applyAlignment="1">
      <alignment horizontal="center" vertical="center"/>
    </xf>
    <xf numFmtId="217" fontId="19" fillId="0" borderId="35" xfId="0" applyNumberFormat="1" applyFont="1" applyFill="1" applyBorder="1" applyAlignment="1">
      <alignment horizontal="center" vertical="center"/>
    </xf>
    <xf numFmtId="49" fontId="23" fillId="0" borderId="36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6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 wrapText="1" readingOrder="1"/>
    </xf>
    <xf numFmtId="219" fontId="18" fillId="0" borderId="13" xfId="0" applyNumberFormat="1" applyFont="1" applyFill="1" applyBorder="1" applyAlignment="1">
      <alignment horizontal="center" vertical="center"/>
    </xf>
    <xf numFmtId="219" fontId="18" fillId="0" borderId="0" xfId="0" applyNumberFormat="1" applyFont="1" applyFill="1" applyBorder="1" applyAlignment="1">
      <alignment horizontal="center" vertical="center"/>
    </xf>
    <xf numFmtId="219" fontId="18" fillId="0" borderId="18" xfId="0" applyNumberFormat="1" applyFont="1" applyFill="1" applyBorder="1" applyAlignment="1">
      <alignment/>
    </xf>
    <xf numFmtId="217" fontId="18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33" fillId="0" borderId="15" xfId="0" applyFont="1" applyFill="1" applyBorder="1" applyAlignment="1">
      <alignment horizontal="center" vertical="center"/>
    </xf>
    <xf numFmtId="219" fontId="33" fillId="0" borderId="18" xfId="0" applyNumberFormat="1" applyFont="1" applyFill="1" applyBorder="1" applyAlignment="1">
      <alignment horizontal="center" vertical="center"/>
    </xf>
    <xf numFmtId="219" fontId="33" fillId="0" borderId="16" xfId="0" applyNumberFormat="1" applyFont="1" applyFill="1" applyBorder="1" applyAlignment="1">
      <alignment horizontal="center" vertical="center"/>
    </xf>
    <xf numFmtId="219" fontId="33" fillId="0" borderId="68" xfId="0" applyNumberFormat="1" applyFont="1" applyFill="1" applyBorder="1" applyAlignment="1">
      <alignment horizontal="center" vertical="center"/>
    </xf>
    <xf numFmtId="219" fontId="33" fillId="0" borderId="15" xfId="0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/>
    </xf>
    <xf numFmtId="0" fontId="33" fillId="0" borderId="18" xfId="0" applyFont="1" applyFill="1" applyBorder="1" applyAlignment="1">
      <alignment/>
    </xf>
    <xf numFmtId="219" fontId="33" fillId="0" borderId="18" xfId="0" applyNumberFormat="1" applyFont="1" applyFill="1" applyBorder="1" applyAlignment="1">
      <alignment/>
    </xf>
    <xf numFmtId="219" fontId="33" fillId="0" borderId="68" xfId="0" applyNumberFormat="1" applyFont="1" applyFill="1" applyBorder="1" applyAlignment="1">
      <alignment/>
    </xf>
    <xf numFmtId="219" fontId="30" fillId="0" borderId="15" xfId="0" applyNumberFormat="1" applyFont="1" applyFill="1" applyBorder="1" applyAlignment="1">
      <alignment/>
    </xf>
    <xf numFmtId="219" fontId="30" fillId="0" borderId="18" xfId="0" applyNumberFormat="1" applyFont="1" applyFill="1" applyBorder="1" applyAlignment="1">
      <alignment/>
    </xf>
    <xf numFmtId="219" fontId="30" fillId="0" borderId="68" xfId="0" applyNumberFormat="1" applyFont="1" applyFill="1" applyBorder="1" applyAlignment="1">
      <alignment/>
    </xf>
    <xf numFmtId="217" fontId="19" fillId="0" borderId="3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wrapText="1"/>
    </xf>
    <xf numFmtId="217" fontId="18" fillId="0" borderId="16" xfId="0" applyNumberFormat="1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49" fontId="21" fillId="0" borderId="36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5" fillId="0" borderId="64" xfId="0" applyNumberFormat="1" applyFont="1" applyFill="1" applyBorder="1" applyAlignment="1">
      <alignment horizontal="center" vertical="center" wrapText="1" readingOrder="1"/>
    </xf>
    <xf numFmtId="0" fontId="21" fillId="0" borderId="65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64" xfId="0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top"/>
    </xf>
    <xf numFmtId="211" fontId="34" fillId="0" borderId="0" xfId="0" applyNumberFormat="1" applyFont="1" applyFill="1" applyBorder="1" applyAlignment="1">
      <alignment horizontal="center" vertical="top"/>
    </xf>
    <xf numFmtId="211" fontId="23" fillId="0" borderId="0" xfId="0" applyNumberFormat="1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left" vertical="top" wrapText="1"/>
    </xf>
    <xf numFmtId="217" fontId="19" fillId="0" borderId="0" xfId="0" applyNumberFormat="1" applyFont="1" applyFill="1" applyAlignment="1">
      <alignment/>
    </xf>
    <xf numFmtId="217" fontId="18" fillId="0" borderId="0" xfId="0" applyNumberFormat="1" applyFont="1" applyFill="1" applyAlignment="1">
      <alignment horizontal="left"/>
    </xf>
    <xf numFmtId="217" fontId="18" fillId="0" borderId="0" xfId="0" applyNumberFormat="1" applyFont="1" applyFill="1" applyAlignment="1">
      <alignment wrapText="1"/>
    </xf>
    <xf numFmtId="217" fontId="18" fillId="0" borderId="0" xfId="0" applyNumberFormat="1" applyFont="1" applyFill="1" applyAlignment="1">
      <alignment/>
    </xf>
    <xf numFmtId="210" fontId="24" fillId="0" borderId="0" xfId="0" applyNumberFormat="1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18" fillId="0" borderId="69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 wrapText="1"/>
    </xf>
    <xf numFmtId="49" fontId="18" fillId="0" borderId="54" xfId="0" applyNumberFormat="1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/>
    </xf>
    <xf numFmtId="3" fontId="18" fillId="0" borderId="41" xfId="0" applyNumberFormat="1" applyFont="1" applyFill="1" applyBorder="1" applyAlignment="1">
      <alignment horizontal="center" vertical="center" wrapText="1"/>
    </xf>
    <xf numFmtId="0" fontId="36" fillId="0" borderId="66" xfId="0" applyFont="1" applyFill="1" applyBorder="1" applyAlignment="1" quotePrefix="1">
      <alignment horizontal="center" vertical="center"/>
    </xf>
    <xf numFmtId="49" fontId="20" fillId="0" borderId="70" xfId="0" applyNumberFormat="1" applyFont="1" applyFill="1" applyBorder="1" applyAlignment="1">
      <alignment horizontal="left" vertical="top" wrapText="1"/>
    </xf>
    <xf numFmtId="0" fontId="18" fillId="0" borderId="71" xfId="0" applyFont="1" applyFill="1" applyBorder="1" applyAlignment="1">
      <alignment horizontal="center" vertical="center" wrapText="1"/>
    </xf>
    <xf numFmtId="217" fontId="19" fillId="0" borderId="41" xfId="0" applyNumberFormat="1" applyFont="1" applyFill="1" applyBorder="1" applyAlignment="1">
      <alignment horizontal="center" vertical="center" wrapText="1"/>
    </xf>
    <xf numFmtId="0" fontId="19" fillId="0" borderId="66" xfId="0" applyFont="1" applyFill="1" applyBorder="1" applyAlignment="1" quotePrefix="1">
      <alignment horizontal="center" vertical="center"/>
    </xf>
    <xf numFmtId="0" fontId="19" fillId="0" borderId="67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217" fontId="19" fillId="0" borderId="66" xfId="0" applyNumberFormat="1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217" fontId="19" fillId="0" borderId="66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 quotePrefix="1">
      <alignment horizontal="center" vertical="center"/>
    </xf>
    <xf numFmtId="0" fontId="18" fillId="0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 quotePrefix="1">
      <alignment horizontal="center" vertical="center"/>
    </xf>
    <xf numFmtId="0" fontId="19" fillId="0" borderId="66" xfId="0" applyNumberFormat="1" applyFont="1" applyFill="1" applyBorder="1" applyAlignment="1" quotePrefix="1">
      <alignment horizontal="center" vertical="center"/>
    </xf>
    <xf numFmtId="49" fontId="19" fillId="0" borderId="66" xfId="0" applyNumberFormat="1" applyFont="1" applyFill="1" applyBorder="1" applyAlignment="1">
      <alignment horizontal="center" vertical="center"/>
    </xf>
    <xf numFmtId="49" fontId="18" fillId="0" borderId="66" xfId="0" applyNumberFormat="1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217" fontId="18" fillId="0" borderId="66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66" xfId="0" applyNumberFormat="1" applyFont="1" applyFill="1" applyBorder="1" applyAlignment="1" quotePrefix="1">
      <alignment horizontal="center" vertical="center"/>
    </xf>
    <xf numFmtId="0" fontId="18" fillId="0" borderId="66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 quotePrefix="1">
      <alignment horizontal="center" vertical="center"/>
    </xf>
    <xf numFmtId="217" fontId="18" fillId="0" borderId="54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66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Continuous" vertical="center"/>
    </xf>
    <xf numFmtId="0" fontId="18" fillId="0" borderId="10" xfId="0" applyFont="1" applyFill="1" applyBorder="1" applyAlignment="1">
      <alignment vertical="center" wrapText="1"/>
    </xf>
    <xf numFmtId="217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19" fillId="0" borderId="66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 quotePrefix="1">
      <alignment horizontal="center" vertical="center"/>
    </xf>
    <xf numFmtId="0" fontId="18" fillId="0" borderId="10" xfId="0" applyNumberFormat="1" applyFont="1" applyFill="1" applyBorder="1" applyAlignment="1">
      <alignment horizontal="left" vertical="center" wrapText="1" indent="1"/>
    </xf>
    <xf numFmtId="49" fontId="18" fillId="0" borderId="71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left" vertical="center" wrapText="1"/>
    </xf>
    <xf numFmtId="49" fontId="18" fillId="0" borderId="66" xfId="0" applyNumberFormat="1" applyFont="1" applyFill="1" applyBorder="1" applyAlignment="1" quotePrefix="1">
      <alignment vertical="center"/>
    </xf>
    <xf numFmtId="0" fontId="18" fillId="0" borderId="13" xfId="0" applyFont="1" applyFill="1" applyBorder="1" applyAlignment="1">
      <alignment horizontal="centerContinuous" vertical="center" wrapText="1"/>
    </xf>
    <xf numFmtId="0" fontId="18" fillId="0" borderId="12" xfId="0" applyFont="1" applyFill="1" applyBorder="1" applyAlignment="1">
      <alignment horizontal="centerContinuous" vertical="center" wrapText="1"/>
    </xf>
    <xf numFmtId="0" fontId="19" fillId="0" borderId="11" xfId="0" applyFont="1" applyFill="1" applyBorder="1" applyAlignment="1">
      <alignment horizontal="center" vertical="center" wrapText="1"/>
    </xf>
    <xf numFmtId="49" fontId="19" fillId="0" borderId="72" xfId="0" applyNumberFormat="1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top" wrapText="1"/>
    </xf>
    <xf numFmtId="49" fontId="25" fillId="0" borderId="64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vertical="top" wrapText="1"/>
    </xf>
    <xf numFmtId="217" fontId="18" fillId="0" borderId="52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49" fontId="24" fillId="0" borderId="64" xfId="0" applyNumberFormat="1" applyFont="1" applyFill="1" applyBorder="1" applyAlignment="1">
      <alignment horizontal="center" vertical="center"/>
    </xf>
    <xf numFmtId="49" fontId="24" fillId="0" borderId="64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217" fontId="19" fillId="0" borderId="52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vertical="top" wrapText="1"/>
    </xf>
    <xf numFmtId="49" fontId="25" fillId="0" borderId="64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vertical="top" wrapText="1"/>
    </xf>
    <xf numFmtId="49" fontId="34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64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217" fontId="18" fillId="0" borderId="64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217" fontId="19" fillId="0" borderId="36" xfId="0" applyNumberFormat="1" applyFont="1" applyFill="1" applyBorder="1" applyAlignment="1">
      <alignment horizontal="center" vertical="center"/>
    </xf>
    <xf numFmtId="49" fontId="25" fillId="0" borderId="64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wrapText="1"/>
    </xf>
    <xf numFmtId="217" fontId="18" fillId="0" borderId="36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wrapText="1"/>
    </xf>
    <xf numFmtId="49" fontId="18" fillId="0" borderId="64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wrapText="1"/>
    </xf>
    <xf numFmtId="49" fontId="18" fillId="0" borderId="10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wrapText="1"/>
    </xf>
    <xf numFmtId="49" fontId="18" fillId="0" borderId="64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wrapText="1"/>
    </xf>
    <xf numFmtId="49" fontId="18" fillId="0" borderId="64" xfId="0" applyNumberFormat="1" applyFont="1" applyFill="1" applyBorder="1" applyAlignment="1">
      <alignment horizontal="center" vertical="top" wrapText="1"/>
    </xf>
    <xf numFmtId="217" fontId="31" fillId="0" borderId="52" xfId="0" applyNumberFormat="1" applyFont="1" applyFill="1" applyBorder="1" applyAlignment="1">
      <alignment horizontal="center" vertical="center"/>
    </xf>
    <xf numFmtId="217" fontId="31" fillId="0" borderId="36" xfId="0" applyNumberFormat="1" applyFont="1" applyFill="1" applyBorder="1" applyAlignment="1">
      <alignment horizontal="center" vertical="center"/>
    </xf>
    <xf numFmtId="217" fontId="31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wrapText="1"/>
    </xf>
    <xf numFmtId="0" fontId="25" fillId="0" borderId="43" xfId="0" applyNumberFormat="1" applyFont="1" applyFill="1" applyBorder="1" applyAlignment="1">
      <alignment horizontal="center" vertical="center" wrapText="1" readingOrder="1"/>
    </xf>
    <xf numFmtId="217" fontId="18" fillId="0" borderId="64" xfId="0" applyNumberFormat="1" applyFont="1" applyFill="1" applyBorder="1" applyAlignment="1">
      <alignment horizontal="right" vertical="center"/>
    </xf>
    <xf numFmtId="217" fontId="18" fillId="0" borderId="51" xfId="0" applyNumberFormat="1" applyFont="1" applyFill="1" applyBorder="1" applyAlignment="1">
      <alignment horizontal="center" vertical="center"/>
    </xf>
    <xf numFmtId="217" fontId="18" fillId="0" borderId="0" xfId="0" applyNumberFormat="1" applyFont="1" applyFill="1" applyBorder="1" applyAlignment="1">
      <alignment horizontal="center" vertical="center"/>
    </xf>
    <xf numFmtId="217" fontId="18" fillId="0" borderId="44" xfId="0" applyNumberFormat="1" applyFont="1" applyFill="1" applyBorder="1" applyAlignment="1" applyProtection="1">
      <alignment horizontal="center" vertical="center"/>
      <protection/>
    </xf>
    <xf numFmtId="49" fontId="19" fillId="0" borderId="10" xfId="0" applyNumberFormat="1" applyFont="1" applyFill="1" applyBorder="1" applyAlignment="1">
      <alignment vertical="center" wrapText="1"/>
    </xf>
    <xf numFmtId="217" fontId="18" fillId="0" borderId="73" xfId="0" applyNumberFormat="1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33" xfId="0" applyNumberFormat="1" applyFont="1" applyFill="1" applyBorder="1" applyAlignment="1">
      <alignment horizontal="left" vertical="center" wrapText="1" readingOrder="1"/>
    </xf>
    <xf numFmtId="217" fontId="18" fillId="0" borderId="74" xfId="0" applyNumberFormat="1" applyFont="1" applyFill="1" applyBorder="1" applyAlignment="1">
      <alignment horizontal="center" vertical="center"/>
    </xf>
    <xf numFmtId="49" fontId="25" fillId="0" borderId="66" xfId="0" applyNumberFormat="1" applyFont="1" applyFill="1" applyBorder="1" applyAlignment="1">
      <alignment vertical="center" wrapText="1"/>
    </xf>
    <xf numFmtId="217" fontId="18" fillId="0" borderId="69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0" fontId="25" fillId="0" borderId="38" xfId="0" applyFont="1" applyFill="1" applyBorder="1" applyAlignment="1">
      <alignment vertical="top" wrapText="1"/>
    </xf>
    <xf numFmtId="219" fontId="30" fillId="0" borderId="15" xfId="0" applyNumberFormat="1" applyFont="1" applyFill="1" applyBorder="1" applyAlignment="1">
      <alignment horizontal="center" vertical="center"/>
    </xf>
    <xf numFmtId="219" fontId="30" fillId="0" borderId="18" xfId="0" applyNumberFormat="1" applyFont="1" applyFill="1" applyBorder="1" applyAlignment="1">
      <alignment horizontal="center" vertical="center"/>
    </xf>
    <xf numFmtId="219" fontId="30" fillId="0" borderId="68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left" vertical="center" wrapText="1" readingOrder="1"/>
    </xf>
    <xf numFmtId="0" fontId="25" fillId="0" borderId="64" xfId="0" applyNumberFormat="1" applyFont="1" applyFill="1" applyBorder="1" applyAlignment="1">
      <alignment horizontal="left" vertical="center" wrapText="1" readingOrder="1"/>
    </xf>
    <xf numFmtId="49" fontId="25" fillId="0" borderId="10" xfId="0" applyNumberFormat="1" applyFont="1" applyFill="1" applyBorder="1" applyAlignment="1">
      <alignment horizontal="left" vertical="top" wrapText="1"/>
    </xf>
    <xf numFmtId="0" fontId="24" fillId="0" borderId="64" xfId="0" applyNumberFormat="1" applyFont="1" applyFill="1" applyBorder="1" applyAlignment="1">
      <alignment horizontal="right" vertical="center" wrapText="1" readingOrder="1"/>
    </xf>
    <xf numFmtId="217" fontId="18" fillId="0" borderId="0" xfId="0" applyNumberFormat="1" applyFont="1" applyFill="1" applyAlignment="1">
      <alignment/>
    </xf>
    <xf numFmtId="217" fontId="18" fillId="0" borderId="45" xfId="0" applyNumberFormat="1" applyFont="1" applyFill="1" applyBorder="1" applyAlignment="1">
      <alignment vertical="center"/>
    </xf>
    <xf numFmtId="219" fontId="30" fillId="0" borderId="0" xfId="0" applyNumberFormat="1" applyFont="1" applyFill="1" applyBorder="1" applyAlignment="1">
      <alignment horizontal="center"/>
    </xf>
    <xf numFmtId="219" fontId="30" fillId="0" borderId="0" xfId="0" applyNumberFormat="1" applyFont="1" applyFill="1" applyBorder="1" applyAlignment="1">
      <alignment/>
    </xf>
    <xf numFmtId="217" fontId="19" fillId="0" borderId="33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217" fontId="33" fillId="0" borderId="44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219" fontId="33" fillId="0" borderId="10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217" fontId="18" fillId="0" borderId="10" xfId="0" applyNumberFormat="1" applyFont="1" applyFill="1" applyBorder="1" applyAlignment="1">
      <alignment horizontal="center" vertical="center" wrapText="1"/>
    </xf>
    <xf numFmtId="0" fontId="18" fillId="0" borderId="66" xfId="0" applyFont="1" applyFill="1" applyBorder="1" applyAlignment="1">
      <alignment vertical="center" wrapText="1"/>
    </xf>
    <xf numFmtId="217" fontId="18" fillId="0" borderId="66" xfId="0" applyNumberFormat="1" applyFont="1" applyFill="1" applyBorder="1" applyAlignment="1">
      <alignment horizontal="center" vertical="center" wrapText="1"/>
    </xf>
    <xf numFmtId="0" fontId="18" fillId="0" borderId="66" xfId="0" applyFont="1" applyFill="1" applyBorder="1" applyAlignment="1" quotePrefix="1">
      <alignment horizontal="center" vertical="center"/>
    </xf>
    <xf numFmtId="0" fontId="18" fillId="0" borderId="71" xfId="0" applyFont="1" applyFill="1" applyBorder="1" applyAlignment="1">
      <alignment vertical="center" wrapText="1"/>
    </xf>
    <xf numFmtId="0" fontId="18" fillId="0" borderId="10" xfId="0" applyFont="1" applyFill="1" applyBorder="1" applyAlignment="1" quotePrefix="1">
      <alignment horizontal="center" vertical="center"/>
    </xf>
    <xf numFmtId="0" fontId="19" fillId="0" borderId="0" xfId="0" applyFont="1" applyFill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9" fillId="0" borderId="66" xfId="0" applyNumberFormat="1" applyFont="1" applyFill="1" applyBorder="1" applyAlignment="1">
      <alignment vertical="center" wrapText="1"/>
    </xf>
    <xf numFmtId="0" fontId="19" fillId="0" borderId="10" xfId="0" applyNumberFormat="1" applyFont="1" applyFill="1" applyBorder="1" applyAlignment="1">
      <alignment vertical="center" wrapText="1"/>
    </xf>
    <xf numFmtId="1" fontId="18" fillId="0" borderId="54" xfId="0" applyNumberFormat="1" applyFont="1" applyFill="1" applyBorder="1" applyAlignment="1">
      <alignment horizontal="center" vertical="center" wrapText="1"/>
    </xf>
    <xf numFmtId="217" fontId="18" fillId="0" borderId="66" xfId="0" applyNumberFormat="1" applyFont="1" applyFill="1" applyBorder="1" applyAlignment="1" applyProtection="1">
      <alignment horizontal="center" vertical="center"/>
      <protection/>
    </xf>
    <xf numFmtId="217" fontId="19" fillId="0" borderId="10" xfId="44" applyNumberFormat="1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219" fontId="18" fillId="0" borderId="62" xfId="0" applyNumberFormat="1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219" fontId="18" fillId="0" borderId="15" xfId="0" applyNumberFormat="1" applyFont="1" applyFill="1" applyBorder="1" applyAlignment="1">
      <alignment horizontal="center" vertical="center"/>
    </xf>
    <xf numFmtId="219" fontId="18" fillId="0" borderId="18" xfId="0" applyNumberFormat="1" applyFont="1" applyFill="1" applyBorder="1" applyAlignment="1">
      <alignment horizontal="center" vertical="center"/>
    </xf>
    <xf numFmtId="219" fontId="18" fillId="0" borderId="6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64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219" fontId="18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4" fillId="0" borderId="33" xfId="0" applyNumberFormat="1" applyFont="1" applyFill="1" applyBorder="1" applyAlignment="1">
      <alignment horizontal="right" vertical="center" wrapText="1" readingOrder="1"/>
    </xf>
    <xf numFmtId="0" fontId="25" fillId="0" borderId="28" xfId="0" applyNumberFormat="1" applyFont="1" applyFill="1" applyBorder="1" applyAlignment="1">
      <alignment horizontal="center" vertical="center" wrapText="1" readingOrder="1"/>
    </xf>
    <xf numFmtId="0" fontId="18" fillId="0" borderId="56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 readingOrder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219" fontId="24" fillId="0" borderId="0" xfId="0" applyNumberFormat="1" applyFont="1" applyFill="1" applyBorder="1" applyAlignment="1">
      <alignment horizontal="center" vertical="center" wrapText="1"/>
    </xf>
    <xf numFmtId="219" fontId="18" fillId="0" borderId="0" xfId="0" applyNumberFormat="1" applyFont="1" applyFill="1" applyAlignment="1">
      <alignment horizontal="center" vertical="center"/>
    </xf>
    <xf numFmtId="217" fontId="18" fillId="34" borderId="10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19" fillId="0" borderId="10" xfId="0" applyFont="1" applyFill="1" applyBorder="1" applyAlignment="1">
      <alignment vertical="top" wrapText="1"/>
    </xf>
    <xf numFmtId="0" fontId="25" fillId="0" borderId="11" xfId="0" applyNumberFormat="1" applyFont="1" applyFill="1" applyBorder="1" applyAlignment="1">
      <alignment horizontal="center" vertical="center" wrapText="1" readingOrder="1"/>
    </xf>
    <xf numFmtId="0" fontId="25" fillId="0" borderId="26" xfId="0" applyFont="1" applyFill="1" applyBorder="1" applyAlignment="1">
      <alignment vertical="top" wrapText="1"/>
    </xf>
    <xf numFmtId="0" fontId="5" fillId="0" borderId="71" xfId="0" applyFont="1" applyFill="1" applyBorder="1" applyAlignment="1">
      <alignment horizontal="center" vertical="center" textRotation="90" wrapText="1"/>
    </xf>
    <xf numFmtId="211" fontId="5" fillId="0" borderId="71" xfId="0" applyNumberFormat="1" applyFont="1" applyFill="1" applyBorder="1" applyAlignment="1">
      <alignment horizontal="center" vertical="center" textRotation="90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Continuous" wrapText="1"/>
    </xf>
    <xf numFmtId="0" fontId="1" fillId="0" borderId="55" xfId="0" applyFont="1" applyFill="1" applyBorder="1" applyAlignment="1">
      <alignment horizontal="centerContinuous" wrapText="1"/>
    </xf>
    <xf numFmtId="0" fontId="2" fillId="0" borderId="66" xfId="0" applyFont="1" applyFill="1" applyBorder="1" applyAlignment="1">
      <alignment horizontal="center" vertical="center" wrapText="1" readingOrder="1"/>
    </xf>
    <xf numFmtId="0" fontId="1" fillId="0" borderId="65" xfId="0" applyFont="1" applyFill="1" applyBorder="1" applyAlignment="1">
      <alignment horizontal="center" wrapText="1"/>
    </xf>
    <xf numFmtId="0" fontId="2" fillId="0" borderId="66" xfId="0" applyFont="1" applyFill="1" applyBorder="1" applyAlignment="1">
      <alignment horizontal="center" vertical="top" wrapText="1"/>
    </xf>
    <xf numFmtId="0" fontId="2" fillId="0" borderId="67" xfId="0" applyFont="1" applyFill="1" applyBorder="1" applyAlignment="1">
      <alignment horizontal="center" vertical="top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4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217" fontId="1" fillId="0" borderId="10" xfId="0" applyNumberFormat="1" applyFont="1" applyBorder="1" applyAlignment="1">
      <alignment/>
    </xf>
    <xf numFmtId="0" fontId="1" fillId="0" borderId="64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/>
    </xf>
    <xf numFmtId="0" fontId="30" fillId="0" borderId="64" xfId="0" applyFont="1" applyFill="1" applyBorder="1" applyAlignment="1">
      <alignment/>
    </xf>
    <xf numFmtId="0" fontId="1" fillId="0" borderId="66" xfId="0" applyFont="1" applyBorder="1" applyAlignment="1">
      <alignment/>
    </xf>
    <xf numFmtId="217" fontId="1" fillId="0" borderId="66" xfId="0" applyNumberFormat="1" applyFont="1" applyBorder="1" applyAlignment="1">
      <alignment/>
    </xf>
    <xf numFmtId="219" fontId="30" fillId="0" borderId="0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77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19" fillId="0" borderId="64" xfId="0" applyFont="1" applyFill="1" applyBorder="1" applyAlignment="1">
      <alignment horizontal="center" wrapText="1"/>
    </xf>
    <xf numFmtId="0" fontId="19" fillId="0" borderId="35" xfId="0" applyFont="1" applyFill="1" applyBorder="1" applyAlignment="1">
      <alignment horizontal="center" wrapText="1"/>
    </xf>
    <xf numFmtId="0" fontId="19" fillId="0" borderId="36" xfId="0" applyFont="1" applyFill="1" applyBorder="1" applyAlignment="1">
      <alignment horizontal="center" wrapText="1"/>
    </xf>
    <xf numFmtId="0" fontId="18" fillId="0" borderId="64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49" fontId="19" fillId="0" borderId="0" xfId="0" applyNumberFormat="1" applyFont="1" applyFill="1" applyAlignment="1">
      <alignment horizont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76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 wrapText="1"/>
    </xf>
    <xf numFmtId="0" fontId="19" fillId="0" borderId="77" xfId="0" applyNumberFormat="1" applyFont="1" applyFill="1" applyBorder="1" applyAlignment="1">
      <alignment horizontal="center" vertical="center" wrapText="1" readingOrder="1"/>
    </xf>
    <xf numFmtId="0" fontId="19" fillId="0" borderId="10" xfId="0" applyNumberFormat="1" applyFont="1" applyFill="1" applyBorder="1" applyAlignment="1">
      <alignment horizontal="center" vertical="center" wrapText="1" readingOrder="1"/>
    </xf>
    <xf numFmtId="0" fontId="19" fillId="0" borderId="57" xfId="0" applyNumberFormat="1" applyFont="1" applyFill="1" applyBorder="1" applyAlignment="1">
      <alignment horizontal="center" vertical="center" wrapText="1" readingOrder="1"/>
    </xf>
    <xf numFmtId="0" fontId="19" fillId="0" borderId="78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217" fontId="18" fillId="0" borderId="0" xfId="0" applyNumberFormat="1" applyFont="1" applyFill="1" applyAlignment="1">
      <alignment horizontal="left" vertical="center" wrapText="1"/>
    </xf>
    <xf numFmtId="0" fontId="31" fillId="0" borderId="77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57" xfId="0" applyFont="1" applyFill="1" applyBorder="1" applyAlignment="1">
      <alignment horizontal="center" vertical="center" wrapText="1"/>
    </xf>
    <xf numFmtId="211" fontId="31" fillId="0" borderId="77" xfId="0" applyNumberFormat="1" applyFont="1" applyFill="1" applyBorder="1" applyAlignment="1">
      <alignment horizontal="center" vertical="center" wrapText="1"/>
    </xf>
    <xf numFmtId="211" fontId="31" fillId="0" borderId="10" xfId="0" applyNumberFormat="1" applyFont="1" applyFill="1" applyBorder="1" applyAlignment="1">
      <alignment horizontal="center" vertical="center" wrapText="1"/>
    </xf>
    <xf numFmtId="211" fontId="31" fillId="0" borderId="57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wrapText="1"/>
    </xf>
    <xf numFmtId="0" fontId="19" fillId="0" borderId="68" xfId="0" applyFont="1" applyFill="1" applyBorder="1" applyAlignment="1">
      <alignment horizontal="center" wrapText="1"/>
    </xf>
    <xf numFmtId="0" fontId="19" fillId="0" borderId="7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 wrapText="1"/>
    </xf>
    <xf numFmtId="0" fontId="20" fillId="0" borderId="0" xfId="0" applyFont="1" applyFill="1" applyAlignment="1">
      <alignment wrapText="1"/>
    </xf>
    <xf numFmtId="0" fontId="22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vertical="center" wrapText="1"/>
    </xf>
    <xf numFmtId="217" fontId="18" fillId="0" borderId="0" xfId="0" applyNumberFormat="1" applyFont="1" applyFill="1" applyBorder="1" applyAlignment="1">
      <alignment horizontal="left" vertical="center" wrapText="1"/>
    </xf>
    <xf numFmtId="0" fontId="18" fillId="0" borderId="69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top" wrapText="1"/>
    </xf>
    <xf numFmtId="0" fontId="19" fillId="0" borderId="35" xfId="0" applyFont="1" applyFill="1" applyBorder="1" applyAlignment="1">
      <alignment horizontal="center" vertical="top" wrapText="1"/>
    </xf>
    <xf numFmtId="0" fontId="19" fillId="0" borderId="36" xfId="0" applyFont="1" applyFill="1" applyBorder="1" applyAlignment="1">
      <alignment horizontal="center" vertical="top" wrapText="1"/>
    </xf>
    <xf numFmtId="14" fontId="20" fillId="0" borderId="0" xfId="0" applyNumberFormat="1" applyFont="1" applyFill="1" applyBorder="1" applyAlignment="1">
      <alignment horizontal="center" wrapText="1"/>
    </xf>
    <xf numFmtId="0" fontId="18" fillId="0" borderId="20" xfId="0" applyFont="1" applyFill="1" applyBorder="1" applyAlignment="1">
      <alignment horizontal="center" wrapText="1"/>
    </xf>
    <xf numFmtId="0" fontId="20" fillId="33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7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/>
    </xf>
    <xf numFmtId="0" fontId="19" fillId="0" borderId="79" xfId="0" applyFont="1" applyFill="1" applyBorder="1" applyAlignment="1">
      <alignment horizontal="center" vertical="center" textRotation="90" wrapText="1"/>
    </xf>
    <xf numFmtId="0" fontId="19" fillId="0" borderId="80" xfId="0" applyFont="1" applyFill="1" applyBorder="1" applyAlignment="1">
      <alignment horizontal="center" vertical="center" textRotation="90" wrapText="1"/>
    </xf>
    <xf numFmtId="0" fontId="19" fillId="0" borderId="58" xfId="0" applyFont="1" applyFill="1" applyBorder="1" applyAlignment="1">
      <alignment horizontal="center" vertical="center" textRotation="90" wrapText="1"/>
    </xf>
    <xf numFmtId="0" fontId="31" fillId="0" borderId="81" xfId="0" applyFont="1" applyFill="1" applyBorder="1" applyAlignment="1">
      <alignment horizontal="center" vertical="center" textRotation="90" wrapText="1"/>
    </xf>
    <xf numFmtId="0" fontId="31" fillId="0" borderId="71" xfId="0" applyFont="1" applyFill="1" applyBorder="1" applyAlignment="1">
      <alignment horizontal="center" vertical="center" textRotation="90" wrapText="1"/>
    </xf>
    <xf numFmtId="0" fontId="31" fillId="0" borderId="24" xfId="0" applyFont="1" applyFill="1" applyBorder="1" applyAlignment="1">
      <alignment horizontal="center" vertical="center" textRotation="90" wrapText="1"/>
    </xf>
    <xf numFmtId="211" fontId="31" fillId="0" borderId="81" xfId="0" applyNumberFormat="1" applyFont="1" applyFill="1" applyBorder="1" applyAlignment="1">
      <alignment horizontal="center" vertical="center" textRotation="90" wrapText="1"/>
    </xf>
    <xf numFmtId="211" fontId="31" fillId="0" borderId="71" xfId="0" applyNumberFormat="1" applyFont="1" applyFill="1" applyBorder="1" applyAlignment="1">
      <alignment horizontal="center" vertical="center" textRotation="90" wrapText="1"/>
    </xf>
    <xf numFmtId="211" fontId="31" fillId="0" borderId="24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0" fontId="5" fillId="0" borderId="81" xfId="0" applyFont="1" applyFill="1" applyBorder="1" applyAlignment="1">
      <alignment horizontal="center" vertical="center" textRotation="90" wrapText="1"/>
    </xf>
    <xf numFmtId="0" fontId="5" fillId="0" borderId="71" xfId="0" applyFont="1" applyFill="1" applyBorder="1" applyAlignment="1">
      <alignment horizontal="center" vertical="center" textRotation="90" wrapText="1"/>
    </xf>
    <xf numFmtId="211" fontId="5" fillId="0" borderId="81" xfId="0" applyNumberFormat="1" applyFont="1" applyFill="1" applyBorder="1" applyAlignment="1">
      <alignment horizontal="center" vertical="center" textRotation="90" wrapText="1"/>
    </xf>
    <xf numFmtId="211" fontId="5" fillId="0" borderId="71" xfId="0" applyNumberFormat="1" applyFont="1" applyFill="1" applyBorder="1" applyAlignment="1">
      <alignment horizontal="center" vertical="center" textRotation="90" wrapText="1"/>
    </xf>
    <xf numFmtId="0" fontId="2" fillId="0" borderId="77" xfId="0" applyFont="1" applyFill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center" vertical="center" wrapText="1" readingOrder="1"/>
    </xf>
    <xf numFmtId="0" fontId="2" fillId="0" borderId="66" xfId="0" applyFont="1" applyFill="1" applyBorder="1" applyAlignment="1">
      <alignment horizontal="center" vertical="center" wrapText="1" readingOrder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49" fontId="23" fillId="0" borderId="0" xfId="0" applyNumberFormat="1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M32"/>
  <sheetViews>
    <sheetView zoomScalePageLayoutView="0" workbookViewId="0" topLeftCell="A19">
      <selection activeCell="I6" sqref="I6"/>
    </sheetView>
  </sheetViews>
  <sheetFormatPr defaultColWidth="9.140625" defaultRowHeight="12.75"/>
  <cols>
    <col min="1" max="16384" width="9.140625" style="18" customWidth="1"/>
  </cols>
  <sheetData>
    <row r="1" spans="4:12" ht="16.5">
      <c r="D1" s="22"/>
      <c r="E1" s="22"/>
      <c r="F1" s="22"/>
      <c r="G1" s="22"/>
      <c r="H1" s="22"/>
      <c r="I1" s="22"/>
      <c r="J1" s="22"/>
      <c r="K1" s="22"/>
      <c r="L1" s="22"/>
    </row>
    <row r="2" spans="4:12" ht="20.25">
      <c r="D2" s="599" t="s">
        <v>884</v>
      </c>
      <c r="E2" s="504"/>
      <c r="F2" s="504"/>
      <c r="G2" s="504"/>
      <c r="H2" s="504"/>
      <c r="I2" s="504"/>
      <c r="J2" s="504"/>
      <c r="K2" s="504"/>
      <c r="L2" s="22"/>
    </row>
    <row r="3" spans="4:12" ht="16.5">
      <c r="D3" s="507" t="s">
        <v>590</v>
      </c>
      <c r="E3" s="507"/>
      <c r="F3" s="507"/>
      <c r="G3" s="507"/>
      <c r="H3" s="507"/>
      <c r="I3" s="22"/>
      <c r="J3" s="22"/>
      <c r="K3" s="22"/>
      <c r="L3" s="22"/>
    </row>
    <row r="4" spans="4:12" ht="20.25">
      <c r="D4" s="504" t="s">
        <v>742</v>
      </c>
      <c r="E4" s="504"/>
      <c r="F4" s="504"/>
      <c r="G4" s="504"/>
      <c r="H4" s="504"/>
      <c r="I4" s="504"/>
      <c r="J4" s="504"/>
      <c r="K4" s="504"/>
      <c r="L4" s="504"/>
    </row>
    <row r="5" spans="4:12" ht="16.5">
      <c r="D5" s="503" t="s">
        <v>591</v>
      </c>
      <c r="E5" s="508"/>
      <c r="F5" s="508"/>
      <c r="G5" s="508"/>
      <c r="H5" s="508"/>
      <c r="I5" s="508"/>
      <c r="J5" s="22"/>
      <c r="K5" s="22"/>
      <c r="L5" s="22"/>
    </row>
    <row r="6" spans="4:12" ht="16.5">
      <c r="D6" s="22"/>
      <c r="E6" s="22"/>
      <c r="F6" s="22"/>
      <c r="G6" s="22"/>
      <c r="H6" s="22"/>
      <c r="I6" s="22"/>
      <c r="J6" s="22"/>
      <c r="K6" s="22"/>
      <c r="L6" s="22"/>
    </row>
    <row r="7" spans="4:12" ht="22.5">
      <c r="D7" s="509" t="s">
        <v>595</v>
      </c>
      <c r="E7" s="509"/>
      <c r="F7" s="509"/>
      <c r="G7" s="509"/>
      <c r="H7" s="509"/>
      <c r="I7" s="509"/>
      <c r="J7" s="509"/>
      <c r="K7" s="509"/>
      <c r="L7" s="22"/>
    </row>
    <row r="8" spans="4:12" ht="20.25">
      <c r="D8" s="23"/>
      <c r="E8" s="23"/>
      <c r="F8" s="23"/>
      <c r="G8" s="23"/>
      <c r="H8" s="23"/>
      <c r="I8" s="23"/>
      <c r="J8" s="23"/>
      <c r="K8" s="23"/>
      <c r="L8" s="22"/>
    </row>
    <row r="9" spans="4:12" ht="20.25">
      <c r="D9" s="505" t="s">
        <v>743</v>
      </c>
      <c r="E9" s="505"/>
      <c r="F9" s="505"/>
      <c r="G9" s="505"/>
      <c r="H9" s="505"/>
      <c r="I9" s="505"/>
      <c r="J9" s="505"/>
      <c r="K9" s="505"/>
      <c r="L9" s="505"/>
    </row>
    <row r="10" spans="4:12" ht="16.5">
      <c r="D10" s="503" t="s">
        <v>592</v>
      </c>
      <c r="E10" s="503"/>
      <c r="F10" s="503"/>
      <c r="G10" s="503"/>
      <c r="H10" s="503"/>
      <c r="I10" s="503"/>
      <c r="J10" s="503"/>
      <c r="K10" s="503"/>
      <c r="L10" s="503"/>
    </row>
    <row r="11" spans="4:12" ht="16.5">
      <c r="D11" s="22"/>
      <c r="E11" s="22"/>
      <c r="F11" s="22"/>
      <c r="G11" s="22"/>
      <c r="H11" s="22"/>
      <c r="I11" s="22"/>
      <c r="J11" s="22"/>
      <c r="K11" s="22"/>
      <c r="L11" s="22"/>
    </row>
    <row r="12" spans="4:13" ht="17.25">
      <c r="D12" s="502" t="s">
        <v>744</v>
      </c>
      <c r="E12" s="502"/>
      <c r="F12" s="502"/>
      <c r="G12" s="502"/>
      <c r="H12" s="502"/>
      <c r="I12" s="502"/>
      <c r="J12" s="502"/>
      <c r="K12" s="502"/>
      <c r="L12" s="502"/>
      <c r="M12" s="19"/>
    </row>
    <row r="13" spans="4:12" ht="16.5">
      <c r="D13" s="503" t="s">
        <v>593</v>
      </c>
      <c r="E13" s="503"/>
      <c r="F13" s="503"/>
      <c r="G13" s="503"/>
      <c r="H13" s="503"/>
      <c r="I13" s="503"/>
      <c r="J13" s="503"/>
      <c r="K13" s="22"/>
      <c r="L13" s="22"/>
    </row>
    <row r="14" spans="4:12" ht="17.25">
      <c r="D14" s="27"/>
      <c r="E14" s="27"/>
      <c r="F14" s="502" t="s">
        <v>790</v>
      </c>
      <c r="G14" s="502"/>
      <c r="H14" s="502"/>
      <c r="I14" s="27"/>
      <c r="J14" s="27"/>
      <c r="K14" s="26"/>
      <c r="L14" s="26"/>
    </row>
    <row r="15" spans="4:12" ht="16.5">
      <c r="D15" s="24"/>
      <c r="E15" s="24"/>
      <c r="F15" s="24"/>
      <c r="G15" s="24"/>
      <c r="H15" s="24"/>
      <c r="I15" s="24"/>
      <c r="J15" s="24"/>
      <c r="K15" s="22"/>
      <c r="L15" s="22"/>
    </row>
    <row r="16" spans="4:12" ht="17.25">
      <c r="D16" s="502" t="s">
        <v>791</v>
      </c>
      <c r="E16" s="502"/>
      <c r="F16" s="502"/>
      <c r="G16" s="502"/>
      <c r="H16" s="502"/>
      <c r="I16" s="502"/>
      <c r="J16" s="502"/>
      <c r="K16" s="502"/>
      <c r="L16" s="502"/>
    </row>
    <row r="17" spans="4:12" ht="17.25">
      <c r="D17" s="423"/>
      <c r="E17" s="423"/>
      <c r="F17" s="423"/>
      <c r="G17" s="423"/>
      <c r="H17" s="423"/>
      <c r="I17" s="423"/>
      <c r="J17" s="423"/>
      <c r="K17" s="423"/>
      <c r="L17" s="423"/>
    </row>
    <row r="18" spans="4:12" ht="17.25">
      <c r="D18" s="428"/>
      <c r="E18" s="428"/>
      <c r="F18" s="428"/>
      <c r="G18" s="428"/>
      <c r="H18" s="428"/>
      <c r="I18" s="428"/>
      <c r="J18" s="428"/>
      <c r="K18" s="428"/>
      <c r="L18" s="428"/>
    </row>
    <row r="19" spans="4:12" ht="17.25">
      <c r="D19" s="429"/>
      <c r="E19" s="429"/>
      <c r="F19" s="502" t="s">
        <v>790</v>
      </c>
      <c r="G19" s="502"/>
      <c r="H19" s="502"/>
      <c r="I19" s="429"/>
      <c r="J19" s="429"/>
      <c r="K19" s="430"/>
      <c r="L19" s="430"/>
    </row>
    <row r="20" spans="4:12" ht="16.5">
      <c r="D20" s="429"/>
      <c r="E20" s="429"/>
      <c r="F20" s="429"/>
      <c r="G20" s="429"/>
      <c r="H20" s="429"/>
      <c r="I20" s="429"/>
      <c r="J20" s="429"/>
      <c r="K20" s="430"/>
      <c r="L20" s="430"/>
    </row>
    <row r="21" spans="4:12" ht="17.25">
      <c r="D21" s="502" t="s">
        <v>871</v>
      </c>
      <c r="E21" s="502"/>
      <c r="F21" s="502"/>
      <c r="G21" s="502"/>
      <c r="H21" s="502"/>
      <c r="I21" s="502"/>
      <c r="J21" s="502"/>
      <c r="K21" s="502"/>
      <c r="L21" s="502"/>
    </row>
    <row r="22" spans="4:12" ht="17.25">
      <c r="D22" s="428"/>
      <c r="E22" s="428"/>
      <c r="F22" s="428"/>
      <c r="G22" s="428"/>
      <c r="H22" s="428"/>
      <c r="I22" s="428"/>
      <c r="J22" s="428"/>
      <c r="K22" s="428"/>
      <c r="L22" s="428"/>
    </row>
    <row r="23" spans="4:12" ht="17.25">
      <c r="D23" s="475"/>
      <c r="E23" s="475"/>
      <c r="F23" s="502" t="s">
        <v>790</v>
      </c>
      <c r="G23" s="502"/>
      <c r="H23" s="502"/>
      <c r="I23" s="475"/>
      <c r="J23" s="475"/>
      <c r="K23" s="476"/>
      <c r="L23" s="476"/>
    </row>
    <row r="24" spans="4:12" ht="16.5">
      <c r="D24" s="475"/>
      <c r="E24" s="475"/>
      <c r="F24" s="475"/>
      <c r="G24" s="475"/>
      <c r="H24" s="475"/>
      <c r="I24" s="475"/>
      <c r="J24" s="475"/>
      <c r="K24" s="476"/>
      <c r="L24" s="476"/>
    </row>
    <row r="25" spans="4:12" ht="17.25">
      <c r="D25" s="502" t="s">
        <v>883</v>
      </c>
      <c r="E25" s="502"/>
      <c r="F25" s="502"/>
      <c r="G25" s="502"/>
      <c r="H25" s="502"/>
      <c r="I25" s="502"/>
      <c r="J25" s="502"/>
      <c r="K25" s="502"/>
      <c r="L25" s="502"/>
    </row>
    <row r="26" spans="4:12" ht="17.25">
      <c r="D26" s="474"/>
      <c r="E26" s="474"/>
      <c r="F26" s="474"/>
      <c r="G26" s="474"/>
      <c r="H26" s="474"/>
      <c r="I26" s="474"/>
      <c r="J26" s="474"/>
      <c r="K26" s="474"/>
      <c r="L26" s="474"/>
    </row>
    <row r="27" spans="4:12" ht="16.5">
      <c r="D27" s="506" t="s">
        <v>750</v>
      </c>
      <c r="E27" s="506"/>
      <c r="F27" s="506"/>
      <c r="G27" s="506"/>
      <c r="H27" s="506"/>
      <c r="I27" s="506"/>
      <c r="J27" s="506"/>
      <c r="K27" s="506"/>
      <c r="L27" s="506"/>
    </row>
    <row r="28" spans="4:12" ht="16.5">
      <c r="D28" s="503" t="s">
        <v>594</v>
      </c>
      <c r="E28" s="503"/>
      <c r="F28" s="503"/>
      <c r="G28" s="503"/>
      <c r="H28" s="503"/>
      <c r="I28" s="503"/>
      <c r="J28" s="503"/>
      <c r="K28" s="503"/>
      <c r="L28" s="503"/>
    </row>
    <row r="29" spans="4:12" ht="16.5">
      <c r="D29" s="22"/>
      <c r="E29" s="22"/>
      <c r="F29" s="22"/>
      <c r="G29" s="22"/>
      <c r="H29" s="22"/>
      <c r="I29" s="22"/>
      <c r="J29" s="22"/>
      <c r="K29" s="22"/>
      <c r="L29" s="22"/>
    </row>
    <row r="30" spans="4:12" ht="16.5">
      <c r="D30" s="22"/>
      <c r="E30" s="22"/>
      <c r="F30" s="22"/>
      <c r="G30" s="22"/>
      <c r="H30" s="22"/>
      <c r="I30" s="22"/>
      <c r="J30" s="22"/>
      <c r="K30" s="22"/>
      <c r="L30" s="22"/>
    </row>
    <row r="31" spans="4:12" ht="16.5">
      <c r="D31" s="22"/>
      <c r="E31" s="22"/>
      <c r="F31" s="22"/>
      <c r="G31" s="22"/>
      <c r="H31" s="22"/>
      <c r="I31" s="22"/>
      <c r="J31" s="22"/>
      <c r="K31" s="22"/>
      <c r="L31" s="22"/>
    </row>
    <row r="32" spans="4:12" ht="16.5">
      <c r="D32" s="22"/>
      <c r="E32" s="22"/>
      <c r="F32" s="22"/>
      <c r="G32" s="22"/>
      <c r="H32" s="22"/>
      <c r="I32" s="22"/>
      <c r="J32" s="22"/>
      <c r="K32" s="22"/>
      <c r="L32" s="22"/>
    </row>
  </sheetData>
  <sheetProtection/>
  <mergeCells count="17">
    <mergeCell ref="D27:L27"/>
    <mergeCell ref="D28:L28"/>
    <mergeCell ref="D21:L21"/>
    <mergeCell ref="D2:K2"/>
    <mergeCell ref="D3:H3"/>
    <mergeCell ref="D5:I5"/>
    <mergeCell ref="D7:K7"/>
    <mergeCell ref="D10:L10"/>
    <mergeCell ref="F23:H23"/>
    <mergeCell ref="D25:L25"/>
    <mergeCell ref="F19:H19"/>
    <mergeCell ref="D13:J13"/>
    <mergeCell ref="D12:L12"/>
    <mergeCell ref="D4:L4"/>
    <mergeCell ref="D9:L9"/>
    <mergeCell ref="D16:L16"/>
    <mergeCell ref="F14:H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2"/>
  <sheetViews>
    <sheetView zoomScalePageLayoutView="0" workbookViewId="0" topLeftCell="B1">
      <selection activeCell="H72" sqref="H72"/>
    </sheetView>
  </sheetViews>
  <sheetFormatPr defaultColWidth="9.140625" defaultRowHeight="12.75"/>
  <cols>
    <col min="1" max="1" width="7.7109375" style="291" bestFit="1" customWidth="1"/>
    <col min="2" max="2" width="42.421875" style="292" customWidth="1"/>
    <col min="3" max="3" width="8.7109375" style="291" customWidth="1"/>
    <col min="4" max="4" width="13.8515625" style="183" customWidth="1"/>
    <col min="5" max="5" width="14.140625" style="291" customWidth="1"/>
    <col min="6" max="6" width="12.140625" style="291" customWidth="1"/>
    <col min="7" max="7" width="10.8515625" style="183" customWidth="1"/>
    <col min="8" max="8" width="10.421875" style="291" customWidth="1"/>
    <col min="9" max="9" width="11.28125" style="291" customWidth="1"/>
    <col min="10" max="10" width="11.140625" style="183" customWidth="1"/>
    <col min="11" max="11" width="9.140625" style="183" customWidth="1"/>
    <col min="12" max="12" width="9.57421875" style="183" bestFit="1" customWidth="1"/>
    <col min="13" max="13" width="9.7109375" style="183" bestFit="1" customWidth="1"/>
    <col min="14" max="16384" width="9.140625" style="183" customWidth="1"/>
  </cols>
  <sheetData>
    <row r="1" spans="8:10" ht="21.75" customHeight="1">
      <c r="H1" s="517"/>
      <c r="I1" s="517"/>
      <c r="J1" s="517"/>
    </row>
    <row r="2" spans="1:10" ht="36" customHeight="1">
      <c r="A2" s="183"/>
      <c r="B2" s="183"/>
      <c r="C2" s="522" t="s">
        <v>407</v>
      </c>
      <c r="D2" s="522"/>
      <c r="E2" s="522"/>
      <c r="F2" s="522"/>
      <c r="G2" s="522"/>
      <c r="H2" s="516"/>
      <c r="I2" s="516"/>
      <c r="J2" s="516"/>
    </row>
    <row r="3" spans="1:10" ht="24.75" customHeight="1">
      <c r="A3" s="183"/>
      <c r="B3" s="522" t="s">
        <v>688</v>
      </c>
      <c r="C3" s="522"/>
      <c r="D3" s="522"/>
      <c r="E3" s="522"/>
      <c r="F3" s="522"/>
      <c r="G3" s="522"/>
      <c r="H3" s="522"/>
      <c r="I3" s="522"/>
      <c r="J3" s="522"/>
    </row>
    <row r="4" spans="1:10" ht="13.5" thickBot="1">
      <c r="A4" s="183"/>
      <c r="B4" s="183"/>
      <c r="C4" s="183"/>
      <c r="E4" s="183"/>
      <c r="F4" s="183"/>
      <c r="H4" s="183"/>
      <c r="I4" s="523" t="s">
        <v>408</v>
      </c>
      <c r="J4" s="523"/>
    </row>
    <row r="5" spans="1:10" ht="13.5" customHeight="1" thickBot="1">
      <c r="A5" s="293"/>
      <c r="B5" s="293"/>
      <c r="C5" s="293"/>
      <c r="D5" s="524" t="s">
        <v>256</v>
      </c>
      <c r="E5" s="524"/>
      <c r="F5" s="524"/>
      <c r="G5" s="510" t="s">
        <v>277</v>
      </c>
      <c r="H5" s="511"/>
      <c r="I5" s="511"/>
      <c r="J5" s="512"/>
    </row>
    <row r="6" spans="1:10" ht="12.75" customHeight="1">
      <c r="A6" s="518" t="s">
        <v>519</v>
      </c>
      <c r="B6" s="518" t="s">
        <v>283</v>
      </c>
      <c r="C6" s="518" t="s">
        <v>518</v>
      </c>
      <c r="D6" s="520" t="s">
        <v>525</v>
      </c>
      <c r="E6" s="68" t="s">
        <v>451</v>
      </c>
      <c r="F6" s="68"/>
      <c r="G6" s="513" t="s">
        <v>278</v>
      </c>
      <c r="H6" s="514"/>
      <c r="I6" s="514"/>
      <c r="J6" s="515"/>
    </row>
    <row r="7" spans="1:10" ht="26.25" thickBot="1">
      <c r="A7" s="519"/>
      <c r="B7" s="519"/>
      <c r="C7" s="519"/>
      <c r="D7" s="521"/>
      <c r="E7" s="70" t="s">
        <v>520</v>
      </c>
      <c r="F7" s="71" t="s">
        <v>521</v>
      </c>
      <c r="G7" s="72">
        <v>1</v>
      </c>
      <c r="H7" s="72">
        <v>2</v>
      </c>
      <c r="I7" s="72">
        <v>3</v>
      </c>
      <c r="J7" s="72">
        <v>4</v>
      </c>
    </row>
    <row r="8" spans="1:10" s="291" customFormat="1" ht="12.75">
      <c r="A8" s="295">
        <v>1</v>
      </c>
      <c r="B8" s="296">
        <v>2</v>
      </c>
      <c r="C8" s="297">
        <v>3</v>
      </c>
      <c r="D8" s="297">
        <v>4</v>
      </c>
      <c r="E8" s="297">
        <v>5</v>
      </c>
      <c r="F8" s="296">
        <v>6</v>
      </c>
      <c r="G8" s="297">
        <v>7</v>
      </c>
      <c r="H8" s="297">
        <v>8</v>
      </c>
      <c r="I8" s="296">
        <v>9</v>
      </c>
      <c r="J8" s="298">
        <v>10</v>
      </c>
    </row>
    <row r="9" spans="1:15" ht="36" customHeight="1">
      <c r="A9" s="299" t="s">
        <v>159</v>
      </c>
      <c r="B9" s="300" t="s">
        <v>806</v>
      </c>
      <c r="C9" s="301"/>
      <c r="D9" s="302">
        <f aca="true" t="shared" si="0" ref="D9:J9">SUM(D10,D46,D65)</f>
        <v>678353.3</v>
      </c>
      <c r="E9" s="302">
        <f t="shared" si="0"/>
        <v>675853.3</v>
      </c>
      <c r="F9" s="302">
        <f t="shared" si="0"/>
        <v>82600</v>
      </c>
      <c r="G9" s="302">
        <f t="shared" si="0"/>
        <v>188848.3</v>
      </c>
      <c r="H9" s="302">
        <f t="shared" si="0"/>
        <v>353026.4</v>
      </c>
      <c r="I9" s="302">
        <f t="shared" si="0"/>
        <v>513412.80000000005</v>
      </c>
      <c r="J9" s="302">
        <f t="shared" si="0"/>
        <v>678353.3</v>
      </c>
      <c r="L9" s="468">
        <v>188848.3</v>
      </c>
      <c r="M9" s="468">
        <v>352626.4</v>
      </c>
      <c r="N9" s="468">
        <v>513412.8</v>
      </c>
      <c r="O9" s="468">
        <v>678353.3</v>
      </c>
    </row>
    <row r="10" spans="1:15" s="437" customFormat="1" ht="42" customHeight="1">
      <c r="A10" s="303" t="s">
        <v>160</v>
      </c>
      <c r="B10" s="304" t="s">
        <v>807</v>
      </c>
      <c r="C10" s="305">
        <v>7100</v>
      </c>
      <c r="D10" s="302">
        <f>SUM(D11,D15,D17,D37,D40)</f>
        <v>146396.5</v>
      </c>
      <c r="E10" s="302">
        <f>SUM(E11,E15,E17,E37,E40)</f>
        <v>146396.5</v>
      </c>
      <c r="F10" s="306" t="s">
        <v>165</v>
      </c>
      <c r="G10" s="302">
        <f>SUM(G11,G15,G17,G37,G40)</f>
        <v>44789.5</v>
      </c>
      <c r="H10" s="302">
        <f>SUM(H11,H15,H17,H37,H40)</f>
        <v>76618</v>
      </c>
      <c r="I10" s="302">
        <f>SUM(I11,I15,I17,I37,I40)</f>
        <v>110506.2</v>
      </c>
      <c r="J10" s="302">
        <f>SUM(J11,J15,J17,J37,J40)</f>
        <v>146396.5</v>
      </c>
      <c r="L10" s="469">
        <v>137496.6</v>
      </c>
      <c r="M10" s="469">
        <v>137496.6</v>
      </c>
      <c r="N10" s="469">
        <v>137496.6</v>
      </c>
      <c r="O10" s="469">
        <v>137496.6</v>
      </c>
    </row>
    <row r="11" spans="1:15" s="437" customFormat="1" ht="41.25" customHeight="1">
      <c r="A11" s="303" t="s">
        <v>544</v>
      </c>
      <c r="B11" s="307" t="s">
        <v>596</v>
      </c>
      <c r="C11" s="308">
        <v>7131</v>
      </c>
      <c r="D11" s="253">
        <f>SUM(E11:F11)</f>
        <v>62469.8</v>
      </c>
      <c r="E11" s="309">
        <f>SUM(E12:E13:E14)</f>
        <v>62469.8</v>
      </c>
      <c r="F11" s="306" t="s">
        <v>165</v>
      </c>
      <c r="G11" s="309">
        <f>SUM(G12:G13:G14)</f>
        <v>19239.9</v>
      </c>
      <c r="H11" s="309">
        <f>SUM(H12:H13:H14)</f>
        <v>32921.6</v>
      </c>
      <c r="I11" s="309">
        <f>SUM(I12:I13:I14)</f>
        <v>47164.9</v>
      </c>
      <c r="J11" s="309">
        <f>SUM(J12:J13:J14)</f>
        <v>62469.8</v>
      </c>
      <c r="L11" s="291">
        <f>SUM(L9:L10)</f>
        <v>326344.9</v>
      </c>
      <c r="M11" s="472">
        <f>SUM(M9:M10)</f>
        <v>490123</v>
      </c>
      <c r="N11" s="291">
        <f>SUM(N9:N10)</f>
        <v>650909.4</v>
      </c>
      <c r="O11" s="291">
        <f>SUM(O9:O10)</f>
        <v>815849.9</v>
      </c>
    </row>
    <row r="12" spans="1:15" ht="40.5" customHeight="1">
      <c r="A12" s="310" t="s">
        <v>289</v>
      </c>
      <c r="B12" s="311" t="s">
        <v>425</v>
      </c>
      <c r="C12" s="312"/>
      <c r="D12" s="253">
        <f>SUM(E12:F12)</f>
        <v>0</v>
      </c>
      <c r="E12" s="253"/>
      <c r="F12" s="253" t="s">
        <v>165</v>
      </c>
      <c r="G12" s="438"/>
      <c r="H12" s="312"/>
      <c r="I12" s="312"/>
      <c r="J12" s="253"/>
      <c r="L12" s="470">
        <v>326344.9</v>
      </c>
      <c r="M12" s="471">
        <v>490523</v>
      </c>
      <c r="N12" s="470">
        <v>650909.4</v>
      </c>
      <c r="O12" s="470">
        <v>815849.9</v>
      </c>
    </row>
    <row r="13" spans="1:15" ht="32.25" customHeight="1">
      <c r="A13" s="313">
        <v>1112</v>
      </c>
      <c r="B13" s="311" t="s">
        <v>284</v>
      </c>
      <c r="C13" s="312"/>
      <c r="D13" s="253">
        <f>SUM(E13:F13)</f>
        <v>0</v>
      </c>
      <c r="E13" s="253"/>
      <c r="F13" s="253" t="s">
        <v>165</v>
      </c>
      <c r="G13" s="253"/>
      <c r="H13" s="253"/>
      <c r="I13" s="253"/>
      <c r="J13" s="253"/>
      <c r="L13" s="183">
        <f>L12-L11</f>
        <v>0</v>
      </c>
      <c r="M13" s="183">
        <f>M12-M11</f>
        <v>400</v>
      </c>
      <c r="N13" s="183">
        <f>N12-N11</f>
        <v>0</v>
      </c>
      <c r="O13" s="183">
        <f>O12-O11</f>
        <v>0</v>
      </c>
    </row>
    <row r="14" spans="1:10" ht="32.25" customHeight="1">
      <c r="A14" s="320">
        <v>1113</v>
      </c>
      <c r="B14" s="439" t="s">
        <v>870</v>
      </c>
      <c r="C14" s="312"/>
      <c r="D14" s="149">
        <f>SUM(E14:F14)</f>
        <v>62469.8</v>
      </c>
      <c r="E14" s="306">
        <v>62469.8</v>
      </c>
      <c r="F14" s="306"/>
      <c r="G14" s="306">
        <v>19239.9</v>
      </c>
      <c r="H14" s="306">
        <v>32921.6</v>
      </c>
      <c r="I14" s="306">
        <v>47164.9</v>
      </c>
      <c r="J14" s="306">
        <v>62469.8</v>
      </c>
    </row>
    <row r="15" spans="1:10" s="437" customFormat="1" ht="29.25" customHeight="1">
      <c r="A15" s="314">
        <v>1120</v>
      </c>
      <c r="B15" s="307" t="s">
        <v>597</v>
      </c>
      <c r="C15" s="308">
        <v>7136</v>
      </c>
      <c r="D15" s="309">
        <f>SUM(D16)</f>
        <v>78708.4</v>
      </c>
      <c r="E15" s="309">
        <f>SUM(E16)</f>
        <v>78708.4</v>
      </c>
      <c r="F15" s="306" t="s">
        <v>165</v>
      </c>
      <c r="G15" s="309">
        <f>SUM(G16)</f>
        <v>24242.1</v>
      </c>
      <c r="H15" s="309">
        <f>SUM(H16)</f>
        <v>41087.3</v>
      </c>
      <c r="I15" s="309">
        <f>SUM(I16)</f>
        <v>59424.6</v>
      </c>
      <c r="J15" s="309">
        <f>SUM(J16)</f>
        <v>78708.4</v>
      </c>
    </row>
    <row r="16" spans="1:10" ht="36.75" customHeight="1">
      <c r="A16" s="310" t="s">
        <v>290</v>
      </c>
      <c r="B16" s="440" t="s">
        <v>598</v>
      </c>
      <c r="C16" s="312"/>
      <c r="D16" s="149">
        <f>SUM(E16:F16)</f>
        <v>78708.4</v>
      </c>
      <c r="E16" s="149">
        <v>78708.4</v>
      </c>
      <c r="F16" s="149" t="s">
        <v>165</v>
      </c>
      <c r="G16" s="149">
        <v>24242.1</v>
      </c>
      <c r="H16" s="149">
        <v>41087.3</v>
      </c>
      <c r="I16" s="149">
        <v>59424.6</v>
      </c>
      <c r="J16" s="149">
        <v>78708.4</v>
      </c>
    </row>
    <row r="17" spans="1:10" ht="87.75" customHeight="1">
      <c r="A17" s="315" t="s">
        <v>547</v>
      </c>
      <c r="B17" s="325" t="s">
        <v>872</v>
      </c>
      <c r="C17" s="308">
        <v>7145</v>
      </c>
      <c r="D17" s="306">
        <f aca="true" t="shared" si="1" ref="D17:D22">E17</f>
        <v>2418.3</v>
      </c>
      <c r="E17" s="306">
        <f>SUM(E18,E19,E20,E21,E22,E23,E24,E25,E26,E27,E28,E29,E30,E31,E32,E33,E34,E35,E36)</f>
        <v>2418.3</v>
      </c>
      <c r="F17" s="306" t="s">
        <v>165</v>
      </c>
      <c r="G17" s="306">
        <f>SUM(G18,G19,G20,G21,G22,G23,G24,G25,G26,G27,G28,G29,G30,G31,G32,G33,G34,G35,G36)</f>
        <v>607.5</v>
      </c>
      <c r="H17" s="306">
        <f>SUM(H18,H19,H20,H21,H22,H23,H24,H25,H26,H27,H28,H29,H30,H31,H32,H33,H34,H35,H36)</f>
        <v>1209.1</v>
      </c>
      <c r="I17" s="306">
        <f>SUM(I18,I19,I20,I21,I22,I23,I24,I25,I26,I27,I28,I29,I30,I31,I32,I33,I34,I35,I36)</f>
        <v>1816.7</v>
      </c>
      <c r="J17" s="306">
        <f>SUM(J18,J19,J20,J21,J22,J23,J24,J25,J26,J27,J28,J29,J30,J31,J32,J33,J34,J35,J36)</f>
        <v>2418.3</v>
      </c>
    </row>
    <row r="18" spans="1:10" ht="53.25" customHeight="1">
      <c r="A18" s="316" t="s">
        <v>599</v>
      </c>
      <c r="B18" s="432" t="s">
        <v>600</v>
      </c>
      <c r="C18" s="317"/>
      <c r="D18" s="318">
        <f t="shared" si="1"/>
        <v>0</v>
      </c>
      <c r="E18" s="318"/>
      <c r="F18" s="318" t="s">
        <v>165</v>
      </c>
      <c r="G18" s="318"/>
      <c r="H18" s="318"/>
      <c r="I18" s="318"/>
      <c r="J18" s="318"/>
    </row>
    <row r="19" spans="1:10" ht="42" customHeight="1">
      <c r="A19" s="319" t="s">
        <v>601</v>
      </c>
      <c r="B19" s="328" t="s">
        <v>602</v>
      </c>
      <c r="C19" s="312"/>
      <c r="D19" s="253">
        <f t="shared" si="1"/>
        <v>0</v>
      </c>
      <c r="E19" s="253"/>
      <c r="F19" s="253" t="s">
        <v>165</v>
      </c>
      <c r="G19" s="318"/>
      <c r="H19" s="318"/>
      <c r="I19" s="318"/>
      <c r="J19" s="318"/>
    </row>
    <row r="20" spans="1:10" ht="29.25" customHeight="1">
      <c r="A20" s="319" t="s">
        <v>603</v>
      </c>
      <c r="B20" s="328" t="s">
        <v>604</v>
      </c>
      <c r="C20" s="312"/>
      <c r="D20" s="253">
        <f t="shared" si="1"/>
        <v>0</v>
      </c>
      <c r="E20" s="253"/>
      <c r="F20" s="253" t="s">
        <v>165</v>
      </c>
      <c r="G20" s="318"/>
      <c r="H20" s="318"/>
      <c r="I20" s="318"/>
      <c r="J20" s="318"/>
    </row>
    <row r="21" spans="1:10" ht="118.5" customHeight="1">
      <c r="A21" s="319" t="s">
        <v>605</v>
      </c>
      <c r="B21" s="328" t="s">
        <v>606</v>
      </c>
      <c r="C21" s="312"/>
      <c r="D21" s="253">
        <f t="shared" si="1"/>
        <v>400</v>
      </c>
      <c r="E21" s="253">
        <v>400</v>
      </c>
      <c r="F21" s="253" t="s">
        <v>165</v>
      </c>
      <c r="G21" s="318">
        <v>100</v>
      </c>
      <c r="H21" s="318">
        <v>200</v>
      </c>
      <c r="I21" s="318">
        <v>300</v>
      </c>
      <c r="J21" s="318">
        <v>400</v>
      </c>
    </row>
    <row r="22" spans="1:10" ht="93" customHeight="1">
      <c r="A22" s="313">
        <v>11305</v>
      </c>
      <c r="B22" s="328" t="s">
        <v>607</v>
      </c>
      <c r="C22" s="312"/>
      <c r="D22" s="253">
        <f t="shared" si="1"/>
        <v>0</v>
      </c>
      <c r="E22" s="253"/>
      <c r="F22" s="253" t="s">
        <v>165</v>
      </c>
      <c r="G22" s="318"/>
      <c r="H22" s="318"/>
      <c r="I22" s="318"/>
      <c r="J22" s="318"/>
    </row>
    <row r="23" spans="1:10" ht="57.75" customHeight="1">
      <c r="A23" s="313">
        <v>11306</v>
      </c>
      <c r="B23" s="328" t="s">
        <v>573</v>
      </c>
      <c r="C23" s="312"/>
      <c r="D23" s="253">
        <f aca="true" t="shared" si="2" ref="D23:D36">E23</f>
        <v>0</v>
      </c>
      <c r="E23" s="253"/>
      <c r="F23" s="253" t="s">
        <v>165</v>
      </c>
      <c r="G23" s="318"/>
      <c r="H23" s="318"/>
      <c r="I23" s="318"/>
      <c r="J23" s="318"/>
    </row>
    <row r="24" spans="1:10" ht="105" customHeight="1">
      <c r="A24" s="313">
        <v>11307</v>
      </c>
      <c r="B24" s="328" t="s">
        <v>608</v>
      </c>
      <c r="C24" s="312"/>
      <c r="D24" s="253">
        <f t="shared" si="2"/>
        <v>1822</v>
      </c>
      <c r="E24" s="253">
        <v>1822</v>
      </c>
      <c r="F24" s="253" t="s">
        <v>165</v>
      </c>
      <c r="G24" s="318">
        <v>455.5</v>
      </c>
      <c r="H24" s="318">
        <v>911</v>
      </c>
      <c r="I24" s="318">
        <v>1366.5</v>
      </c>
      <c r="J24" s="318">
        <v>1822</v>
      </c>
    </row>
    <row r="25" spans="1:10" ht="81" customHeight="1">
      <c r="A25" s="320">
        <v>11308</v>
      </c>
      <c r="B25" s="328" t="s">
        <v>618</v>
      </c>
      <c r="C25" s="312"/>
      <c r="D25" s="253">
        <f t="shared" si="2"/>
        <v>0</v>
      </c>
      <c r="E25" s="253"/>
      <c r="F25" s="253" t="s">
        <v>165</v>
      </c>
      <c r="G25" s="318"/>
      <c r="H25" s="318"/>
      <c r="I25" s="318"/>
      <c r="J25" s="318"/>
    </row>
    <row r="26" spans="1:10" ht="80.25" customHeight="1">
      <c r="A26" s="320">
        <v>11309</v>
      </c>
      <c r="B26" s="328" t="s">
        <v>609</v>
      </c>
      <c r="C26" s="312"/>
      <c r="D26" s="253">
        <f t="shared" si="2"/>
        <v>0</v>
      </c>
      <c r="E26" s="253"/>
      <c r="F26" s="253" t="s">
        <v>165</v>
      </c>
      <c r="G26" s="318"/>
      <c r="H26" s="318"/>
      <c r="I26" s="318"/>
      <c r="J26" s="318"/>
    </row>
    <row r="27" spans="1:10" ht="55.5" customHeight="1">
      <c r="A27" s="320">
        <v>11310</v>
      </c>
      <c r="B27" s="432" t="s">
        <v>610</v>
      </c>
      <c r="C27" s="312"/>
      <c r="D27" s="253">
        <f t="shared" si="2"/>
        <v>139</v>
      </c>
      <c r="E27" s="253">
        <v>139</v>
      </c>
      <c r="F27" s="253" t="s">
        <v>165</v>
      </c>
      <c r="G27" s="318">
        <v>37.7</v>
      </c>
      <c r="H27" s="318">
        <v>69.5</v>
      </c>
      <c r="I27" s="318">
        <v>107.2</v>
      </c>
      <c r="J27" s="318">
        <v>139</v>
      </c>
    </row>
    <row r="28" spans="1:10" ht="58.5" customHeight="1">
      <c r="A28" s="320">
        <v>11311</v>
      </c>
      <c r="B28" s="328" t="s">
        <v>611</v>
      </c>
      <c r="C28" s="312"/>
      <c r="D28" s="253">
        <f t="shared" si="2"/>
        <v>0</v>
      </c>
      <c r="E28" s="253"/>
      <c r="F28" s="253" t="s">
        <v>165</v>
      </c>
      <c r="G28" s="318"/>
      <c r="H28" s="318"/>
      <c r="I28" s="318"/>
      <c r="J28" s="318"/>
    </row>
    <row r="29" spans="1:10" ht="130.5" customHeight="1">
      <c r="A29" s="320">
        <v>11312</v>
      </c>
      <c r="B29" s="328" t="s">
        <v>612</v>
      </c>
      <c r="C29" s="312"/>
      <c r="D29" s="253">
        <f t="shared" si="2"/>
        <v>57.3</v>
      </c>
      <c r="E29" s="253">
        <v>57.3</v>
      </c>
      <c r="F29" s="253" t="s">
        <v>165</v>
      </c>
      <c r="G29" s="318">
        <v>14.3</v>
      </c>
      <c r="H29" s="318">
        <v>28.6</v>
      </c>
      <c r="I29" s="318">
        <v>43</v>
      </c>
      <c r="J29" s="318">
        <v>57.3</v>
      </c>
    </row>
    <row r="30" spans="1:10" ht="102" customHeight="1">
      <c r="A30" s="320">
        <v>11313</v>
      </c>
      <c r="B30" s="432" t="s">
        <v>613</v>
      </c>
      <c r="C30" s="312"/>
      <c r="D30" s="253">
        <f t="shared" si="2"/>
        <v>0</v>
      </c>
      <c r="E30" s="253"/>
      <c r="F30" s="253" t="s">
        <v>165</v>
      </c>
      <c r="G30" s="318"/>
      <c r="H30" s="318"/>
      <c r="I30" s="318"/>
      <c r="J30" s="318"/>
    </row>
    <row r="31" spans="1:10" ht="40.5" customHeight="1">
      <c r="A31" s="320">
        <v>11314</v>
      </c>
      <c r="B31" s="432" t="s">
        <v>614</v>
      </c>
      <c r="C31" s="312"/>
      <c r="D31" s="253">
        <f t="shared" si="2"/>
        <v>0</v>
      </c>
      <c r="E31" s="253"/>
      <c r="F31" s="253" t="s">
        <v>165</v>
      </c>
      <c r="G31" s="318"/>
      <c r="H31" s="318"/>
      <c r="I31" s="318"/>
      <c r="J31" s="318"/>
    </row>
    <row r="32" spans="1:10" ht="63.75">
      <c r="A32" s="320">
        <v>11315</v>
      </c>
      <c r="B32" s="432" t="s">
        <v>615</v>
      </c>
      <c r="C32" s="312"/>
      <c r="D32" s="253">
        <f t="shared" si="2"/>
        <v>0</v>
      </c>
      <c r="E32" s="253"/>
      <c r="F32" s="253" t="s">
        <v>165</v>
      </c>
      <c r="G32" s="318"/>
      <c r="H32" s="318"/>
      <c r="I32" s="318"/>
      <c r="J32" s="318"/>
    </row>
    <row r="33" spans="1:10" ht="41.25" customHeight="1">
      <c r="A33" s="321">
        <v>11316</v>
      </c>
      <c r="B33" s="432" t="s">
        <v>574</v>
      </c>
      <c r="C33" s="312"/>
      <c r="D33" s="253">
        <f t="shared" si="2"/>
        <v>0</v>
      </c>
      <c r="E33" s="253"/>
      <c r="F33" s="253" t="s">
        <v>165</v>
      </c>
      <c r="G33" s="318"/>
      <c r="H33" s="318"/>
      <c r="I33" s="318"/>
      <c r="J33" s="318"/>
    </row>
    <row r="34" spans="1:10" ht="51.75" customHeight="1">
      <c r="A34" s="321">
        <v>11317</v>
      </c>
      <c r="B34" s="432" t="s">
        <v>589</v>
      </c>
      <c r="C34" s="312"/>
      <c r="D34" s="253">
        <f t="shared" si="2"/>
        <v>0</v>
      </c>
      <c r="E34" s="253"/>
      <c r="F34" s="253" t="s">
        <v>165</v>
      </c>
      <c r="G34" s="318"/>
      <c r="H34" s="318"/>
      <c r="I34" s="318"/>
      <c r="J34" s="318"/>
    </row>
    <row r="35" spans="1:10" ht="42.75" customHeight="1">
      <c r="A35" s="321">
        <v>11318</v>
      </c>
      <c r="B35" s="432" t="s">
        <v>616</v>
      </c>
      <c r="C35" s="312"/>
      <c r="D35" s="253">
        <f t="shared" si="2"/>
        <v>0</v>
      </c>
      <c r="E35" s="253"/>
      <c r="F35" s="253" t="s">
        <v>165</v>
      </c>
      <c r="G35" s="318"/>
      <c r="H35" s="318"/>
      <c r="I35" s="318"/>
      <c r="J35" s="318"/>
    </row>
    <row r="36" spans="1:10" ht="27" customHeight="1">
      <c r="A36" s="320">
        <v>11319</v>
      </c>
      <c r="B36" s="432" t="s">
        <v>617</v>
      </c>
      <c r="C36" s="312"/>
      <c r="D36" s="253">
        <f t="shared" si="2"/>
        <v>0</v>
      </c>
      <c r="E36" s="253"/>
      <c r="F36" s="253"/>
      <c r="G36" s="318"/>
      <c r="H36" s="318"/>
      <c r="I36" s="318"/>
      <c r="J36" s="318"/>
    </row>
    <row r="37" spans="1:10" s="437" customFormat="1" ht="37.5" customHeight="1">
      <c r="A37" s="313">
        <v>1140</v>
      </c>
      <c r="B37" s="328" t="s">
        <v>619</v>
      </c>
      <c r="C37" s="312">
        <v>7146</v>
      </c>
      <c r="D37" s="431">
        <f>E37</f>
        <v>2800</v>
      </c>
      <c r="E37" s="431">
        <f>SUM(E38,E39)</f>
        <v>2800</v>
      </c>
      <c r="F37" s="253" t="s">
        <v>165</v>
      </c>
      <c r="G37" s="431">
        <f>SUM(G38,G39)</f>
        <v>700</v>
      </c>
      <c r="H37" s="431">
        <f>SUM(H38,H39)</f>
        <v>1400</v>
      </c>
      <c r="I37" s="431">
        <f>SUM(I38,I39)</f>
        <v>2100</v>
      </c>
      <c r="J37" s="431">
        <f>SUM(J38,J39)</f>
        <v>2800</v>
      </c>
    </row>
    <row r="38" spans="1:10" ht="93.75" customHeight="1">
      <c r="A38" s="313">
        <v>1141</v>
      </c>
      <c r="B38" s="328" t="s">
        <v>620</v>
      </c>
      <c r="C38" s="297"/>
      <c r="D38" s="323">
        <f>SUM(E38:F38)</f>
        <v>2000</v>
      </c>
      <c r="E38" s="323">
        <v>2000</v>
      </c>
      <c r="F38" s="323" t="s">
        <v>165</v>
      </c>
      <c r="G38" s="323">
        <v>500</v>
      </c>
      <c r="H38" s="323">
        <v>1000</v>
      </c>
      <c r="I38" s="323">
        <v>1500</v>
      </c>
      <c r="J38" s="323">
        <v>2000</v>
      </c>
    </row>
    <row r="39" spans="1:10" ht="104.25" customHeight="1">
      <c r="A39" s="324">
        <v>1142</v>
      </c>
      <c r="B39" s="328" t="s">
        <v>621</v>
      </c>
      <c r="C39" s="312"/>
      <c r="D39" s="253">
        <f>SUM(E39:F39)</f>
        <v>800</v>
      </c>
      <c r="E39" s="253">
        <v>800</v>
      </c>
      <c r="F39" s="253" t="s">
        <v>165</v>
      </c>
      <c r="G39" s="323">
        <v>200</v>
      </c>
      <c r="H39" s="323">
        <v>400</v>
      </c>
      <c r="I39" s="323">
        <v>600</v>
      </c>
      <c r="J39" s="323">
        <v>800</v>
      </c>
    </row>
    <row r="40" spans="1:10" s="437" customFormat="1" ht="29.25" customHeight="1">
      <c r="A40" s="320">
        <v>1150</v>
      </c>
      <c r="B40" s="432" t="s">
        <v>622</v>
      </c>
      <c r="C40" s="312">
        <v>7161</v>
      </c>
      <c r="D40" s="433">
        <f>SUM(D41,D45)</f>
        <v>0</v>
      </c>
      <c r="E40" s="433">
        <f>SUM(E41,E45)</f>
        <v>0</v>
      </c>
      <c r="F40" s="318" t="s">
        <v>165</v>
      </c>
      <c r="G40" s="433">
        <f>SUM(G41,G45)</f>
        <v>0</v>
      </c>
      <c r="H40" s="433">
        <f>SUM(H41,H45)</f>
        <v>0</v>
      </c>
      <c r="I40" s="433">
        <f>SUM(I41,I45)</f>
        <v>0</v>
      </c>
      <c r="J40" s="433">
        <f>SUM(J41,J45)</f>
        <v>0</v>
      </c>
    </row>
    <row r="41" spans="1:10" ht="67.5" customHeight="1">
      <c r="A41" s="320">
        <v>1151</v>
      </c>
      <c r="B41" s="325" t="s">
        <v>623</v>
      </c>
      <c r="C41" s="326"/>
      <c r="D41" s="318">
        <f>SUM(D42:D44)</f>
        <v>0</v>
      </c>
      <c r="E41" s="318">
        <f>SUM(E42:E44)</f>
        <v>0</v>
      </c>
      <c r="F41" s="318" t="s">
        <v>165</v>
      </c>
      <c r="G41" s="318">
        <f>SUM(G42:G44)</f>
        <v>0</v>
      </c>
      <c r="H41" s="318">
        <f>SUM(H42:H44)</f>
        <v>0</v>
      </c>
      <c r="I41" s="318">
        <f>SUM(I42:I44)</f>
        <v>0</v>
      </c>
      <c r="J41" s="318">
        <f>SUM(J42:J44)</f>
        <v>0</v>
      </c>
    </row>
    <row r="42" spans="1:10" ht="16.5" customHeight="1">
      <c r="A42" s="327">
        <v>1152</v>
      </c>
      <c r="B42" s="328" t="s">
        <v>624</v>
      </c>
      <c r="C42" s="312"/>
      <c r="D42" s="253">
        <f>SUM(E42:F42)</f>
        <v>0</v>
      </c>
      <c r="E42" s="253"/>
      <c r="F42" s="253" t="s">
        <v>165</v>
      </c>
      <c r="G42" s="329"/>
      <c r="H42" s="329"/>
      <c r="I42" s="329"/>
      <c r="J42" s="329"/>
    </row>
    <row r="43" spans="1:10" ht="16.5" customHeight="1">
      <c r="A43" s="327">
        <v>1153</v>
      </c>
      <c r="B43" s="330" t="s">
        <v>625</v>
      </c>
      <c r="C43" s="312"/>
      <c r="D43" s="253">
        <f>SUM(E43:F43)</f>
        <v>0</v>
      </c>
      <c r="E43" s="329"/>
      <c r="F43" s="253" t="s">
        <v>165</v>
      </c>
      <c r="G43" s="329"/>
      <c r="H43" s="329"/>
      <c r="I43" s="329"/>
      <c r="J43" s="329"/>
    </row>
    <row r="44" spans="1:10" ht="25.5">
      <c r="A44" s="327">
        <v>1154</v>
      </c>
      <c r="B44" s="328" t="s">
        <v>626</v>
      </c>
      <c r="C44" s="312"/>
      <c r="D44" s="253">
        <f>SUM(E44:F44)</f>
        <v>0</v>
      </c>
      <c r="E44" s="329"/>
      <c r="F44" s="253" t="s">
        <v>165</v>
      </c>
      <c r="G44" s="329"/>
      <c r="H44" s="329"/>
      <c r="I44" s="329"/>
      <c r="J44" s="329"/>
    </row>
    <row r="45" spans="1:10" ht="89.25">
      <c r="A45" s="327">
        <v>1155</v>
      </c>
      <c r="B45" s="325" t="s">
        <v>627</v>
      </c>
      <c r="C45" s="312"/>
      <c r="D45" s="253">
        <f>SUM(E45:F45)</f>
        <v>0</v>
      </c>
      <c r="E45" s="329"/>
      <c r="F45" s="253" t="s">
        <v>165</v>
      </c>
      <c r="G45" s="329"/>
      <c r="H45" s="329"/>
      <c r="I45" s="329"/>
      <c r="J45" s="329"/>
    </row>
    <row r="46" spans="1:10" s="437" customFormat="1" ht="45" customHeight="1">
      <c r="A46" s="320">
        <v>1200</v>
      </c>
      <c r="B46" s="432" t="s">
        <v>873</v>
      </c>
      <c r="C46" s="312">
        <v>7300</v>
      </c>
      <c r="D46" s="433">
        <f aca="true" t="shared" si="3" ref="D46:J46">SUM(D47,D49,D51,D53,D55,D62)</f>
        <v>449309.4</v>
      </c>
      <c r="E46" s="433">
        <f t="shared" si="3"/>
        <v>449309.4</v>
      </c>
      <c r="F46" s="433">
        <f t="shared" si="3"/>
        <v>0</v>
      </c>
      <c r="G46" s="433">
        <f t="shared" si="3"/>
        <v>112327.5</v>
      </c>
      <c r="H46" s="433">
        <f t="shared" si="3"/>
        <v>224654.7</v>
      </c>
      <c r="I46" s="433">
        <f t="shared" si="3"/>
        <v>336982.2</v>
      </c>
      <c r="J46" s="433">
        <f t="shared" si="3"/>
        <v>449309.4</v>
      </c>
    </row>
    <row r="47" spans="1:10" s="437" customFormat="1" ht="50.25" customHeight="1">
      <c r="A47" s="314">
        <v>1210</v>
      </c>
      <c r="B47" s="432" t="s">
        <v>628</v>
      </c>
      <c r="C47" s="308">
        <v>7311</v>
      </c>
      <c r="D47" s="149">
        <f>SUM(D48)</f>
        <v>0</v>
      </c>
      <c r="E47" s="149">
        <f>SUM(E48)</f>
        <v>0</v>
      </c>
      <c r="F47" s="306" t="s">
        <v>165</v>
      </c>
      <c r="G47" s="149">
        <f>SUM(G48)</f>
        <v>0</v>
      </c>
      <c r="H47" s="149">
        <f>SUM(H48)</f>
        <v>0</v>
      </c>
      <c r="I47" s="149">
        <f>SUM(I48)</f>
        <v>0</v>
      </c>
      <c r="J47" s="149">
        <f>SUM(J48)</f>
        <v>0</v>
      </c>
    </row>
    <row r="48" spans="1:10" ht="65.25" customHeight="1">
      <c r="A48" s="313">
        <v>1211</v>
      </c>
      <c r="B48" s="325" t="s">
        <v>629</v>
      </c>
      <c r="C48" s="331"/>
      <c r="D48" s="253">
        <f>SUM(E48:F48)</f>
        <v>0</v>
      </c>
      <c r="E48" s="329"/>
      <c r="F48" s="253" t="s">
        <v>165</v>
      </c>
      <c r="G48" s="329"/>
      <c r="H48" s="329"/>
      <c r="I48" s="329"/>
      <c r="J48" s="329"/>
    </row>
    <row r="49" spans="1:10" s="437" customFormat="1" ht="38.25">
      <c r="A49" s="314">
        <v>1220</v>
      </c>
      <c r="B49" s="432" t="s">
        <v>630</v>
      </c>
      <c r="C49" s="332">
        <v>7312</v>
      </c>
      <c r="D49" s="149">
        <f>SUM(D50)</f>
        <v>0</v>
      </c>
      <c r="E49" s="306" t="s">
        <v>165</v>
      </c>
      <c r="F49" s="149">
        <f>SUM(F50)</f>
        <v>0</v>
      </c>
      <c r="G49" s="149">
        <f>SUM(G50)</f>
        <v>0</v>
      </c>
      <c r="H49" s="149">
        <f>SUM(H50)</f>
        <v>0</v>
      </c>
      <c r="I49" s="149">
        <f>SUM(I50)</f>
        <v>0</v>
      </c>
      <c r="J49" s="149">
        <f>SUM(J50)</f>
        <v>0</v>
      </c>
    </row>
    <row r="50" spans="1:10" ht="66.75" customHeight="1">
      <c r="A50" s="324">
        <v>1221</v>
      </c>
      <c r="B50" s="325" t="s">
        <v>631</v>
      </c>
      <c r="C50" s="331"/>
      <c r="D50" s="253">
        <f>SUM(E50:F50)</f>
        <v>0</v>
      </c>
      <c r="E50" s="253" t="s">
        <v>165</v>
      </c>
      <c r="F50" s="253">
        <v>0</v>
      </c>
      <c r="G50" s="253"/>
      <c r="H50" s="253"/>
      <c r="I50" s="253"/>
      <c r="J50" s="253"/>
    </row>
    <row r="51" spans="1:10" s="437" customFormat="1" ht="45.75" customHeight="1">
      <c r="A51" s="314">
        <v>1230</v>
      </c>
      <c r="B51" s="307" t="s">
        <v>632</v>
      </c>
      <c r="C51" s="332">
        <v>7321</v>
      </c>
      <c r="D51" s="149">
        <f>SUM(D52)</f>
        <v>0</v>
      </c>
      <c r="E51" s="149">
        <f>SUM(E52)</f>
        <v>0</v>
      </c>
      <c r="F51" s="306" t="s">
        <v>165</v>
      </c>
      <c r="G51" s="149">
        <f>SUM(G52)</f>
        <v>0</v>
      </c>
      <c r="H51" s="149">
        <f>SUM(H52)</f>
        <v>0</v>
      </c>
      <c r="I51" s="149">
        <f>SUM(I52)</f>
        <v>0</v>
      </c>
      <c r="J51" s="149">
        <f>SUM(J52)</f>
        <v>0</v>
      </c>
    </row>
    <row r="52" spans="1:10" ht="56.25" customHeight="1">
      <c r="A52" s="313">
        <v>1231</v>
      </c>
      <c r="B52" s="311" t="s">
        <v>633</v>
      </c>
      <c r="C52" s="331"/>
      <c r="D52" s="253">
        <f>SUM(E52:F52)</f>
        <v>0</v>
      </c>
      <c r="E52" s="329"/>
      <c r="F52" s="253" t="s">
        <v>165</v>
      </c>
      <c r="G52" s="329"/>
      <c r="H52" s="329"/>
      <c r="I52" s="329"/>
      <c r="J52" s="329"/>
    </row>
    <row r="53" spans="1:10" s="437" customFormat="1" ht="39" customHeight="1">
      <c r="A53" s="322">
        <v>1240</v>
      </c>
      <c r="B53" s="328" t="s">
        <v>634</v>
      </c>
      <c r="C53" s="334">
        <v>7322</v>
      </c>
      <c r="D53" s="149">
        <f>SUM(D54)</f>
        <v>0</v>
      </c>
      <c r="E53" s="149" t="s">
        <v>165</v>
      </c>
      <c r="F53" s="149">
        <f>SUM(F54)</f>
        <v>0</v>
      </c>
      <c r="G53" s="149">
        <f>SUM(G54)</f>
        <v>0</v>
      </c>
      <c r="H53" s="149">
        <f>SUM(H54)</f>
        <v>0</v>
      </c>
      <c r="I53" s="149">
        <f>SUM(I54)</f>
        <v>0</v>
      </c>
      <c r="J53" s="149">
        <f>SUM(J54)</f>
        <v>0</v>
      </c>
    </row>
    <row r="54" spans="1:10" ht="63" customHeight="1">
      <c r="A54" s="313">
        <v>1241</v>
      </c>
      <c r="B54" s="311" t="s">
        <v>635</v>
      </c>
      <c r="C54" s="331"/>
      <c r="D54" s="253">
        <f>SUM(E54:F54)</f>
        <v>0</v>
      </c>
      <c r="E54" s="253" t="s">
        <v>165</v>
      </c>
      <c r="F54" s="329">
        <v>0</v>
      </c>
      <c r="G54" s="253"/>
      <c r="H54" s="253"/>
      <c r="I54" s="253"/>
      <c r="J54" s="253"/>
    </row>
    <row r="55" spans="1:10" s="437" customFormat="1" ht="69" customHeight="1">
      <c r="A55" s="322">
        <v>1250</v>
      </c>
      <c r="B55" s="328" t="s">
        <v>874</v>
      </c>
      <c r="C55" s="312">
        <v>7331</v>
      </c>
      <c r="D55" s="431">
        <f>SUM(D56,D57,D60,D61)</f>
        <v>449309.4</v>
      </c>
      <c r="E55" s="431">
        <f>SUM(E56,E57,E60,E61)</f>
        <v>449309.4</v>
      </c>
      <c r="F55" s="253" t="s">
        <v>165</v>
      </c>
      <c r="G55" s="431">
        <f>SUM(G56,G57,G60,G61)</f>
        <v>112327.5</v>
      </c>
      <c r="H55" s="431">
        <f>SUM(H56,H57,H60,H61)</f>
        <v>224654.7</v>
      </c>
      <c r="I55" s="431">
        <f>SUM(I56,I57,I60,I61)</f>
        <v>336982.2</v>
      </c>
      <c r="J55" s="431">
        <f>SUM(J56,J57,J60,J61)</f>
        <v>449309.4</v>
      </c>
    </row>
    <row r="56" spans="1:10" ht="38.25">
      <c r="A56" s="313">
        <v>1251</v>
      </c>
      <c r="B56" s="311" t="s">
        <v>636</v>
      </c>
      <c r="C56" s="312"/>
      <c r="D56" s="253">
        <f>SUM(E56:F56)</f>
        <v>449309.4</v>
      </c>
      <c r="E56" s="253">
        <v>449309.4</v>
      </c>
      <c r="F56" s="253" t="s">
        <v>165</v>
      </c>
      <c r="G56" s="253">
        <v>112327.5</v>
      </c>
      <c r="H56" s="253">
        <v>224654.7</v>
      </c>
      <c r="I56" s="253">
        <v>336982.2</v>
      </c>
      <c r="J56" s="253">
        <v>449309.4</v>
      </c>
    </row>
    <row r="57" spans="1:10" ht="38.25">
      <c r="A57" s="313">
        <v>1252</v>
      </c>
      <c r="B57" s="311" t="s">
        <v>637</v>
      </c>
      <c r="C57" s="331"/>
      <c r="D57" s="253">
        <f>SUM(D58:D59)</f>
        <v>0</v>
      </c>
      <c r="E57" s="253">
        <f>SUM(E58:E59)</f>
        <v>0</v>
      </c>
      <c r="F57" s="253" t="s">
        <v>165</v>
      </c>
      <c r="G57" s="253">
        <f>SUM(G58:G59)</f>
        <v>0</v>
      </c>
      <c r="H57" s="253">
        <f>SUM(H58:H59)</f>
        <v>0</v>
      </c>
      <c r="I57" s="253">
        <f>SUM(I58:I59)</f>
        <v>0</v>
      </c>
      <c r="J57" s="253">
        <f>SUM(J58:J59)</f>
        <v>0</v>
      </c>
    </row>
    <row r="58" spans="1:10" ht="63.75">
      <c r="A58" s="313">
        <v>1253</v>
      </c>
      <c r="B58" s="328" t="s">
        <v>638</v>
      </c>
      <c r="C58" s="312"/>
      <c r="D58" s="253">
        <f>SUM(E58:F58)</f>
        <v>0</v>
      </c>
      <c r="E58" s="253"/>
      <c r="F58" s="253" t="s">
        <v>165</v>
      </c>
      <c r="G58" s="329"/>
      <c r="H58" s="329"/>
      <c r="I58" s="329"/>
      <c r="J58" s="329"/>
    </row>
    <row r="59" spans="1:10" ht="28.5" customHeight="1">
      <c r="A59" s="313">
        <v>1254</v>
      </c>
      <c r="B59" s="328" t="s">
        <v>639</v>
      </c>
      <c r="C59" s="312"/>
      <c r="D59" s="253">
        <f>SUM(E59:F59)</f>
        <v>0</v>
      </c>
      <c r="E59" s="329"/>
      <c r="F59" s="253" t="s">
        <v>165</v>
      </c>
      <c r="G59" s="329"/>
      <c r="H59" s="329"/>
      <c r="I59" s="329"/>
      <c r="J59" s="329"/>
    </row>
    <row r="60" spans="1:10" ht="36.75" customHeight="1">
      <c r="A60" s="313">
        <v>1255</v>
      </c>
      <c r="B60" s="311" t="s">
        <v>75</v>
      </c>
      <c r="C60" s="331"/>
      <c r="D60" s="253">
        <f>SUM(E60:F60)</f>
        <v>0</v>
      </c>
      <c r="E60" s="329"/>
      <c r="F60" s="253" t="s">
        <v>165</v>
      </c>
      <c r="G60" s="329"/>
      <c r="H60" s="329"/>
      <c r="I60" s="329"/>
      <c r="J60" s="329"/>
    </row>
    <row r="61" spans="1:10" ht="38.25">
      <c r="A61" s="313">
        <v>1256</v>
      </c>
      <c r="B61" s="311" t="s">
        <v>249</v>
      </c>
      <c r="C61" s="331"/>
      <c r="D61" s="253">
        <f>SUM(E61:F61)</f>
        <v>0</v>
      </c>
      <c r="E61" s="329"/>
      <c r="F61" s="253" t="s">
        <v>165</v>
      </c>
      <c r="G61" s="329"/>
      <c r="H61" s="329"/>
      <c r="I61" s="329"/>
      <c r="J61" s="329"/>
    </row>
    <row r="62" spans="1:10" s="437" customFormat="1" ht="51">
      <c r="A62" s="322">
        <v>1260</v>
      </c>
      <c r="B62" s="328" t="s">
        <v>640</v>
      </c>
      <c r="C62" s="305">
        <v>7332</v>
      </c>
      <c r="D62" s="309">
        <f>SUM(D63:D64)</f>
        <v>0</v>
      </c>
      <c r="E62" s="149" t="s">
        <v>165</v>
      </c>
      <c r="F62" s="309">
        <f>SUM(F63:F64)</f>
        <v>0</v>
      </c>
      <c r="G62" s="309">
        <f>SUM(G63:G64)</f>
        <v>0</v>
      </c>
      <c r="H62" s="309">
        <f>SUM(H63:H64)</f>
        <v>0</v>
      </c>
      <c r="I62" s="309">
        <f>SUM(I63:I64)</f>
        <v>0</v>
      </c>
      <c r="J62" s="309">
        <f>SUM(J63:J64)</f>
        <v>0</v>
      </c>
    </row>
    <row r="63" spans="1:10" ht="41.25" customHeight="1">
      <c r="A63" s="313">
        <v>1261</v>
      </c>
      <c r="B63" s="311" t="s">
        <v>641</v>
      </c>
      <c r="C63" s="331"/>
      <c r="D63" s="253">
        <f>SUM(E63:F63)</f>
        <v>0</v>
      </c>
      <c r="E63" s="253" t="s">
        <v>165</v>
      </c>
      <c r="F63" s="253">
        <v>0</v>
      </c>
      <c r="G63" s="253"/>
      <c r="H63" s="253"/>
      <c r="I63" s="253"/>
      <c r="J63" s="253"/>
    </row>
    <row r="64" spans="1:10" ht="40.5" customHeight="1">
      <c r="A64" s="313">
        <v>1262</v>
      </c>
      <c r="B64" s="311" t="s">
        <v>250</v>
      </c>
      <c r="C64" s="331"/>
      <c r="D64" s="253">
        <f>SUM(E64:F64)</f>
        <v>0</v>
      </c>
      <c r="E64" s="253" t="s">
        <v>165</v>
      </c>
      <c r="F64" s="253">
        <v>0</v>
      </c>
      <c r="G64" s="253"/>
      <c r="H64" s="253"/>
      <c r="I64" s="253"/>
      <c r="J64" s="253"/>
    </row>
    <row r="65" spans="1:10" s="437" customFormat="1" ht="51.75" customHeight="1">
      <c r="A65" s="335" t="s">
        <v>161</v>
      </c>
      <c r="B65" s="328" t="s">
        <v>875</v>
      </c>
      <c r="C65" s="312">
        <v>7400</v>
      </c>
      <c r="D65" s="433">
        <f>SUM(D66,D68,D70,D75,D79,D103,D106,D109,D112)</f>
        <v>82647.40000000002</v>
      </c>
      <c r="E65" s="433">
        <f>SUM(E66,E68,E70,E75,E79,E103,E106,E109,E112)</f>
        <v>80147.40000000002</v>
      </c>
      <c r="F65" s="433">
        <f>SUM(F66,F68,F70,F75,F79,F103,F106,F109,F112)</f>
        <v>82600</v>
      </c>
      <c r="G65" s="433">
        <f>SUM(G66,G68,G70,G75,G79,G103,G106,G109)</f>
        <v>31731.3</v>
      </c>
      <c r="H65" s="433">
        <f>SUM(H66,H68,H70,H75,H79,H103,H106,H109,H115)</f>
        <v>51753.700000000004</v>
      </c>
      <c r="I65" s="433">
        <f>SUM(I66,I68,I70,I75,I79,I103,I106,I109,H115)</f>
        <v>65924.4</v>
      </c>
      <c r="J65" s="433">
        <f>SUM(J66,J68,J70,J75,J79,J103,J106,J109,H115)</f>
        <v>82647.40000000002</v>
      </c>
    </row>
    <row r="66" spans="1:10" s="437" customFormat="1" ht="24.75" customHeight="1">
      <c r="A66" s="335" t="s">
        <v>553</v>
      </c>
      <c r="B66" s="328" t="s">
        <v>642</v>
      </c>
      <c r="C66" s="305">
        <v>7411</v>
      </c>
      <c r="D66" s="309">
        <f>SUM(D67)</f>
        <v>0</v>
      </c>
      <c r="E66" s="149" t="s">
        <v>165</v>
      </c>
      <c r="F66" s="309">
        <f>SUM(F67)</f>
        <v>0</v>
      </c>
      <c r="G66" s="309">
        <f>SUM(G67)</f>
        <v>0</v>
      </c>
      <c r="H66" s="309">
        <f>SUM(H67)</f>
        <v>0</v>
      </c>
      <c r="I66" s="309">
        <f>SUM(I67)</f>
        <v>0</v>
      </c>
      <c r="J66" s="309">
        <f>SUM(J67)</f>
        <v>0</v>
      </c>
    </row>
    <row r="67" spans="1:10" ht="51.75" customHeight="1">
      <c r="A67" s="310" t="s">
        <v>291</v>
      </c>
      <c r="B67" s="311" t="s">
        <v>643</v>
      </c>
      <c r="C67" s="331"/>
      <c r="D67" s="253">
        <f aca="true" t="shared" si="4" ref="D67:D74">SUM(E67:F67)</f>
        <v>0</v>
      </c>
      <c r="E67" s="253" t="s">
        <v>165</v>
      </c>
      <c r="F67" s="253">
        <v>0</v>
      </c>
      <c r="G67" s="253"/>
      <c r="H67" s="253"/>
      <c r="I67" s="253"/>
      <c r="J67" s="253"/>
    </row>
    <row r="68" spans="1:10" s="437" customFormat="1" ht="12.75">
      <c r="A68" s="335" t="s">
        <v>292</v>
      </c>
      <c r="B68" s="328" t="s">
        <v>644</v>
      </c>
      <c r="C68" s="305">
        <v>7412</v>
      </c>
      <c r="D68" s="309">
        <f>SUM(D69)</f>
        <v>0</v>
      </c>
      <c r="E68" s="309">
        <f>SUM(E69)</f>
        <v>0</v>
      </c>
      <c r="F68" s="149" t="s">
        <v>165</v>
      </c>
      <c r="G68" s="309">
        <f>SUM(G69)</f>
        <v>0</v>
      </c>
      <c r="H68" s="309">
        <f>SUM(H69)</f>
        <v>0</v>
      </c>
      <c r="I68" s="309">
        <f>SUM(I69)</f>
        <v>0</v>
      </c>
      <c r="J68" s="309">
        <f>SUM(J69)</f>
        <v>0</v>
      </c>
    </row>
    <row r="69" spans="1:10" ht="42" customHeight="1">
      <c r="A69" s="310" t="s">
        <v>293</v>
      </c>
      <c r="B69" s="311" t="s">
        <v>645</v>
      </c>
      <c r="C69" s="331"/>
      <c r="D69" s="253">
        <f t="shared" si="4"/>
        <v>0</v>
      </c>
      <c r="E69" s="253"/>
      <c r="F69" s="253" t="s">
        <v>165</v>
      </c>
      <c r="G69" s="329"/>
      <c r="H69" s="329"/>
      <c r="I69" s="329"/>
      <c r="J69" s="329"/>
    </row>
    <row r="70" spans="1:10" s="437" customFormat="1" ht="38.25">
      <c r="A70" s="335" t="s">
        <v>294</v>
      </c>
      <c r="B70" s="328" t="s">
        <v>876</v>
      </c>
      <c r="C70" s="312">
        <v>7415</v>
      </c>
      <c r="D70" s="433">
        <f>SUM(D71:D74)</f>
        <v>35898.200000000004</v>
      </c>
      <c r="E70" s="433">
        <f>SUM(E71:E74)</f>
        <v>35898.200000000004</v>
      </c>
      <c r="F70" s="253" t="s">
        <v>165</v>
      </c>
      <c r="G70" s="433">
        <f>SUM(G71:G74)</f>
        <v>20769.7</v>
      </c>
      <c r="H70" s="433">
        <f>SUM(H71:H74)</f>
        <v>26765.600000000002</v>
      </c>
      <c r="I70" s="433">
        <f>SUM(I71:I74)</f>
        <v>30192.8</v>
      </c>
      <c r="J70" s="433">
        <f>SUM(J71:J74)</f>
        <v>35898.200000000004</v>
      </c>
    </row>
    <row r="71" spans="1:10" ht="39.75" customHeight="1">
      <c r="A71" s="310" t="s">
        <v>295</v>
      </c>
      <c r="B71" s="311" t="s">
        <v>646</v>
      </c>
      <c r="C71" s="331"/>
      <c r="D71" s="253">
        <f t="shared" si="4"/>
        <v>28633.8</v>
      </c>
      <c r="E71" s="253">
        <v>28633.8</v>
      </c>
      <c r="F71" s="253" t="s">
        <v>165</v>
      </c>
      <c r="G71" s="253">
        <v>15763.9</v>
      </c>
      <c r="H71" s="253">
        <v>20053.9</v>
      </c>
      <c r="I71" s="253">
        <v>23475.3</v>
      </c>
      <c r="J71" s="253">
        <v>28633.8</v>
      </c>
    </row>
    <row r="72" spans="1:10" ht="42" customHeight="1">
      <c r="A72" s="310" t="s">
        <v>296</v>
      </c>
      <c r="B72" s="311" t="s">
        <v>445</v>
      </c>
      <c r="C72" s="331"/>
      <c r="D72" s="253">
        <f t="shared" si="4"/>
        <v>5041</v>
      </c>
      <c r="E72" s="253">
        <v>5041</v>
      </c>
      <c r="F72" s="253" t="s">
        <v>165</v>
      </c>
      <c r="G72" s="253">
        <v>3400</v>
      </c>
      <c r="H72" s="473">
        <v>4900</v>
      </c>
      <c r="I72" s="253">
        <v>4700</v>
      </c>
      <c r="J72" s="253">
        <v>5041</v>
      </c>
    </row>
    <row r="73" spans="1:10" ht="55.5" customHeight="1">
      <c r="A73" s="310" t="s">
        <v>297</v>
      </c>
      <c r="B73" s="311" t="s">
        <v>285</v>
      </c>
      <c r="C73" s="331"/>
      <c r="D73" s="253">
        <f t="shared" si="4"/>
        <v>0</v>
      </c>
      <c r="E73" s="253"/>
      <c r="F73" s="253" t="s">
        <v>165</v>
      </c>
      <c r="G73" s="253"/>
      <c r="H73" s="253"/>
      <c r="I73" s="253"/>
      <c r="J73" s="253"/>
    </row>
    <row r="74" spans="1:10" ht="18" customHeight="1">
      <c r="A74" s="319" t="s">
        <v>252</v>
      </c>
      <c r="B74" s="311" t="s">
        <v>286</v>
      </c>
      <c r="C74" s="331"/>
      <c r="D74" s="253">
        <f t="shared" si="4"/>
        <v>2223.4</v>
      </c>
      <c r="E74" s="253">
        <v>2223.4</v>
      </c>
      <c r="F74" s="253" t="s">
        <v>165</v>
      </c>
      <c r="G74" s="253">
        <v>1605.8</v>
      </c>
      <c r="H74" s="253">
        <v>1811.7</v>
      </c>
      <c r="I74" s="253">
        <v>2017.5</v>
      </c>
      <c r="J74" s="253">
        <v>2223.4</v>
      </c>
    </row>
    <row r="75" spans="1:10" s="437" customFormat="1" ht="55.5" customHeight="1">
      <c r="A75" s="335" t="s">
        <v>253</v>
      </c>
      <c r="B75" s="328" t="s">
        <v>877</v>
      </c>
      <c r="C75" s="312">
        <v>7421</v>
      </c>
      <c r="D75" s="433">
        <f>SUM(D76:D78)</f>
        <v>5474.3</v>
      </c>
      <c r="E75" s="433">
        <f>SUM(E76:E78)</f>
        <v>5474.3</v>
      </c>
      <c r="F75" s="253" t="s">
        <v>165</v>
      </c>
      <c r="G75" s="433">
        <f>SUM(G76:G78)</f>
        <v>1350</v>
      </c>
      <c r="H75" s="433">
        <f>SUM(H76:H78)</f>
        <v>2463.4</v>
      </c>
      <c r="I75" s="433">
        <f>SUM(I76:I78)</f>
        <v>3832</v>
      </c>
      <c r="J75" s="433">
        <f>SUM(J76:J78)</f>
        <v>5474.3</v>
      </c>
    </row>
    <row r="76" spans="1:10" ht="102" customHeight="1">
      <c r="A76" s="310" t="s">
        <v>254</v>
      </c>
      <c r="B76" s="311" t="s">
        <v>647</v>
      </c>
      <c r="C76" s="331"/>
      <c r="D76" s="253">
        <f>SUM(E76:F76)</f>
        <v>0</v>
      </c>
      <c r="E76" s="253"/>
      <c r="F76" s="253" t="s">
        <v>165</v>
      </c>
      <c r="G76" s="329"/>
      <c r="H76" s="329"/>
      <c r="I76" s="329"/>
      <c r="J76" s="329"/>
    </row>
    <row r="77" spans="1:10" s="437" customFormat="1" ht="69.75" customHeight="1">
      <c r="A77" s="310" t="s">
        <v>76</v>
      </c>
      <c r="B77" s="311" t="s">
        <v>446</v>
      </c>
      <c r="C77" s="312"/>
      <c r="D77" s="253">
        <f>SUM(E77:F77)</f>
        <v>5474.3</v>
      </c>
      <c r="E77" s="329">
        <v>5474.3</v>
      </c>
      <c r="F77" s="253" t="s">
        <v>165</v>
      </c>
      <c r="G77" s="329">
        <v>1350</v>
      </c>
      <c r="H77" s="329">
        <v>2463.4</v>
      </c>
      <c r="I77" s="329">
        <v>3832</v>
      </c>
      <c r="J77" s="329">
        <v>5474.3</v>
      </c>
    </row>
    <row r="78" spans="1:10" s="437" customFormat="1" ht="76.5">
      <c r="A78" s="319" t="s">
        <v>413</v>
      </c>
      <c r="B78" s="336" t="s">
        <v>414</v>
      </c>
      <c r="C78" s="312"/>
      <c r="D78" s="253">
        <f>SUM(E78:F78)</f>
        <v>0</v>
      </c>
      <c r="E78" s="329"/>
      <c r="F78" s="253" t="s">
        <v>165</v>
      </c>
      <c r="G78" s="329"/>
      <c r="H78" s="329"/>
      <c r="I78" s="329"/>
      <c r="J78" s="329"/>
    </row>
    <row r="79" spans="1:10" s="437" customFormat="1" ht="26.25" customHeight="1">
      <c r="A79" s="335" t="s">
        <v>298</v>
      </c>
      <c r="B79" s="328" t="s">
        <v>878</v>
      </c>
      <c r="C79" s="312">
        <v>7422</v>
      </c>
      <c r="D79" s="433">
        <f>D80+D101+D102</f>
        <v>33465.8</v>
      </c>
      <c r="E79" s="433">
        <f>SUM(E80,E101,E102)</f>
        <v>33465.8</v>
      </c>
      <c r="F79" s="253" t="s">
        <v>165</v>
      </c>
      <c r="G79" s="433">
        <f>SUM(G80,G101,G102)</f>
        <v>9039.5</v>
      </c>
      <c r="H79" s="433">
        <f>SUM(H80,H101,H102)</f>
        <v>17181.600000000002</v>
      </c>
      <c r="I79" s="433">
        <f>SUM(I80,I101,I102)</f>
        <v>25323.5</v>
      </c>
      <c r="J79" s="433">
        <f>SUM(J80,J101,J102)</f>
        <v>33465.8</v>
      </c>
    </row>
    <row r="80" spans="1:10" s="437" customFormat="1" ht="104.25" customHeight="1">
      <c r="A80" s="310" t="s">
        <v>299</v>
      </c>
      <c r="B80" s="311" t="s">
        <v>879</v>
      </c>
      <c r="C80" s="333"/>
      <c r="D80" s="253">
        <f>SUM(D81,D82,D83,D84,D85,D86,D87,D91,D92,D93,D94,D95,D96,D97,D98,D99,D100,D101)</f>
        <v>33465.8</v>
      </c>
      <c r="E80" s="253">
        <f>SUM(E81,E82,E83,E84,E85,E86,E87,E88,E89,E90,E91,E92,E93,E94,E95,E96,E97,E98,E99,E100)</f>
        <v>33465.8</v>
      </c>
      <c r="F80" s="253" t="s">
        <v>165</v>
      </c>
      <c r="G80" s="253">
        <f>SUM(G81,G82,G83,G84,G85,G86,G87,G88,G89,G90,G91,G92,G93,G94,G95,G96,G97,G98,G99,G100)</f>
        <v>9039.5</v>
      </c>
      <c r="H80" s="253">
        <f>SUM(H81,H82,H83,H84,H85,H86,H87,H88,H89,H90,H91,H92,H93,H94,H95,H96,H97,H98,H99,H100)</f>
        <v>17181.600000000002</v>
      </c>
      <c r="I80" s="253">
        <f>SUM(I81,I82,I83,I84,I85,I86,I87,I88,I89,I90,I91,I92,I93,I94,I95,I96,I97,I98,I99,I100)</f>
        <v>25323.5</v>
      </c>
      <c r="J80" s="253">
        <f>SUM(J81,J82,J83,J84,J85,J86,J87,J88,J89,J90,J91,J92,J93,J94,J95,J96,J97,J98,J99,J100)</f>
        <v>33465.8</v>
      </c>
    </row>
    <row r="81" spans="1:10" s="437" customFormat="1" ht="66" customHeight="1">
      <c r="A81" s="319" t="s">
        <v>648</v>
      </c>
      <c r="B81" s="311" t="s">
        <v>575</v>
      </c>
      <c r="C81" s="312"/>
      <c r="D81" s="253">
        <f aca="true" t="shared" si="5" ref="D81:D86">E81</f>
        <v>0</v>
      </c>
      <c r="E81" s="253"/>
      <c r="F81" s="253" t="s">
        <v>165</v>
      </c>
      <c r="G81" s="253"/>
      <c r="H81" s="253"/>
      <c r="I81" s="253"/>
      <c r="J81" s="253"/>
    </row>
    <row r="82" spans="1:10" s="437" customFormat="1" ht="128.25" customHeight="1">
      <c r="A82" s="319" t="s">
        <v>649</v>
      </c>
      <c r="B82" s="311" t="s">
        <v>576</v>
      </c>
      <c r="C82" s="312"/>
      <c r="D82" s="253">
        <f t="shared" si="5"/>
        <v>0</v>
      </c>
      <c r="E82" s="253"/>
      <c r="F82" s="253" t="s">
        <v>165</v>
      </c>
      <c r="G82" s="253"/>
      <c r="H82" s="253"/>
      <c r="I82" s="253"/>
      <c r="J82" s="253"/>
    </row>
    <row r="83" spans="1:10" s="437" customFormat="1" ht="65.25" customHeight="1">
      <c r="A83" s="319" t="s">
        <v>650</v>
      </c>
      <c r="B83" s="311" t="s">
        <v>577</v>
      </c>
      <c r="C83" s="312"/>
      <c r="D83" s="253">
        <f t="shared" si="5"/>
        <v>0</v>
      </c>
      <c r="E83" s="253"/>
      <c r="F83" s="253" t="s">
        <v>165</v>
      </c>
      <c r="G83" s="253"/>
      <c r="H83" s="253"/>
      <c r="I83" s="253"/>
      <c r="J83" s="253"/>
    </row>
    <row r="84" spans="1:10" s="437" customFormat="1" ht="76.5" customHeight="1">
      <c r="A84" s="319" t="s">
        <v>651</v>
      </c>
      <c r="B84" s="311" t="s">
        <v>578</v>
      </c>
      <c r="C84" s="312"/>
      <c r="D84" s="253">
        <f t="shared" si="5"/>
        <v>0</v>
      </c>
      <c r="E84" s="253"/>
      <c r="F84" s="253" t="s">
        <v>165</v>
      </c>
      <c r="G84" s="253"/>
      <c r="H84" s="253"/>
      <c r="I84" s="253"/>
      <c r="J84" s="253"/>
    </row>
    <row r="85" spans="1:10" s="437" customFormat="1" ht="35.25" customHeight="1">
      <c r="A85" s="319" t="s">
        <v>652</v>
      </c>
      <c r="B85" s="311" t="s">
        <v>579</v>
      </c>
      <c r="C85" s="312"/>
      <c r="D85" s="253">
        <f t="shared" si="5"/>
        <v>0</v>
      </c>
      <c r="E85" s="253"/>
      <c r="F85" s="253" t="s">
        <v>165</v>
      </c>
      <c r="G85" s="253"/>
      <c r="H85" s="253"/>
      <c r="I85" s="253"/>
      <c r="J85" s="253"/>
    </row>
    <row r="86" spans="1:10" s="437" customFormat="1" ht="45.75" customHeight="1">
      <c r="A86" s="319" t="s">
        <v>653</v>
      </c>
      <c r="B86" s="311" t="s">
        <v>580</v>
      </c>
      <c r="C86" s="312"/>
      <c r="D86" s="253">
        <f t="shared" si="5"/>
        <v>0</v>
      </c>
      <c r="E86" s="253"/>
      <c r="F86" s="253" t="s">
        <v>165</v>
      </c>
      <c r="G86" s="253"/>
      <c r="H86" s="253"/>
      <c r="I86" s="253"/>
      <c r="J86" s="253"/>
    </row>
    <row r="87" spans="1:10" s="437" customFormat="1" ht="60.75" customHeight="1">
      <c r="A87" s="319" t="s">
        <v>654</v>
      </c>
      <c r="B87" s="311" t="s">
        <v>655</v>
      </c>
      <c r="C87" s="312"/>
      <c r="D87" s="253">
        <f>SUM(E87)</f>
        <v>12197.6</v>
      </c>
      <c r="E87" s="253">
        <v>12197.6</v>
      </c>
      <c r="F87" s="253" t="s">
        <v>165</v>
      </c>
      <c r="G87" s="253">
        <v>3722.6</v>
      </c>
      <c r="H87" s="253">
        <v>6547.6</v>
      </c>
      <c r="I87" s="253">
        <v>9372.6</v>
      </c>
      <c r="J87" s="253">
        <v>12197.6</v>
      </c>
    </row>
    <row r="88" spans="1:10" s="437" customFormat="1" ht="108" customHeight="1">
      <c r="A88" s="319" t="s">
        <v>656</v>
      </c>
      <c r="B88" s="311" t="s">
        <v>657</v>
      </c>
      <c r="C88" s="312"/>
      <c r="D88" s="253">
        <f aca="true" t="shared" si="6" ref="D88:D102">E88</f>
        <v>0</v>
      </c>
      <c r="E88" s="253"/>
      <c r="F88" s="253" t="s">
        <v>165</v>
      </c>
      <c r="G88" s="253"/>
      <c r="H88" s="253"/>
      <c r="I88" s="253"/>
      <c r="J88" s="253"/>
    </row>
    <row r="89" spans="1:10" s="437" customFormat="1" ht="27.75" customHeight="1">
      <c r="A89" s="319" t="s">
        <v>658</v>
      </c>
      <c r="B89" s="311" t="s">
        <v>659</v>
      </c>
      <c r="C89" s="312"/>
      <c r="D89" s="253">
        <f t="shared" si="6"/>
        <v>0</v>
      </c>
      <c r="E89" s="253"/>
      <c r="F89" s="253" t="s">
        <v>165</v>
      </c>
      <c r="G89" s="253"/>
      <c r="H89" s="253"/>
      <c r="I89" s="253"/>
      <c r="J89" s="253"/>
    </row>
    <row r="90" spans="1:10" s="437" customFormat="1" ht="89.25" customHeight="1">
      <c r="A90" s="319" t="s">
        <v>660</v>
      </c>
      <c r="B90" s="311" t="s">
        <v>581</v>
      </c>
      <c r="C90" s="312"/>
      <c r="D90" s="253">
        <f t="shared" si="6"/>
        <v>0</v>
      </c>
      <c r="E90" s="253"/>
      <c r="F90" s="253" t="s">
        <v>165</v>
      </c>
      <c r="G90" s="253"/>
      <c r="H90" s="253"/>
      <c r="I90" s="253"/>
      <c r="J90" s="253"/>
    </row>
    <row r="91" spans="1:10" s="437" customFormat="1" ht="117" customHeight="1">
      <c r="A91" s="319" t="s">
        <v>661</v>
      </c>
      <c r="B91" s="311" t="s">
        <v>662</v>
      </c>
      <c r="C91" s="312"/>
      <c r="D91" s="318">
        <f t="shared" si="6"/>
        <v>0</v>
      </c>
      <c r="E91" s="253"/>
      <c r="F91" s="253" t="s">
        <v>165</v>
      </c>
      <c r="G91" s="253"/>
      <c r="H91" s="253"/>
      <c r="I91" s="253"/>
      <c r="J91" s="253"/>
    </row>
    <row r="92" spans="1:10" s="437" customFormat="1" ht="55.5" customHeight="1">
      <c r="A92" s="319" t="s">
        <v>663</v>
      </c>
      <c r="B92" s="311" t="s">
        <v>582</v>
      </c>
      <c r="C92" s="312"/>
      <c r="D92" s="318">
        <f t="shared" si="6"/>
        <v>1459.7</v>
      </c>
      <c r="E92" s="253">
        <v>1459.7</v>
      </c>
      <c r="F92" s="253" t="s">
        <v>165</v>
      </c>
      <c r="G92" s="253">
        <v>364.9</v>
      </c>
      <c r="H92" s="253">
        <v>729.8</v>
      </c>
      <c r="I92" s="253">
        <v>1094.7</v>
      </c>
      <c r="J92" s="253">
        <v>1459.7</v>
      </c>
    </row>
    <row r="93" spans="1:10" s="437" customFormat="1" ht="39.75" customHeight="1">
      <c r="A93" s="319" t="s">
        <v>664</v>
      </c>
      <c r="B93" s="311" t="s">
        <v>665</v>
      </c>
      <c r="C93" s="312"/>
      <c r="D93" s="318">
        <f t="shared" si="6"/>
        <v>14949</v>
      </c>
      <c r="E93" s="253">
        <v>14949</v>
      </c>
      <c r="F93" s="253" t="s">
        <v>165</v>
      </c>
      <c r="G93" s="253">
        <v>3737.2</v>
      </c>
      <c r="H93" s="253">
        <v>7474.5</v>
      </c>
      <c r="I93" s="253">
        <v>11211.7</v>
      </c>
      <c r="J93" s="253">
        <v>14949</v>
      </c>
    </row>
    <row r="94" spans="1:10" s="437" customFormat="1" ht="72.75" customHeight="1">
      <c r="A94" s="319" t="s">
        <v>666</v>
      </c>
      <c r="B94" s="311" t="s">
        <v>667</v>
      </c>
      <c r="C94" s="312"/>
      <c r="D94" s="318">
        <f t="shared" si="6"/>
        <v>4859.5</v>
      </c>
      <c r="E94" s="253">
        <v>4859.5</v>
      </c>
      <c r="F94" s="253" t="s">
        <v>165</v>
      </c>
      <c r="G94" s="253">
        <v>1214.8</v>
      </c>
      <c r="H94" s="253">
        <v>2429.7</v>
      </c>
      <c r="I94" s="253">
        <v>3644.5</v>
      </c>
      <c r="J94" s="253">
        <v>4859.5</v>
      </c>
    </row>
    <row r="95" spans="1:10" s="437" customFormat="1" ht="106.5" customHeight="1">
      <c r="A95" s="319" t="s">
        <v>668</v>
      </c>
      <c r="B95" s="311" t="s">
        <v>583</v>
      </c>
      <c r="C95" s="312"/>
      <c r="D95" s="318">
        <f t="shared" si="6"/>
        <v>0</v>
      </c>
      <c r="E95" s="253"/>
      <c r="F95" s="253" t="s">
        <v>165</v>
      </c>
      <c r="G95" s="253"/>
      <c r="H95" s="253"/>
      <c r="I95" s="253"/>
      <c r="J95" s="253"/>
    </row>
    <row r="96" spans="1:10" s="437" customFormat="1" ht="63.75" customHeight="1">
      <c r="A96" s="319" t="s">
        <v>669</v>
      </c>
      <c r="B96" s="311" t="s">
        <v>584</v>
      </c>
      <c r="C96" s="312"/>
      <c r="D96" s="318">
        <f t="shared" si="6"/>
        <v>0</v>
      </c>
      <c r="E96" s="253"/>
      <c r="F96" s="253" t="s">
        <v>165</v>
      </c>
      <c r="G96" s="253"/>
      <c r="H96" s="253"/>
      <c r="I96" s="253"/>
      <c r="J96" s="253"/>
    </row>
    <row r="97" spans="1:10" s="437" customFormat="1" ht="147" customHeight="1">
      <c r="A97" s="319" t="s">
        <v>670</v>
      </c>
      <c r="B97" s="311" t="s">
        <v>671</v>
      </c>
      <c r="C97" s="312"/>
      <c r="D97" s="253">
        <f t="shared" si="6"/>
        <v>0</v>
      </c>
      <c r="E97" s="253"/>
      <c r="F97" s="253" t="s">
        <v>165</v>
      </c>
      <c r="G97" s="253"/>
      <c r="H97" s="253"/>
      <c r="I97" s="253"/>
      <c r="J97" s="253"/>
    </row>
    <row r="98" spans="1:10" s="437" customFormat="1" ht="37.5" customHeight="1">
      <c r="A98" s="319" t="s">
        <v>672</v>
      </c>
      <c r="B98" s="311" t="s">
        <v>585</v>
      </c>
      <c r="C98" s="312"/>
      <c r="D98" s="253">
        <f t="shared" si="6"/>
        <v>0</v>
      </c>
      <c r="E98" s="253"/>
      <c r="F98" s="253" t="s">
        <v>165</v>
      </c>
      <c r="G98" s="253"/>
      <c r="H98" s="253"/>
      <c r="I98" s="253"/>
      <c r="J98" s="253"/>
    </row>
    <row r="99" spans="1:10" s="437" customFormat="1" ht="36.75" customHeight="1">
      <c r="A99" s="319" t="s">
        <v>673</v>
      </c>
      <c r="B99" s="311" t="s">
        <v>674</v>
      </c>
      <c r="C99" s="312"/>
      <c r="D99" s="253">
        <f t="shared" si="6"/>
        <v>0</v>
      </c>
      <c r="E99" s="253"/>
      <c r="F99" s="253" t="s">
        <v>165</v>
      </c>
      <c r="G99" s="253"/>
      <c r="H99" s="253"/>
      <c r="I99" s="253"/>
      <c r="J99" s="253"/>
    </row>
    <row r="100" spans="1:10" s="437" customFormat="1" ht="28.5" customHeight="1">
      <c r="A100" s="319" t="s">
        <v>675</v>
      </c>
      <c r="B100" s="311" t="s">
        <v>588</v>
      </c>
      <c r="C100" s="312"/>
      <c r="D100" s="253">
        <f t="shared" si="6"/>
        <v>0</v>
      </c>
      <c r="E100" s="253"/>
      <c r="F100" s="253" t="s">
        <v>165</v>
      </c>
      <c r="G100" s="253"/>
      <c r="H100" s="253"/>
      <c r="I100" s="253"/>
      <c r="J100" s="253"/>
    </row>
    <row r="101" spans="1:10" s="437" customFormat="1" ht="42" customHeight="1">
      <c r="A101" s="310" t="s">
        <v>300</v>
      </c>
      <c r="B101" s="311" t="s">
        <v>586</v>
      </c>
      <c r="C101" s="312"/>
      <c r="D101" s="253">
        <f t="shared" si="6"/>
        <v>0</v>
      </c>
      <c r="E101" s="253"/>
      <c r="F101" s="253" t="s">
        <v>165</v>
      </c>
      <c r="G101" s="253"/>
      <c r="H101" s="253"/>
      <c r="I101" s="253"/>
      <c r="J101" s="253"/>
    </row>
    <row r="102" spans="1:10" ht="33.75" customHeight="1">
      <c r="A102" s="310" t="s">
        <v>587</v>
      </c>
      <c r="B102" s="311" t="s">
        <v>676</v>
      </c>
      <c r="C102" s="312"/>
      <c r="D102" s="253">
        <f t="shared" si="6"/>
        <v>0</v>
      </c>
      <c r="E102" s="253"/>
      <c r="F102" s="253" t="s">
        <v>165</v>
      </c>
      <c r="G102" s="253"/>
      <c r="H102" s="253"/>
      <c r="I102" s="253"/>
      <c r="J102" s="253"/>
    </row>
    <row r="103" spans="1:10" s="437" customFormat="1" ht="29.25" customHeight="1">
      <c r="A103" s="434" t="s">
        <v>301</v>
      </c>
      <c r="B103" s="435" t="s">
        <v>880</v>
      </c>
      <c r="C103" s="326">
        <v>7431</v>
      </c>
      <c r="D103" s="433">
        <f>SUM(D104:D105)</f>
        <v>0</v>
      </c>
      <c r="E103" s="433">
        <f>SUM(E104:E105)</f>
        <v>0</v>
      </c>
      <c r="F103" s="318" t="s">
        <v>165</v>
      </c>
      <c r="G103" s="433">
        <f>SUM(G104:G105)</f>
        <v>0</v>
      </c>
      <c r="H103" s="433">
        <f>SUM(H104:H105)</f>
        <v>0</v>
      </c>
      <c r="I103" s="433">
        <f>SUM(I104:I105)</f>
        <v>0</v>
      </c>
      <c r="J103" s="433">
        <f>SUM(J104:J105)</f>
        <v>0</v>
      </c>
    </row>
    <row r="104" spans="1:10" ht="54.75" customHeight="1">
      <c r="A104" s="310" t="s">
        <v>302</v>
      </c>
      <c r="B104" s="325" t="s">
        <v>677</v>
      </c>
      <c r="C104" s="331"/>
      <c r="D104" s="253">
        <f>SUM(E104:F104)</f>
        <v>0</v>
      </c>
      <c r="E104" s="253"/>
      <c r="F104" s="253" t="s">
        <v>165</v>
      </c>
      <c r="G104" s="253"/>
      <c r="H104" s="253"/>
      <c r="I104" s="253"/>
      <c r="J104" s="253"/>
    </row>
    <row r="105" spans="1:10" s="437" customFormat="1" ht="51">
      <c r="A105" s="310" t="s">
        <v>303</v>
      </c>
      <c r="B105" s="325" t="s">
        <v>77</v>
      </c>
      <c r="C105" s="331"/>
      <c r="D105" s="253">
        <f>SUM(E105:F105)</f>
        <v>0</v>
      </c>
      <c r="E105" s="253"/>
      <c r="F105" s="253" t="s">
        <v>165</v>
      </c>
      <c r="G105" s="329"/>
      <c r="H105" s="329"/>
      <c r="I105" s="329"/>
      <c r="J105" s="329"/>
    </row>
    <row r="106" spans="1:10" s="437" customFormat="1" ht="56.25" customHeight="1">
      <c r="A106" s="436" t="s">
        <v>304</v>
      </c>
      <c r="B106" s="432" t="s">
        <v>678</v>
      </c>
      <c r="C106" s="326">
        <v>7441</v>
      </c>
      <c r="D106" s="433">
        <f>SUM(D107:D108)</f>
        <v>4271.1</v>
      </c>
      <c r="E106" s="433">
        <f>SUM(E107:E108)</f>
        <v>4271.1</v>
      </c>
      <c r="F106" s="318" t="s">
        <v>165</v>
      </c>
      <c r="G106" s="433">
        <f>SUM(G107:G108)</f>
        <v>572.1</v>
      </c>
      <c r="H106" s="433">
        <f>SUM(H107:H108)</f>
        <v>1805.1</v>
      </c>
      <c r="I106" s="433">
        <f>SUM(I107:I108)</f>
        <v>3038.1</v>
      </c>
      <c r="J106" s="433">
        <f>SUM(J107:J108)</f>
        <v>4271.1</v>
      </c>
    </row>
    <row r="107" spans="1:10" s="437" customFormat="1" ht="121.5" customHeight="1">
      <c r="A107" s="337" t="s">
        <v>305</v>
      </c>
      <c r="B107" s="311" t="s">
        <v>679</v>
      </c>
      <c r="C107" s="331"/>
      <c r="D107" s="253">
        <f>SUM(E107:F107)</f>
        <v>0</v>
      </c>
      <c r="E107" s="318"/>
      <c r="F107" s="253" t="s">
        <v>165</v>
      </c>
      <c r="G107" s="318"/>
      <c r="H107" s="318"/>
      <c r="I107" s="318"/>
      <c r="J107" s="318"/>
    </row>
    <row r="108" spans="1:10" s="437" customFormat="1" ht="156" customHeight="1">
      <c r="A108" s="319" t="s">
        <v>415</v>
      </c>
      <c r="B108" s="440" t="s">
        <v>0</v>
      </c>
      <c r="C108" s="441"/>
      <c r="D108" s="253">
        <f>SUM(E108:F108)</f>
        <v>4271.1</v>
      </c>
      <c r="E108" s="318">
        <v>4271.1</v>
      </c>
      <c r="F108" s="253" t="s">
        <v>165</v>
      </c>
      <c r="G108" s="442">
        <v>572.1</v>
      </c>
      <c r="H108" s="442">
        <v>1805.1</v>
      </c>
      <c r="I108" s="442">
        <v>3038.1</v>
      </c>
      <c r="J108" s="442">
        <v>4271.1</v>
      </c>
    </row>
    <row r="109" spans="1:10" s="437" customFormat="1" ht="58.5" customHeight="1">
      <c r="A109" s="303" t="s">
        <v>306</v>
      </c>
      <c r="B109" s="432" t="s">
        <v>680</v>
      </c>
      <c r="C109" s="326">
        <v>7442</v>
      </c>
      <c r="D109" s="433">
        <f>SUM(D110:D111)</f>
        <v>2500</v>
      </c>
      <c r="E109" s="318" t="s">
        <v>165</v>
      </c>
      <c r="F109" s="433">
        <f>SUM(F110:F111)</f>
        <v>2500</v>
      </c>
      <c r="G109" s="433">
        <f>SUM(G110:G111)</f>
        <v>0</v>
      </c>
      <c r="H109" s="433">
        <f>SUM(H110:H111)</f>
        <v>2500</v>
      </c>
      <c r="I109" s="433">
        <f>SUM(I110:I111)</f>
        <v>2500</v>
      </c>
      <c r="J109" s="433">
        <f>SUM(J110:J111)</f>
        <v>2500</v>
      </c>
    </row>
    <row r="110" spans="1:10" ht="134.25" customHeight="1">
      <c r="A110" s="310" t="s">
        <v>307</v>
      </c>
      <c r="B110" s="338" t="s">
        <v>681</v>
      </c>
      <c r="C110" s="331"/>
      <c r="D110" s="253">
        <f>SUM(E110:F110)</f>
        <v>0</v>
      </c>
      <c r="E110" s="253" t="s">
        <v>165</v>
      </c>
      <c r="F110" s="253">
        <v>0</v>
      </c>
      <c r="G110" s="253"/>
      <c r="H110" s="253"/>
      <c r="I110" s="253"/>
      <c r="J110" s="253"/>
    </row>
    <row r="111" spans="1:10" s="437" customFormat="1" ht="162.75" customHeight="1">
      <c r="A111" s="310" t="s">
        <v>308</v>
      </c>
      <c r="B111" s="439" t="s">
        <v>287</v>
      </c>
      <c r="C111" s="331"/>
      <c r="D111" s="149">
        <f>SUM(E111:F111)</f>
        <v>2500</v>
      </c>
      <c r="E111" s="149" t="s">
        <v>165</v>
      </c>
      <c r="F111" s="149">
        <v>2500</v>
      </c>
      <c r="G111" s="149"/>
      <c r="H111" s="149">
        <v>2500</v>
      </c>
      <c r="I111" s="149">
        <v>2500</v>
      </c>
      <c r="J111" s="149">
        <v>2500</v>
      </c>
    </row>
    <row r="112" spans="1:10" s="437" customFormat="1" ht="25.5">
      <c r="A112" s="339" t="s">
        <v>78</v>
      </c>
      <c r="B112" s="307" t="s">
        <v>808</v>
      </c>
      <c r="C112" s="308">
        <v>7452</v>
      </c>
      <c r="D112" s="309">
        <f>SUM(D113,D115)</f>
        <v>1038</v>
      </c>
      <c r="E112" s="309">
        <f aca="true" t="shared" si="7" ref="E112:J112">SUM(E113:E115)</f>
        <v>1038</v>
      </c>
      <c r="F112" s="309">
        <f t="shared" si="7"/>
        <v>80100</v>
      </c>
      <c r="G112" s="309">
        <f t="shared" si="7"/>
        <v>73100</v>
      </c>
      <c r="H112" s="309">
        <f t="shared" si="7"/>
        <v>75138</v>
      </c>
      <c r="I112" s="309">
        <f t="shared" si="7"/>
        <v>76138</v>
      </c>
      <c r="J112" s="309">
        <f t="shared" si="7"/>
        <v>81138</v>
      </c>
    </row>
    <row r="113" spans="1:10" ht="37.5" customHeight="1">
      <c r="A113" s="310" t="s">
        <v>79</v>
      </c>
      <c r="B113" s="325" t="s">
        <v>682</v>
      </c>
      <c r="C113" s="331"/>
      <c r="D113" s="253">
        <f>SUM(E113:F113)</f>
        <v>0</v>
      </c>
      <c r="E113" s="253" t="s">
        <v>165</v>
      </c>
      <c r="F113" s="253">
        <v>0</v>
      </c>
      <c r="G113" s="253"/>
      <c r="H113" s="253"/>
      <c r="I113" s="253"/>
      <c r="J113" s="253"/>
    </row>
    <row r="114" spans="1:10" ht="39.75" customHeight="1">
      <c r="A114" s="310" t="s">
        <v>80</v>
      </c>
      <c r="B114" s="325" t="s">
        <v>288</v>
      </c>
      <c r="C114" s="331"/>
      <c r="D114" s="253">
        <f>SUM(E114:F114)</f>
        <v>80100</v>
      </c>
      <c r="E114" s="253" t="s">
        <v>165</v>
      </c>
      <c r="F114" s="253">
        <v>80100</v>
      </c>
      <c r="G114" s="253">
        <v>73100</v>
      </c>
      <c r="H114" s="253">
        <v>74100</v>
      </c>
      <c r="I114" s="253">
        <v>75100</v>
      </c>
      <c r="J114" s="253">
        <v>80100</v>
      </c>
    </row>
    <row r="115" spans="1:10" ht="52.5" customHeight="1">
      <c r="A115" s="310" t="s">
        <v>81</v>
      </c>
      <c r="B115" s="440" t="s">
        <v>251</v>
      </c>
      <c r="C115" s="334"/>
      <c r="D115" s="149">
        <f>SUM(E115:F115)</f>
        <v>1038</v>
      </c>
      <c r="E115" s="443">
        <v>1038</v>
      </c>
      <c r="F115" s="149">
        <v>0</v>
      </c>
      <c r="G115" s="149"/>
      <c r="H115" s="149">
        <v>1038</v>
      </c>
      <c r="I115" s="149">
        <v>1038</v>
      </c>
      <c r="J115" s="149">
        <v>1038</v>
      </c>
    </row>
    <row r="116" spans="2:10" ht="12.75">
      <c r="B116" s="291"/>
      <c r="D116" s="291"/>
      <c r="G116" s="291"/>
      <c r="J116" s="291"/>
    </row>
    <row r="117" spans="2:10" ht="12.75">
      <c r="B117" s="291"/>
      <c r="D117" s="291"/>
      <c r="G117" s="291"/>
      <c r="J117" s="291"/>
    </row>
    <row r="118" spans="2:10" ht="12.75">
      <c r="B118" s="291"/>
      <c r="D118" s="291"/>
      <c r="G118" s="291"/>
      <c r="J118" s="291"/>
    </row>
    <row r="119" spans="2:10" ht="12.75">
      <c r="B119" s="291"/>
      <c r="D119" s="291"/>
      <c r="G119" s="291"/>
      <c r="J119" s="291"/>
    </row>
    <row r="120" spans="2:10" ht="12.75">
      <c r="B120" s="291"/>
      <c r="D120" s="291"/>
      <c r="G120" s="291"/>
      <c r="J120" s="291"/>
    </row>
    <row r="121" spans="2:10" ht="12.75">
      <c r="B121" s="291"/>
      <c r="D121" s="291"/>
      <c r="G121" s="291"/>
      <c r="J121" s="291"/>
    </row>
    <row r="122" spans="2:10" ht="12.75">
      <c r="B122" s="291"/>
      <c r="D122" s="291"/>
      <c r="G122" s="291"/>
      <c r="J122" s="291"/>
    </row>
    <row r="123" spans="2:10" ht="12.75">
      <c r="B123" s="291"/>
      <c r="D123" s="291"/>
      <c r="G123" s="291"/>
      <c r="J123" s="291"/>
    </row>
    <row r="124" spans="2:10" ht="12.75">
      <c r="B124" s="291"/>
      <c r="D124" s="291"/>
      <c r="G124" s="291"/>
      <c r="J124" s="291"/>
    </row>
    <row r="125" spans="2:10" ht="12.75">
      <c r="B125" s="291"/>
      <c r="D125" s="291"/>
      <c r="G125" s="291"/>
      <c r="J125" s="291"/>
    </row>
    <row r="126" spans="2:10" ht="12.75">
      <c r="B126" s="291"/>
      <c r="D126" s="291"/>
      <c r="G126" s="291"/>
      <c r="J126" s="291"/>
    </row>
    <row r="127" spans="2:10" ht="12.75">
      <c r="B127" s="291"/>
      <c r="D127" s="291"/>
      <c r="G127" s="291"/>
      <c r="J127" s="291"/>
    </row>
    <row r="128" spans="2:10" ht="12.75">
      <c r="B128" s="291"/>
      <c r="D128" s="291"/>
      <c r="G128" s="291"/>
      <c r="J128" s="291"/>
    </row>
    <row r="129" spans="2:10" ht="12.75">
      <c r="B129" s="291"/>
      <c r="D129" s="291"/>
      <c r="G129" s="291"/>
      <c r="J129" s="291"/>
    </row>
    <row r="130" spans="2:10" ht="12.75">
      <c r="B130" s="291"/>
      <c r="D130" s="291"/>
      <c r="G130" s="291"/>
      <c r="J130" s="291"/>
    </row>
    <row r="131" spans="2:10" ht="12.75">
      <c r="B131" s="291"/>
      <c r="D131" s="291"/>
      <c r="G131" s="291"/>
      <c r="J131" s="291"/>
    </row>
    <row r="132" spans="2:10" ht="12.75">
      <c r="B132" s="291"/>
      <c r="D132" s="291"/>
      <c r="G132" s="291"/>
      <c r="J132" s="291"/>
    </row>
    <row r="133" spans="2:10" ht="12.75">
      <c r="B133" s="291"/>
      <c r="D133" s="291"/>
      <c r="G133" s="291"/>
      <c r="J133" s="291"/>
    </row>
    <row r="134" spans="2:10" ht="12.75">
      <c r="B134" s="291"/>
      <c r="D134" s="424"/>
      <c r="G134" s="291"/>
      <c r="J134" s="291"/>
    </row>
    <row r="135" spans="2:10" ht="12.75">
      <c r="B135" s="291"/>
      <c r="D135" s="291"/>
      <c r="G135" s="291"/>
      <c r="J135" s="291"/>
    </row>
    <row r="136" spans="2:10" ht="12.75">
      <c r="B136" s="291"/>
      <c r="D136" s="291"/>
      <c r="G136" s="291"/>
      <c r="J136" s="291"/>
    </row>
    <row r="137" spans="2:10" ht="12.75">
      <c r="B137" s="291"/>
      <c r="D137" s="291"/>
      <c r="G137" s="291"/>
      <c r="J137" s="291"/>
    </row>
    <row r="138" spans="2:10" ht="12.75">
      <c r="B138" s="291"/>
      <c r="D138" s="291"/>
      <c r="G138" s="291"/>
      <c r="J138" s="291"/>
    </row>
    <row r="139" spans="2:10" ht="12.75">
      <c r="B139" s="291"/>
      <c r="D139" s="291"/>
      <c r="G139" s="291"/>
      <c r="J139" s="291"/>
    </row>
    <row r="140" spans="2:10" ht="12.75">
      <c r="B140" s="291"/>
      <c r="D140" s="291"/>
      <c r="G140" s="291"/>
      <c r="J140" s="291"/>
    </row>
    <row r="141" spans="2:10" ht="12.75">
      <c r="B141" s="291"/>
      <c r="D141" s="291"/>
      <c r="G141" s="291"/>
      <c r="J141" s="291"/>
    </row>
    <row r="142" spans="2:10" ht="12.75">
      <c r="B142" s="291"/>
      <c r="D142" s="291"/>
      <c r="G142" s="291"/>
      <c r="J142" s="291"/>
    </row>
    <row r="143" spans="2:10" ht="12.75">
      <c r="B143" s="291"/>
      <c r="D143" s="291"/>
      <c r="G143" s="291"/>
      <c r="J143" s="291"/>
    </row>
    <row r="144" spans="2:10" ht="12.75">
      <c r="B144" s="291"/>
      <c r="D144" s="291"/>
      <c r="G144" s="291"/>
      <c r="J144" s="291"/>
    </row>
    <row r="145" spans="2:10" ht="12.75">
      <c r="B145" s="291"/>
      <c r="D145" s="291"/>
      <c r="G145" s="291"/>
      <c r="J145" s="291"/>
    </row>
    <row r="146" spans="2:10" ht="12.75">
      <c r="B146" s="291"/>
      <c r="D146" s="291"/>
      <c r="G146" s="291"/>
      <c r="J146" s="291"/>
    </row>
    <row r="147" spans="2:10" ht="12.75">
      <c r="B147" s="291"/>
      <c r="D147" s="291"/>
      <c r="G147" s="291"/>
      <c r="J147" s="291"/>
    </row>
    <row r="148" spans="2:10" ht="12.75">
      <c r="B148" s="291"/>
      <c r="D148" s="291"/>
      <c r="G148" s="291"/>
      <c r="J148" s="291"/>
    </row>
    <row r="149" spans="2:10" ht="12.75">
      <c r="B149" s="291"/>
      <c r="D149" s="291"/>
      <c r="G149" s="291"/>
      <c r="J149" s="291"/>
    </row>
    <row r="150" spans="2:10" ht="12.75">
      <c r="B150" s="291"/>
      <c r="D150" s="291"/>
      <c r="G150" s="291"/>
      <c r="J150" s="291"/>
    </row>
    <row r="151" spans="2:10" ht="12.75">
      <c r="B151" s="291"/>
      <c r="D151" s="291"/>
      <c r="G151" s="291"/>
      <c r="J151" s="291"/>
    </row>
    <row r="152" spans="2:10" ht="12.75">
      <c r="B152" s="291"/>
      <c r="D152" s="291"/>
      <c r="G152" s="291"/>
      <c r="J152" s="291"/>
    </row>
  </sheetData>
  <sheetProtection/>
  <protectedRanges>
    <protectedRange sqref="E48 G48:J48" name="Range7"/>
    <protectedRange sqref="E104:E105 E107:E108 F110:F111 G104:J105 F113:F114 E115:J115 G114:J114 G107:J107 G111:J111" name="Range4"/>
    <protectedRange sqref="E38:E39 E42:E45 F50 G56:J56 E52 F54 G42:J45 E56 G38:J39 G52:J52" name="Range2"/>
    <protectedRange sqref="E12:E14 E16 G13:J14 J12" name="Range1"/>
    <protectedRange sqref="G71:J74 E58:E61 G76:J76 G69:J69 F67 E69 E71:E74 E76:E78 F63:F64 G58:J61 G78:J78" name="Range3"/>
    <protectedRange sqref="C2 F2" name="Range8"/>
    <protectedRange sqref="E20" name="Range1_1"/>
    <protectedRange sqref="E19 E21:E36" name="Range3_1"/>
    <protectedRange sqref="E81:E86 G81:J86 G88:J102 E88:E102" name="Range3_2"/>
    <protectedRange sqref="G77:J77" name="Range3_3"/>
    <protectedRange sqref="G108:J108" name="Range4_1"/>
  </protectedRanges>
  <mergeCells count="12">
    <mergeCell ref="I4:J4"/>
    <mergeCell ref="D5:F5"/>
    <mergeCell ref="G5:J5"/>
    <mergeCell ref="G6:J6"/>
    <mergeCell ref="H2:J2"/>
    <mergeCell ref="H1:J1"/>
    <mergeCell ref="A6:A7"/>
    <mergeCell ref="B6:B7"/>
    <mergeCell ref="C6:C7"/>
    <mergeCell ref="D6:D7"/>
    <mergeCell ref="B3:J3"/>
    <mergeCell ref="C2:G2"/>
  </mergeCells>
  <printOptions/>
  <pageMargins left="0.15748031496062992" right="0.2362204724409449" top="0.1968503937007874" bottom="0.1968503937007874" header="0.15748031496062992" footer="0.15748031496062992"/>
  <pageSetup horizontalDpi="600" verticalDpi="600" orientation="landscape" paperSize="9" r:id="rId1"/>
  <ignoredErrors>
    <ignoredError sqref="D87 D112" formula="1"/>
    <ignoredError sqref="D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N322"/>
  <sheetViews>
    <sheetView zoomScalePageLayoutView="0" workbookViewId="0" topLeftCell="B1">
      <selection activeCell="J2" sqref="J2:L5"/>
    </sheetView>
  </sheetViews>
  <sheetFormatPr defaultColWidth="9.140625" defaultRowHeight="12.75"/>
  <cols>
    <col min="1" max="1" width="5.140625" style="151" customWidth="1"/>
    <col min="2" max="2" width="5.421875" style="288" customWidth="1"/>
    <col min="3" max="3" width="4.421875" style="289" customWidth="1"/>
    <col min="4" max="4" width="5.7109375" style="290" customWidth="1"/>
    <col min="5" max="5" width="32.00390625" style="283" customWidth="1"/>
    <col min="6" max="6" width="13.00390625" style="182" customWidth="1"/>
    <col min="7" max="7" width="13.28125" style="182" customWidth="1"/>
    <col min="8" max="8" width="11.57421875" style="182" customWidth="1"/>
    <col min="9" max="9" width="13.28125" style="182" customWidth="1"/>
    <col min="10" max="10" width="14.421875" style="182" customWidth="1"/>
    <col min="11" max="11" width="13.28125" style="182" customWidth="1"/>
    <col min="12" max="12" width="13.7109375" style="182" customWidth="1"/>
    <col min="13" max="16384" width="9.140625" style="182" customWidth="1"/>
  </cols>
  <sheetData>
    <row r="2" spans="10:12" ht="15.75" customHeight="1">
      <c r="J2" s="600" t="s">
        <v>885</v>
      </c>
      <c r="K2" s="600"/>
      <c r="L2" s="600"/>
    </row>
    <row r="3" spans="10:12" ht="15.75">
      <c r="J3" s="600"/>
      <c r="K3" s="600"/>
      <c r="L3" s="600"/>
    </row>
    <row r="4" spans="10:12" ht="15.75" customHeight="1">
      <c r="J4" s="600"/>
      <c r="K4" s="600"/>
      <c r="L4" s="600"/>
    </row>
    <row r="5" spans="6:12" s="36" customFormat="1" ht="21.75" customHeight="1">
      <c r="F5" s="35"/>
      <c r="J5" s="600"/>
      <c r="K5" s="600"/>
      <c r="L5" s="600"/>
    </row>
    <row r="6" spans="1:12" s="36" customFormat="1" ht="15" customHeight="1">
      <c r="A6" s="32"/>
      <c r="B6" s="32"/>
      <c r="C6" s="32"/>
      <c r="D6" s="32"/>
      <c r="E6" s="525" t="s">
        <v>409</v>
      </c>
      <c r="F6" s="525"/>
      <c r="G6" s="525"/>
      <c r="H6" s="525"/>
      <c r="I6" s="525"/>
      <c r="J6" s="32"/>
      <c r="K6" s="437"/>
      <c r="L6" s="437"/>
    </row>
    <row r="7" spans="1:12" s="36" customFormat="1" ht="30" customHeight="1">
      <c r="A7" s="177"/>
      <c r="B7" s="177"/>
      <c r="C7" s="177"/>
      <c r="D7" s="177"/>
      <c r="E7" s="526" t="s">
        <v>689</v>
      </c>
      <c r="F7" s="526"/>
      <c r="G7" s="526"/>
      <c r="H7" s="526"/>
      <c r="I7" s="526"/>
      <c r="J7" s="526"/>
      <c r="K7" s="526"/>
      <c r="L7" s="177"/>
    </row>
    <row r="8" spans="1:12" ht="15.75" customHeight="1" thickBot="1">
      <c r="A8" s="178"/>
      <c r="B8" s="179"/>
      <c r="C8" s="180"/>
      <c r="D8" s="180"/>
      <c r="E8" s="181"/>
      <c r="F8" s="178"/>
      <c r="G8" s="182" t="s">
        <v>792</v>
      </c>
      <c r="L8" s="183"/>
    </row>
    <row r="9" spans="1:12" ht="23.25" customHeight="1" thickBot="1">
      <c r="A9" s="536" t="s">
        <v>522</v>
      </c>
      <c r="B9" s="540" t="s">
        <v>325</v>
      </c>
      <c r="C9" s="543" t="s">
        <v>162</v>
      </c>
      <c r="D9" s="543" t="s">
        <v>163</v>
      </c>
      <c r="E9" s="533" t="s">
        <v>523</v>
      </c>
      <c r="F9" s="546" t="s">
        <v>256</v>
      </c>
      <c r="G9" s="531"/>
      <c r="H9" s="531"/>
      <c r="I9" s="530" t="s">
        <v>277</v>
      </c>
      <c r="J9" s="531"/>
      <c r="K9" s="531"/>
      <c r="L9" s="532"/>
    </row>
    <row r="10" spans="1:12" s="187" customFormat="1" ht="26.25" customHeight="1">
      <c r="A10" s="537"/>
      <c r="B10" s="541"/>
      <c r="C10" s="544"/>
      <c r="D10" s="544"/>
      <c r="E10" s="534"/>
      <c r="F10" s="184" t="s">
        <v>257</v>
      </c>
      <c r="G10" s="185" t="s">
        <v>258</v>
      </c>
      <c r="H10" s="186"/>
      <c r="I10" s="527" t="s">
        <v>278</v>
      </c>
      <c r="J10" s="528"/>
      <c r="K10" s="528"/>
      <c r="L10" s="529"/>
    </row>
    <row r="11" spans="1:12" s="193" customFormat="1" ht="42.75" customHeight="1" thickBot="1">
      <c r="A11" s="538"/>
      <c r="B11" s="542"/>
      <c r="C11" s="545"/>
      <c r="D11" s="545"/>
      <c r="E11" s="535"/>
      <c r="F11" s="188" t="s">
        <v>259</v>
      </c>
      <c r="G11" s="189" t="s">
        <v>155</v>
      </c>
      <c r="H11" s="190" t="s">
        <v>156</v>
      </c>
      <c r="I11" s="188">
        <v>1</v>
      </c>
      <c r="J11" s="191">
        <v>2</v>
      </c>
      <c r="K11" s="191">
        <v>3</v>
      </c>
      <c r="L11" s="192">
        <v>4</v>
      </c>
    </row>
    <row r="12" spans="1:12" s="201" customFormat="1" ht="16.5" thickBot="1">
      <c r="A12" s="194">
        <v>1</v>
      </c>
      <c r="B12" s="195">
        <v>2</v>
      </c>
      <c r="C12" s="195">
        <v>3</v>
      </c>
      <c r="D12" s="196">
        <v>4</v>
      </c>
      <c r="E12" s="197">
        <v>5</v>
      </c>
      <c r="F12" s="198">
        <v>6</v>
      </c>
      <c r="G12" s="199">
        <v>7</v>
      </c>
      <c r="H12" s="200">
        <v>8</v>
      </c>
      <c r="I12" s="198">
        <v>9</v>
      </c>
      <c r="J12" s="199">
        <v>10</v>
      </c>
      <c r="K12" s="200">
        <v>11</v>
      </c>
      <c r="L12" s="198">
        <v>12</v>
      </c>
    </row>
    <row r="13" spans="1:12" s="209" customFormat="1" ht="65.25" customHeight="1" thickBot="1">
      <c r="A13" s="202">
        <v>2000</v>
      </c>
      <c r="B13" s="203" t="s">
        <v>164</v>
      </c>
      <c r="C13" s="204" t="s">
        <v>165</v>
      </c>
      <c r="D13" s="205" t="s">
        <v>165</v>
      </c>
      <c r="E13" s="206" t="s">
        <v>793</v>
      </c>
      <c r="F13" s="207">
        <f aca="true" t="shared" si="0" ref="F13:L13">SUM(F14,F50,F67,F93,F149,F169,F189,F218,F250,F281,F313)</f>
        <v>815849.8999999999</v>
      </c>
      <c r="G13" s="207">
        <f t="shared" si="0"/>
        <v>679893.7</v>
      </c>
      <c r="H13" s="208">
        <f t="shared" si="0"/>
        <v>216056.2</v>
      </c>
      <c r="I13" s="207">
        <f t="shared" si="0"/>
        <v>326344.89999999997</v>
      </c>
      <c r="J13" s="207">
        <f t="shared" si="0"/>
        <v>490522.99999999994</v>
      </c>
      <c r="K13" s="207">
        <f t="shared" si="0"/>
        <v>650909.3999999999</v>
      </c>
      <c r="L13" s="207">
        <f t="shared" si="0"/>
        <v>815849.8999999999</v>
      </c>
    </row>
    <row r="14" spans="1:12" s="216" customFormat="1" ht="76.5" customHeight="1">
      <c r="A14" s="210">
        <v>2100</v>
      </c>
      <c r="B14" s="211" t="s">
        <v>561</v>
      </c>
      <c r="C14" s="212" t="s">
        <v>508</v>
      </c>
      <c r="D14" s="213" t="s">
        <v>508</v>
      </c>
      <c r="E14" s="214" t="s">
        <v>794</v>
      </c>
      <c r="F14" s="83">
        <f aca="true" t="shared" si="1" ref="F14:L14">SUM(F16,F21,F25,F30,F33,F36,F39,F42)</f>
        <v>297125.6</v>
      </c>
      <c r="G14" s="83">
        <f t="shared" si="1"/>
        <v>218106.7</v>
      </c>
      <c r="H14" s="215">
        <f t="shared" si="1"/>
        <v>79018.9</v>
      </c>
      <c r="I14" s="83">
        <f t="shared" si="1"/>
        <v>113429.1</v>
      </c>
      <c r="J14" s="215">
        <f t="shared" si="1"/>
        <v>159778.5</v>
      </c>
      <c r="K14" s="83">
        <f t="shared" si="1"/>
        <v>227938.2</v>
      </c>
      <c r="L14" s="83">
        <f t="shared" si="1"/>
        <v>297125.6</v>
      </c>
    </row>
    <row r="15" spans="1:12" ht="11.25" customHeight="1">
      <c r="A15" s="210"/>
      <c r="B15" s="211"/>
      <c r="C15" s="212"/>
      <c r="D15" s="213"/>
      <c r="E15" s="217" t="s">
        <v>451</v>
      </c>
      <c r="F15" s="89"/>
      <c r="G15" s="89"/>
      <c r="H15" s="218"/>
      <c r="I15" s="89"/>
      <c r="J15" s="218"/>
      <c r="K15" s="89"/>
      <c r="L15" s="89"/>
    </row>
    <row r="16" spans="1:12" s="222" customFormat="1" ht="60" customHeight="1">
      <c r="A16" s="219">
        <v>2110</v>
      </c>
      <c r="B16" s="211" t="s">
        <v>561</v>
      </c>
      <c r="C16" s="220" t="s">
        <v>509</v>
      </c>
      <c r="D16" s="221" t="s">
        <v>508</v>
      </c>
      <c r="E16" s="217" t="s">
        <v>328</v>
      </c>
      <c r="F16" s="89">
        <f aca="true" t="shared" si="2" ref="F16:L16">SUM(F18)</f>
        <v>141393.1</v>
      </c>
      <c r="G16" s="89">
        <f t="shared" si="2"/>
        <v>140393.1</v>
      </c>
      <c r="H16" s="218">
        <f t="shared" si="2"/>
        <v>1000</v>
      </c>
      <c r="I16" s="89">
        <f t="shared" si="2"/>
        <v>35061.5</v>
      </c>
      <c r="J16" s="218">
        <f t="shared" si="2"/>
        <v>68608.5</v>
      </c>
      <c r="K16" s="89">
        <f t="shared" si="2"/>
        <v>104851</v>
      </c>
      <c r="L16" s="89">
        <f t="shared" si="2"/>
        <v>141393.1</v>
      </c>
    </row>
    <row r="17" spans="1:12" s="222" customFormat="1" ht="12" customHeight="1">
      <c r="A17" s="219"/>
      <c r="B17" s="211"/>
      <c r="C17" s="220"/>
      <c r="D17" s="221"/>
      <c r="E17" s="217" t="s">
        <v>452</v>
      </c>
      <c r="F17" s="89"/>
      <c r="G17" s="89"/>
      <c r="H17" s="218"/>
      <c r="I17" s="89"/>
      <c r="J17" s="218"/>
      <c r="K17" s="89"/>
      <c r="L17" s="89"/>
    </row>
    <row r="18" spans="1:12" ht="27.75" customHeight="1">
      <c r="A18" s="223">
        <v>2111</v>
      </c>
      <c r="B18" s="224" t="s">
        <v>561</v>
      </c>
      <c r="C18" s="225" t="s">
        <v>509</v>
      </c>
      <c r="D18" s="226" t="s">
        <v>509</v>
      </c>
      <c r="E18" s="227" t="s">
        <v>329</v>
      </c>
      <c r="F18" s="425">
        <f>SUM(G18:H18)</f>
        <v>141393.1</v>
      </c>
      <c r="G18" s="425">
        <v>140393.1</v>
      </c>
      <c r="H18" s="425">
        <v>1000</v>
      </c>
      <c r="I18" s="426">
        <v>35061.5</v>
      </c>
      <c r="J18" s="216">
        <v>68608.5</v>
      </c>
      <c r="K18" s="427">
        <v>104851</v>
      </c>
      <c r="L18" s="425">
        <v>141393.1</v>
      </c>
    </row>
    <row r="19" spans="1:12" ht="23.25" customHeight="1">
      <c r="A19" s="229">
        <v>2112</v>
      </c>
      <c r="B19" s="220" t="s">
        <v>561</v>
      </c>
      <c r="C19" s="220" t="s">
        <v>509</v>
      </c>
      <c r="D19" s="220" t="s">
        <v>510</v>
      </c>
      <c r="E19" s="230" t="s">
        <v>166</v>
      </c>
      <c r="F19" s="89">
        <f>SUM(G19:H19)</f>
        <v>0</v>
      </c>
      <c r="G19" s="89"/>
      <c r="H19" s="218"/>
      <c r="I19" s="89"/>
      <c r="J19" s="218"/>
      <c r="K19" s="89"/>
      <c r="L19" s="89"/>
    </row>
    <row r="20" spans="1:12" ht="18.75" customHeight="1" thickBot="1">
      <c r="A20" s="210">
        <v>2113</v>
      </c>
      <c r="B20" s="211" t="s">
        <v>561</v>
      </c>
      <c r="C20" s="212" t="s">
        <v>509</v>
      </c>
      <c r="D20" s="213" t="s">
        <v>370</v>
      </c>
      <c r="E20" s="231" t="s">
        <v>167</v>
      </c>
      <c r="F20" s="232">
        <f>SUM(G20:H20)</f>
        <v>0</v>
      </c>
      <c r="G20" s="232"/>
      <c r="H20" s="233"/>
      <c r="I20" s="232"/>
      <c r="J20" s="233"/>
      <c r="K20" s="232"/>
      <c r="L20" s="232"/>
    </row>
    <row r="21" spans="1:12" ht="18.75" customHeight="1">
      <c r="A21" s="219">
        <v>2120</v>
      </c>
      <c r="B21" s="211" t="s">
        <v>561</v>
      </c>
      <c r="C21" s="220" t="s">
        <v>510</v>
      </c>
      <c r="D21" s="221" t="s">
        <v>508</v>
      </c>
      <c r="E21" s="217" t="s">
        <v>168</v>
      </c>
      <c r="F21" s="89">
        <f aca="true" t="shared" si="3" ref="F21:L21">SUM(F23:F24)</f>
        <v>0</v>
      </c>
      <c r="G21" s="89">
        <f t="shared" si="3"/>
        <v>0</v>
      </c>
      <c r="H21" s="218">
        <f t="shared" si="3"/>
        <v>0</v>
      </c>
      <c r="I21" s="89">
        <f t="shared" si="3"/>
        <v>0</v>
      </c>
      <c r="J21" s="218">
        <f t="shared" si="3"/>
        <v>0</v>
      </c>
      <c r="K21" s="89">
        <f t="shared" si="3"/>
        <v>0</v>
      </c>
      <c r="L21" s="89">
        <f t="shared" si="3"/>
        <v>0</v>
      </c>
    </row>
    <row r="22" spans="1:12" s="222" customFormat="1" ht="18.75" customHeight="1">
      <c r="A22" s="219"/>
      <c r="B22" s="211"/>
      <c r="C22" s="220"/>
      <c r="D22" s="221"/>
      <c r="E22" s="217" t="s">
        <v>452</v>
      </c>
      <c r="F22" s="89"/>
      <c r="G22" s="89"/>
      <c r="H22" s="218"/>
      <c r="I22" s="89"/>
      <c r="J22" s="218"/>
      <c r="K22" s="89"/>
      <c r="L22" s="89"/>
    </row>
    <row r="23" spans="1:12" ht="20.25" customHeight="1" thickBot="1">
      <c r="A23" s="219">
        <v>2121</v>
      </c>
      <c r="B23" s="211" t="s">
        <v>561</v>
      </c>
      <c r="C23" s="220" t="s">
        <v>510</v>
      </c>
      <c r="D23" s="221" t="s">
        <v>509</v>
      </c>
      <c r="E23" s="217" t="s">
        <v>330</v>
      </c>
      <c r="F23" s="104">
        <f>SUM(G23:H23)</f>
        <v>0</v>
      </c>
      <c r="G23" s="104"/>
      <c r="H23" s="234"/>
      <c r="I23" s="104"/>
      <c r="J23" s="234"/>
      <c r="K23" s="104"/>
      <c r="L23" s="104"/>
    </row>
    <row r="24" spans="1:12" ht="35.25" customHeight="1" thickBot="1">
      <c r="A24" s="219">
        <v>2122</v>
      </c>
      <c r="B24" s="211" t="s">
        <v>561</v>
      </c>
      <c r="C24" s="220" t="s">
        <v>510</v>
      </c>
      <c r="D24" s="221" t="s">
        <v>510</v>
      </c>
      <c r="E24" s="217" t="s">
        <v>171</v>
      </c>
      <c r="F24" s="104">
        <f>SUM(G24:H24)</f>
        <v>0</v>
      </c>
      <c r="G24" s="104"/>
      <c r="H24" s="234"/>
      <c r="I24" s="104"/>
      <c r="J24" s="234"/>
      <c r="K24" s="104"/>
      <c r="L24" s="104"/>
    </row>
    <row r="25" spans="1:12" ht="18" customHeight="1" thickBot="1">
      <c r="A25" s="219">
        <v>2130</v>
      </c>
      <c r="B25" s="211" t="s">
        <v>561</v>
      </c>
      <c r="C25" s="220" t="s">
        <v>370</v>
      </c>
      <c r="D25" s="221" t="s">
        <v>508</v>
      </c>
      <c r="E25" s="217" t="s">
        <v>172</v>
      </c>
      <c r="F25" s="235">
        <f aca="true" t="shared" si="4" ref="F25:L25">SUM(F29,F28)</f>
        <v>6074.3</v>
      </c>
      <c r="G25" s="235">
        <f t="shared" si="4"/>
        <v>6074.3</v>
      </c>
      <c r="H25" s="235">
        <f t="shared" si="4"/>
        <v>0</v>
      </c>
      <c r="I25" s="235">
        <f t="shared" si="4"/>
        <v>1500</v>
      </c>
      <c r="J25" s="235">
        <f t="shared" si="4"/>
        <v>3000</v>
      </c>
      <c r="K25" s="235">
        <f t="shared" si="4"/>
        <v>4589</v>
      </c>
      <c r="L25" s="236">
        <f t="shared" si="4"/>
        <v>6074.3</v>
      </c>
    </row>
    <row r="26" spans="1:12" s="222" customFormat="1" ht="10.5" customHeight="1">
      <c r="A26" s="219"/>
      <c r="B26" s="211"/>
      <c r="C26" s="220"/>
      <c r="D26" s="221"/>
      <c r="E26" s="217" t="s">
        <v>452</v>
      </c>
      <c r="F26" s="89"/>
      <c r="G26" s="89"/>
      <c r="H26" s="218"/>
      <c r="I26" s="89"/>
      <c r="J26" s="218"/>
      <c r="K26" s="237"/>
      <c r="L26" s="108"/>
    </row>
    <row r="27" spans="1:12" ht="31.5" customHeight="1" thickBot="1">
      <c r="A27" s="219">
        <v>2131</v>
      </c>
      <c r="B27" s="211" t="s">
        <v>561</v>
      </c>
      <c r="C27" s="220" t="s">
        <v>370</v>
      </c>
      <c r="D27" s="221" t="s">
        <v>509</v>
      </c>
      <c r="E27" s="217" t="s">
        <v>173</v>
      </c>
      <c r="F27" s="104">
        <f>SUM(G27:H27)</f>
        <v>0</v>
      </c>
      <c r="G27" s="104"/>
      <c r="H27" s="234"/>
      <c r="I27" s="238"/>
      <c r="J27" s="238"/>
      <c r="K27" s="239"/>
      <c r="L27" s="238"/>
    </row>
    <row r="28" spans="1:12" ht="27" customHeight="1" thickBot="1">
      <c r="A28" s="219">
        <v>2132</v>
      </c>
      <c r="B28" s="211" t="s">
        <v>561</v>
      </c>
      <c r="C28" s="220">
        <v>3</v>
      </c>
      <c r="D28" s="221">
        <v>2</v>
      </c>
      <c r="E28" s="217" t="s">
        <v>174</v>
      </c>
      <c r="F28" s="104">
        <f>SUM(G28:H28)</f>
        <v>0</v>
      </c>
      <c r="G28" s="104"/>
      <c r="H28" s="104"/>
      <c r="I28" s="240"/>
      <c r="J28" s="126"/>
      <c r="K28" s="234"/>
      <c r="L28" s="104"/>
    </row>
    <row r="29" spans="1:12" ht="24" customHeight="1" thickBot="1">
      <c r="A29" s="219">
        <v>2133</v>
      </c>
      <c r="B29" s="211" t="s">
        <v>561</v>
      </c>
      <c r="C29" s="220">
        <v>3</v>
      </c>
      <c r="D29" s="221">
        <v>3</v>
      </c>
      <c r="E29" s="217" t="s">
        <v>175</v>
      </c>
      <c r="F29" s="104">
        <f>SUM(G29:H29)</f>
        <v>6074.3</v>
      </c>
      <c r="G29" s="228">
        <v>6074.3</v>
      </c>
      <c r="H29" s="228"/>
      <c r="I29" s="241">
        <v>1500</v>
      </c>
      <c r="J29" s="228">
        <v>3000</v>
      </c>
      <c r="K29" s="242">
        <v>4589</v>
      </c>
      <c r="L29" s="228">
        <v>6074.3</v>
      </c>
    </row>
    <row r="30" spans="1:12" ht="27.75" customHeight="1">
      <c r="A30" s="219">
        <v>2140</v>
      </c>
      <c r="B30" s="211" t="s">
        <v>561</v>
      </c>
      <c r="C30" s="220">
        <v>4</v>
      </c>
      <c r="D30" s="221">
        <v>0</v>
      </c>
      <c r="E30" s="217" t="s">
        <v>176</v>
      </c>
      <c r="F30" s="89">
        <f aca="true" t="shared" si="5" ref="F30:L30">SUM(F32)</f>
        <v>0</v>
      </c>
      <c r="G30" s="89">
        <f t="shared" si="5"/>
        <v>0</v>
      </c>
      <c r="H30" s="218">
        <f t="shared" si="5"/>
        <v>0</v>
      </c>
      <c r="I30" s="237">
        <f t="shared" si="5"/>
        <v>0</v>
      </c>
      <c r="J30" s="89">
        <f t="shared" si="5"/>
        <v>0</v>
      </c>
      <c r="K30" s="218">
        <f t="shared" si="5"/>
        <v>0</v>
      </c>
      <c r="L30" s="89">
        <f t="shared" si="5"/>
        <v>0</v>
      </c>
    </row>
    <row r="31" spans="1:12" s="222" customFormat="1" ht="14.25" customHeight="1">
      <c r="A31" s="219"/>
      <c r="B31" s="211"/>
      <c r="C31" s="220"/>
      <c r="D31" s="221"/>
      <c r="E31" s="217" t="s">
        <v>452</v>
      </c>
      <c r="F31" s="89"/>
      <c r="G31" s="89"/>
      <c r="H31" s="218"/>
      <c r="I31" s="237"/>
      <c r="J31" s="89"/>
      <c r="K31" s="218"/>
      <c r="L31" s="89"/>
    </row>
    <row r="32" spans="1:12" ht="24.75" customHeight="1" thickBot="1">
      <c r="A32" s="219">
        <v>2141</v>
      </c>
      <c r="B32" s="211" t="s">
        <v>561</v>
      </c>
      <c r="C32" s="220">
        <v>4</v>
      </c>
      <c r="D32" s="221">
        <v>1</v>
      </c>
      <c r="E32" s="217" t="s">
        <v>177</v>
      </c>
      <c r="F32" s="104">
        <f>SUM(G32:H32)</f>
        <v>0</v>
      </c>
      <c r="G32" s="104"/>
      <c r="H32" s="234"/>
      <c r="I32" s="240"/>
      <c r="J32" s="104"/>
      <c r="K32" s="234"/>
      <c r="L32" s="104"/>
    </row>
    <row r="33" spans="1:12" ht="49.5" customHeight="1">
      <c r="A33" s="219">
        <v>2150</v>
      </c>
      <c r="B33" s="211" t="s">
        <v>561</v>
      </c>
      <c r="C33" s="220">
        <v>5</v>
      </c>
      <c r="D33" s="221">
        <v>0</v>
      </c>
      <c r="E33" s="217" t="s">
        <v>178</v>
      </c>
      <c r="F33" s="89">
        <f aca="true" t="shared" si="6" ref="F33:L33">SUM(F35)</f>
        <v>0</v>
      </c>
      <c r="G33" s="89">
        <f t="shared" si="6"/>
        <v>0</v>
      </c>
      <c r="H33" s="218">
        <f t="shared" si="6"/>
        <v>0</v>
      </c>
      <c r="I33" s="237">
        <f t="shared" si="6"/>
        <v>0</v>
      </c>
      <c r="J33" s="89">
        <f t="shared" si="6"/>
        <v>0</v>
      </c>
      <c r="K33" s="218">
        <f t="shared" si="6"/>
        <v>0</v>
      </c>
      <c r="L33" s="89">
        <f t="shared" si="6"/>
        <v>0</v>
      </c>
    </row>
    <row r="34" spans="1:12" s="222" customFormat="1" ht="16.5" customHeight="1">
      <c r="A34" s="219"/>
      <c r="B34" s="211"/>
      <c r="C34" s="220"/>
      <c r="D34" s="221"/>
      <c r="E34" s="217" t="s">
        <v>452</v>
      </c>
      <c r="F34" s="89"/>
      <c r="G34" s="89"/>
      <c r="H34" s="218"/>
      <c r="I34" s="237"/>
      <c r="J34" s="89"/>
      <c r="K34" s="218"/>
      <c r="L34" s="89"/>
    </row>
    <row r="35" spans="1:12" ht="52.5" customHeight="1" thickBot="1">
      <c r="A35" s="219">
        <v>2151</v>
      </c>
      <c r="B35" s="211" t="s">
        <v>561</v>
      </c>
      <c r="C35" s="220">
        <v>5</v>
      </c>
      <c r="D35" s="221">
        <v>1</v>
      </c>
      <c r="E35" s="217" t="s">
        <v>179</v>
      </c>
      <c r="F35" s="104">
        <f>SUM(G35:H35)</f>
        <v>0</v>
      </c>
      <c r="G35" s="104"/>
      <c r="H35" s="234"/>
      <c r="I35" s="240"/>
      <c r="J35" s="104"/>
      <c r="K35" s="234"/>
      <c r="L35" s="104"/>
    </row>
    <row r="36" spans="1:12" ht="37.5" customHeight="1">
      <c r="A36" s="219">
        <v>2160</v>
      </c>
      <c r="B36" s="211" t="s">
        <v>561</v>
      </c>
      <c r="C36" s="220">
        <v>6</v>
      </c>
      <c r="D36" s="221">
        <v>0</v>
      </c>
      <c r="E36" s="217" t="s">
        <v>180</v>
      </c>
      <c r="F36" s="237">
        <f aca="true" t="shared" si="7" ref="F36:L36">SUM(F38)</f>
        <v>149658.2</v>
      </c>
      <c r="G36" s="108">
        <f t="shared" si="7"/>
        <v>71639.3</v>
      </c>
      <c r="H36" s="218">
        <f t="shared" si="7"/>
        <v>78018.9</v>
      </c>
      <c r="I36" s="108">
        <f t="shared" si="7"/>
        <v>76867.6</v>
      </c>
      <c r="J36" s="218">
        <f t="shared" si="7"/>
        <v>88170</v>
      </c>
      <c r="K36" s="108">
        <f t="shared" si="7"/>
        <v>118498.2</v>
      </c>
      <c r="L36" s="108">
        <f t="shared" si="7"/>
        <v>149658.2</v>
      </c>
    </row>
    <row r="37" spans="1:12" s="222" customFormat="1" ht="20.25" customHeight="1" thickBot="1">
      <c r="A37" s="219"/>
      <c r="B37" s="211"/>
      <c r="C37" s="220"/>
      <c r="D37" s="221"/>
      <c r="E37" s="217" t="s">
        <v>452</v>
      </c>
      <c r="F37" s="237"/>
      <c r="G37" s="89"/>
      <c r="H37" s="242"/>
      <c r="I37" s="228"/>
      <c r="J37" s="242"/>
      <c r="K37" s="228"/>
      <c r="L37" s="228"/>
    </row>
    <row r="38" spans="1:12" ht="39" customHeight="1" thickBot="1">
      <c r="A38" s="223">
        <v>2161</v>
      </c>
      <c r="B38" s="224" t="s">
        <v>561</v>
      </c>
      <c r="C38" s="225">
        <v>6</v>
      </c>
      <c r="D38" s="226">
        <v>1</v>
      </c>
      <c r="E38" s="227" t="s">
        <v>181</v>
      </c>
      <c r="F38" s="241">
        <f>SUM(G38:H38)</f>
        <v>149658.2</v>
      </c>
      <c r="G38" s="243">
        <v>71639.3</v>
      </c>
      <c r="H38" s="444">
        <v>78018.9</v>
      </c>
      <c r="I38" s="445">
        <v>76867.6</v>
      </c>
      <c r="J38" s="446">
        <v>88170</v>
      </c>
      <c r="K38" s="445">
        <v>118498.2</v>
      </c>
      <c r="L38" s="447">
        <v>149658.2</v>
      </c>
    </row>
    <row r="39" spans="1:12" ht="24">
      <c r="A39" s="219">
        <v>2170</v>
      </c>
      <c r="B39" s="211" t="s">
        <v>561</v>
      </c>
      <c r="C39" s="220">
        <v>7</v>
      </c>
      <c r="D39" s="221">
        <v>0</v>
      </c>
      <c r="E39" s="217" t="s">
        <v>44</v>
      </c>
      <c r="F39" s="237">
        <f aca="true" t="shared" si="8" ref="F39:L39">SUM(F41)</f>
        <v>0</v>
      </c>
      <c r="G39" s="89">
        <f t="shared" si="8"/>
        <v>0</v>
      </c>
      <c r="H39" s="244">
        <f t="shared" si="8"/>
        <v>0</v>
      </c>
      <c r="I39" s="157">
        <f t="shared" si="8"/>
        <v>0</v>
      </c>
      <c r="J39" s="244">
        <f t="shared" si="8"/>
        <v>0</v>
      </c>
      <c r="K39" s="157">
        <f t="shared" si="8"/>
        <v>0</v>
      </c>
      <c r="L39" s="157">
        <f t="shared" si="8"/>
        <v>0</v>
      </c>
    </row>
    <row r="40" spans="1:12" s="222" customFormat="1" ht="14.25" customHeight="1">
      <c r="A40" s="219"/>
      <c r="B40" s="211"/>
      <c r="C40" s="220"/>
      <c r="D40" s="221"/>
      <c r="E40" s="217" t="s">
        <v>452</v>
      </c>
      <c r="F40" s="237"/>
      <c r="G40" s="89"/>
      <c r="H40" s="218"/>
      <c r="I40" s="89"/>
      <c r="J40" s="218"/>
      <c r="K40" s="89"/>
      <c r="L40" s="89"/>
    </row>
    <row r="41" spans="1:12" ht="24.75" thickBot="1">
      <c r="A41" s="219">
        <v>2171</v>
      </c>
      <c r="B41" s="211" t="s">
        <v>561</v>
      </c>
      <c r="C41" s="220">
        <v>7</v>
      </c>
      <c r="D41" s="221">
        <v>1</v>
      </c>
      <c r="E41" s="217" t="s">
        <v>44</v>
      </c>
      <c r="F41" s="240">
        <f>SUM(G41:H41)</f>
        <v>0</v>
      </c>
      <c r="G41" s="104"/>
      <c r="H41" s="234"/>
      <c r="I41" s="104"/>
      <c r="J41" s="234"/>
      <c r="K41" s="104"/>
      <c r="L41" s="104"/>
    </row>
    <row r="42" spans="1:12" ht="38.25" customHeight="1">
      <c r="A42" s="219">
        <v>2180</v>
      </c>
      <c r="B42" s="211" t="s">
        <v>561</v>
      </c>
      <c r="C42" s="220">
        <v>8</v>
      </c>
      <c r="D42" s="221">
        <v>0</v>
      </c>
      <c r="E42" s="217" t="s">
        <v>182</v>
      </c>
      <c r="F42" s="89">
        <f aca="true" t="shared" si="9" ref="F42:L42">SUM(F44)</f>
        <v>0</v>
      </c>
      <c r="G42" s="89">
        <f t="shared" si="9"/>
        <v>0</v>
      </c>
      <c r="H42" s="218">
        <f t="shared" si="9"/>
        <v>0</v>
      </c>
      <c r="I42" s="89">
        <f t="shared" si="9"/>
        <v>0</v>
      </c>
      <c r="J42" s="218">
        <f t="shared" si="9"/>
        <v>0</v>
      </c>
      <c r="K42" s="89">
        <f t="shared" si="9"/>
        <v>0</v>
      </c>
      <c r="L42" s="89">
        <f t="shared" si="9"/>
        <v>0</v>
      </c>
    </row>
    <row r="43" spans="1:12" s="222" customFormat="1" ht="18.75" customHeight="1">
      <c r="A43" s="219"/>
      <c r="B43" s="211"/>
      <c r="C43" s="220"/>
      <c r="D43" s="221"/>
      <c r="E43" s="217" t="s">
        <v>452</v>
      </c>
      <c r="F43" s="89"/>
      <c r="G43" s="89"/>
      <c r="H43" s="218"/>
      <c r="I43" s="89"/>
      <c r="J43" s="218"/>
      <c r="K43" s="89"/>
      <c r="L43" s="89"/>
    </row>
    <row r="44" spans="1:12" ht="34.5" customHeight="1">
      <c r="A44" s="219">
        <v>2181</v>
      </c>
      <c r="B44" s="211" t="s">
        <v>561</v>
      </c>
      <c r="C44" s="220">
        <v>8</v>
      </c>
      <c r="D44" s="221">
        <v>1</v>
      </c>
      <c r="E44" s="217" t="s">
        <v>182</v>
      </c>
      <c r="F44" s="89">
        <f aca="true" t="shared" si="10" ref="F44:L44">SUM(F46:F47)</f>
        <v>0</v>
      </c>
      <c r="G44" s="89">
        <f>SUM(G46:G47)</f>
        <v>0</v>
      </c>
      <c r="H44" s="218">
        <f t="shared" si="10"/>
        <v>0</v>
      </c>
      <c r="I44" s="89">
        <f t="shared" si="10"/>
        <v>0</v>
      </c>
      <c r="J44" s="218">
        <f t="shared" si="10"/>
        <v>0</v>
      </c>
      <c r="K44" s="89">
        <f t="shared" si="10"/>
        <v>0</v>
      </c>
      <c r="L44" s="89">
        <f t="shared" si="10"/>
        <v>0</v>
      </c>
    </row>
    <row r="45" spans="1:12" ht="15.75">
      <c r="A45" s="219"/>
      <c r="B45" s="211"/>
      <c r="C45" s="220"/>
      <c r="D45" s="221"/>
      <c r="E45" s="231" t="s">
        <v>452</v>
      </c>
      <c r="F45" s="89"/>
      <c r="G45" s="89"/>
      <c r="H45" s="218"/>
      <c r="I45" s="89"/>
      <c r="J45" s="218"/>
      <c r="K45" s="89"/>
      <c r="L45" s="89"/>
    </row>
    <row r="46" spans="1:12" ht="24.75" thickBot="1">
      <c r="A46" s="219">
        <v>2182</v>
      </c>
      <c r="B46" s="211" t="s">
        <v>561</v>
      </c>
      <c r="C46" s="220">
        <v>8</v>
      </c>
      <c r="D46" s="221">
        <v>1</v>
      </c>
      <c r="E46" s="231" t="s">
        <v>459</v>
      </c>
      <c r="F46" s="104">
        <f>SUM(G46:H46)</f>
        <v>0</v>
      </c>
      <c r="G46" s="104"/>
      <c r="H46" s="234"/>
      <c r="I46" s="104"/>
      <c r="J46" s="234"/>
      <c r="K46" s="104"/>
      <c r="L46" s="104"/>
    </row>
    <row r="47" spans="1:12" ht="24.75" thickBot="1">
      <c r="A47" s="219">
        <v>2183</v>
      </c>
      <c r="B47" s="211" t="s">
        <v>561</v>
      </c>
      <c r="C47" s="220">
        <v>8</v>
      </c>
      <c r="D47" s="221">
        <v>1</v>
      </c>
      <c r="E47" s="231" t="s">
        <v>460</v>
      </c>
      <c r="F47" s="104">
        <f>SUM(G47:H47)</f>
        <v>0</v>
      </c>
      <c r="G47" s="104">
        <f aca="true" t="shared" si="11" ref="G47:L47">G48</f>
        <v>0</v>
      </c>
      <c r="H47" s="234">
        <f t="shared" si="11"/>
        <v>0</v>
      </c>
      <c r="I47" s="104">
        <f t="shared" si="11"/>
        <v>0</v>
      </c>
      <c r="J47" s="234">
        <f t="shared" si="11"/>
        <v>0</v>
      </c>
      <c r="K47" s="104">
        <f t="shared" si="11"/>
        <v>0</v>
      </c>
      <c r="L47" s="104">
        <f t="shared" si="11"/>
        <v>0</v>
      </c>
    </row>
    <row r="48" spans="1:12" ht="36.75" thickBot="1">
      <c r="A48" s="219">
        <v>2184</v>
      </c>
      <c r="B48" s="211" t="s">
        <v>561</v>
      </c>
      <c r="C48" s="220">
        <v>8</v>
      </c>
      <c r="D48" s="221">
        <v>1</v>
      </c>
      <c r="E48" s="231" t="s">
        <v>465</v>
      </c>
      <c r="F48" s="104">
        <f>SUM(G48:H48)</f>
        <v>0</v>
      </c>
      <c r="G48" s="104"/>
      <c r="H48" s="234"/>
      <c r="I48" s="104"/>
      <c r="J48" s="234"/>
      <c r="K48" s="104"/>
      <c r="L48" s="104"/>
    </row>
    <row r="49" spans="1:12" ht="15.75">
      <c r="A49" s="219">
        <v>2185</v>
      </c>
      <c r="B49" s="211" t="s">
        <v>561</v>
      </c>
      <c r="C49" s="220">
        <v>8</v>
      </c>
      <c r="D49" s="221">
        <v>1</v>
      </c>
      <c r="E49" s="231"/>
      <c r="F49" s="89"/>
      <c r="G49" s="89"/>
      <c r="H49" s="218"/>
      <c r="I49" s="89"/>
      <c r="J49" s="218"/>
      <c r="K49" s="89"/>
      <c r="L49" s="89"/>
    </row>
    <row r="50" spans="1:12" s="216" customFormat="1" ht="40.5" customHeight="1">
      <c r="A50" s="219">
        <v>2200</v>
      </c>
      <c r="B50" s="211" t="s">
        <v>562</v>
      </c>
      <c r="C50" s="220">
        <v>0</v>
      </c>
      <c r="D50" s="221">
        <v>0</v>
      </c>
      <c r="E50" s="214" t="s">
        <v>795</v>
      </c>
      <c r="F50" s="235">
        <f aca="true" t="shared" si="12" ref="F50:L50">SUM(F52,F55,F58,F61,F64)</f>
        <v>0</v>
      </c>
      <c r="G50" s="235">
        <f t="shared" si="12"/>
        <v>0</v>
      </c>
      <c r="H50" s="245">
        <f t="shared" si="12"/>
        <v>0</v>
      </c>
      <c r="I50" s="235">
        <f t="shared" si="12"/>
        <v>0</v>
      </c>
      <c r="J50" s="245">
        <f t="shared" si="12"/>
        <v>0</v>
      </c>
      <c r="K50" s="235">
        <f t="shared" si="12"/>
        <v>0</v>
      </c>
      <c r="L50" s="235">
        <f t="shared" si="12"/>
        <v>0</v>
      </c>
    </row>
    <row r="51" spans="1:12" ht="11.25" customHeight="1">
      <c r="A51" s="210"/>
      <c r="B51" s="211"/>
      <c r="C51" s="212"/>
      <c r="D51" s="213"/>
      <c r="E51" s="217" t="s">
        <v>451</v>
      </c>
      <c r="F51" s="157"/>
      <c r="G51" s="157"/>
      <c r="H51" s="244"/>
      <c r="I51" s="157"/>
      <c r="J51" s="244"/>
      <c r="K51" s="157"/>
      <c r="L51" s="157"/>
    </row>
    <row r="52" spans="1:12" ht="21" customHeight="1">
      <c r="A52" s="219">
        <v>2210</v>
      </c>
      <c r="B52" s="211" t="s">
        <v>562</v>
      </c>
      <c r="C52" s="220">
        <v>1</v>
      </c>
      <c r="D52" s="221">
        <v>0</v>
      </c>
      <c r="E52" s="217" t="s">
        <v>183</v>
      </c>
      <c r="F52" s="89">
        <f aca="true" t="shared" si="13" ref="F52:L52">SUM(F54)</f>
        <v>0</v>
      </c>
      <c r="G52" s="89">
        <f t="shared" si="13"/>
        <v>0</v>
      </c>
      <c r="H52" s="218">
        <f t="shared" si="13"/>
        <v>0</v>
      </c>
      <c r="I52" s="89">
        <f t="shared" si="13"/>
        <v>0</v>
      </c>
      <c r="J52" s="218">
        <f t="shared" si="13"/>
        <v>0</v>
      </c>
      <c r="K52" s="89">
        <f t="shared" si="13"/>
        <v>0</v>
      </c>
      <c r="L52" s="89">
        <f t="shared" si="13"/>
        <v>0</v>
      </c>
    </row>
    <row r="53" spans="1:12" s="222" customFormat="1" ht="10.5" customHeight="1">
      <c r="A53" s="219"/>
      <c r="B53" s="211"/>
      <c r="C53" s="220"/>
      <c r="D53" s="221"/>
      <c r="E53" s="217" t="s">
        <v>452</v>
      </c>
      <c r="F53" s="89"/>
      <c r="G53" s="89"/>
      <c r="H53" s="218"/>
      <c r="I53" s="89"/>
      <c r="J53" s="218"/>
      <c r="K53" s="89"/>
      <c r="L53" s="89"/>
    </row>
    <row r="54" spans="1:12" ht="19.5" customHeight="1" thickBot="1">
      <c r="A54" s="219">
        <v>2211</v>
      </c>
      <c r="B54" s="211" t="s">
        <v>562</v>
      </c>
      <c r="C54" s="220">
        <v>1</v>
      </c>
      <c r="D54" s="221">
        <v>1</v>
      </c>
      <c r="E54" s="217" t="s">
        <v>184</v>
      </c>
      <c r="F54" s="104">
        <f>SUM(G54:H54)</f>
        <v>0</v>
      </c>
      <c r="G54" s="104"/>
      <c r="H54" s="234"/>
      <c r="I54" s="104"/>
      <c r="J54" s="238"/>
      <c r="K54" s="238"/>
      <c r="L54" s="238"/>
    </row>
    <row r="55" spans="1:12" ht="17.25" customHeight="1">
      <c r="A55" s="219">
        <v>2220</v>
      </c>
      <c r="B55" s="211" t="s">
        <v>562</v>
      </c>
      <c r="C55" s="220">
        <v>2</v>
      </c>
      <c r="D55" s="221">
        <v>0</v>
      </c>
      <c r="E55" s="217" t="s">
        <v>185</v>
      </c>
      <c r="F55" s="89">
        <f aca="true" t="shared" si="14" ref="F55:L55">SUM(F57)</f>
        <v>0</v>
      </c>
      <c r="G55" s="89">
        <f t="shared" si="14"/>
        <v>0</v>
      </c>
      <c r="H55" s="218">
        <f t="shared" si="14"/>
        <v>0</v>
      </c>
      <c r="I55" s="89">
        <f t="shared" si="14"/>
        <v>0</v>
      </c>
      <c r="J55" s="218">
        <f t="shared" si="14"/>
        <v>0</v>
      </c>
      <c r="K55" s="89">
        <f t="shared" si="14"/>
        <v>0</v>
      </c>
      <c r="L55" s="89">
        <f t="shared" si="14"/>
        <v>0</v>
      </c>
    </row>
    <row r="56" spans="1:12" s="222" customFormat="1" ht="10.5" customHeight="1">
      <c r="A56" s="219"/>
      <c r="B56" s="211"/>
      <c r="C56" s="220"/>
      <c r="D56" s="221"/>
      <c r="E56" s="217" t="s">
        <v>452</v>
      </c>
      <c r="F56" s="89"/>
      <c r="G56" s="89"/>
      <c r="H56" s="218"/>
      <c r="I56" s="89"/>
      <c r="J56" s="218"/>
      <c r="K56" s="89"/>
      <c r="L56" s="89"/>
    </row>
    <row r="57" spans="1:12" ht="15.75" customHeight="1" thickBot="1">
      <c r="A57" s="219">
        <v>2221</v>
      </c>
      <c r="B57" s="211" t="s">
        <v>562</v>
      </c>
      <c r="C57" s="220">
        <v>2</v>
      </c>
      <c r="D57" s="221">
        <v>1</v>
      </c>
      <c r="E57" s="217" t="s">
        <v>186</v>
      </c>
      <c r="F57" s="104">
        <f>SUM(G57:H57)</f>
        <v>0</v>
      </c>
      <c r="G57" s="104"/>
      <c r="H57" s="234"/>
      <c r="I57" s="104"/>
      <c r="J57" s="234"/>
      <c r="K57" s="104"/>
      <c r="L57" s="104"/>
    </row>
    <row r="58" spans="1:12" ht="17.25" customHeight="1">
      <c r="A58" s="219">
        <v>2230</v>
      </c>
      <c r="B58" s="211" t="s">
        <v>562</v>
      </c>
      <c r="C58" s="220">
        <v>3</v>
      </c>
      <c r="D58" s="221">
        <v>0</v>
      </c>
      <c r="E58" s="217" t="s">
        <v>187</v>
      </c>
      <c r="F58" s="89">
        <f aca="true" t="shared" si="15" ref="F58:L58">SUM(F60)</f>
        <v>0</v>
      </c>
      <c r="G58" s="89">
        <f t="shared" si="15"/>
        <v>0</v>
      </c>
      <c r="H58" s="218">
        <f t="shared" si="15"/>
        <v>0</v>
      </c>
      <c r="I58" s="89">
        <f t="shared" si="15"/>
        <v>0</v>
      </c>
      <c r="J58" s="218">
        <f t="shared" si="15"/>
        <v>0</v>
      </c>
      <c r="K58" s="89">
        <f t="shared" si="15"/>
        <v>0</v>
      </c>
      <c r="L58" s="89">
        <f t="shared" si="15"/>
        <v>0</v>
      </c>
    </row>
    <row r="59" spans="1:12" s="222" customFormat="1" ht="14.25" customHeight="1">
      <c r="A59" s="219"/>
      <c r="B59" s="211"/>
      <c r="C59" s="220"/>
      <c r="D59" s="221"/>
      <c r="E59" s="217" t="s">
        <v>452</v>
      </c>
      <c r="F59" s="89"/>
      <c r="G59" s="89"/>
      <c r="H59" s="218"/>
      <c r="I59" s="89"/>
      <c r="J59" s="218"/>
      <c r="K59" s="89"/>
      <c r="L59" s="89"/>
    </row>
    <row r="60" spans="1:12" ht="19.5" customHeight="1" thickBot="1">
      <c r="A60" s="219">
        <v>2231</v>
      </c>
      <c r="B60" s="211" t="s">
        <v>562</v>
      </c>
      <c r="C60" s="220">
        <v>3</v>
      </c>
      <c r="D60" s="221">
        <v>1</v>
      </c>
      <c r="E60" s="217" t="s">
        <v>188</v>
      </c>
      <c r="F60" s="104">
        <f>SUM(G60:H60)</f>
        <v>0</v>
      </c>
      <c r="G60" s="104"/>
      <c r="H60" s="234"/>
      <c r="I60" s="104"/>
      <c r="J60" s="234"/>
      <c r="K60" s="104"/>
      <c r="L60" s="104"/>
    </row>
    <row r="61" spans="1:12" ht="38.25" customHeight="1">
      <c r="A61" s="219">
        <v>2240</v>
      </c>
      <c r="B61" s="211" t="s">
        <v>562</v>
      </c>
      <c r="C61" s="220">
        <v>4</v>
      </c>
      <c r="D61" s="221">
        <v>0</v>
      </c>
      <c r="E61" s="217" t="s">
        <v>189</v>
      </c>
      <c r="F61" s="89">
        <f aca="true" t="shared" si="16" ref="F61:L61">SUM(F63)</f>
        <v>0</v>
      </c>
      <c r="G61" s="89">
        <f t="shared" si="16"/>
        <v>0</v>
      </c>
      <c r="H61" s="218">
        <f t="shared" si="16"/>
        <v>0</v>
      </c>
      <c r="I61" s="89">
        <f t="shared" si="16"/>
        <v>0</v>
      </c>
      <c r="J61" s="218">
        <f t="shared" si="16"/>
        <v>0</v>
      </c>
      <c r="K61" s="89">
        <f t="shared" si="16"/>
        <v>0</v>
      </c>
      <c r="L61" s="89">
        <f t="shared" si="16"/>
        <v>0</v>
      </c>
    </row>
    <row r="62" spans="1:12" s="222" customFormat="1" ht="15.75" customHeight="1">
      <c r="A62" s="219"/>
      <c r="B62" s="220"/>
      <c r="C62" s="220"/>
      <c r="D62" s="221"/>
      <c r="E62" s="217" t="s">
        <v>452</v>
      </c>
      <c r="F62" s="89"/>
      <c r="G62" s="89"/>
      <c r="H62" s="218"/>
      <c r="I62" s="89"/>
      <c r="J62" s="218"/>
      <c r="K62" s="89"/>
      <c r="L62" s="89"/>
    </row>
    <row r="63" spans="1:12" ht="34.5" customHeight="1" thickBot="1">
      <c r="A63" s="219">
        <v>2241</v>
      </c>
      <c r="B63" s="211" t="s">
        <v>562</v>
      </c>
      <c r="C63" s="220">
        <v>4</v>
      </c>
      <c r="D63" s="221">
        <v>1</v>
      </c>
      <c r="E63" s="217" t="s">
        <v>189</v>
      </c>
      <c r="F63" s="104">
        <f>SUM(G63:H63)</f>
        <v>0</v>
      </c>
      <c r="G63" s="104"/>
      <c r="H63" s="234"/>
      <c r="I63" s="104"/>
      <c r="J63" s="234"/>
      <c r="K63" s="104"/>
      <c r="L63" s="104"/>
    </row>
    <row r="64" spans="1:12" ht="27.75" customHeight="1">
      <c r="A64" s="219">
        <v>2250</v>
      </c>
      <c r="B64" s="211" t="s">
        <v>562</v>
      </c>
      <c r="C64" s="220">
        <v>5</v>
      </c>
      <c r="D64" s="221">
        <v>0</v>
      </c>
      <c r="E64" s="217" t="s">
        <v>190</v>
      </c>
      <c r="F64" s="89">
        <f aca="true" t="shared" si="17" ref="F64:L64">SUM(F66)</f>
        <v>0</v>
      </c>
      <c r="G64" s="89">
        <f t="shared" si="17"/>
        <v>0</v>
      </c>
      <c r="H64" s="218">
        <f t="shared" si="17"/>
        <v>0</v>
      </c>
      <c r="I64" s="89">
        <f t="shared" si="17"/>
        <v>0</v>
      </c>
      <c r="J64" s="218">
        <f t="shared" si="17"/>
        <v>0</v>
      </c>
      <c r="K64" s="89">
        <f t="shared" si="17"/>
        <v>0</v>
      </c>
      <c r="L64" s="89">
        <f t="shared" si="17"/>
        <v>0</v>
      </c>
    </row>
    <row r="65" spans="1:12" s="222" customFormat="1" ht="13.5" customHeight="1">
      <c r="A65" s="219"/>
      <c r="B65" s="211"/>
      <c r="C65" s="220"/>
      <c r="D65" s="221"/>
      <c r="E65" s="217" t="s">
        <v>452</v>
      </c>
      <c r="F65" s="89"/>
      <c r="G65" s="89"/>
      <c r="H65" s="218"/>
      <c r="I65" s="89"/>
      <c r="J65" s="218"/>
      <c r="K65" s="89"/>
      <c r="L65" s="89"/>
    </row>
    <row r="66" spans="1:12" ht="25.5" customHeight="1" thickBot="1">
      <c r="A66" s="219">
        <v>2251</v>
      </c>
      <c r="B66" s="220" t="s">
        <v>562</v>
      </c>
      <c r="C66" s="220">
        <v>5</v>
      </c>
      <c r="D66" s="221">
        <v>1</v>
      </c>
      <c r="E66" s="217" t="s">
        <v>190</v>
      </c>
      <c r="F66" s="104">
        <f>SUM(G66:H66)</f>
        <v>0</v>
      </c>
      <c r="G66" s="104"/>
      <c r="H66" s="234"/>
      <c r="I66" s="104"/>
      <c r="J66" s="234"/>
      <c r="K66" s="104"/>
      <c r="L66" s="104"/>
    </row>
    <row r="67" spans="1:12" s="216" customFormat="1" ht="62.25" customHeight="1">
      <c r="A67" s="219">
        <v>2300</v>
      </c>
      <c r="B67" s="246" t="s">
        <v>563</v>
      </c>
      <c r="C67" s="247">
        <v>0</v>
      </c>
      <c r="D67" s="248">
        <v>0</v>
      </c>
      <c r="E67" s="249" t="s">
        <v>796</v>
      </c>
      <c r="F67" s="235">
        <f aca="true" t="shared" si="18" ref="F67:L67">SUM(F69,F74,F77,F81,F84,F87,F90)</f>
        <v>0</v>
      </c>
      <c r="G67" s="235">
        <f t="shared" si="18"/>
        <v>0</v>
      </c>
      <c r="H67" s="245">
        <f t="shared" si="18"/>
        <v>0</v>
      </c>
      <c r="I67" s="235">
        <f t="shared" si="18"/>
        <v>0</v>
      </c>
      <c r="J67" s="245">
        <f t="shared" si="18"/>
        <v>0</v>
      </c>
      <c r="K67" s="235">
        <f t="shared" si="18"/>
        <v>0</v>
      </c>
      <c r="L67" s="235">
        <f t="shared" si="18"/>
        <v>0</v>
      </c>
    </row>
    <row r="68" spans="1:12" ht="13.5" customHeight="1">
      <c r="A68" s="210"/>
      <c r="B68" s="211"/>
      <c r="C68" s="212"/>
      <c r="D68" s="213"/>
      <c r="E68" s="217" t="s">
        <v>451</v>
      </c>
      <c r="F68" s="157"/>
      <c r="G68" s="157"/>
      <c r="H68" s="244"/>
      <c r="I68" s="157"/>
      <c r="J68" s="244"/>
      <c r="K68" s="157"/>
      <c r="L68" s="157"/>
    </row>
    <row r="69" spans="1:12" ht="26.25" customHeight="1">
      <c r="A69" s="219">
        <v>2310</v>
      </c>
      <c r="B69" s="246" t="s">
        <v>563</v>
      </c>
      <c r="C69" s="220">
        <v>1</v>
      </c>
      <c r="D69" s="221">
        <v>0</v>
      </c>
      <c r="E69" s="217" t="s">
        <v>356</v>
      </c>
      <c r="F69" s="89">
        <f aca="true" t="shared" si="19" ref="F69:L69">SUM(F71:F73)</f>
        <v>0</v>
      </c>
      <c r="G69" s="89">
        <f t="shared" si="19"/>
        <v>0</v>
      </c>
      <c r="H69" s="218">
        <f t="shared" si="19"/>
        <v>0</v>
      </c>
      <c r="I69" s="89">
        <f t="shared" si="19"/>
        <v>0</v>
      </c>
      <c r="J69" s="218">
        <f t="shared" si="19"/>
        <v>0</v>
      </c>
      <c r="K69" s="89">
        <f t="shared" si="19"/>
        <v>0</v>
      </c>
      <c r="L69" s="89">
        <f t="shared" si="19"/>
        <v>0</v>
      </c>
    </row>
    <row r="70" spans="1:12" s="222" customFormat="1" ht="12.75" customHeight="1">
      <c r="A70" s="219"/>
      <c r="B70" s="211"/>
      <c r="C70" s="220"/>
      <c r="D70" s="221"/>
      <c r="E70" s="217" t="s">
        <v>452</v>
      </c>
      <c r="F70" s="89"/>
      <c r="G70" s="89"/>
      <c r="H70" s="218"/>
      <c r="I70" s="89"/>
      <c r="J70" s="218"/>
      <c r="K70" s="89"/>
      <c r="L70" s="89"/>
    </row>
    <row r="71" spans="1:12" ht="21.75" customHeight="1" thickBot="1">
      <c r="A71" s="219">
        <v>2311</v>
      </c>
      <c r="B71" s="246" t="s">
        <v>563</v>
      </c>
      <c r="C71" s="220">
        <v>1</v>
      </c>
      <c r="D71" s="221">
        <v>1</v>
      </c>
      <c r="E71" s="217" t="s">
        <v>191</v>
      </c>
      <c r="F71" s="104">
        <f>SUM(G71:H71)</f>
        <v>0</v>
      </c>
      <c r="G71" s="104"/>
      <c r="H71" s="234"/>
      <c r="I71" s="104"/>
      <c r="J71" s="234"/>
      <c r="K71" s="104"/>
      <c r="L71" s="104"/>
    </row>
    <row r="72" spans="1:12" ht="16.5" thickBot="1">
      <c r="A72" s="219">
        <v>2312</v>
      </c>
      <c r="B72" s="246" t="s">
        <v>563</v>
      </c>
      <c r="C72" s="220">
        <v>1</v>
      </c>
      <c r="D72" s="221">
        <v>2</v>
      </c>
      <c r="E72" s="217" t="s">
        <v>357</v>
      </c>
      <c r="F72" s="104">
        <f>SUM(G72:H72)</f>
        <v>0</v>
      </c>
      <c r="G72" s="104"/>
      <c r="H72" s="234"/>
      <c r="I72" s="104"/>
      <c r="J72" s="234"/>
      <c r="K72" s="104"/>
      <c r="L72" s="104"/>
    </row>
    <row r="73" spans="1:12" ht="16.5" thickBot="1">
      <c r="A73" s="219">
        <v>2313</v>
      </c>
      <c r="B73" s="246" t="s">
        <v>563</v>
      </c>
      <c r="C73" s="220">
        <v>1</v>
      </c>
      <c r="D73" s="221">
        <v>3</v>
      </c>
      <c r="E73" s="217" t="s">
        <v>358</v>
      </c>
      <c r="F73" s="104">
        <f>SUM(G73:H73)</f>
        <v>0</v>
      </c>
      <c r="G73" s="104"/>
      <c r="H73" s="234"/>
      <c r="I73" s="104"/>
      <c r="J73" s="234"/>
      <c r="K73" s="104"/>
      <c r="L73" s="104"/>
    </row>
    <row r="74" spans="1:12" ht="19.5" customHeight="1">
      <c r="A74" s="219">
        <v>2320</v>
      </c>
      <c r="B74" s="246" t="s">
        <v>563</v>
      </c>
      <c r="C74" s="220">
        <v>2</v>
      </c>
      <c r="D74" s="221">
        <v>0</v>
      </c>
      <c r="E74" s="217" t="s">
        <v>359</v>
      </c>
      <c r="F74" s="89">
        <f aca="true" t="shared" si="20" ref="F74:L74">SUM(F76)</f>
        <v>0</v>
      </c>
      <c r="G74" s="89">
        <f t="shared" si="20"/>
        <v>0</v>
      </c>
      <c r="H74" s="218">
        <f t="shared" si="20"/>
        <v>0</v>
      </c>
      <c r="I74" s="89">
        <f t="shared" si="20"/>
        <v>0</v>
      </c>
      <c r="J74" s="218">
        <f t="shared" si="20"/>
        <v>0</v>
      </c>
      <c r="K74" s="89">
        <f t="shared" si="20"/>
        <v>0</v>
      </c>
      <c r="L74" s="89">
        <f t="shared" si="20"/>
        <v>0</v>
      </c>
    </row>
    <row r="75" spans="1:12" s="222" customFormat="1" ht="14.25" customHeight="1">
      <c r="A75" s="219"/>
      <c r="B75" s="211"/>
      <c r="C75" s="220"/>
      <c r="D75" s="221"/>
      <c r="E75" s="217" t="s">
        <v>452</v>
      </c>
      <c r="F75" s="89"/>
      <c r="G75" s="89"/>
      <c r="H75" s="218"/>
      <c r="I75" s="89"/>
      <c r="J75" s="218"/>
      <c r="K75" s="89"/>
      <c r="L75" s="89"/>
    </row>
    <row r="76" spans="1:12" ht="15.75" customHeight="1" thickBot="1">
      <c r="A76" s="219">
        <v>2321</v>
      </c>
      <c r="B76" s="246" t="s">
        <v>563</v>
      </c>
      <c r="C76" s="220">
        <v>2</v>
      </c>
      <c r="D76" s="221">
        <v>1</v>
      </c>
      <c r="E76" s="217" t="s">
        <v>360</v>
      </c>
      <c r="F76" s="104">
        <f>SUM(G76:H76)</f>
        <v>0</v>
      </c>
      <c r="G76" s="104"/>
      <c r="H76" s="234"/>
      <c r="I76" s="104"/>
      <c r="J76" s="234"/>
      <c r="K76" s="104"/>
      <c r="L76" s="104"/>
    </row>
    <row r="77" spans="1:12" ht="26.25" customHeight="1">
      <c r="A77" s="219">
        <v>2330</v>
      </c>
      <c r="B77" s="246" t="s">
        <v>563</v>
      </c>
      <c r="C77" s="220">
        <v>3</v>
      </c>
      <c r="D77" s="221">
        <v>0</v>
      </c>
      <c r="E77" s="217" t="s">
        <v>361</v>
      </c>
      <c r="F77" s="89">
        <f aca="true" t="shared" si="21" ref="F77:L77">SUM(F79:F80)</f>
        <v>0</v>
      </c>
      <c r="G77" s="89">
        <f t="shared" si="21"/>
        <v>0</v>
      </c>
      <c r="H77" s="218">
        <f t="shared" si="21"/>
        <v>0</v>
      </c>
      <c r="I77" s="89">
        <f t="shared" si="21"/>
        <v>0</v>
      </c>
      <c r="J77" s="218">
        <f t="shared" si="21"/>
        <v>0</v>
      </c>
      <c r="K77" s="89">
        <f t="shared" si="21"/>
        <v>0</v>
      </c>
      <c r="L77" s="89">
        <f t="shared" si="21"/>
        <v>0</v>
      </c>
    </row>
    <row r="78" spans="1:12" s="222" customFormat="1" ht="16.5" customHeight="1">
      <c r="A78" s="219"/>
      <c r="B78" s="211"/>
      <c r="C78" s="220"/>
      <c r="D78" s="221"/>
      <c r="E78" s="217" t="s">
        <v>452</v>
      </c>
      <c r="F78" s="89"/>
      <c r="G78" s="89"/>
      <c r="H78" s="218"/>
      <c r="I78" s="89"/>
      <c r="J78" s="218"/>
      <c r="K78" s="89"/>
      <c r="L78" s="89"/>
    </row>
    <row r="79" spans="1:12" ht="20.25" customHeight="1" thickBot="1">
      <c r="A79" s="219">
        <v>2331</v>
      </c>
      <c r="B79" s="246" t="s">
        <v>563</v>
      </c>
      <c r="C79" s="220">
        <v>3</v>
      </c>
      <c r="D79" s="221">
        <v>1</v>
      </c>
      <c r="E79" s="217" t="s">
        <v>192</v>
      </c>
      <c r="F79" s="104">
        <f>SUM(G79:H79)</f>
        <v>0</v>
      </c>
      <c r="G79" s="104"/>
      <c r="H79" s="234"/>
      <c r="I79" s="104"/>
      <c r="J79" s="234"/>
      <c r="K79" s="104"/>
      <c r="L79" s="104"/>
    </row>
    <row r="80" spans="1:12" ht="16.5" thickBot="1">
      <c r="A80" s="219">
        <v>2332</v>
      </c>
      <c r="B80" s="246" t="s">
        <v>563</v>
      </c>
      <c r="C80" s="220">
        <v>3</v>
      </c>
      <c r="D80" s="221">
        <v>2</v>
      </c>
      <c r="E80" s="217" t="s">
        <v>362</v>
      </c>
      <c r="F80" s="104">
        <f>SUM(G80:H80)</f>
        <v>0</v>
      </c>
      <c r="G80" s="104"/>
      <c r="H80" s="234"/>
      <c r="I80" s="104"/>
      <c r="J80" s="234"/>
      <c r="K80" s="104"/>
      <c r="L80" s="104"/>
    </row>
    <row r="81" spans="1:12" ht="15.75">
      <c r="A81" s="219">
        <v>2340</v>
      </c>
      <c r="B81" s="246" t="s">
        <v>563</v>
      </c>
      <c r="C81" s="220">
        <v>4</v>
      </c>
      <c r="D81" s="221">
        <v>0</v>
      </c>
      <c r="E81" s="217" t="s">
        <v>363</v>
      </c>
      <c r="F81" s="89">
        <f aca="true" t="shared" si="22" ref="F81:L81">SUM(F83)</f>
        <v>0</v>
      </c>
      <c r="G81" s="89">
        <f t="shared" si="22"/>
        <v>0</v>
      </c>
      <c r="H81" s="218">
        <f t="shared" si="22"/>
        <v>0</v>
      </c>
      <c r="I81" s="89">
        <f t="shared" si="22"/>
        <v>0</v>
      </c>
      <c r="J81" s="218">
        <f t="shared" si="22"/>
        <v>0</v>
      </c>
      <c r="K81" s="89">
        <f t="shared" si="22"/>
        <v>0</v>
      </c>
      <c r="L81" s="89">
        <f t="shared" si="22"/>
        <v>0</v>
      </c>
    </row>
    <row r="82" spans="1:12" s="222" customFormat="1" ht="14.25" customHeight="1">
      <c r="A82" s="219"/>
      <c r="B82" s="211"/>
      <c r="C82" s="220"/>
      <c r="D82" s="221"/>
      <c r="E82" s="217" t="s">
        <v>452</v>
      </c>
      <c r="F82" s="89"/>
      <c r="G82" s="89"/>
      <c r="H82" s="218"/>
      <c r="I82" s="89"/>
      <c r="J82" s="218"/>
      <c r="K82" s="89"/>
      <c r="L82" s="89"/>
    </row>
    <row r="83" spans="1:12" ht="16.5" thickBot="1">
      <c r="A83" s="219">
        <v>2341</v>
      </c>
      <c r="B83" s="246" t="s">
        <v>563</v>
      </c>
      <c r="C83" s="220">
        <v>4</v>
      </c>
      <c r="D83" s="221">
        <v>1</v>
      </c>
      <c r="E83" s="217" t="s">
        <v>363</v>
      </c>
      <c r="F83" s="104">
        <f>SUM(G83:H83)</f>
        <v>0</v>
      </c>
      <c r="G83" s="104"/>
      <c r="H83" s="234"/>
      <c r="I83" s="104"/>
      <c r="J83" s="234"/>
      <c r="K83" s="104"/>
      <c r="L83" s="104"/>
    </row>
    <row r="84" spans="1:12" ht="14.25" customHeight="1">
      <c r="A84" s="219">
        <v>2350</v>
      </c>
      <c r="B84" s="246" t="s">
        <v>563</v>
      </c>
      <c r="C84" s="220">
        <v>5</v>
      </c>
      <c r="D84" s="221">
        <v>0</v>
      </c>
      <c r="E84" s="217" t="s">
        <v>193</v>
      </c>
      <c r="F84" s="89">
        <f aca="true" t="shared" si="23" ref="F84:L84">SUM(F86)</f>
        <v>0</v>
      </c>
      <c r="G84" s="89">
        <f t="shared" si="23"/>
        <v>0</v>
      </c>
      <c r="H84" s="218">
        <f t="shared" si="23"/>
        <v>0</v>
      </c>
      <c r="I84" s="89">
        <f t="shared" si="23"/>
        <v>0</v>
      </c>
      <c r="J84" s="218">
        <f t="shared" si="23"/>
        <v>0</v>
      </c>
      <c r="K84" s="89">
        <f t="shared" si="23"/>
        <v>0</v>
      </c>
      <c r="L84" s="89">
        <f t="shared" si="23"/>
        <v>0</v>
      </c>
    </row>
    <row r="85" spans="1:12" s="222" customFormat="1" ht="14.25" customHeight="1">
      <c r="A85" s="219"/>
      <c r="B85" s="211"/>
      <c r="C85" s="220"/>
      <c r="D85" s="221"/>
      <c r="E85" s="217" t="s">
        <v>452</v>
      </c>
      <c r="F85" s="89"/>
      <c r="G85" s="89"/>
      <c r="H85" s="218"/>
      <c r="I85" s="89"/>
      <c r="J85" s="218"/>
      <c r="K85" s="89"/>
      <c r="L85" s="89"/>
    </row>
    <row r="86" spans="1:12" ht="18" customHeight="1" thickBot="1">
      <c r="A86" s="219">
        <v>2351</v>
      </c>
      <c r="B86" s="246" t="s">
        <v>563</v>
      </c>
      <c r="C86" s="220">
        <v>5</v>
      </c>
      <c r="D86" s="221">
        <v>1</v>
      </c>
      <c r="E86" s="217" t="s">
        <v>194</v>
      </c>
      <c r="F86" s="104">
        <f>SUM(G86:H86)</f>
        <v>0</v>
      </c>
      <c r="G86" s="104"/>
      <c r="H86" s="234"/>
      <c r="I86" s="104"/>
      <c r="J86" s="234"/>
      <c r="K86" s="104"/>
      <c r="L86" s="104"/>
    </row>
    <row r="87" spans="1:12" ht="39" customHeight="1">
      <c r="A87" s="219">
        <v>2360</v>
      </c>
      <c r="B87" s="246" t="s">
        <v>563</v>
      </c>
      <c r="C87" s="220">
        <v>6</v>
      </c>
      <c r="D87" s="221">
        <v>0</v>
      </c>
      <c r="E87" s="217" t="s">
        <v>483</v>
      </c>
      <c r="F87" s="89">
        <f aca="true" t="shared" si="24" ref="F87:L87">SUM(F89)</f>
        <v>0</v>
      </c>
      <c r="G87" s="89">
        <f t="shared" si="24"/>
        <v>0</v>
      </c>
      <c r="H87" s="218">
        <f t="shared" si="24"/>
        <v>0</v>
      </c>
      <c r="I87" s="89">
        <f t="shared" si="24"/>
        <v>0</v>
      </c>
      <c r="J87" s="218">
        <f t="shared" si="24"/>
        <v>0</v>
      </c>
      <c r="K87" s="89">
        <f t="shared" si="24"/>
        <v>0</v>
      </c>
      <c r="L87" s="89">
        <f t="shared" si="24"/>
        <v>0</v>
      </c>
    </row>
    <row r="88" spans="1:12" s="222" customFormat="1" ht="13.5" customHeight="1">
      <c r="A88" s="219"/>
      <c r="B88" s="211"/>
      <c r="C88" s="220"/>
      <c r="D88" s="221"/>
      <c r="E88" s="217" t="s">
        <v>452</v>
      </c>
      <c r="F88" s="89"/>
      <c r="G88" s="89"/>
      <c r="H88" s="218"/>
      <c r="I88" s="89"/>
      <c r="J88" s="218"/>
      <c r="K88" s="89"/>
      <c r="L88" s="89"/>
    </row>
    <row r="89" spans="1:12" ht="42" customHeight="1" thickBot="1">
      <c r="A89" s="219">
        <v>2361</v>
      </c>
      <c r="B89" s="246" t="s">
        <v>563</v>
      </c>
      <c r="C89" s="220">
        <v>6</v>
      </c>
      <c r="D89" s="221">
        <v>1</v>
      </c>
      <c r="E89" s="217" t="s">
        <v>483</v>
      </c>
      <c r="F89" s="104">
        <f>SUM(G89:H89)</f>
        <v>0</v>
      </c>
      <c r="G89" s="104"/>
      <c r="H89" s="234"/>
      <c r="I89" s="104"/>
      <c r="J89" s="234"/>
      <c r="K89" s="104"/>
      <c r="L89" s="104"/>
    </row>
    <row r="90" spans="1:12" ht="34.5" customHeight="1">
      <c r="A90" s="219">
        <v>2370</v>
      </c>
      <c r="B90" s="246" t="s">
        <v>563</v>
      </c>
      <c r="C90" s="220">
        <v>7</v>
      </c>
      <c r="D90" s="221">
        <v>0</v>
      </c>
      <c r="E90" s="217" t="s">
        <v>484</v>
      </c>
      <c r="F90" s="89">
        <f aca="true" t="shared" si="25" ref="F90:L90">SUM(F92)</f>
        <v>0</v>
      </c>
      <c r="G90" s="89">
        <f t="shared" si="25"/>
        <v>0</v>
      </c>
      <c r="H90" s="218">
        <f t="shared" si="25"/>
        <v>0</v>
      </c>
      <c r="I90" s="89">
        <f t="shared" si="25"/>
        <v>0</v>
      </c>
      <c r="J90" s="218">
        <f t="shared" si="25"/>
        <v>0</v>
      </c>
      <c r="K90" s="89">
        <f t="shared" si="25"/>
        <v>0</v>
      </c>
      <c r="L90" s="89">
        <f t="shared" si="25"/>
        <v>0</v>
      </c>
    </row>
    <row r="91" spans="1:12" s="222" customFormat="1" ht="12" customHeight="1">
      <c r="A91" s="219"/>
      <c r="B91" s="211"/>
      <c r="C91" s="220"/>
      <c r="D91" s="221"/>
      <c r="E91" s="217" t="s">
        <v>452</v>
      </c>
      <c r="F91" s="89"/>
      <c r="G91" s="89"/>
      <c r="H91" s="218"/>
      <c r="I91" s="89"/>
      <c r="J91" s="218"/>
      <c r="K91" s="89"/>
      <c r="L91" s="89"/>
    </row>
    <row r="92" spans="1:12" ht="38.25" customHeight="1" thickBot="1">
      <c r="A92" s="219">
        <v>2371</v>
      </c>
      <c r="B92" s="246" t="s">
        <v>563</v>
      </c>
      <c r="C92" s="220">
        <v>7</v>
      </c>
      <c r="D92" s="221">
        <v>1</v>
      </c>
      <c r="E92" s="217" t="s">
        <v>485</v>
      </c>
      <c r="F92" s="104">
        <f>SUM(G92:H92)</f>
        <v>0</v>
      </c>
      <c r="G92" s="104"/>
      <c r="H92" s="234"/>
      <c r="I92" s="104"/>
      <c r="J92" s="234"/>
      <c r="K92" s="104"/>
      <c r="L92" s="104"/>
    </row>
    <row r="93" spans="1:12" s="216" customFormat="1" ht="48.75" customHeight="1">
      <c r="A93" s="219">
        <v>2400</v>
      </c>
      <c r="B93" s="246" t="s">
        <v>1</v>
      </c>
      <c r="C93" s="247">
        <v>0</v>
      </c>
      <c r="D93" s="248">
        <v>0</v>
      </c>
      <c r="E93" s="249" t="s">
        <v>797</v>
      </c>
      <c r="F93" s="235">
        <f aca="true" t="shared" si="26" ref="F93:K93">SUM(F95,F99,F108,F116,F121,F128,F131,F137,F146)</f>
        <v>142589.3</v>
      </c>
      <c r="G93" s="235">
        <f t="shared" si="26"/>
        <v>21552</v>
      </c>
      <c r="H93" s="235">
        <f t="shared" si="26"/>
        <v>121037.3</v>
      </c>
      <c r="I93" s="235">
        <f t="shared" si="26"/>
        <v>126387.3</v>
      </c>
      <c r="J93" s="235">
        <f t="shared" si="26"/>
        <v>133137.3</v>
      </c>
      <c r="K93" s="235">
        <f t="shared" si="26"/>
        <v>137487.3</v>
      </c>
      <c r="L93" s="235">
        <f>L101+L123+L146</f>
        <v>142589.3</v>
      </c>
    </row>
    <row r="94" spans="1:12" ht="18" customHeight="1">
      <c r="A94" s="210"/>
      <c r="B94" s="211"/>
      <c r="C94" s="212"/>
      <c r="D94" s="213"/>
      <c r="E94" s="217" t="s">
        <v>451</v>
      </c>
      <c r="F94" s="157"/>
      <c r="G94" s="157"/>
      <c r="H94" s="244"/>
      <c r="I94" s="157"/>
      <c r="J94" s="244"/>
      <c r="K94" s="157"/>
      <c r="L94" s="157"/>
    </row>
    <row r="95" spans="1:12" ht="36.75" customHeight="1">
      <c r="A95" s="219">
        <v>2410</v>
      </c>
      <c r="B95" s="246" t="s">
        <v>1</v>
      </c>
      <c r="C95" s="220">
        <v>1</v>
      </c>
      <c r="D95" s="221">
        <v>0</v>
      </c>
      <c r="E95" s="217" t="s">
        <v>195</v>
      </c>
      <c r="F95" s="89">
        <f aca="true" t="shared" si="27" ref="F95:L95">SUM(F97:F98)</f>
        <v>0</v>
      </c>
      <c r="G95" s="89">
        <f t="shared" si="27"/>
        <v>0</v>
      </c>
      <c r="H95" s="218">
        <f t="shared" si="27"/>
        <v>0</v>
      </c>
      <c r="I95" s="89">
        <f t="shared" si="27"/>
        <v>0</v>
      </c>
      <c r="J95" s="218">
        <f t="shared" si="27"/>
        <v>0</v>
      </c>
      <c r="K95" s="89">
        <f t="shared" si="27"/>
        <v>0</v>
      </c>
      <c r="L95" s="89">
        <f t="shared" si="27"/>
        <v>0</v>
      </c>
    </row>
    <row r="96" spans="1:12" s="222" customFormat="1" ht="13.5" customHeight="1">
      <c r="A96" s="219"/>
      <c r="B96" s="211"/>
      <c r="C96" s="220"/>
      <c r="D96" s="221"/>
      <c r="E96" s="217" t="s">
        <v>452</v>
      </c>
      <c r="F96" s="89"/>
      <c r="G96" s="89"/>
      <c r="H96" s="218"/>
      <c r="I96" s="89"/>
      <c r="J96" s="218"/>
      <c r="K96" s="89"/>
      <c r="L96" s="89"/>
    </row>
    <row r="97" spans="1:12" ht="29.25" customHeight="1" thickBot="1">
      <c r="A97" s="219">
        <v>2411</v>
      </c>
      <c r="B97" s="246" t="s">
        <v>1</v>
      </c>
      <c r="C97" s="220">
        <v>1</v>
      </c>
      <c r="D97" s="221">
        <v>1</v>
      </c>
      <c r="E97" s="217" t="s">
        <v>196</v>
      </c>
      <c r="F97" s="104">
        <f>SUM(G97:H97)</f>
        <v>0</v>
      </c>
      <c r="G97" s="104"/>
      <c r="H97" s="234"/>
      <c r="I97" s="104"/>
      <c r="J97" s="234"/>
      <c r="K97" s="104"/>
      <c r="L97" s="104"/>
    </row>
    <row r="98" spans="1:12" ht="36.75" customHeight="1" thickBot="1">
      <c r="A98" s="219">
        <v>2412</v>
      </c>
      <c r="B98" s="246" t="s">
        <v>1</v>
      </c>
      <c r="C98" s="220">
        <v>1</v>
      </c>
      <c r="D98" s="221">
        <v>2</v>
      </c>
      <c r="E98" s="217" t="s">
        <v>197</v>
      </c>
      <c r="F98" s="104">
        <f>SUM(G98:H98)</f>
        <v>0</v>
      </c>
      <c r="G98" s="104"/>
      <c r="H98" s="234"/>
      <c r="I98" s="104"/>
      <c r="J98" s="234"/>
      <c r="K98" s="104"/>
      <c r="L98" s="104"/>
    </row>
    <row r="99" spans="1:12" ht="40.5" customHeight="1" thickBot="1">
      <c r="A99" s="219">
        <v>2420</v>
      </c>
      <c r="B99" s="246" t="s">
        <v>1</v>
      </c>
      <c r="C99" s="220">
        <v>2</v>
      </c>
      <c r="D99" s="221">
        <v>0</v>
      </c>
      <c r="E99" s="249" t="s">
        <v>198</v>
      </c>
      <c r="F99" s="104">
        <f>SUM(G99:H99)</f>
        <v>22550</v>
      </c>
      <c r="G99" s="89">
        <f aca="true" t="shared" si="28" ref="G99:L99">SUM(G101,G105,G106,G107)</f>
        <v>6800</v>
      </c>
      <c r="H99" s="89">
        <f t="shared" si="28"/>
        <v>15750</v>
      </c>
      <c r="I99" s="89">
        <f t="shared" si="28"/>
        <v>17100</v>
      </c>
      <c r="J99" s="89">
        <f t="shared" si="28"/>
        <v>19350</v>
      </c>
      <c r="K99" s="89">
        <f t="shared" si="28"/>
        <v>20200</v>
      </c>
      <c r="L99" s="89">
        <f t="shared" si="28"/>
        <v>22550</v>
      </c>
    </row>
    <row r="100" spans="1:12" s="222" customFormat="1" ht="13.5" customHeight="1">
      <c r="A100" s="219"/>
      <c r="B100" s="211"/>
      <c r="C100" s="220"/>
      <c r="D100" s="221"/>
      <c r="E100" s="217" t="s">
        <v>452</v>
      </c>
      <c r="F100" s="89"/>
      <c r="G100" s="89"/>
      <c r="H100" s="218"/>
      <c r="I100" s="89"/>
      <c r="J100" s="218"/>
      <c r="K100" s="89"/>
      <c r="L100" s="89"/>
    </row>
    <row r="101" spans="1:12" ht="16.5" customHeight="1" thickBot="1">
      <c r="A101" s="219">
        <v>2421</v>
      </c>
      <c r="B101" s="246" t="s">
        <v>1</v>
      </c>
      <c r="C101" s="220">
        <v>2</v>
      </c>
      <c r="D101" s="221">
        <v>1</v>
      </c>
      <c r="E101" s="249" t="s">
        <v>199</v>
      </c>
      <c r="F101" s="104">
        <f>SUM(G101:H101)</f>
        <v>22550</v>
      </c>
      <c r="G101" s="104">
        <f aca="true" t="shared" si="29" ref="G101:L101">SUM(G103,G104)</f>
        <v>6800</v>
      </c>
      <c r="H101" s="104">
        <f t="shared" si="29"/>
        <v>15750</v>
      </c>
      <c r="I101" s="104">
        <f t="shared" si="29"/>
        <v>17100</v>
      </c>
      <c r="J101" s="104">
        <f t="shared" si="29"/>
        <v>19350</v>
      </c>
      <c r="K101" s="104">
        <f t="shared" si="29"/>
        <v>20200</v>
      </c>
      <c r="L101" s="104">
        <f t="shared" si="29"/>
        <v>22550</v>
      </c>
    </row>
    <row r="102" spans="1:12" ht="16.5" customHeight="1" thickBot="1">
      <c r="A102" s="219"/>
      <c r="B102" s="246"/>
      <c r="C102" s="220"/>
      <c r="D102" s="221"/>
      <c r="E102" s="217" t="s">
        <v>258</v>
      </c>
      <c r="F102" s="104"/>
      <c r="G102" s="104"/>
      <c r="H102" s="234"/>
      <c r="I102" s="104"/>
      <c r="J102" s="234"/>
      <c r="K102" s="104"/>
      <c r="L102" s="104"/>
    </row>
    <row r="103" spans="1:12" ht="16.5" customHeight="1" thickBot="1">
      <c r="A103" s="219"/>
      <c r="B103" s="246" t="s">
        <v>1</v>
      </c>
      <c r="C103" s="220">
        <v>2</v>
      </c>
      <c r="D103" s="221">
        <v>1</v>
      </c>
      <c r="E103" s="249" t="s">
        <v>740</v>
      </c>
      <c r="F103" s="104">
        <f aca="true" t="shared" si="30" ref="F103:F108">SUM(G103:H103)</f>
        <v>5400</v>
      </c>
      <c r="G103" s="104">
        <v>5400</v>
      </c>
      <c r="H103" s="234"/>
      <c r="I103" s="126">
        <v>1350</v>
      </c>
      <c r="J103" s="234">
        <v>2700</v>
      </c>
      <c r="K103" s="126">
        <v>3150</v>
      </c>
      <c r="L103" s="126">
        <v>5400</v>
      </c>
    </row>
    <row r="104" spans="1:12" ht="16.5" customHeight="1" thickBot="1">
      <c r="A104" s="219"/>
      <c r="B104" s="246" t="s">
        <v>1</v>
      </c>
      <c r="C104" s="220">
        <v>2</v>
      </c>
      <c r="D104" s="221">
        <v>1</v>
      </c>
      <c r="E104" s="249" t="s">
        <v>741</v>
      </c>
      <c r="F104" s="104">
        <f t="shared" si="30"/>
        <v>17150</v>
      </c>
      <c r="G104" s="104">
        <v>1400</v>
      </c>
      <c r="H104" s="234">
        <v>15750</v>
      </c>
      <c r="I104" s="250">
        <v>15750</v>
      </c>
      <c r="J104" s="251">
        <v>16650</v>
      </c>
      <c r="K104" s="250">
        <v>17050</v>
      </c>
      <c r="L104" s="250">
        <v>17150</v>
      </c>
    </row>
    <row r="105" spans="1:12" ht="17.25" customHeight="1" thickBot="1">
      <c r="A105" s="219">
        <v>2422</v>
      </c>
      <c r="B105" s="246" t="s">
        <v>1</v>
      </c>
      <c r="C105" s="220">
        <v>2</v>
      </c>
      <c r="D105" s="221">
        <v>2</v>
      </c>
      <c r="E105" s="217" t="s">
        <v>200</v>
      </c>
      <c r="F105" s="104">
        <f t="shared" si="30"/>
        <v>0</v>
      </c>
      <c r="G105" s="104"/>
      <c r="H105" s="234"/>
      <c r="I105" s="252"/>
      <c r="J105" s="252"/>
      <c r="K105" s="252"/>
      <c r="L105" s="252"/>
    </row>
    <row r="106" spans="1:12" ht="21" customHeight="1" thickBot="1">
      <c r="A106" s="219">
        <v>2423</v>
      </c>
      <c r="B106" s="246" t="s">
        <v>1</v>
      </c>
      <c r="C106" s="220">
        <v>2</v>
      </c>
      <c r="D106" s="221">
        <v>3</v>
      </c>
      <c r="E106" s="217" t="s">
        <v>201</v>
      </c>
      <c r="F106" s="104">
        <f t="shared" si="30"/>
        <v>0</v>
      </c>
      <c r="G106" s="104"/>
      <c r="H106" s="234"/>
      <c r="I106" s="232"/>
      <c r="J106" s="233"/>
      <c r="K106" s="232"/>
      <c r="L106" s="232"/>
    </row>
    <row r="107" spans="1:12" ht="16.5" thickBot="1">
      <c r="A107" s="219">
        <v>2424</v>
      </c>
      <c r="B107" s="246" t="s">
        <v>1</v>
      </c>
      <c r="C107" s="220">
        <v>2</v>
      </c>
      <c r="D107" s="221">
        <v>4</v>
      </c>
      <c r="E107" s="217" t="s">
        <v>2</v>
      </c>
      <c r="F107" s="104">
        <f t="shared" si="30"/>
        <v>0</v>
      </c>
      <c r="G107" s="228"/>
      <c r="H107" s="228"/>
      <c r="I107" s="228"/>
      <c r="J107" s="228"/>
      <c r="K107" s="228"/>
      <c r="L107" s="228"/>
    </row>
    <row r="108" spans="1:12" ht="14.25" customHeight="1" thickBot="1">
      <c r="A108" s="219">
        <v>2430</v>
      </c>
      <c r="B108" s="246" t="s">
        <v>1</v>
      </c>
      <c r="C108" s="220">
        <v>3</v>
      </c>
      <c r="D108" s="221">
        <v>0</v>
      </c>
      <c r="E108" s="217" t="s">
        <v>202</v>
      </c>
      <c r="F108" s="104">
        <f t="shared" si="30"/>
        <v>0</v>
      </c>
      <c r="G108" s="89">
        <f aca="true" t="shared" si="31" ref="G108:L108">SUM(G110:G111)</f>
        <v>0</v>
      </c>
      <c r="H108" s="218">
        <f t="shared" si="31"/>
        <v>0</v>
      </c>
      <c r="I108" s="89">
        <f t="shared" si="31"/>
        <v>0</v>
      </c>
      <c r="J108" s="218">
        <f t="shared" si="31"/>
        <v>0</v>
      </c>
      <c r="K108" s="89">
        <f t="shared" si="31"/>
        <v>0</v>
      </c>
      <c r="L108" s="89">
        <f t="shared" si="31"/>
        <v>0</v>
      </c>
    </row>
    <row r="109" spans="1:12" s="222" customFormat="1" ht="13.5" customHeight="1">
      <c r="A109" s="219"/>
      <c r="B109" s="211"/>
      <c r="C109" s="220"/>
      <c r="D109" s="221"/>
      <c r="E109" s="217" t="s">
        <v>452</v>
      </c>
      <c r="F109" s="89"/>
      <c r="G109" s="89"/>
      <c r="H109" s="218"/>
      <c r="I109" s="89"/>
      <c r="J109" s="218"/>
      <c r="K109" s="89"/>
      <c r="L109" s="89"/>
    </row>
    <row r="110" spans="1:12" ht="21.75" customHeight="1" thickBot="1">
      <c r="A110" s="219">
        <v>2431</v>
      </c>
      <c r="B110" s="246" t="s">
        <v>1</v>
      </c>
      <c r="C110" s="220">
        <v>3</v>
      </c>
      <c r="D110" s="221">
        <v>1</v>
      </c>
      <c r="E110" s="217" t="s">
        <v>203</v>
      </c>
      <c r="F110" s="104">
        <f aca="true" t="shared" si="32" ref="F110:F115">SUM(G110:H110)</f>
        <v>0</v>
      </c>
      <c r="G110" s="89"/>
      <c r="H110" s="218"/>
      <c r="I110" s="89"/>
      <c r="J110" s="218"/>
      <c r="K110" s="89"/>
      <c r="L110" s="89"/>
    </row>
    <row r="111" spans="1:12" ht="15" customHeight="1" thickBot="1">
      <c r="A111" s="219">
        <v>2432</v>
      </c>
      <c r="B111" s="246" t="s">
        <v>1</v>
      </c>
      <c r="C111" s="220">
        <v>3</v>
      </c>
      <c r="D111" s="221">
        <v>2</v>
      </c>
      <c r="E111" s="217" t="s">
        <v>204</v>
      </c>
      <c r="F111" s="104">
        <f>SUM(G111:H111)</f>
        <v>0</v>
      </c>
      <c r="G111" s="89"/>
      <c r="H111" s="89"/>
      <c r="I111" s="89"/>
      <c r="J111" s="89"/>
      <c r="K111" s="89"/>
      <c r="L111" s="89"/>
    </row>
    <row r="112" spans="1:12" ht="15" customHeight="1" thickBot="1">
      <c r="A112" s="219">
        <v>2433</v>
      </c>
      <c r="B112" s="246" t="s">
        <v>1</v>
      </c>
      <c r="C112" s="220">
        <v>3</v>
      </c>
      <c r="D112" s="221">
        <v>3</v>
      </c>
      <c r="E112" s="217" t="s">
        <v>205</v>
      </c>
      <c r="F112" s="104">
        <f t="shared" si="32"/>
        <v>0</v>
      </c>
      <c r="G112" s="89"/>
      <c r="H112" s="218"/>
      <c r="I112" s="89"/>
      <c r="J112" s="218"/>
      <c r="K112" s="89"/>
      <c r="L112" s="89"/>
    </row>
    <row r="113" spans="1:12" ht="21" customHeight="1" thickBot="1">
      <c r="A113" s="219">
        <v>2434</v>
      </c>
      <c r="B113" s="246" t="s">
        <v>1</v>
      </c>
      <c r="C113" s="220">
        <v>3</v>
      </c>
      <c r="D113" s="221">
        <v>4</v>
      </c>
      <c r="E113" s="217" t="s">
        <v>206</v>
      </c>
      <c r="F113" s="104">
        <f t="shared" si="32"/>
        <v>0</v>
      </c>
      <c r="G113" s="89"/>
      <c r="H113" s="218"/>
      <c r="I113" s="89"/>
      <c r="J113" s="218"/>
      <c r="K113" s="89"/>
      <c r="L113" s="89"/>
    </row>
    <row r="114" spans="1:12" ht="15" customHeight="1" thickBot="1">
      <c r="A114" s="219">
        <v>2435</v>
      </c>
      <c r="B114" s="246" t="s">
        <v>1</v>
      </c>
      <c r="C114" s="220">
        <v>3</v>
      </c>
      <c r="D114" s="221">
        <v>5</v>
      </c>
      <c r="E114" s="217" t="s">
        <v>207</v>
      </c>
      <c r="F114" s="104">
        <f t="shared" si="32"/>
        <v>0</v>
      </c>
      <c r="G114" s="89"/>
      <c r="H114" s="218"/>
      <c r="I114" s="89"/>
      <c r="J114" s="218"/>
      <c r="K114" s="89"/>
      <c r="L114" s="89"/>
    </row>
    <row r="115" spans="1:12" ht="16.5" customHeight="1" thickBot="1">
      <c r="A115" s="219">
        <v>2436</v>
      </c>
      <c r="B115" s="246" t="s">
        <v>1</v>
      </c>
      <c r="C115" s="220">
        <v>3</v>
      </c>
      <c r="D115" s="221">
        <v>6</v>
      </c>
      <c r="E115" s="217" t="s">
        <v>208</v>
      </c>
      <c r="F115" s="104">
        <f t="shared" si="32"/>
        <v>0</v>
      </c>
      <c r="G115" s="89"/>
      <c r="H115" s="218"/>
      <c r="I115" s="89"/>
      <c r="J115" s="218"/>
      <c r="K115" s="89"/>
      <c r="L115" s="89"/>
    </row>
    <row r="116" spans="1:12" ht="39" customHeight="1">
      <c r="A116" s="219">
        <v>2440</v>
      </c>
      <c r="B116" s="246" t="s">
        <v>1</v>
      </c>
      <c r="C116" s="220">
        <v>4</v>
      </c>
      <c r="D116" s="221">
        <v>0</v>
      </c>
      <c r="E116" s="217" t="s">
        <v>209</v>
      </c>
      <c r="F116" s="89">
        <f aca="true" t="shared" si="33" ref="F116:L116">SUM(F118:F120)</f>
        <v>0</v>
      </c>
      <c r="G116" s="89">
        <f t="shared" si="33"/>
        <v>0</v>
      </c>
      <c r="H116" s="218">
        <f t="shared" si="33"/>
        <v>0</v>
      </c>
      <c r="I116" s="89">
        <f t="shared" si="33"/>
        <v>0</v>
      </c>
      <c r="J116" s="218">
        <f t="shared" si="33"/>
        <v>0</v>
      </c>
      <c r="K116" s="89">
        <f t="shared" si="33"/>
        <v>0</v>
      </c>
      <c r="L116" s="89">
        <f t="shared" si="33"/>
        <v>0</v>
      </c>
    </row>
    <row r="117" spans="1:12" s="222" customFormat="1" ht="14.25" customHeight="1">
      <c r="A117" s="219"/>
      <c r="B117" s="211"/>
      <c r="C117" s="220"/>
      <c r="D117" s="221"/>
      <c r="E117" s="217" t="s">
        <v>452</v>
      </c>
      <c r="F117" s="89"/>
      <c r="G117" s="89"/>
      <c r="H117" s="218"/>
      <c r="I117" s="89"/>
      <c r="J117" s="218"/>
      <c r="K117" s="89"/>
      <c r="L117" s="89"/>
    </row>
    <row r="118" spans="1:12" ht="34.5" customHeight="1" thickBot="1">
      <c r="A118" s="219">
        <v>2441</v>
      </c>
      <c r="B118" s="246" t="s">
        <v>1</v>
      </c>
      <c r="C118" s="220">
        <v>4</v>
      </c>
      <c r="D118" s="221">
        <v>1</v>
      </c>
      <c r="E118" s="217" t="s">
        <v>210</v>
      </c>
      <c r="F118" s="104">
        <f>SUM(G118:H118)</f>
        <v>0</v>
      </c>
      <c r="G118" s="89"/>
      <c r="H118" s="218"/>
      <c r="I118" s="89"/>
      <c r="J118" s="218"/>
      <c r="K118" s="89"/>
      <c r="L118" s="89"/>
    </row>
    <row r="119" spans="1:12" ht="20.25" customHeight="1" thickBot="1">
      <c r="A119" s="219">
        <v>2442</v>
      </c>
      <c r="B119" s="246" t="s">
        <v>1</v>
      </c>
      <c r="C119" s="220">
        <v>4</v>
      </c>
      <c r="D119" s="221">
        <v>2</v>
      </c>
      <c r="E119" s="217" t="s">
        <v>211</v>
      </c>
      <c r="F119" s="104">
        <f>SUM(G119:H119)</f>
        <v>0</v>
      </c>
      <c r="G119" s="89"/>
      <c r="H119" s="218"/>
      <c r="I119" s="89"/>
      <c r="J119" s="218"/>
      <c r="K119" s="89"/>
      <c r="L119" s="104"/>
    </row>
    <row r="120" spans="1:12" ht="15" customHeight="1" thickBot="1">
      <c r="A120" s="219">
        <v>2443</v>
      </c>
      <c r="B120" s="246" t="s">
        <v>1</v>
      </c>
      <c r="C120" s="220">
        <v>4</v>
      </c>
      <c r="D120" s="221">
        <v>3</v>
      </c>
      <c r="E120" s="217" t="s">
        <v>212</v>
      </c>
      <c r="F120" s="104">
        <f>SUM(G120:H120)</f>
        <v>0</v>
      </c>
      <c r="G120" s="89"/>
      <c r="H120" s="218"/>
      <c r="I120" s="89"/>
      <c r="J120" s="218"/>
      <c r="K120" s="89"/>
      <c r="L120" s="89"/>
    </row>
    <row r="121" spans="1:12" ht="16.5" customHeight="1">
      <c r="A121" s="219">
        <v>2450</v>
      </c>
      <c r="B121" s="246" t="s">
        <v>1</v>
      </c>
      <c r="C121" s="220">
        <v>5</v>
      </c>
      <c r="D121" s="221">
        <v>0</v>
      </c>
      <c r="E121" s="249" t="s">
        <v>213</v>
      </c>
      <c r="F121" s="89">
        <f>SUM(F123)</f>
        <v>127539.3</v>
      </c>
      <c r="G121" s="89">
        <f>SUM(G123+G124+G125+G126+G127)</f>
        <v>14752</v>
      </c>
      <c r="H121" s="218">
        <f>SUM(H123)</f>
        <v>112787.3</v>
      </c>
      <c r="I121" s="253">
        <f>SUM(I123)</f>
        <v>109287.3</v>
      </c>
      <c r="J121" s="253">
        <f>SUM(J123)</f>
        <v>113787.3</v>
      </c>
      <c r="K121" s="218">
        <f>SUM(K123)</f>
        <v>124787.3</v>
      </c>
      <c r="L121" s="253">
        <f>SUM(L123)</f>
        <v>127539.3</v>
      </c>
    </row>
    <row r="122" spans="1:12" s="222" customFormat="1" ht="15" customHeight="1">
      <c r="A122" s="219"/>
      <c r="B122" s="211"/>
      <c r="C122" s="220"/>
      <c r="D122" s="221"/>
      <c r="E122" s="217" t="s">
        <v>452</v>
      </c>
      <c r="F122" s="89"/>
      <c r="G122" s="89"/>
      <c r="H122" s="218"/>
      <c r="I122" s="89"/>
      <c r="J122" s="218"/>
      <c r="K122" s="89"/>
      <c r="L122" s="89"/>
    </row>
    <row r="123" spans="1:12" ht="14.25" customHeight="1" thickBot="1">
      <c r="A123" s="219">
        <v>2451</v>
      </c>
      <c r="B123" s="246" t="s">
        <v>1</v>
      </c>
      <c r="C123" s="220">
        <v>5</v>
      </c>
      <c r="D123" s="221">
        <v>1</v>
      </c>
      <c r="E123" s="249" t="s">
        <v>214</v>
      </c>
      <c r="F123" s="104">
        <f>SUM(G123:H123)</f>
        <v>127539.3</v>
      </c>
      <c r="G123" s="104">
        <v>14752</v>
      </c>
      <c r="H123" s="254">
        <v>112787.3</v>
      </c>
      <c r="I123" s="254">
        <v>109287.3</v>
      </c>
      <c r="J123" s="254">
        <v>113787.3</v>
      </c>
      <c r="K123" s="254">
        <v>124787.3</v>
      </c>
      <c r="L123" s="254">
        <v>127539.3</v>
      </c>
    </row>
    <row r="124" spans="1:12" ht="18" customHeight="1" thickBot="1">
      <c r="A124" s="219">
        <v>2452</v>
      </c>
      <c r="B124" s="246" t="s">
        <v>1</v>
      </c>
      <c r="C124" s="220">
        <v>5</v>
      </c>
      <c r="D124" s="221">
        <v>2</v>
      </c>
      <c r="E124" s="217" t="s">
        <v>215</v>
      </c>
      <c r="F124" s="104">
        <f>SUM(G124:H124)</f>
        <v>0</v>
      </c>
      <c r="G124" s="104"/>
      <c r="H124" s="234"/>
      <c r="I124" s="104"/>
      <c r="J124" s="234"/>
      <c r="K124" s="104"/>
      <c r="L124" s="104"/>
    </row>
    <row r="125" spans="1:12" ht="15" customHeight="1" thickBot="1">
      <c r="A125" s="219">
        <v>2453</v>
      </c>
      <c r="B125" s="246" t="s">
        <v>1</v>
      </c>
      <c r="C125" s="220">
        <v>5</v>
      </c>
      <c r="D125" s="221">
        <v>3</v>
      </c>
      <c r="E125" s="217" t="s">
        <v>216</v>
      </c>
      <c r="F125" s="104">
        <f>SUM(G125:H125)</f>
        <v>0</v>
      </c>
      <c r="G125" s="104"/>
      <c r="H125" s="234"/>
      <c r="I125" s="104"/>
      <c r="J125" s="234"/>
      <c r="K125" s="104"/>
      <c r="L125" s="104"/>
    </row>
    <row r="126" spans="1:12" ht="15" customHeight="1" thickBot="1">
      <c r="A126" s="219">
        <v>2454</v>
      </c>
      <c r="B126" s="246" t="s">
        <v>1</v>
      </c>
      <c r="C126" s="220">
        <v>5</v>
      </c>
      <c r="D126" s="221">
        <v>4</v>
      </c>
      <c r="E126" s="217" t="s">
        <v>217</v>
      </c>
      <c r="F126" s="104">
        <f>SUM(G126:H126)</f>
        <v>0</v>
      </c>
      <c r="G126" s="104"/>
      <c r="H126" s="234"/>
      <c r="I126" s="104"/>
      <c r="J126" s="234"/>
      <c r="K126" s="104"/>
      <c r="L126" s="104"/>
    </row>
    <row r="127" spans="1:12" ht="23.25" customHeight="1" thickBot="1">
      <c r="A127" s="219">
        <v>2455</v>
      </c>
      <c r="B127" s="246" t="s">
        <v>1</v>
      </c>
      <c r="C127" s="220">
        <v>5</v>
      </c>
      <c r="D127" s="221">
        <v>5</v>
      </c>
      <c r="E127" s="217" t="s">
        <v>218</v>
      </c>
      <c r="F127" s="104">
        <f>SUM(G127:H127)</f>
        <v>0</v>
      </c>
      <c r="G127" s="104"/>
      <c r="H127" s="234"/>
      <c r="I127" s="104"/>
      <c r="J127" s="234"/>
      <c r="K127" s="104"/>
      <c r="L127" s="104"/>
    </row>
    <row r="128" spans="1:12" ht="18" customHeight="1">
      <c r="A128" s="219">
        <v>2460</v>
      </c>
      <c r="B128" s="246" t="s">
        <v>1</v>
      </c>
      <c r="C128" s="220">
        <v>6</v>
      </c>
      <c r="D128" s="221">
        <v>0</v>
      </c>
      <c r="E128" s="217" t="s">
        <v>219</v>
      </c>
      <c r="F128" s="89">
        <f aca="true" t="shared" si="34" ref="F128:L128">SUM(F130)</f>
        <v>0</v>
      </c>
      <c r="G128" s="89">
        <f t="shared" si="34"/>
        <v>0</v>
      </c>
      <c r="H128" s="218">
        <f t="shared" si="34"/>
        <v>0</v>
      </c>
      <c r="I128" s="89">
        <f t="shared" si="34"/>
        <v>0</v>
      </c>
      <c r="J128" s="218">
        <f t="shared" si="34"/>
        <v>0</v>
      </c>
      <c r="K128" s="89">
        <f t="shared" si="34"/>
        <v>0</v>
      </c>
      <c r="L128" s="89">
        <f t="shared" si="34"/>
        <v>0</v>
      </c>
    </row>
    <row r="129" spans="1:12" s="222" customFormat="1" ht="15" customHeight="1">
      <c r="A129" s="219"/>
      <c r="B129" s="211"/>
      <c r="C129" s="220"/>
      <c r="D129" s="221"/>
      <c r="E129" s="217" t="s">
        <v>452</v>
      </c>
      <c r="F129" s="89"/>
      <c r="G129" s="89"/>
      <c r="H129" s="218"/>
      <c r="I129" s="89"/>
      <c r="J129" s="218"/>
      <c r="K129" s="89"/>
      <c r="L129" s="89"/>
    </row>
    <row r="130" spans="1:12" ht="18.75" customHeight="1" thickBot="1">
      <c r="A130" s="219">
        <v>2461</v>
      </c>
      <c r="B130" s="246" t="s">
        <v>1</v>
      </c>
      <c r="C130" s="220">
        <v>6</v>
      </c>
      <c r="D130" s="221">
        <v>1</v>
      </c>
      <c r="E130" s="217" t="s">
        <v>220</v>
      </c>
      <c r="F130" s="104">
        <f>SUM(G130:H130)</f>
        <v>0</v>
      </c>
      <c r="G130" s="104"/>
      <c r="H130" s="234"/>
      <c r="I130" s="104"/>
      <c r="J130" s="234"/>
      <c r="K130" s="104"/>
      <c r="L130" s="104"/>
    </row>
    <row r="131" spans="1:12" ht="14.25" customHeight="1">
      <c r="A131" s="219">
        <v>2470</v>
      </c>
      <c r="B131" s="246" t="s">
        <v>1</v>
      </c>
      <c r="C131" s="220">
        <v>7</v>
      </c>
      <c r="D131" s="221">
        <v>0</v>
      </c>
      <c r="E131" s="217" t="s">
        <v>221</v>
      </c>
      <c r="F131" s="89">
        <f aca="true" t="shared" si="35" ref="F131:L131">SUM(F133:F136)</f>
        <v>0</v>
      </c>
      <c r="G131" s="89">
        <f t="shared" si="35"/>
        <v>0</v>
      </c>
      <c r="H131" s="218">
        <f t="shared" si="35"/>
        <v>0</v>
      </c>
      <c r="I131" s="89">
        <f t="shared" si="35"/>
        <v>0</v>
      </c>
      <c r="J131" s="218">
        <f t="shared" si="35"/>
        <v>0</v>
      </c>
      <c r="K131" s="89">
        <f t="shared" si="35"/>
        <v>0</v>
      </c>
      <c r="L131" s="89">
        <f t="shared" si="35"/>
        <v>0</v>
      </c>
    </row>
    <row r="132" spans="1:12" s="222" customFormat="1" ht="14.25" customHeight="1">
      <c r="A132" s="219"/>
      <c r="B132" s="211"/>
      <c r="C132" s="220"/>
      <c r="D132" s="221"/>
      <c r="E132" s="217" t="s">
        <v>452</v>
      </c>
      <c r="F132" s="89"/>
      <c r="G132" s="89"/>
      <c r="H132" s="218"/>
      <c r="I132" s="89"/>
      <c r="J132" s="218"/>
      <c r="K132" s="89"/>
      <c r="L132" s="89"/>
    </row>
    <row r="133" spans="1:12" ht="41.25" customHeight="1" thickBot="1">
      <c r="A133" s="219">
        <v>2471</v>
      </c>
      <c r="B133" s="246" t="s">
        <v>1</v>
      </c>
      <c r="C133" s="220">
        <v>7</v>
      </c>
      <c r="D133" s="221">
        <v>1</v>
      </c>
      <c r="E133" s="217" t="s">
        <v>222</v>
      </c>
      <c r="F133" s="104">
        <f>SUM(G133:H133)</f>
        <v>0</v>
      </c>
      <c r="G133" s="104"/>
      <c r="H133" s="234"/>
      <c r="I133" s="104"/>
      <c r="J133" s="234"/>
      <c r="K133" s="104"/>
      <c r="L133" s="104"/>
    </row>
    <row r="134" spans="1:12" ht="21.75" customHeight="1" thickBot="1">
      <c r="A134" s="219">
        <v>2472</v>
      </c>
      <c r="B134" s="246" t="s">
        <v>1</v>
      </c>
      <c r="C134" s="220">
        <v>7</v>
      </c>
      <c r="D134" s="221">
        <v>2</v>
      </c>
      <c r="E134" s="217" t="s">
        <v>223</v>
      </c>
      <c r="F134" s="104">
        <f>SUM(G134:H134)</f>
        <v>0</v>
      </c>
      <c r="G134" s="104"/>
      <c r="H134" s="234"/>
      <c r="I134" s="104"/>
      <c r="J134" s="234"/>
      <c r="K134" s="104"/>
      <c r="L134" s="104"/>
    </row>
    <row r="135" spans="1:12" ht="21" customHeight="1" thickBot="1">
      <c r="A135" s="219">
        <v>2473</v>
      </c>
      <c r="B135" s="246" t="s">
        <v>1</v>
      </c>
      <c r="C135" s="220">
        <v>7</v>
      </c>
      <c r="D135" s="221">
        <v>3</v>
      </c>
      <c r="E135" s="217" t="s">
        <v>224</v>
      </c>
      <c r="F135" s="104">
        <f>SUM(G135:H135)</f>
        <v>0</v>
      </c>
      <c r="G135" s="104"/>
      <c r="H135" s="234"/>
      <c r="I135" s="104"/>
      <c r="J135" s="234"/>
      <c r="K135" s="104"/>
      <c r="L135" s="104"/>
    </row>
    <row r="136" spans="1:12" ht="22.5" customHeight="1" thickBot="1">
      <c r="A136" s="219">
        <v>2474</v>
      </c>
      <c r="B136" s="246" t="s">
        <v>1</v>
      </c>
      <c r="C136" s="220">
        <v>7</v>
      </c>
      <c r="D136" s="221">
        <v>4</v>
      </c>
      <c r="E136" s="217" t="s">
        <v>225</v>
      </c>
      <c r="F136" s="104">
        <f>SUM(G136:H136)</f>
        <v>0</v>
      </c>
      <c r="G136" s="104"/>
      <c r="H136" s="234"/>
      <c r="I136" s="104"/>
      <c r="J136" s="234"/>
      <c r="K136" s="104"/>
      <c r="L136" s="104"/>
    </row>
    <row r="137" spans="1:12" ht="39.75" customHeight="1">
      <c r="A137" s="219">
        <v>2480</v>
      </c>
      <c r="B137" s="246" t="s">
        <v>1</v>
      </c>
      <c r="C137" s="220">
        <v>8</v>
      </c>
      <c r="D137" s="221">
        <v>0</v>
      </c>
      <c r="E137" s="217" t="s">
        <v>226</v>
      </c>
      <c r="F137" s="89">
        <f aca="true" t="shared" si="36" ref="F137:L137">SUM(F139:F145)</f>
        <v>0</v>
      </c>
      <c r="G137" s="89">
        <f t="shared" si="36"/>
        <v>0</v>
      </c>
      <c r="H137" s="218">
        <f t="shared" si="36"/>
        <v>0</v>
      </c>
      <c r="I137" s="89">
        <f t="shared" si="36"/>
        <v>0</v>
      </c>
      <c r="J137" s="218">
        <f t="shared" si="36"/>
        <v>0</v>
      </c>
      <c r="K137" s="89">
        <f t="shared" si="36"/>
        <v>0</v>
      </c>
      <c r="L137" s="89">
        <f t="shared" si="36"/>
        <v>0</v>
      </c>
    </row>
    <row r="138" spans="1:12" s="222" customFormat="1" ht="16.5" customHeight="1">
      <c r="A138" s="219"/>
      <c r="B138" s="211"/>
      <c r="C138" s="220"/>
      <c r="D138" s="221"/>
      <c r="E138" s="217" t="s">
        <v>452</v>
      </c>
      <c r="F138" s="89"/>
      <c r="G138" s="89"/>
      <c r="H138" s="218"/>
      <c r="I138" s="89"/>
      <c r="J138" s="218"/>
      <c r="K138" s="89"/>
      <c r="L138" s="89"/>
    </row>
    <row r="139" spans="1:12" ht="48.75" customHeight="1" thickBot="1">
      <c r="A139" s="219">
        <v>2481</v>
      </c>
      <c r="B139" s="246" t="s">
        <v>1</v>
      </c>
      <c r="C139" s="220">
        <v>8</v>
      </c>
      <c r="D139" s="221">
        <v>1</v>
      </c>
      <c r="E139" s="217" t="s">
        <v>227</v>
      </c>
      <c r="F139" s="104">
        <f aca="true" t="shared" si="37" ref="F139:F145">SUM(G139:H139)</f>
        <v>0</v>
      </c>
      <c r="G139" s="104"/>
      <c r="H139" s="234"/>
      <c r="I139" s="104"/>
      <c r="J139" s="234"/>
      <c r="K139" s="104"/>
      <c r="L139" s="104"/>
    </row>
    <row r="140" spans="1:12" ht="51.75" customHeight="1" thickBot="1">
      <c r="A140" s="219">
        <v>2482</v>
      </c>
      <c r="B140" s="246" t="s">
        <v>1</v>
      </c>
      <c r="C140" s="220">
        <v>8</v>
      </c>
      <c r="D140" s="221">
        <v>2</v>
      </c>
      <c r="E140" s="217" t="s">
        <v>228</v>
      </c>
      <c r="F140" s="104">
        <f t="shared" si="37"/>
        <v>0</v>
      </c>
      <c r="G140" s="104"/>
      <c r="H140" s="234"/>
      <c r="I140" s="104"/>
      <c r="J140" s="234"/>
      <c r="K140" s="104"/>
      <c r="L140" s="104"/>
    </row>
    <row r="141" spans="1:12" ht="40.5" customHeight="1" thickBot="1">
      <c r="A141" s="219">
        <v>2483</v>
      </c>
      <c r="B141" s="246" t="s">
        <v>1</v>
      </c>
      <c r="C141" s="220">
        <v>8</v>
      </c>
      <c r="D141" s="221">
        <v>3</v>
      </c>
      <c r="E141" s="217" t="s">
        <v>229</v>
      </c>
      <c r="F141" s="104">
        <f t="shared" si="37"/>
        <v>0</v>
      </c>
      <c r="G141" s="104"/>
      <c r="H141" s="234"/>
      <c r="I141" s="104"/>
      <c r="J141" s="234"/>
      <c r="K141" s="104"/>
      <c r="L141" s="104"/>
    </row>
    <row r="142" spans="1:12" ht="52.5" customHeight="1" thickBot="1">
      <c r="A142" s="219">
        <v>2484</v>
      </c>
      <c r="B142" s="246" t="s">
        <v>1</v>
      </c>
      <c r="C142" s="220">
        <v>8</v>
      </c>
      <c r="D142" s="221">
        <v>4</v>
      </c>
      <c r="E142" s="217" t="s">
        <v>230</v>
      </c>
      <c r="F142" s="104">
        <f t="shared" si="37"/>
        <v>0</v>
      </c>
      <c r="G142" s="104"/>
      <c r="H142" s="234"/>
      <c r="I142" s="104"/>
      <c r="J142" s="234"/>
      <c r="K142" s="104"/>
      <c r="L142" s="104"/>
    </row>
    <row r="143" spans="1:12" ht="33.75" customHeight="1" thickBot="1">
      <c r="A143" s="219">
        <v>2485</v>
      </c>
      <c r="B143" s="246" t="s">
        <v>1</v>
      </c>
      <c r="C143" s="220">
        <v>8</v>
      </c>
      <c r="D143" s="221">
        <v>5</v>
      </c>
      <c r="E143" s="217" t="s">
        <v>231</v>
      </c>
      <c r="F143" s="104">
        <f t="shared" si="37"/>
        <v>0</v>
      </c>
      <c r="G143" s="104"/>
      <c r="H143" s="234"/>
      <c r="I143" s="104"/>
      <c r="J143" s="234"/>
      <c r="K143" s="104"/>
      <c r="L143" s="104"/>
    </row>
    <row r="144" spans="1:12" ht="27" customHeight="1" thickBot="1">
      <c r="A144" s="219">
        <v>2486</v>
      </c>
      <c r="B144" s="246" t="s">
        <v>1</v>
      </c>
      <c r="C144" s="220">
        <v>8</v>
      </c>
      <c r="D144" s="221">
        <v>6</v>
      </c>
      <c r="E144" s="217" t="s">
        <v>232</v>
      </c>
      <c r="F144" s="104">
        <f t="shared" si="37"/>
        <v>0</v>
      </c>
      <c r="G144" s="104"/>
      <c r="H144" s="234"/>
      <c r="I144" s="104"/>
      <c r="J144" s="234"/>
      <c r="K144" s="104"/>
      <c r="L144" s="104"/>
    </row>
    <row r="145" spans="1:12" ht="38.25" customHeight="1" thickBot="1">
      <c r="A145" s="219">
        <v>2487</v>
      </c>
      <c r="B145" s="246" t="s">
        <v>1</v>
      </c>
      <c r="C145" s="220">
        <v>8</v>
      </c>
      <c r="D145" s="221">
        <v>7</v>
      </c>
      <c r="E145" s="217" t="s">
        <v>233</v>
      </c>
      <c r="F145" s="104">
        <f t="shared" si="37"/>
        <v>0</v>
      </c>
      <c r="G145" s="104"/>
      <c r="H145" s="234"/>
      <c r="I145" s="104"/>
      <c r="J145" s="234"/>
      <c r="K145" s="104"/>
      <c r="L145" s="104"/>
    </row>
    <row r="146" spans="1:12" ht="27.75" customHeight="1">
      <c r="A146" s="219">
        <v>2490</v>
      </c>
      <c r="B146" s="246" t="s">
        <v>1</v>
      </c>
      <c r="C146" s="220">
        <v>9</v>
      </c>
      <c r="D146" s="221">
        <v>0</v>
      </c>
      <c r="E146" s="217" t="s">
        <v>234</v>
      </c>
      <c r="F146" s="89">
        <f aca="true" t="shared" si="38" ref="F146:L146">SUM(F148)</f>
        <v>-7500</v>
      </c>
      <c r="G146" s="89">
        <f t="shared" si="38"/>
        <v>0</v>
      </c>
      <c r="H146" s="218">
        <f t="shared" si="38"/>
        <v>-7500</v>
      </c>
      <c r="I146" s="89">
        <f t="shared" si="38"/>
        <v>0</v>
      </c>
      <c r="J146" s="218">
        <f t="shared" si="38"/>
        <v>0</v>
      </c>
      <c r="K146" s="89">
        <f t="shared" si="38"/>
        <v>-7500</v>
      </c>
      <c r="L146" s="89">
        <f t="shared" si="38"/>
        <v>-7500</v>
      </c>
    </row>
    <row r="147" spans="1:12" s="222" customFormat="1" ht="16.5" customHeight="1">
      <c r="A147" s="219"/>
      <c r="B147" s="211"/>
      <c r="C147" s="220"/>
      <c r="D147" s="221"/>
      <c r="E147" s="217" t="s">
        <v>452</v>
      </c>
      <c r="F147" s="89"/>
      <c r="G147" s="89"/>
      <c r="H147" s="218"/>
      <c r="I147" s="89"/>
      <c r="J147" s="218"/>
      <c r="K147" s="89"/>
      <c r="L147" s="89"/>
    </row>
    <row r="148" spans="1:12" ht="27.75" customHeight="1" thickBot="1">
      <c r="A148" s="219">
        <v>2491</v>
      </c>
      <c r="B148" s="246" t="s">
        <v>1</v>
      </c>
      <c r="C148" s="220">
        <v>9</v>
      </c>
      <c r="D148" s="221">
        <v>1</v>
      </c>
      <c r="E148" s="217" t="s">
        <v>234</v>
      </c>
      <c r="F148" s="104">
        <f>SUM(G148:H148)</f>
        <v>-7500</v>
      </c>
      <c r="G148" s="104"/>
      <c r="H148" s="234">
        <v>-7500</v>
      </c>
      <c r="I148" s="104"/>
      <c r="J148" s="234"/>
      <c r="K148" s="104">
        <v>-7500</v>
      </c>
      <c r="L148" s="104">
        <v>-7500</v>
      </c>
    </row>
    <row r="149" spans="1:12" s="216" customFormat="1" ht="34.5" customHeight="1">
      <c r="A149" s="219">
        <v>2500</v>
      </c>
      <c r="B149" s="246" t="s">
        <v>3</v>
      </c>
      <c r="C149" s="247">
        <v>0</v>
      </c>
      <c r="D149" s="248">
        <v>0</v>
      </c>
      <c r="E149" s="249" t="s">
        <v>798</v>
      </c>
      <c r="F149" s="235">
        <f aca="true" t="shared" si="39" ref="F149:L149">SUM(F151,F154,F157,F160,F163,F166,)</f>
        <v>44152.6</v>
      </c>
      <c r="G149" s="235">
        <f t="shared" si="39"/>
        <v>43152.6</v>
      </c>
      <c r="H149" s="245">
        <f t="shared" si="39"/>
        <v>1000</v>
      </c>
      <c r="I149" s="235">
        <f t="shared" si="39"/>
        <v>9060.6</v>
      </c>
      <c r="J149" s="245">
        <f t="shared" si="39"/>
        <v>22160.6</v>
      </c>
      <c r="K149" s="235">
        <f t="shared" si="39"/>
        <v>33260.6</v>
      </c>
      <c r="L149" s="235">
        <f t="shared" si="39"/>
        <v>44152.6</v>
      </c>
    </row>
    <row r="150" spans="1:12" ht="11.25" customHeight="1">
      <c r="A150" s="210"/>
      <c r="B150" s="211"/>
      <c r="C150" s="212"/>
      <c r="D150" s="213"/>
      <c r="E150" s="217" t="s">
        <v>451</v>
      </c>
      <c r="F150" s="157"/>
      <c r="G150" s="157"/>
      <c r="H150" s="244"/>
      <c r="I150" s="157"/>
      <c r="J150" s="244"/>
      <c r="K150" s="157"/>
      <c r="L150" s="157"/>
    </row>
    <row r="151" spans="1:12" ht="17.25" customHeight="1">
      <c r="A151" s="219">
        <v>2510</v>
      </c>
      <c r="B151" s="246" t="s">
        <v>3</v>
      </c>
      <c r="C151" s="220">
        <v>1</v>
      </c>
      <c r="D151" s="221">
        <v>0</v>
      </c>
      <c r="E151" s="249" t="s">
        <v>235</v>
      </c>
      <c r="F151" s="89">
        <f aca="true" t="shared" si="40" ref="F151:L151">SUM(F153)</f>
        <v>41952.6</v>
      </c>
      <c r="G151" s="89">
        <f t="shared" si="40"/>
        <v>41952.6</v>
      </c>
      <c r="H151" s="218">
        <f t="shared" si="40"/>
        <v>0</v>
      </c>
      <c r="I151" s="89">
        <f t="shared" si="40"/>
        <v>8060.6</v>
      </c>
      <c r="J151" s="218">
        <f t="shared" si="40"/>
        <v>20560.6</v>
      </c>
      <c r="K151" s="89">
        <f t="shared" si="40"/>
        <v>31060.6</v>
      </c>
      <c r="L151" s="89">
        <f t="shared" si="40"/>
        <v>41952.6</v>
      </c>
    </row>
    <row r="152" spans="1:12" s="222" customFormat="1" ht="10.5" customHeight="1" thickBot="1">
      <c r="A152" s="219"/>
      <c r="B152" s="211"/>
      <c r="C152" s="220"/>
      <c r="D152" s="221"/>
      <c r="E152" s="217" t="s">
        <v>452</v>
      </c>
      <c r="F152" s="89"/>
      <c r="G152" s="89"/>
      <c r="H152" s="218"/>
      <c r="I152" s="89"/>
      <c r="J152" s="218"/>
      <c r="K152" s="89"/>
      <c r="L152" s="89"/>
    </row>
    <row r="153" spans="1:12" ht="17.25" customHeight="1" thickBot="1">
      <c r="A153" s="219">
        <v>2511</v>
      </c>
      <c r="B153" s="246" t="s">
        <v>3</v>
      </c>
      <c r="C153" s="220">
        <v>1</v>
      </c>
      <c r="D153" s="221">
        <v>1</v>
      </c>
      <c r="E153" s="249" t="s">
        <v>235</v>
      </c>
      <c r="F153" s="104">
        <f>SUM(G153:H153)</f>
        <v>41952.6</v>
      </c>
      <c r="G153" s="104">
        <v>41952.6</v>
      </c>
      <c r="H153" s="104"/>
      <c r="I153" s="255">
        <v>8060.6</v>
      </c>
      <c r="J153" s="256">
        <v>20560.6</v>
      </c>
      <c r="K153" s="257">
        <v>31060.6</v>
      </c>
      <c r="L153" s="258">
        <v>41952.6</v>
      </c>
    </row>
    <row r="154" spans="1:12" ht="18.75" customHeight="1">
      <c r="A154" s="219">
        <v>2520</v>
      </c>
      <c r="B154" s="246" t="s">
        <v>3</v>
      </c>
      <c r="C154" s="220">
        <v>2</v>
      </c>
      <c r="D154" s="221">
        <v>0</v>
      </c>
      <c r="E154" s="217" t="s">
        <v>236</v>
      </c>
      <c r="F154" s="89">
        <f aca="true" t="shared" si="41" ref="F154:L154">SUM(F156)</f>
        <v>0</v>
      </c>
      <c r="G154" s="89">
        <f t="shared" si="41"/>
        <v>0</v>
      </c>
      <c r="H154" s="218">
        <f t="shared" si="41"/>
        <v>0</v>
      </c>
      <c r="I154" s="89">
        <f t="shared" si="41"/>
        <v>0</v>
      </c>
      <c r="J154" s="218">
        <f t="shared" si="41"/>
        <v>0</v>
      </c>
      <c r="K154" s="89">
        <f t="shared" si="41"/>
        <v>0</v>
      </c>
      <c r="L154" s="89">
        <f t="shared" si="41"/>
        <v>0</v>
      </c>
    </row>
    <row r="155" spans="1:12" s="222" customFormat="1" ht="10.5" customHeight="1">
      <c r="A155" s="219"/>
      <c r="B155" s="211"/>
      <c r="C155" s="220"/>
      <c r="D155" s="221"/>
      <c r="E155" s="217"/>
      <c r="F155" s="228"/>
      <c r="G155" s="228"/>
      <c r="H155" s="242"/>
      <c r="I155" s="228"/>
      <c r="J155" s="242"/>
      <c r="K155" s="228"/>
      <c r="L155" s="228"/>
    </row>
    <row r="156" spans="1:12" ht="16.5" customHeight="1" thickBot="1">
      <c r="A156" s="219">
        <v>2521</v>
      </c>
      <c r="B156" s="246" t="s">
        <v>3</v>
      </c>
      <c r="C156" s="220">
        <v>2</v>
      </c>
      <c r="D156" s="221">
        <v>1</v>
      </c>
      <c r="E156" s="217" t="s">
        <v>237</v>
      </c>
      <c r="F156" s="104">
        <f>SUM(G156:H156)</f>
        <v>0</v>
      </c>
      <c r="G156" s="228"/>
      <c r="H156" s="228"/>
      <c r="I156" s="228"/>
      <c r="J156" s="228"/>
      <c r="K156" s="228"/>
      <c r="L156" s="228"/>
    </row>
    <row r="157" spans="1:12" ht="24.75" customHeight="1">
      <c r="A157" s="219">
        <v>2530</v>
      </c>
      <c r="B157" s="246" t="s">
        <v>3</v>
      </c>
      <c r="C157" s="220">
        <v>3</v>
      </c>
      <c r="D157" s="221">
        <v>0</v>
      </c>
      <c r="E157" s="217" t="s">
        <v>238</v>
      </c>
      <c r="F157" s="89">
        <f aca="true" t="shared" si="42" ref="F157:L157">SUM(F159)</f>
        <v>0</v>
      </c>
      <c r="G157" s="89">
        <f t="shared" si="42"/>
        <v>0</v>
      </c>
      <c r="H157" s="218">
        <f t="shared" si="42"/>
        <v>0</v>
      </c>
      <c r="I157" s="89">
        <f t="shared" si="42"/>
        <v>0</v>
      </c>
      <c r="J157" s="218">
        <f t="shared" si="42"/>
        <v>0</v>
      </c>
      <c r="K157" s="89">
        <f t="shared" si="42"/>
        <v>0</v>
      </c>
      <c r="L157" s="89">
        <f t="shared" si="42"/>
        <v>0</v>
      </c>
    </row>
    <row r="158" spans="1:12" s="222" customFormat="1" ht="15.75" customHeight="1">
      <c r="A158" s="219"/>
      <c r="B158" s="211"/>
      <c r="C158" s="220"/>
      <c r="D158" s="221"/>
      <c r="E158" s="217" t="s">
        <v>452</v>
      </c>
      <c r="F158" s="89"/>
      <c r="G158" s="89"/>
      <c r="H158" s="218"/>
      <c r="I158" s="89"/>
      <c r="J158" s="218"/>
      <c r="K158" s="89"/>
      <c r="L158" s="89"/>
    </row>
    <row r="159" spans="1:12" ht="25.5" customHeight="1" thickBot="1">
      <c r="A159" s="219">
        <v>2531</v>
      </c>
      <c r="B159" s="246" t="s">
        <v>3</v>
      </c>
      <c r="C159" s="220">
        <v>3</v>
      </c>
      <c r="D159" s="221">
        <v>1</v>
      </c>
      <c r="E159" s="217" t="s">
        <v>238</v>
      </c>
      <c r="F159" s="104">
        <f>SUM(G159:H159)</f>
        <v>0</v>
      </c>
      <c r="G159" s="104"/>
      <c r="H159" s="104"/>
      <c r="I159" s="104"/>
      <c r="J159" s="104"/>
      <c r="K159" s="104"/>
      <c r="L159" s="104"/>
    </row>
    <row r="160" spans="1:12" ht="30" customHeight="1">
      <c r="A160" s="219">
        <v>2540</v>
      </c>
      <c r="B160" s="246" t="s">
        <v>3</v>
      </c>
      <c r="C160" s="220">
        <v>4</v>
      </c>
      <c r="D160" s="221">
        <v>0</v>
      </c>
      <c r="E160" s="217" t="s">
        <v>239</v>
      </c>
      <c r="F160" s="89">
        <f aca="true" t="shared" si="43" ref="F160:L160">SUM(F162)</f>
        <v>0</v>
      </c>
      <c r="G160" s="89">
        <f t="shared" si="43"/>
        <v>0</v>
      </c>
      <c r="H160" s="218">
        <f t="shared" si="43"/>
        <v>0</v>
      </c>
      <c r="I160" s="89">
        <f t="shared" si="43"/>
        <v>0</v>
      </c>
      <c r="J160" s="218">
        <f t="shared" si="43"/>
        <v>0</v>
      </c>
      <c r="K160" s="89">
        <f t="shared" si="43"/>
        <v>0</v>
      </c>
      <c r="L160" s="89">
        <f t="shared" si="43"/>
        <v>0</v>
      </c>
    </row>
    <row r="161" spans="1:12" s="222" customFormat="1" ht="16.5" customHeight="1">
      <c r="A161" s="219"/>
      <c r="B161" s="211"/>
      <c r="C161" s="220"/>
      <c r="D161" s="221"/>
      <c r="E161" s="217" t="s">
        <v>452</v>
      </c>
      <c r="F161" s="89"/>
      <c r="G161" s="89"/>
      <c r="H161" s="218"/>
      <c r="I161" s="89"/>
      <c r="J161" s="218"/>
      <c r="K161" s="89"/>
      <c r="L161" s="89"/>
    </row>
    <row r="162" spans="1:12" ht="24" customHeight="1" thickBot="1">
      <c r="A162" s="219">
        <v>2541</v>
      </c>
      <c r="B162" s="246" t="s">
        <v>3</v>
      </c>
      <c r="C162" s="220">
        <v>4</v>
      </c>
      <c r="D162" s="221">
        <v>1</v>
      </c>
      <c r="E162" s="217" t="s">
        <v>239</v>
      </c>
      <c r="F162" s="104">
        <f>SUM(G162:H162)</f>
        <v>0</v>
      </c>
      <c r="G162" s="228"/>
      <c r="H162" s="228"/>
      <c r="I162" s="228"/>
      <c r="J162" s="228"/>
      <c r="K162" s="228"/>
      <c r="L162" s="228"/>
    </row>
    <row r="163" spans="1:12" ht="48" customHeight="1">
      <c r="A163" s="219">
        <v>2550</v>
      </c>
      <c r="B163" s="246" t="s">
        <v>3</v>
      </c>
      <c r="C163" s="220">
        <v>5</v>
      </c>
      <c r="D163" s="221">
        <v>0</v>
      </c>
      <c r="E163" s="217" t="s">
        <v>240</v>
      </c>
      <c r="F163" s="89">
        <f aca="true" t="shared" si="44" ref="F163:L163">SUM(F165)</f>
        <v>0</v>
      </c>
      <c r="G163" s="89">
        <f t="shared" si="44"/>
        <v>0</v>
      </c>
      <c r="H163" s="218">
        <f t="shared" si="44"/>
        <v>0</v>
      </c>
      <c r="I163" s="89">
        <f t="shared" si="44"/>
        <v>0</v>
      </c>
      <c r="J163" s="218">
        <f t="shared" si="44"/>
        <v>0</v>
      </c>
      <c r="K163" s="89">
        <f t="shared" si="44"/>
        <v>0</v>
      </c>
      <c r="L163" s="89">
        <f t="shared" si="44"/>
        <v>0</v>
      </c>
    </row>
    <row r="164" spans="1:12" s="222" customFormat="1" ht="14.25" customHeight="1">
      <c r="A164" s="219"/>
      <c r="B164" s="211"/>
      <c r="C164" s="220"/>
      <c r="D164" s="221"/>
      <c r="E164" s="217" t="s">
        <v>452</v>
      </c>
      <c r="F164" s="89"/>
      <c r="G164" s="89"/>
      <c r="H164" s="218"/>
      <c r="I164" s="89"/>
      <c r="J164" s="218"/>
      <c r="K164" s="89"/>
      <c r="L164" s="89"/>
    </row>
    <row r="165" spans="1:12" ht="52.5" customHeight="1" thickBot="1">
      <c r="A165" s="219">
        <v>2551</v>
      </c>
      <c r="B165" s="246" t="s">
        <v>3</v>
      </c>
      <c r="C165" s="220">
        <v>5</v>
      </c>
      <c r="D165" s="221">
        <v>1</v>
      </c>
      <c r="E165" s="217" t="s">
        <v>240</v>
      </c>
      <c r="F165" s="104">
        <f>SUM(G165:H165)</f>
        <v>0</v>
      </c>
      <c r="G165" s="104"/>
      <c r="H165" s="234"/>
      <c r="I165" s="104"/>
      <c r="J165" s="234"/>
      <c r="K165" s="104"/>
      <c r="L165" s="104"/>
    </row>
    <row r="166" spans="1:12" ht="38.25" customHeight="1">
      <c r="A166" s="219">
        <v>2560</v>
      </c>
      <c r="B166" s="246" t="s">
        <v>3</v>
      </c>
      <c r="C166" s="220">
        <v>6</v>
      </c>
      <c r="D166" s="221">
        <v>0</v>
      </c>
      <c r="E166" s="249" t="s">
        <v>241</v>
      </c>
      <c r="F166" s="89">
        <f aca="true" t="shared" si="45" ref="F166:L166">SUM(F168)</f>
        <v>2200</v>
      </c>
      <c r="G166" s="89">
        <f t="shared" si="45"/>
        <v>1200</v>
      </c>
      <c r="H166" s="218">
        <f t="shared" si="45"/>
        <v>1000</v>
      </c>
      <c r="I166" s="89">
        <f t="shared" si="45"/>
        <v>1000</v>
      </c>
      <c r="J166" s="218">
        <f t="shared" si="45"/>
        <v>1600</v>
      </c>
      <c r="K166" s="89">
        <f t="shared" si="45"/>
        <v>2200</v>
      </c>
      <c r="L166" s="89">
        <f t="shared" si="45"/>
        <v>2200</v>
      </c>
    </row>
    <row r="167" spans="1:12" s="222" customFormat="1" ht="21" customHeight="1" thickBot="1">
      <c r="A167" s="219"/>
      <c r="B167" s="211"/>
      <c r="C167" s="220"/>
      <c r="D167" s="221"/>
      <c r="E167" s="217" t="s">
        <v>452</v>
      </c>
      <c r="F167" s="89"/>
      <c r="G167" s="89"/>
      <c r="H167" s="218"/>
      <c r="I167" s="89"/>
      <c r="J167" s="218"/>
      <c r="K167" s="89"/>
      <c r="L167" s="89"/>
    </row>
    <row r="168" spans="1:12" ht="37.5" customHeight="1" thickBot="1">
      <c r="A168" s="219">
        <v>2561</v>
      </c>
      <c r="B168" s="246" t="s">
        <v>3</v>
      </c>
      <c r="C168" s="220">
        <v>6</v>
      </c>
      <c r="D168" s="221">
        <v>1</v>
      </c>
      <c r="E168" s="249" t="s">
        <v>241</v>
      </c>
      <c r="F168" s="104">
        <f>SUM(G168:H168)</f>
        <v>2200</v>
      </c>
      <c r="G168" s="228">
        <v>1200</v>
      </c>
      <c r="H168" s="228">
        <v>1000</v>
      </c>
      <c r="I168" s="259">
        <v>1000</v>
      </c>
      <c r="J168" s="256">
        <v>1600</v>
      </c>
      <c r="K168" s="257">
        <v>2200</v>
      </c>
      <c r="L168" s="256">
        <v>2200</v>
      </c>
    </row>
    <row r="169" spans="1:12" s="216" customFormat="1" ht="48" customHeight="1">
      <c r="A169" s="219">
        <v>2600</v>
      </c>
      <c r="B169" s="246" t="s">
        <v>4</v>
      </c>
      <c r="C169" s="247">
        <v>0</v>
      </c>
      <c r="D169" s="248">
        <v>0</v>
      </c>
      <c r="E169" s="249" t="s">
        <v>799</v>
      </c>
      <c r="F169" s="235">
        <f aca="true" t="shared" si="46" ref="F169:L169">SUM(F171,F174,F177,F180,F183,F186,)</f>
        <v>72150.6</v>
      </c>
      <c r="G169" s="235">
        <f t="shared" si="46"/>
        <v>57150.6</v>
      </c>
      <c r="H169" s="245">
        <f t="shared" si="46"/>
        <v>15000</v>
      </c>
      <c r="I169" s="235">
        <f t="shared" si="46"/>
        <v>25643.2</v>
      </c>
      <c r="J169" s="245">
        <f t="shared" si="46"/>
        <v>52274.600000000006</v>
      </c>
      <c r="K169" s="235">
        <f t="shared" si="46"/>
        <v>62874.600000000006</v>
      </c>
      <c r="L169" s="235">
        <f t="shared" si="46"/>
        <v>72150.6</v>
      </c>
    </row>
    <row r="170" spans="1:12" ht="17.25" customHeight="1">
      <c r="A170" s="210"/>
      <c r="B170" s="211"/>
      <c r="C170" s="212"/>
      <c r="D170" s="213"/>
      <c r="E170" s="217" t="s">
        <v>451</v>
      </c>
      <c r="F170" s="157"/>
      <c r="G170" s="157"/>
      <c r="H170" s="244"/>
      <c r="I170" s="157"/>
      <c r="J170" s="244"/>
      <c r="K170" s="157"/>
      <c r="L170" s="157"/>
    </row>
    <row r="171" spans="1:12" ht="16.5" customHeight="1">
      <c r="A171" s="219">
        <v>2610</v>
      </c>
      <c r="B171" s="246" t="s">
        <v>4</v>
      </c>
      <c r="C171" s="220">
        <v>1</v>
      </c>
      <c r="D171" s="221">
        <v>0</v>
      </c>
      <c r="E171" s="217" t="s">
        <v>242</v>
      </c>
      <c r="F171" s="89">
        <f aca="true" t="shared" si="47" ref="F171:L171">SUM(F173)</f>
        <v>0</v>
      </c>
      <c r="G171" s="89">
        <f t="shared" si="47"/>
        <v>0</v>
      </c>
      <c r="H171" s="218">
        <f t="shared" si="47"/>
        <v>0</v>
      </c>
      <c r="I171" s="89">
        <f t="shared" si="47"/>
        <v>0</v>
      </c>
      <c r="J171" s="218">
        <f t="shared" si="47"/>
        <v>0</v>
      </c>
      <c r="K171" s="89">
        <f t="shared" si="47"/>
        <v>0</v>
      </c>
      <c r="L171" s="89">
        <f t="shared" si="47"/>
        <v>0</v>
      </c>
    </row>
    <row r="172" spans="1:12" s="222" customFormat="1" ht="14.25" customHeight="1">
      <c r="A172" s="219"/>
      <c r="B172" s="211"/>
      <c r="C172" s="220"/>
      <c r="D172" s="221"/>
      <c r="E172" s="217" t="s">
        <v>452</v>
      </c>
      <c r="F172" s="89"/>
      <c r="G172" s="89"/>
      <c r="H172" s="218"/>
      <c r="I172" s="89"/>
      <c r="J172" s="218"/>
      <c r="K172" s="89"/>
      <c r="L172" s="89"/>
    </row>
    <row r="173" spans="1:12" ht="21" customHeight="1" thickBot="1">
      <c r="A173" s="219">
        <v>2611</v>
      </c>
      <c r="B173" s="246" t="s">
        <v>4</v>
      </c>
      <c r="C173" s="220">
        <v>1</v>
      </c>
      <c r="D173" s="221">
        <v>1</v>
      </c>
      <c r="E173" s="217" t="s">
        <v>243</v>
      </c>
      <c r="F173" s="104">
        <f>SUM(G173:H173)</f>
        <v>0</v>
      </c>
      <c r="G173" s="228"/>
      <c r="H173" s="228"/>
      <c r="I173" s="228"/>
      <c r="J173" s="228"/>
      <c r="K173" s="228"/>
      <c r="L173" s="228"/>
    </row>
    <row r="174" spans="1:12" ht="17.25" customHeight="1">
      <c r="A174" s="219">
        <v>2620</v>
      </c>
      <c r="B174" s="246" t="s">
        <v>4</v>
      </c>
      <c r="C174" s="220">
        <v>2</v>
      </c>
      <c r="D174" s="221">
        <v>0</v>
      </c>
      <c r="E174" s="217" t="s">
        <v>244</v>
      </c>
      <c r="F174" s="89">
        <f aca="true" t="shared" si="48" ref="F174:L174">SUM(F176)</f>
        <v>0</v>
      </c>
      <c r="G174" s="89">
        <f t="shared" si="48"/>
        <v>0</v>
      </c>
      <c r="H174" s="218">
        <f t="shared" si="48"/>
        <v>0</v>
      </c>
      <c r="I174" s="89">
        <f t="shared" si="48"/>
        <v>0</v>
      </c>
      <c r="J174" s="218">
        <f t="shared" si="48"/>
        <v>0</v>
      </c>
      <c r="K174" s="89">
        <f t="shared" si="48"/>
        <v>0</v>
      </c>
      <c r="L174" s="89">
        <f t="shared" si="48"/>
        <v>0</v>
      </c>
    </row>
    <row r="175" spans="1:12" s="222" customFormat="1" ht="10.5" customHeight="1">
      <c r="A175" s="219"/>
      <c r="B175" s="211"/>
      <c r="C175" s="220"/>
      <c r="D175" s="221"/>
      <c r="E175" s="217" t="s">
        <v>452</v>
      </c>
      <c r="F175" s="89"/>
      <c r="G175" s="89"/>
      <c r="H175" s="218"/>
      <c r="I175" s="89"/>
      <c r="J175" s="218"/>
      <c r="K175" s="89"/>
      <c r="L175" s="89"/>
    </row>
    <row r="176" spans="1:12" ht="13.5" customHeight="1" thickBot="1">
      <c r="A176" s="219">
        <v>2621</v>
      </c>
      <c r="B176" s="246" t="s">
        <v>4</v>
      </c>
      <c r="C176" s="220">
        <v>2</v>
      </c>
      <c r="D176" s="221">
        <v>1</v>
      </c>
      <c r="E176" s="217" t="s">
        <v>244</v>
      </c>
      <c r="F176" s="104">
        <f>SUM(G176:H176)</f>
        <v>0</v>
      </c>
      <c r="G176" s="104"/>
      <c r="H176" s="234"/>
      <c r="I176" s="104"/>
      <c r="J176" s="234"/>
      <c r="K176" s="104"/>
      <c r="L176" s="104"/>
    </row>
    <row r="177" spans="1:12" ht="18.75" customHeight="1">
      <c r="A177" s="219">
        <v>2630</v>
      </c>
      <c r="B177" s="246" t="s">
        <v>4</v>
      </c>
      <c r="C177" s="220">
        <v>3</v>
      </c>
      <c r="D177" s="221">
        <v>0</v>
      </c>
      <c r="E177" s="249" t="s">
        <v>245</v>
      </c>
      <c r="F177" s="89">
        <f aca="true" t="shared" si="49" ref="F177:L177">SUM(F179)</f>
        <v>18306</v>
      </c>
      <c r="G177" s="89">
        <f t="shared" si="49"/>
        <v>18306</v>
      </c>
      <c r="H177" s="218">
        <f t="shared" si="49"/>
        <v>0</v>
      </c>
      <c r="I177" s="89">
        <f t="shared" si="49"/>
        <v>4250</v>
      </c>
      <c r="J177" s="218">
        <f t="shared" si="49"/>
        <v>8550</v>
      </c>
      <c r="K177" s="89">
        <f t="shared" si="49"/>
        <v>14050</v>
      </c>
      <c r="L177" s="89">
        <f t="shared" si="49"/>
        <v>18306</v>
      </c>
    </row>
    <row r="178" spans="1:12" s="222" customFormat="1" ht="15.75" customHeight="1" thickBot="1">
      <c r="A178" s="219"/>
      <c r="B178" s="211"/>
      <c r="C178" s="220"/>
      <c r="D178" s="221"/>
      <c r="E178" s="217" t="s">
        <v>452</v>
      </c>
      <c r="F178" s="89"/>
      <c r="G178" s="89"/>
      <c r="H178" s="218"/>
      <c r="I178" s="89"/>
      <c r="J178" s="218"/>
      <c r="K178" s="89"/>
      <c r="L178" s="89"/>
    </row>
    <row r="179" spans="1:12" ht="15" customHeight="1" thickBot="1">
      <c r="A179" s="219">
        <v>2631</v>
      </c>
      <c r="B179" s="246" t="s">
        <v>4</v>
      </c>
      <c r="C179" s="220">
        <v>3</v>
      </c>
      <c r="D179" s="221">
        <v>1</v>
      </c>
      <c r="E179" s="249" t="s">
        <v>246</v>
      </c>
      <c r="F179" s="104">
        <f>SUM(G179:H179)</f>
        <v>18306</v>
      </c>
      <c r="G179" s="228">
        <v>18306</v>
      </c>
      <c r="H179" s="228"/>
      <c r="I179" s="259">
        <v>4250</v>
      </c>
      <c r="J179" s="256">
        <v>8550</v>
      </c>
      <c r="K179" s="256">
        <v>14050</v>
      </c>
      <c r="L179" s="258">
        <v>18306</v>
      </c>
    </row>
    <row r="180" spans="1:12" ht="15.75" customHeight="1">
      <c r="A180" s="219">
        <v>2640</v>
      </c>
      <c r="B180" s="246" t="s">
        <v>4</v>
      </c>
      <c r="C180" s="220">
        <v>4</v>
      </c>
      <c r="D180" s="221">
        <v>0</v>
      </c>
      <c r="E180" s="249" t="s">
        <v>247</v>
      </c>
      <c r="F180" s="89">
        <f aca="true" t="shared" si="50" ref="F180:L180">SUM(F182)</f>
        <v>16867.2</v>
      </c>
      <c r="G180" s="89">
        <f t="shared" si="50"/>
        <v>16867.2</v>
      </c>
      <c r="H180" s="218">
        <f t="shared" si="50"/>
        <v>0</v>
      </c>
      <c r="I180" s="89">
        <f t="shared" si="50"/>
        <v>5593.2</v>
      </c>
      <c r="J180" s="218">
        <f t="shared" si="50"/>
        <v>9947.2</v>
      </c>
      <c r="K180" s="89">
        <f t="shared" si="50"/>
        <v>13247.2</v>
      </c>
      <c r="L180" s="89">
        <f t="shared" si="50"/>
        <v>16867.2</v>
      </c>
    </row>
    <row r="181" spans="1:12" s="222" customFormat="1" ht="14.25" customHeight="1" thickBot="1">
      <c r="A181" s="219"/>
      <c r="B181" s="211"/>
      <c r="C181" s="220"/>
      <c r="D181" s="221"/>
      <c r="E181" s="217" t="s">
        <v>452</v>
      </c>
      <c r="F181" s="89"/>
      <c r="G181" s="89"/>
      <c r="H181" s="218"/>
      <c r="I181" s="89"/>
      <c r="J181" s="218"/>
      <c r="K181" s="89"/>
      <c r="L181" s="89"/>
    </row>
    <row r="182" spans="1:12" ht="13.5" customHeight="1" thickBot="1">
      <c r="A182" s="219">
        <v>2641</v>
      </c>
      <c r="B182" s="246" t="s">
        <v>4</v>
      </c>
      <c r="C182" s="220">
        <v>4</v>
      </c>
      <c r="D182" s="221">
        <v>1</v>
      </c>
      <c r="E182" s="249" t="s">
        <v>248</v>
      </c>
      <c r="F182" s="104">
        <f>SUM(G182:H182)</f>
        <v>16867.2</v>
      </c>
      <c r="G182" s="228">
        <v>16867.2</v>
      </c>
      <c r="H182" s="228"/>
      <c r="I182" s="260">
        <v>5593.2</v>
      </c>
      <c r="J182" s="261">
        <v>9947.2</v>
      </c>
      <c r="K182" s="262">
        <v>13247.2</v>
      </c>
      <c r="L182" s="263">
        <v>16867.2</v>
      </c>
    </row>
    <row r="183" spans="1:12" ht="48.75" customHeight="1">
      <c r="A183" s="219">
        <v>2650</v>
      </c>
      <c r="B183" s="246" t="s">
        <v>4</v>
      </c>
      <c r="C183" s="220">
        <v>5</v>
      </c>
      <c r="D183" s="221">
        <v>0</v>
      </c>
      <c r="E183" s="217" t="s">
        <v>255</v>
      </c>
      <c r="F183" s="89">
        <f aca="true" t="shared" si="51" ref="F183:L183">SUM(F185)</f>
        <v>0</v>
      </c>
      <c r="G183" s="89">
        <f t="shared" si="51"/>
        <v>0</v>
      </c>
      <c r="H183" s="218">
        <f t="shared" si="51"/>
        <v>0</v>
      </c>
      <c r="I183" s="89">
        <f t="shared" si="51"/>
        <v>0</v>
      </c>
      <c r="J183" s="218">
        <f t="shared" si="51"/>
        <v>0</v>
      </c>
      <c r="K183" s="89">
        <f t="shared" si="51"/>
        <v>0</v>
      </c>
      <c r="L183" s="89">
        <f t="shared" si="51"/>
        <v>0</v>
      </c>
    </row>
    <row r="184" spans="1:12" s="222" customFormat="1" ht="14.25" customHeight="1">
      <c r="A184" s="219"/>
      <c r="B184" s="211"/>
      <c r="C184" s="220"/>
      <c r="D184" s="221"/>
      <c r="E184" s="217" t="s">
        <v>452</v>
      </c>
      <c r="F184" s="89"/>
      <c r="G184" s="89"/>
      <c r="H184" s="218"/>
      <c r="I184" s="89"/>
      <c r="J184" s="218"/>
      <c r="K184" s="89"/>
      <c r="L184" s="89"/>
    </row>
    <row r="185" spans="1:12" ht="47.25" customHeight="1" thickBot="1">
      <c r="A185" s="219">
        <v>2651</v>
      </c>
      <c r="B185" s="246" t="s">
        <v>4</v>
      </c>
      <c r="C185" s="220">
        <v>5</v>
      </c>
      <c r="D185" s="221">
        <v>1</v>
      </c>
      <c r="E185" s="217" t="s">
        <v>255</v>
      </c>
      <c r="F185" s="104">
        <f>SUM(G185:H185)</f>
        <v>0</v>
      </c>
      <c r="G185" s="104"/>
      <c r="H185" s="234"/>
      <c r="I185" s="104"/>
      <c r="J185" s="234"/>
      <c r="K185" s="104"/>
      <c r="L185" s="104"/>
    </row>
    <row r="186" spans="1:12" ht="35.25" customHeight="1">
      <c r="A186" s="219">
        <v>2660</v>
      </c>
      <c r="B186" s="246" t="s">
        <v>4</v>
      </c>
      <c r="C186" s="220">
        <v>6</v>
      </c>
      <c r="D186" s="221">
        <v>0</v>
      </c>
      <c r="E186" s="249" t="s">
        <v>261</v>
      </c>
      <c r="F186" s="89">
        <f aca="true" t="shared" si="52" ref="F186:L186">SUM(F188)</f>
        <v>36977.4</v>
      </c>
      <c r="G186" s="89">
        <f t="shared" si="52"/>
        <v>21977.4</v>
      </c>
      <c r="H186" s="218">
        <f t="shared" si="52"/>
        <v>15000</v>
      </c>
      <c r="I186" s="89">
        <f t="shared" si="52"/>
        <v>15800</v>
      </c>
      <c r="J186" s="218">
        <f t="shared" si="52"/>
        <v>33777.4</v>
      </c>
      <c r="K186" s="89">
        <f t="shared" si="52"/>
        <v>35577.4</v>
      </c>
      <c r="L186" s="89">
        <f t="shared" si="52"/>
        <v>36977.4</v>
      </c>
    </row>
    <row r="187" spans="1:12" s="222" customFormat="1" ht="14.25" customHeight="1" thickBot="1">
      <c r="A187" s="219"/>
      <c r="B187" s="211"/>
      <c r="C187" s="220"/>
      <c r="D187" s="221"/>
      <c r="E187" s="217" t="s">
        <v>452</v>
      </c>
      <c r="F187" s="89"/>
      <c r="G187" s="89"/>
      <c r="H187" s="218"/>
      <c r="I187" s="89"/>
      <c r="J187" s="218"/>
      <c r="K187" s="89"/>
      <c r="L187" s="89"/>
    </row>
    <row r="188" spans="1:12" ht="37.5" customHeight="1" thickBot="1">
      <c r="A188" s="219">
        <v>2661</v>
      </c>
      <c r="B188" s="246" t="s">
        <v>4</v>
      </c>
      <c r="C188" s="220">
        <v>6</v>
      </c>
      <c r="D188" s="221">
        <v>1</v>
      </c>
      <c r="E188" s="249" t="s">
        <v>261</v>
      </c>
      <c r="F188" s="104">
        <f>SUM(G188:H188)</f>
        <v>36977.4</v>
      </c>
      <c r="G188" s="228">
        <v>21977.4</v>
      </c>
      <c r="H188" s="228">
        <v>15000</v>
      </c>
      <c r="I188" s="448">
        <v>15800</v>
      </c>
      <c r="J188" s="449">
        <v>33777.4</v>
      </c>
      <c r="K188" s="449">
        <v>35577.4</v>
      </c>
      <c r="L188" s="450">
        <v>36977.4</v>
      </c>
    </row>
    <row r="189" spans="1:12" s="216" customFormat="1" ht="36" customHeight="1">
      <c r="A189" s="219">
        <v>2700</v>
      </c>
      <c r="B189" s="246" t="s">
        <v>5</v>
      </c>
      <c r="C189" s="247">
        <v>0</v>
      </c>
      <c r="D189" s="248">
        <v>0</v>
      </c>
      <c r="E189" s="249" t="s">
        <v>800</v>
      </c>
      <c r="F189" s="235">
        <f aca="true" t="shared" si="53" ref="F189:L189">SUM(F191,F196,F202,F208,F211,F214)</f>
        <v>0</v>
      </c>
      <c r="G189" s="235">
        <f t="shared" si="53"/>
        <v>0</v>
      </c>
      <c r="H189" s="245">
        <f t="shared" si="53"/>
        <v>0</v>
      </c>
      <c r="I189" s="235">
        <f t="shared" si="53"/>
        <v>0</v>
      </c>
      <c r="J189" s="245">
        <f t="shared" si="53"/>
        <v>0</v>
      </c>
      <c r="K189" s="235">
        <f t="shared" si="53"/>
        <v>0</v>
      </c>
      <c r="L189" s="235">
        <f t="shared" si="53"/>
        <v>0</v>
      </c>
    </row>
    <row r="190" spans="1:12" ht="11.25" customHeight="1">
      <c r="A190" s="210"/>
      <c r="B190" s="211"/>
      <c r="C190" s="212"/>
      <c r="D190" s="213"/>
      <c r="E190" s="217" t="s">
        <v>451</v>
      </c>
      <c r="F190" s="157"/>
      <c r="G190" s="157"/>
      <c r="H190" s="244"/>
      <c r="I190" s="157"/>
      <c r="J190" s="244"/>
      <c r="K190" s="157"/>
      <c r="L190" s="157"/>
    </row>
    <row r="191" spans="1:12" ht="30" customHeight="1">
      <c r="A191" s="219">
        <v>2710</v>
      </c>
      <c r="B191" s="246" t="s">
        <v>5</v>
      </c>
      <c r="C191" s="220">
        <v>1</v>
      </c>
      <c r="D191" s="221">
        <v>0</v>
      </c>
      <c r="E191" s="217" t="s">
        <v>262</v>
      </c>
      <c r="F191" s="89">
        <f aca="true" t="shared" si="54" ref="F191:L191">SUM(F193:F195)</f>
        <v>0</v>
      </c>
      <c r="G191" s="89">
        <f t="shared" si="54"/>
        <v>0</v>
      </c>
      <c r="H191" s="218">
        <f t="shared" si="54"/>
        <v>0</v>
      </c>
      <c r="I191" s="89">
        <f t="shared" si="54"/>
        <v>0</v>
      </c>
      <c r="J191" s="218">
        <f t="shared" si="54"/>
        <v>0</v>
      </c>
      <c r="K191" s="89">
        <f t="shared" si="54"/>
        <v>0</v>
      </c>
      <c r="L191" s="89">
        <f t="shared" si="54"/>
        <v>0</v>
      </c>
    </row>
    <row r="192" spans="1:12" s="222" customFormat="1" ht="14.25" customHeight="1">
      <c r="A192" s="219"/>
      <c r="B192" s="211"/>
      <c r="C192" s="220"/>
      <c r="D192" s="221"/>
      <c r="E192" s="217" t="s">
        <v>452</v>
      </c>
      <c r="F192" s="89"/>
      <c r="G192" s="89"/>
      <c r="H192" s="218"/>
      <c r="I192" s="89"/>
      <c r="J192" s="218"/>
      <c r="K192" s="89"/>
      <c r="L192" s="89"/>
    </row>
    <row r="193" spans="1:12" ht="18" customHeight="1" thickBot="1">
      <c r="A193" s="219">
        <v>2711</v>
      </c>
      <c r="B193" s="246" t="s">
        <v>5</v>
      </c>
      <c r="C193" s="220">
        <v>1</v>
      </c>
      <c r="D193" s="221">
        <v>1</v>
      </c>
      <c r="E193" s="217" t="s">
        <v>263</v>
      </c>
      <c r="F193" s="104">
        <f>SUM(G193:H193)</f>
        <v>0</v>
      </c>
      <c r="G193" s="89"/>
      <c r="H193" s="218"/>
      <c r="I193" s="89"/>
      <c r="J193" s="218"/>
      <c r="K193" s="89"/>
      <c r="L193" s="89"/>
    </row>
    <row r="194" spans="1:12" ht="21.75" customHeight="1" thickBot="1">
      <c r="A194" s="219">
        <v>2712</v>
      </c>
      <c r="B194" s="246" t="s">
        <v>5</v>
      </c>
      <c r="C194" s="220">
        <v>1</v>
      </c>
      <c r="D194" s="221">
        <v>2</v>
      </c>
      <c r="E194" s="217" t="s">
        <v>264</v>
      </c>
      <c r="F194" s="104">
        <f>SUM(G194:H194)</f>
        <v>0</v>
      </c>
      <c r="G194" s="89"/>
      <c r="H194" s="218"/>
      <c r="I194" s="89"/>
      <c r="J194" s="218"/>
      <c r="K194" s="89"/>
      <c r="L194" s="89"/>
    </row>
    <row r="195" spans="1:12" ht="23.25" customHeight="1" thickBot="1">
      <c r="A195" s="219">
        <v>2713</v>
      </c>
      <c r="B195" s="246" t="s">
        <v>5</v>
      </c>
      <c r="C195" s="220">
        <v>1</v>
      </c>
      <c r="D195" s="221">
        <v>3</v>
      </c>
      <c r="E195" s="217" t="s">
        <v>364</v>
      </c>
      <c r="F195" s="104">
        <f>SUM(G195:H195)</f>
        <v>0</v>
      </c>
      <c r="G195" s="89"/>
      <c r="H195" s="218"/>
      <c r="I195" s="89"/>
      <c r="J195" s="218"/>
      <c r="K195" s="89"/>
      <c r="L195" s="89"/>
    </row>
    <row r="196" spans="1:12" ht="24" customHeight="1">
      <c r="A196" s="219">
        <v>2720</v>
      </c>
      <c r="B196" s="246" t="s">
        <v>5</v>
      </c>
      <c r="C196" s="220">
        <v>2</v>
      </c>
      <c r="D196" s="221">
        <v>0</v>
      </c>
      <c r="E196" s="217" t="s">
        <v>6</v>
      </c>
      <c r="F196" s="89">
        <f aca="true" t="shared" si="55" ref="F196:L196">SUM(F198:F201)</f>
        <v>0</v>
      </c>
      <c r="G196" s="89">
        <f t="shared" si="55"/>
        <v>0</v>
      </c>
      <c r="H196" s="218">
        <f t="shared" si="55"/>
        <v>0</v>
      </c>
      <c r="I196" s="89">
        <f t="shared" si="55"/>
        <v>0</v>
      </c>
      <c r="J196" s="218">
        <f t="shared" si="55"/>
        <v>0</v>
      </c>
      <c r="K196" s="89">
        <f t="shared" si="55"/>
        <v>0</v>
      </c>
      <c r="L196" s="89">
        <f t="shared" si="55"/>
        <v>0</v>
      </c>
    </row>
    <row r="197" spans="1:12" s="222" customFormat="1" ht="14.25" customHeight="1">
      <c r="A197" s="219"/>
      <c r="B197" s="211"/>
      <c r="C197" s="220"/>
      <c r="D197" s="221"/>
      <c r="E197" s="217" t="s">
        <v>452</v>
      </c>
      <c r="F197" s="89"/>
      <c r="G197" s="89"/>
      <c r="H197" s="218"/>
      <c r="I197" s="89"/>
      <c r="J197" s="218"/>
      <c r="K197" s="89"/>
      <c r="L197" s="89"/>
    </row>
    <row r="198" spans="1:12" ht="24.75" customHeight="1" thickBot="1">
      <c r="A198" s="219">
        <v>2721</v>
      </c>
      <c r="B198" s="246" t="s">
        <v>5</v>
      </c>
      <c r="C198" s="220">
        <v>2</v>
      </c>
      <c r="D198" s="221">
        <v>1</v>
      </c>
      <c r="E198" s="217" t="s">
        <v>265</v>
      </c>
      <c r="F198" s="104">
        <f>SUM(G198:H198)</f>
        <v>0</v>
      </c>
      <c r="G198" s="104"/>
      <c r="H198" s="234"/>
      <c r="I198" s="104"/>
      <c r="J198" s="234"/>
      <c r="K198" s="104"/>
      <c r="L198" s="104"/>
    </row>
    <row r="199" spans="1:12" ht="24.75" customHeight="1" thickBot="1">
      <c r="A199" s="219">
        <v>2722</v>
      </c>
      <c r="B199" s="246" t="s">
        <v>5</v>
      </c>
      <c r="C199" s="220">
        <v>2</v>
      </c>
      <c r="D199" s="221">
        <v>2</v>
      </c>
      <c r="E199" s="217" t="s">
        <v>266</v>
      </c>
      <c r="F199" s="104">
        <f>SUM(G199:H199)</f>
        <v>0</v>
      </c>
      <c r="G199" s="104"/>
      <c r="H199" s="234"/>
      <c r="I199" s="104"/>
      <c r="J199" s="234"/>
      <c r="K199" s="104"/>
      <c r="L199" s="104"/>
    </row>
    <row r="200" spans="1:12" ht="19.5" customHeight="1" thickBot="1">
      <c r="A200" s="219">
        <v>2723</v>
      </c>
      <c r="B200" s="246" t="s">
        <v>5</v>
      </c>
      <c r="C200" s="220">
        <v>2</v>
      </c>
      <c r="D200" s="221">
        <v>3</v>
      </c>
      <c r="E200" s="217" t="s">
        <v>365</v>
      </c>
      <c r="F200" s="104">
        <f>SUM(G200:H200)</f>
        <v>0</v>
      </c>
      <c r="G200" s="104"/>
      <c r="H200" s="234"/>
      <c r="I200" s="104"/>
      <c r="J200" s="234"/>
      <c r="K200" s="104"/>
      <c r="L200" s="104"/>
    </row>
    <row r="201" spans="1:12" ht="15.75" customHeight="1" thickBot="1">
      <c r="A201" s="219">
        <v>2724</v>
      </c>
      <c r="B201" s="246" t="s">
        <v>5</v>
      </c>
      <c r="C201" s="220">
        <v>2</v>
      </c>
      <c r="D201" s="221">
        <v>4</v>
      </c>
      <c r="E201" s="217" t="s">
        <v>267</v>
      </c>
      <c r="F201" s="104">
        <f>SUM(G201:H201)</f>
        <v>0</v>
      </c>
      <c r="G201" s="104"/>
      <c r="H201" s="234"/>
      <c r="I201" s="104"/>
      <c r="J201" s="234"/>
      <c r="K201" s="104"/>
      <c r="L201" s="104"/>
    </row>
    <row r="202" spans="1:12" ht="19.5" customHeight="1">
      <c r="A202" s="219">
        <v>2730</v>
      </c>
      <c r="B202" s="246" t="s">
        <v>5</v>
      </c>
      <c r="C202" s="220">
        <v>3</v>
      </c>
      <c r="D202" s="221">
        <v>0</v>
      </c>
      <c r="E202" s="217" t="s">
        <v>268</v>
      </c>
      <c r="F202" s="89">
        <f aca="true" t="shared" si="56" ref="F202:L202">SUM(F204:F207)</f>
        <v>0</v>
      </c>
      <c r="G202" s="89">
        <f t="shared" si="56"/>
        <v>0</v>
      </c>
      <c r="H202" s="218">
        <f t="shared" si="56"/>
        <v>0</v>
      </c>
      <c r="I202" s="89">
        <f t="shared" si="56"/>
        <v>0</v>
      </c>
      <c r="J202" s="218">
        <f t="shared" si="56"/>
        <v>0</v>
      </c>
      <c r="K202" s="89">
        <f t="shared" si="56"/>
        <v>0</v>
      </c>
      <c r="L202" s="89">
        <f t="shared" si="56"/>
        <v>0</v>
      </c>
    </row>
    <row r="203" spans="1:12" s="222" customFormat="1" ht="10.5" customHeight="1">
      <c r="A203" s="219"/>
      <c r="B203" s="211"/>
      <c r="C203" s="220"/>
      <c r="D203" s="221"/>
      <c r="E203" s="217" t="s">
        <v>452</v>
      </c>
      <c r="F203" s="89"/>
      <c r="G203" s="89"/>
      <c r="H203" s="218"/>
      <c r="I203" s="89"/>
      <c r="J203" s="218"/>
      <c r="K203" s="89"/>
      <c r="L203" s="89"/>
    </row>
    <row r="204" spans="1:12" ht="24.75" customHeight="1" thickBot="1">
      <c r="A204" s="219">
        <v>2731</v>
      </c>
      <c r="B204" s="246" t="s">
        <v>5</v>
      </c>
      <c r="C204" s="220">
        <v>3</v>
      </c>
      <c r="D204" s="221">
        <v>1</v>
      </c>
      <c r="E204" s="217" t="s">
        <v>269</v>
      </c>
      <c r="F204" s="104">
        <f>SUM(G204:H204)</f>
        <v>0</v>
      </c>
      <c r="G204" s="104"/>
      <c r="H204" s="234"/>
      <c r="I204" s="104"/>
      <c r="J204" s="234"/>
      <c r="K204" s="104"/>
      <c r="L204" s="104"/>
    </row>
    <row r="205" spans="1:12" ht="23.25" customHeight="1" thickBot="1">
      <c r="A205" s="219">
        <v>2732</v>
      </c>
      <c r="B205" s="246" t="s">
        <v>5</v>
      </c>
      <c r="C205" s="220">
        <v>3</v>
      </c>
      <c r="D205" s="221">
        <v>2</v>
      </c>
      <c r="E205" s="217" t="s">
        <v>270</v>
      </c>
      <c r="F205" s="104">
        <f>SUM(G205:H205)</f>
        <v>0</v>
      </c>
      <c r="G205" s="104"/>
      <c r="H205" s="234"/>
      <c r="I205" s="104"/>
      <c r="J205" s="234"/>
      <c r="K205" s="104"/>
      <c r="L205" s="104"/>
    </row>
    <row r="206" spans="1:12" ht="26.25" customHeight="1" thickBot="1">
      <c r="A206" s="219">
        <v>2733</v>
      </c>
      <c r="B206" s="246" t="s">
        <v>5</v>
      </c>
      <c r="C206" s="220">
        <v>3</v>
      </c>
      <c r="D206" s="221">
        <v>3</v>
      </c>
      <c r="E206" s="217" t="s">
        <v>271</v>
      </c>
      <c r="F206" s="104">
        <f>SUM(G206:H206)</f>
        <v>0</v>
      </c>
      <c r="G206" s="104"/>
      <c r="H206" s="234"/>
      <c r="I206" s="104"/>
      <c r="J206" s="234"/>
      <c r="K206" s="104"/>
      <c r="L206" s="104"/>
    </row>
    <row r="207" spans="1:12" ht="39" customHeight="1" thickBot="1">
      <c r="A207" s="219">
        <v>2734</v>
      </c>
      <c r="B207" s="246" t="s">
        <v>5</v>
      </c>
      <c r="C207" s="220">
        <v>3</v>
      </c>
      <c r="D207" s="221">
        <v>4</v>
      </c>
      <c r="E207" s="217" t="s">
        <v>272</v>
      </c>
      <c r="F207" s="104">
        <f>SUM(G207:H207)</f>
        <v>0</v>
      </c>
      <c r="G207" s="104"/>
      <c r="H207" s="234"/>
      <c r="I207" s="104"/>
      <c r="J207" s="234"/>
      <c r="K207" s="104"/>
      <c r="L207" s="104"/>
    </row>
    <row r="208" spans="1:12" ht="26.25" customHeight="1">
      <c r="A208" s="219">
        <v>2740</v>
      </c>
      <c r="B208" s="246" t="s">
        <v>5</v>
      </c>
      <c r="C208" s="220">
        <v>4</v>
      </c>
      <c r="D208" s="221">
        <v>0</v>
      </c>
      <c r="E208" s="217" t="s">
        <v>273</v>
      </c>
      <c r="F208" s="89">
        <f aca="true" t="shared" si="57" ref="F208:L208">SUM(F210)</f>
        <v>0</v>
      </c>
      <c r="G208" s="89">
        <f t="shared" si="57"/>
        <v>0</v>
      </c>
      <c r="H208" s="218">
        <f t="shared" si="57"/>
        <v>0</v>
      </c>
      <c r="I208" s="89">
        <f t="shared" si="57"/>
        <v>0</v>
      </c>
      <c r="J208" s="218">
        <f t="shared" si="57"/>
        <v>0</v>
      </c>
      <c r="K208" s="89">
        <f t="shared" si="57"/>
        <v>0</v>
      </c>
      <c r="L208" s="89">
        <f t="shared" si="57"/>
        <v>0</v>
      </c>
    </row>
    <row r="209" spans="1:12" s="222" customFormat="1" ht="17.25" customHeight="1">
      <c r="A209" s="219"/>
      <c r="B209" s="211"/>
      <c r="C209" s="220"/>
      <c r="D209" s="221"/>
      <c r="E209" s="217" t="s">
        <v>452</v>
      </c>
      <c r="F209" s="89"/>
      <c r="G209" s="89"/>
      <c r="H209" s="218"/>
      <c r="I209" s="89"/>
      <c r="J209" s="218"/>
      <c r="K209" s="89"/>
      <c r="L209" s="89"/>
    </row>
    <row r="210" spans="1:12" ht="27.75" customHeight="1" thickBot="1">
      <c r="A210" s="219">
        <v>2741</v>
      </c>
      <c r="B210" s="246" t="s">
        <v>5</v>
      </c>
      <c r="C210" s="220">
        <v>4</v>
      </c>
      <c r="D210" s="221">
        <v>1</v>
      </c>
      <c r="E210" s="217" t="s">
        <v>273</v>
      </c>
      <c r="F210" s="104">
        <f>SUM(G210:H210)</f>
        <v>0</v>
      </c>
      <c r="G210" s="104"/>
      <c r="H210" s="234"/>
      <c r="I210" s="104"/>
      <c r="J210" s="234"/>
      <c r="K210" s="104"/>
      <c r="L210" s="104"/>
    </row>
    <row r="211" spans="1:12" ht="39.75" customHeight="1">
      <c r="A211" s="219">
        <v>2750</v>
      </c>
      <c r="B211" s="246" t="s">
        <v>5</v>
      </c>
      <c r="C211" s="220">
        <v>5</v>
      </c>
      <c r="D211" s="221">
        <v>0</v>
      </c>
      <c r="E211" s="217" t="s">
        <v>274</v>
      </c>
      <c r="F211" s="89">
        <f aca="true" t="shared" si="58" ref="F211:L211">SUM(F213)</f>
        <v>0</v>
      </c>
      <c r="G211" s="89">
        <f t="shared" si="58"/>
        <v>0</v>
      </c>
      <c r="H211" s="218">
        <f t="shared" si="58"/>
        <v>0</v>
      </c>
      <c r="I211" s="89">
        <f t="shared" si="58"/>
        <v>0</v>
      </c>
      <c r="J211" s="218">
        <f t="shared" si="58"/>
        <v>0</v>
      </c>
      <c r="K211" s="89">
        <f t="shared" si="58"/>
        <v>0</v>
      </c>
      <c r="L211" s="89">
        <f t="shared" si="58"/>
        <v>0</v>
      </c>
    </row>
    <row r="212" spans="1:12" s="222" customFormat="1" ht="15.75" customHeight="1">
      <c r="A212" s="219"/>
      <c r="B212" s="211"/>
      <c r="C212" s="220"/>
      <c r="D212" s="221"/>
      <c r="E212" s="217" t="s">
        <v>452</v>
      </c>
      <c r="F212" s="89"/>
      <c r="G212" s="89"/>
      <c r="H212" s="218"/>
      <c r="I212" s="89"/>
      <c r="J212" s="218"/>
      <c r="K212" s="89"/>
      <c r="L212" s="89"/>
    </row>
    <row r="213" spans="1:12" ht="37.5" customHeight="1" thickBot="1">
      <c r="A213" s="219">
        <v>2751</v>
      </c>
      <c r="B213" s="246" t="s">
        <v>5</v>
      </c>
      <c r="C213" s="220">
        <v>5</v>
      </c>
      <c r="D213" s="221">
        <v>1</v>
      </c>
      <c r="E213" s="217" t="s">
        <v>274</v>
      </c>
      <c r="F213" s="104">
        <f>SUM(G213:H213)</f>
        <v>0</v>
      </c>
      <c r="G213" s="104"/>
      <c r="H213" s="234"/>
      <c r="I213" s="104"/>
      <c r="J213" s="234"/>
      <c r="K213" s="104"/>
      <c r="L213" s="104"/>
    </row>
    <row r="214" spans="1:12" ht="26.25" customHeight="1">
      <c r="A214" s="219">
        <v>2760</v>
      </c>
      <c r="B214" s="246" t="s">
        <v>5</v>
      </c>
      <c r="C214" s="220">
        <v>6</v>
      </c>
      <c r="D214" s="221">
        <v>0</v>
      </c>
      <c r="E214" s="217" t="s">
        <v>275</v>
      </c>
      <c r="F214" s="89">
        <f aca="true" t="shared" si="59" ref="F214:L214">SUM(F216:F217)</f>
        <v>0</v>
      </c>
      <c r="G214" s="89">
        <f t="shared" si="59"/>
        <v>0</v>
      </c>
      <c r="H214" s="218">
        <f t="shared" si="59"/>
        <v>0</v>
      </c>
      <c r="I214" s="89">
        <f t="shared" si="59"/>
        <v>0</v>
      </c>
      <c r="J214" s="218">
        <f t="shared" si="59"/>
        <v>0</v>
      </c>
      <c r="K214" s="89">
        <f t="shared" si="59"/>
        <v>0</v>
      </c>
      <c r="L214" s="89">
        <f t="shared" si="59"/>
        <v>0</v>
      </c>
    </row>
    <row r="215" spans="1:12" s="222" customFormat="1" ht="16.5" customHeight="1">
      <c r="A215" s="219"/>
      <c r="B215" s="211"/>
      <c r="C215" s="220"/>
      <c r="D215" s="221"/>
      <c r="E215" s="217" t="s">
        <v>452</v>
      </c>
      <c r="F215" s="89"/>
      <c r="G215" s="89"/>
      <c r="H215" s="218"/>
      <c r="I215" s="89"/>
      <c r="J215" s="218"/>
      <c r="K215" s="89"/>
      <c r="L215" s="89"/>
    </row>
    <row r="216" spans="1:12" ht="24.75" thickBot="1">
      <c r="A216" s="219">
        <v>2761</v>
      </c>
      <c r="B216" s="246" t="s">
        <v>5</v>
      </c>
      <c r="C216" s="220">
        <v>6</v>
      </c>
      <c r="D216" s="221">
        <v>1</v>
      </c>
      <c r="E216" s="217" t="s">
        <v>7</v>
      </c>
      <c r="F216" s="104">
        <f>SUM(G216:H216)</f>
        <v>0</v>
      </c>
      <c r="G216" s="104"/>
      <c r="H216" s="234"/>
      <c r="I216" s="104"/>
      <c r="J216" s="234"/>
      <c r="K216" s="104"/>
      <c r="L216" s="104"/>
    </row>
    <row r="217" spans="1:12" ht="23.25" customHeight="1" thickBot="1">
      <c r="A217" s="219">
        <v>2762</v>
      </c>
      <c r="B217" s="246" t="s">
        <v>5</v>
      </c>
      <c r="C217" s="220">
        <v>6</v>
      </c>
      <c r="D217" s="221">
        <v>2</v>
      </c>
      <c r="E217" s="217" t="s">
        <v>275</v>
      </c>
      <c r="F217" s="104">
        <f>SUM(G217:H217)</f>
        <v>0</v>
      </c>
      <c r="G217" s="104"/>
      <c r="H217" s="234"/>
      <c r="I217" s="104"/>
      <c r="J217" s="234"/>
      <c r="K217" s="104"/>
      <c r="L217" s="104"/>
    </row>
    <row r="218" spans="1:12" s="216" customFormat="1" ht="37.5" customHeight="1">
      <c r="A218" s="219">
        <v>2800</v>
      </c>
      <c r="B218" s="246" t="s">
        <v>8</v>
      </c>
      <c r="C218" s="247">
        <v>0</v>
      </c>
      <c r="D218" s="248">
        <v>0</v>
      </c>
      <c r="E218" s="249" t="s">
        <v>801</v>
      </c>
      <c r="F218" s="235">
        <f aca="true" t="shared" si="60" ref="F218:L218">SUM(F220,F223,F232,F238,F243,F246)</f>
        <v>21103.6</v>
      </c>
      <c r="G218" s="235">
        <f t="shared" si="60"/>
        <v>21103.6</v>
      </c>
      <c r="H218" s="245">
        <f t="shared" si="60"/>
        <v>0</v>
      </c>
      <c r="I218" s="235">
        <f t="shared" si="60"/>
        <v>5178.6</v>
      </c>
      <c r="J218" s="245">
        <f t="shared" si="60"/>
        <v>10028.6</v>
      </c>
      <c r="K218" s="235">
        <f t="shared" si="60"/>
        <v>16378.6</v>
      </c>
      <c r="L218" s="235">
        <f t="shared" si="60"/>
        <v>21103.6</v>
      </c>
    </row>
    <row r="219" spans="1:12" ht="11.25" customHeight="1">
      <c r="A219" s="210"/>
      <c r="B219" s="211"/>
      <c r="C219" s="212"/>
      <c r="D219" s="213"/>
      <c r="E219" s="217" t="s">
        <v>451</v>
      </c>
      <c r="F219" s="157"/>
      <c r="G219" s="157"/>
      <c r="H219" s="244"/>
      <c r="I219" s="157"/>
      <c r="J219" s="244"/>
      <c r="K219" s="157"/>
      <c r="L219" s="157"/>
    </row>
    <row r="220" spans="1:12" ht="18.75" customHeight="1">
      <c r="A220" s="219">
        <v>2810</v>
      </c>
      <c r="B220" s="246" t="s">
        <v>8</v>
      </c>
      <c r="C220" s="220">
        <v>1</v>
      </c>
      <c r="D220" s="221">
        <v>0</v>
      </c>
      <c r="E220" s="217" t="s">
        <v>276</v>
      </c>
      <c r="F220" s="235">
        <f aca="true" t="shared" si="61" ref="F220:L220">SUM(F222)</f>
        <v>0</v>
      </c>
      <c r="G220" s="235">
        <f t="shared" si="61"/>
        <v>0</v>
      </c>
      <c r="H220" s="245">
        <f t="shared" si="61"/>
        <v>0</v>
      </c>
      <c r="I220" s="235">
        <f t="shared" si="61"/>
        <v>0</v>
      </c>
      <c r="J220" s="245">
        <f t="shared" si="61"/>
        <v>0</v>
      </c>
      <c r="K220" s="235">
        <f t="shared" si="61"/>
        <v>0</v>
      </c>
      <c r="L220" s="235">
        <f t="shared" si="61"/>
        <v>0</v>
      </c>
    </row>
    <row r="221" spans="1:12" s="222" customFormat="1" ht="12.75" customHeight="1">
      <c r="A221" s="219"/>
      <c r="B221" s="211"/>
      <c r="C221" s="220"/>
      <c r="D221" s="221"/>
      <c r="E221" s="217" t="s">
        <v>452</v>
      </c>
      <c r="F221" s="89"/>
      <c r="G221" s="89"/>
      <c r="H221" s="218"/>
      <c r="I221" s="89"/>
      <c r="J221" s="218"/>
      <c r="K221" s="89"/>
      <c r="L221" s="89"/>
    </row>
    <row r="222" spans="1:12" ht="16.5" customHeight="1" thickBot="1">
      <c r="A222" s="219">
        <v>2811</v>
      </c>
      <c r="B222" s="246" t="s">
        <v>8</v>
      </c>
      <c r="C222" s="220">
        <v>1</v>
      </c>
      <c r="D222" s="221">
        <v>1</v>
      </c>
      <c r="E222" s="217" t="s">
        <v>276</v>
      </c>
      <c r="F222" s="104">
        <f>SUM(G222:H222)</f>
        <v>0</v>
      </c>
      <c r="G222" s="104"/>
      <c r="H222" s="104"/>
      <c r="I222" s="104"/>
      <c r="J222" s="104"/>
      <c r="K222" s="104"/>
      <c r="L222" s="104"/>
    </row>
    <row r="223" spans="1:12" ht="17.25" customHeight="1">
      <c r="A223" s="219">
        <v>2820</v>
      </c>
      <c r="B223" s="246" t="s">
        <v>8</v>
      </c>
      <c r="C223" s="220">
        <v>2</v>
      </c>
      <c r="D223" s="221">
        <v>0</v>
      </c>
      <c r="E223" s="249" t="s">
        <v>279</v>
      </c>
      <c r="F223" s="235">
        <f>F225+F226+F227+F228</f>
        <v>21103.6</v>
      </c>
      <c r="G223" s="235">
        <f aca="true" t="shared" si="62" ref="G223:L223">SUM(G225,G226,G227,G228,G229,G230,G231)</f>
        <v>21103.6</v>
      </c>
      <c r="H223" s="235">
        <f t="shared" si="62"/>
        <v>0</v>
      </c>
      <c r="I223" s="235">
        <f t="shared" si="62"/>
        <v>5178.6</v>
      </c>
      <c r="J223" s="235">
        <f t="shared" si="62"/>
        <v>10028.6</v>
      </c>
      <c r="K223" s="235">
        <f t="shared" si="62"/>
        <v>16378.6</v>
      </c>
      <c r="L223" s="235">
        <f t="shared" si="62"/>
        <v>21103.6</v>
      </c>
    </row>
    <row r="224" spans="1:12" s="222" customFormat="1" ht="10.5" customHeight="1" thickBot="1">
      <c r="A224" s="219"/>
      <c r="B224" s="211"/>
      <c r="C224" s="220"/>
      <c r="D224" s="221"/>
      <c r="E224" s="217" t="s">
        <v>452</v>
      </c>
      <c r="F224" s="89"/>
      <c r="G224" s="89"/>
      <c r="H224" s="218"/>
      <c r="I224" s="89"/>
      <c r="J224" s="218"/>
      <c r="K224" s="89"/>
      <c r="L224" s="89"/>
    </row>
    <row r="225" spans="1:12" ht="16.5" thickBot="1">
      <c r="A225" s="219">
        <v>2821</v>
      </c>
      <c r="B225" s="246" t="s">
        <v>8</v>
      </c>
      <c r="C225" s="220">
        <v>2</v>
      </c>
      <c r="D225" s="221">
        <v>1</v>
      </c>
      <c r="E225" s="249" t="s">
        <v>9</v>
      </c>
      <c r="F225" s="104">
        <f>SUM(G225:H225)</f>
        <v>17571</v>
      </c>
      <c r="G225" s="104">
        <v>17571</v>
      </c>
      <c r="H225" s="104"/>
      <c r="I225" s="264">
        <v>4596</v>
      </c>
      <c r="J225" s="265">
        <v>9096</v>
      </c>
      <c r="K225" s="265">
        <v>13096</v>
      </c>
      <c r="L225" s="266">
        <v>17571</v>
      </c>
    </row>
    <row r="226" spans="1:12" ht="16.5" thickBot="1">
      <c r="A226" s="219">
        <v>2822</v>
      </c>
      <c r="B226" s="246" t="s">
        <v>8</v>
      </c>
      <c r="C226" s="220">
        <v>2</v>
      </c>
      <c r="D226" s="221">
        <v>2</v>
      </c>
      <c r="E226" s="217" t="s">
        <v>10</v>
      </c>
      <c r="F226" s="104">
        <f aca="true" t="shared" si="63" ref="F226:F231">SUM(G226:H226)</f>
        <v>0</v>
      </c>
      <c r="G226" s="89"/>
      <c r="H226" s="89"/>
      <c r="I226" s="89"/>
      <c r="J226" s="89"/>
      <c r="K226" s="89"/>
      <c r="L226" s="89"/>
    </row>
    <row r="227" spans="1:12" ht="24" customHeight="1" thickBot="1">
      <c r="A227" s="219">
        <v>2823</v>
      </c>
      <c r="B227" s="246" t="s">
        <v>8</v>
      </c>
      <c r="C227" s="220">
        <v>2</v>
      </c>
      <c r="D227" s="221">
        <v>3</v>
      </c>
      <c r="E227" s="217" t="s">
        <v>45</v>
      </c>
      <c r="F227" s="104">
        <f>SUM(G227:H227)</f>
        <v>0</v>
      </c>
      <c r="G227" s="267"/>
      <c r="H227" s="267"/>
      <c r="I227" s="267"/>
      <c r="J227" s="267"/>
      <c r="K227" s="267"/>
      <c r="L227" s="267"/>
    </row>
    <row r="228" spans="1:14" ht="24.75" thickBot="1">
      <c r="A228" s="219">
        <v>2824</v>
      </c>
      <c r="B228" s="246" t="s">
        <v>8</v>
      </c>
      <c r="C228" s="220">
        <v>2</v>
      </c>
      <c r="D228" s="221">
        <v>4</v>
      </c>
      <c r="E228" s="249" t="s">
        <v>11</v>
      </c>
      <c r="F228" s="104">
        <f t="shared" si="63"/>
        <v>3532.6</v>
      </c>
      <c r="G228" s="89">
        <v>3532.6</v>
      </c>
      <c r="H228" s="235"/>
      <c r="I228" s="255">
        <v>582.6</v>
      </c>
      <c r="J228" s="268">
        <v>932.6</v>
      </c>
      <c r="K228" s="269">
        <v>3282.6</v>
      </c>
      <c r="L228" s="268">
        <v>3532.6</v>
      </c>
      <c r="N228" s="421"/>
    </row>
    <row r="229" spans="1:12" ht="16.5" thickBot="1">
      <c r="A229" s="219">
        <v>2825</v>
      </c>
      <c r="B229" s="246" t="s">
        <v>8</v>
      </c>
      <c r="C229" s="220">
        <v>2</v>
      </c>
      <c r="D229" s="221">
        <v>5</v>
      </c>
      <c r="E229" s="217" t="s">
        <v>12</v>
      </c>
      <c r="F229" s="267">
        <f t="shared" si="63"/>
        <v>0</v>
      </c>
      <c r="G229" s="235"/>
      <c r="H229" s="235"/>
      <c r="I229" s="235"/>
      <c r="J229" s="235"/>
      <c r="K229" s="235"/>
      <c r="L229" s="235"/>
    </row>
    <row r="230" spans="1:12" ht="16.5" thickBot="1">
      <c r="A230" s="219">
        <v>2826</v>
      </c>
      <c r="B230" s="246" t="s">
        <v>8</v>
      </c>
      <c r="C230" s="220">
        <v>2</v>
      </c>
      <c r="D230" s="221">
        <v>6</v>
      </c>
      <c r="E230" s="217" t="s">
        <v>13</v>
      </c>
      <c r="F230" s="104">
        <f t="shared" si="63"/>
        <v>0</v>
      </c>
      <c r="G230" s="89"/>
      <c r="H230" s="218"/>
      <c r="I230" s="89"/>
      <c r="J230" s="218"/>
      <c r="K230" s="89"/>
      <c r="L230" s="89"/>
    </row>
    <row r="231" spans="1:12" ht="36.75" thickBot="1">
      <c r="A231" s="219">
        <v>2827</v>
      </c>
      <c r="B231" s="246" t="s">
        <v>8</v>
      </c>
      <c r="C231" s="220">
        <v>2</v>
      </c>
      <c r="D231" s="221">
        <v>7</v>
      </c>
      <c r="E231" s="217" t="s">
        <v>14</v>
      </c>
      <c r="F231" s="104">
        <f t="shared" si="63"/>
        <v>0</v>
      </c>
      <c r="G231" s="89"/>
      <c r="H231" s="89"/>
      <c r="I231" s="89"/>
      <c r="J231" s="89"/>
      <c r="K231" s="89"/>
      <c r="L231" s="89"/>
    </row>
    <row r="232" spans="1:12" ht="36.75" customHeight="1">
      <c r="A232" s="219">
        <v>2830</v>
      </c>
      <c r="B232" s="246" t="s">
        <v>8</v>
      </c>
      <c r="C232" s="220">
        <v>3</v>
      </c>
      <c r="D232" s="221">
        <v>0</v>
      </c>
      <c r="E232" s="217" t="s">
        <v>280</v>
      </c>
      <c r="F232" s="89">
        <f aca="true" t="shared" si="64" ref="F232:L232">SUM(F234:F235)</f>
        <v>0</v>
      </c>
      <c r="G232" s="89">
        <f t="shared" si="64"/>
        <v>0</v>
      </c>
      <c r="H232" s="89">
        <f t="shared" si="64"/>
        <v>0</v>
      </c>
      <c r="I232" s="89">
        <f t="shared" si="64"/>
        <v>0</v>
      </c>
      <c r="J232" s="89">
        <f t="shared" si="64"/>
        <v>0</v>
      </c>
      <c r="K232" s="89">
        <f t="shared" si="64"/>
        <v>0</v>
      </c>
      <c r="L232" s="89">
        <f t="shared" si="64"/>
        <v>0</v>
      </c>
    </row>
    <row r="233" spans="1:12" s="222" customFormat="1" ht="15" customHeight="1">
      <c r="A233" s="219"/>
      <c r="B233" s="211"/>
      <c r="C233" s="220"/>
      <c r="D233" s="221"/>
      <c r="E233" s="217" t="s">
        <v>452</v>
      </c>
      <c r="F233" s="89"/>
      <c r="G233" s="89"/>
      <c r="H233" s="218"/>
      <c r="I233" s="89"/>
      <c r="J233" s="218"/>
      <c r="K233" s="89"/>
      <c r="L233" s="89"/>
    </row>
    <row r="234" spans="1:12" ht="19.5" customHeight="1" thickBot="1">
      <c r="A234" s="219">
        <v>2831</v>
      </c>
      <c r="B234" s="246" t="s">
        <v>8</v>
      </c>
      <c r="C234" s="220">
        <v>3</v>
      </c>
      <c r="D234" s="221">
        <v>1</v>
      </c>
      <c r="E234" s="217" t="s">
        <v>46</v>
      </c>
      <c r="F234" s="104">
        <f>SUM(G234:H234)</f>
        <v>0</v>
      </c>
      <c r="G234" s="89"/>
      <c r="H234" s="218"/>
      <c r="I234" s="89"/>
      <c r="J234" s="218"/>
      <c r="K234" s="89"/>
      <c r="L234" s="89"/>
    </row>
    <row r="235" spans="1:12" ht="24.75" thickBot="1">
      <c r="A235" s="219">
        <v>2832</v>
      </c>
      <c r="B235" s="246" t="s">
        <v>8</v>
      </c>
      <c r="C235" s="220">
        <v>3</v>
      </c>
      <c r="D235" s="221">
        <v>2</v>
      </c>
      <c r="E235" s="217" t="s">
        <v>51</v>
      </c>
      <c r="F235" s="104">
        <f>SUM(G235:H235)</f>
        <v>0</v>
      </c>
      <c r="G235" s="89">
        <f aca="true" t="shared" si="65" ref="G235:L235">G236</f>
        <v>0</v>
      </c>
      <c r="H235" s="89">
        <f t="shared" si="65"/>
        <v>0</v>
      </c>
      <c r="I235" s="89">
        <f t="shared" si="65"/>
        <v>0</v>
      </c>
      <c r="J235" s="89">
        <f t="shared" si="65"/>
        <v>0</v>
      </c>
      <c r="K235" s="89">
        <f t="shared" si="65"/>
        <v>0</v>
      </c>
      <c r="L235" s="89">
        <f t="shared" si="65"/>
        <v>0</v>
      </c>
    </row>
    <row r="236" spans="1:12" ht="16.5" thickBot="1">
      <c r="A236" s="219"/>
      <c r="B236" s="246"/>
      <c r="C236" s="220"/>
      <c r="D236" s="221"/>
      <c r="E236" s="217">
        <v>4819</v>
      </c>
      <c r="F236" s="104">
        <f>SUM(G236:H236)</f>
        <v>0</v>
      </c>
      <c r="G236" s="89"/>
      <c r="H236" s="218">
        <v>0</v>
      </c>
      <c r="I236" s="89"/>
      <c r="J236" s="218"/>
      <c r="K236" s="89"/>
      <c r="L236" s="89"/>
    </row>
    <row r="237" spans="1:12" ht="18.75" customHeight="1" thickBot="1">
      <c r="A237" s="219">
        <v>2833</v>
      </c>
      <c r="B237" s="246" t="s">
        <v>8</v>
      </c>
      <c r="C237" s="220">
        <v>3</v>
      </c>
      <c r="D237" s="221">
        <v>3</v>
      </c>
      <c r="E237" s="217" t="s">
        <v>52</v>
      </c>
      <c r="F237" s="104">
        <f>SUM(G237:H237)</f>
        <v>0</v>
      </c>
      <c r="G237" s="89"/>
      <c r="H237" s="218"/>
      <c r="I237" s="89"/>
      <c r="J237" s="218"/>
      <c r="K237" s="89"/>
      <c r="L237" s="89"/>
    </row>
    <row r="238" spans="1:12" ht="25.5" customHeight="1">
      <c r="A238" s="219">
        <v>2840</v>
      </c>
      <c r="B238" s="246" t="s">
        <v>8</v>
      </c>
      <c r="C238" s="220">
        <v>4</v>
      </c>
      <c r="D238" s="221">
        <v>0</v>
      </c>
      <c r="E238" s="217" t="s">
        <v>53</v>
      </c>
      <c r="F238" s="89">
        <f aca="true" t="shared" si="66" ref="F238:L238">SUM(F240:F242)</f>
        <v>0</v>
      </c>
      <c r="G238" s="89">
        <f t="shared" si="66"/>
        <v>0</v>
      </c>
      <c r="H238" s="218">
        <f t="shared" si="66"/>
        <v>0</v>
      </c>
      <c r="I238" s="89">
        <f t="shared" si="66"/>
        <v>0</v>
      </c>
      <c r="J238" s="218">
        <f t="shared" si="66"/>
        <v>0</v>
      </c>
      <c r="K238" s="89">
        <f t="shared" si="66"/>
        <v>0</v>
      </c>
      <c r="L238" s="89">
        <f t="shared" si="66"/>
        <v>0</v>
      </c>
    </row>
    <row r="239" spans="1:12" s="222" customFormat="1" ht="10.5" customHeight="1">
      <c r="A239" s="219"/>
      <c r="B239" s="211"/>
      <c r="C239" s="220"/>
      <c r="D239" s="221"/>
      <c r="E239" s="217" t="s">
        <v>452</v>
      </c>
      <c r="F239" s="89"/>
      <c r="G239" s="89"/>
      <c r="H239" s="218"/>
      <c r="I239" s="89"/>
      <c r="J239" s="218"/>
      <c r="K239" s="89"/>
      <c r="L239" s="89"/>
    </row>
    <row r="240" spans="1:12" ht="19.5" customHeight="1" thickBot="1">
      <c r="A240" s="219">
        <v>2841</v>
      </c>
      <c r="B240" s="246" t="s">
        <v>8</v>
      </c>
      <c r="C240" s="220">
        <v>4</v>
      </c>
      <c r="D240" s="221">
        <v>1</v>
      </c>
      <c r="E240" s="217" t="s">
        <v>54</v>
      </c>
      <c r="F240" s="104">
        <f>SUM(G240:H240)</f>
        <v>0</v>
      </c>
      <c r="G240" s="89"/>
      <c r="H240" s="218"/>
      <c r="I240" s="89"/>
      <c r="J240" s="218"/>
      <c r="K240" s="89"/>
      <c r="L240" s="89"/>
    </row>
    <row r="241" spans="1:12" ht="36" customHeight="1" thickBot="1">
      <c r="A241" s="219">
        <v>2842</v>
      </c>
      <c r="B241" s="246" t="s">
        <v>8</v>
      </c>
      <c r="C241" s="220">
        <v>4</v>
      </c>
      <c r="D241" s="221">
        <v>2</v>
      </c>
      <c r="E241" s="217" t="s">
        <v>55</v>
      </c>
      <c r="F241" s="104">
        <f>SUM(G241:H241)</f>
        <v>0</v>
      </c>
      <c r="G241" s="89"/>
      <c r="H241" s="218"/>
      <c r="I241" s="89"/>
      <c r="J241" s="218"/>
      <c r="K241" s="89"/>
      <c r="L241" s="89"/>
    </row>
    <row r="242" spans="1:12" ht="27" customHeight="1" thickBot="1">
      <c r="A242" s="219">
        <v>2843</v>
      </c>
      <c r="B242" s="246" t="s">
        <v>8</v>
      </c>
      <c r="C242" s="220">
        <v>4</v>
      </c>
      <c r="D242" s="221">
        <v>3</v>
      </c>
      <c r="E242" s="217" t="s">
        <v>53</v>
      </c>
      <c r="F242" s="104">
        <f>SUM(G242:H242)</f>
        <v>0</v>
      </c>
      <c r="G242" s="89"/>
      <c r="H242" s="218"/>
      <c r="I242" s="89"/>
      <c r="J242" s="218"/>
      <c r="K242" s="89"/>
      <c r="L242" s="89"/>
    </row>
    <row r="243" spans="1:12" ht="36.75" customHeight="1">
      <c r="A243" s="219">
        <v>2850</v>
      </c>
      <c r="B243" s="246" t="s">
        <v>8</v>
      </c>
      <c r="C243" s="220">
        <v>5</v>
      </c>
      <c r="D243" s="221">
        <v>0</v>
      </c>
      <c r="E243" s="270" t="s">
        <v>281</v>
      </c>
      <c r="F243" s="89">
        <f aca="true" t="shared" si="67" ref="F243:L243">SUM(F245)</f>
        <v>0</v>
      </c>
      <c r="G243" s="89">
        <f t="shared" si="67"/>
        <v>0</v>
      </c>
      <c r="H243" s="218">
        <f t="shared" si="67"/>
        <v>0</v>
      </c>
      <c r="I243" s="89">
        <f t="shared" si="67"/>
        <v>0</v>
      </c>
      <c r="J243" s="218">
        <f t="shared" si="67"/>
        <v>0</v>
      </c>
      <c r="K243" s="89">
        <f t="shared" si="67"/>
        <v>0</v>
      </c>
      <c r="L243" s="89">
        <f t="shared" si="67"/>
        <v>0</v>
      </c>
    </row>
    <row r="244" spans="1:12" s="222" customFormat="1" ht="10.5" customHeight="1">
      <c r="A244" s="219"/>
      <c r="B244" s="211"/>
      <c r="C244" s="220"/>
      <c r="D244" s="221"/>
      <c r="E244" s="217" t="s">
        <v>452</v>
      </c>
      <c r="F244" s="89"/>
      <c r="G244" s="89"/>
      <c r="H244" s="218"/>
      <c r="I244" s="89"/>
      <c r="J244" s="218"/>
      <c r="K244" s="89"/>
      <c r="L244" s="89"/>
    </row>
    <row r="245" spans="1:12" ht="24" customHeight="1" thickBot="1">
      <c r="A245" s="219">
        <v>2851</v>
      </c>
      <c r="B245" s="246" t="s">
        <v>8</v>
      </c>
      <c r="C245" s="220">
        <v>5</v>
      </c>
      <c r="D245" s="221">
        <v>1</v>
      </c>
      <c r="E245" s="270" t="s">
        <v>281</v>
      </c>
      <c r="F245" s="104">
        <f>SUM(G245:H245)</f>
        <v>0</v>
      </c>
      <c r="G245" s="104"/>
      <c r="H245" s="234"/>
      <c r="I245" s="104"/>
      <c r="J245" s="234"/>
      <c r="K245" s="104"/>
      <c r="L245" s="104"/>
    </row>
    <row r="246" spans="1:12" ht="27" customHeight="1" thickBot="1">
      <c r="A246" s="219">
        <v>2860</v>
      </c>
      <c r="B246" s="246" t="s">
        <v>8</v>
      </c>
      <c r="C246" s="220">
        <v>6</v>
      </c>
      <c r="D246" s="221">
        <v>0</v>
      </c>
      <c r="E246" s="270" t="s">
        <v>282</v>
      </c>
      <c r="F246" s="126">
        <f aca="true" t="shared" si="68" ref="F246:L246">SUM(F248)</f>
        <v>0</v>
      </c>
      <c r="G246" s="126">
        <f t="shared" si="68"/>
        <v>0</v>
      </c>
      <c r="H246" s="271">
        <f t="shared" si="68"/>
        <v>0</v>
      </c>
      <c r="I246" s="126">
        <f t="shared" si="68"/>
        <v>0</v>
      </c>
      <c r="J246" s="271">
        <f t="shared" si="68"/>
        <v>0</v>
      </c>
      <c r="K246" s="126">
        <f t="shared" si="68"/>
        <v>0</v>
      </c>
      <c r="L246" s="126">
        <f t="shared" si="68"/>
        <v>0</v>
      </c>
    </row>
    <row r="247" spans="1:12" s="222" customFormat="1" ht="10.5" customHeight="1">
      <c r="A247" s="219"/>
      <c r="B247" s="211"/>
      <c r="C247" s="220"/>
      <c r="D247" s="221"/>
      <c r="E247" s="217" t="s">
        <v>452</v>
      </c>
      <c r="F247" s="157"/>
      <c r="G247" s="157"/>
      <c r="H247" s="244"/>
      <c r="I247" s="157"/>
      <c r="J247" s="244"/>
      <c r="K247" s="157"/>
      <c r="L247" s="157"/>
    </row>
    <row r="248" spans="1:12" ht="24" customHeight="1" thickBot="1">
      <c r="A248" s="219">
        <v>2861</v>
      </c>
      <c r="B248" s="246" t="s">
        <v>8</v>
      </c>
      <c r="C248" s="220">
        <v>6</v>
      </c>
      <c r="D248" s="221">
        <v>1</v>
      </c>
      <c r="E248" s="270" t="s">
        <v>282</v>
      </c>
      <c r="F248" s="104">
        <f>F249</f>
        <v>0</v>
      </c>
      <c r="G248" s="104">
        <f aca="true" t="shared" si="69" ref="G248:L248">G249</f>
        <v>0</v>
      </c>
      <c r="H248" s="104">
        <f t="shared" si="69"/>
        <v>0</v>
      </c>
      <c r="I248" s="104">
        <f t="shared" si="69"/>
        <v>0</v>
      </c>
      <c r="J248" s="104">
        <f t="shared" si="69"/>
        <v>0</v>
      </c>
      <c r="K248" s="104">
        <f t="shared" si="69"/>
        <v>0</v>
      </c>
      <c r="L248" s="104">
        <f t="shared" si="69"/>
        <v>0</v>
      </c>
    </row>
    <row r="249" spans="1:12" ht="24" customHeight="1" thickBot="1">
      <c r="A249" s="219"/>
      <c r="B249" s="246"/>
      <c r="C249" s="220"/>
      <c r="D249" s="221"/>
      <c r="E249" s="270">
        <v>4269</v>
      </c>
      <c r="F249" s="104">
        <f>SUM(G249:H249)</f>
        <v>0</v>
      </c>
      <c r="G249" s="228"/>
      <c r="H249" s="242"/>
      <c r="I249" s="228"/>
      <c r="J249" s="242"/>
      <c r="K249" s="228"/>
      <c r="L249" s="228"/>
    </row>
    <row r="250" spans="1:12" s="216" customFormat="1" ht="44.25" customHeight="1">
      <c r="A250" s="272">
        <v>2900</v>
      </c>
      <c r="B250" s="273" t="s">
        <v>15</v>
      </c>
      <c r="C250" s="247">
        <v>0</v>
      </c>
      <c r="D250" s="248">
        <v>0</v>
      </c>
      <c r="E250" s="249" t="s">
        <v>802</v>
      </c>
      <c r="F250" s="235">
        <f aca="true" t="shared" si="70" ref="F250:L250">SUM(F252,F256,F260,F264,F268,F272,F275,F278)</f>
        <v>215372.7</v>
      </c>
      <c r="G250" s="235">
        <f t="shared" si="70"/>
        <v>215372.7</v>
      </c>
      <c r="H250" s="245">
        <f t="shared" si="70"/>
        <v>0</v>
      </c>
      <c r="I250" s="235">
        <f t="shared" si="70"/>
        <v>44740.6</v>
      </c>
      <c r="J250" s="245">
        <f t="shared" si="70"/>
        <v>109691.79999999999</v>
      </c>
      <c r="K250" s="235">
        <f t="shared" si="70"/>
        <v>166621.8</v>
      </c>
      <c r="L250" s="235">
        <f t="shared" si="70"/>
        <v>215372.7</v>
      </c>
    </row>
    <row r="251" spans="1:12" ht="11.25" customHeight="1">
      <c r="A251" s="210"/>
      <c r="B251" s="211"/>
      <c r="C251" s="212"/>
      <c r="D251" s="213"/>
      <c r="E251" s="217" t="s">
        <v>451</v>
      </c>
      <c r="F251" s="157"/>
      <c r="G251" s="157"/>
      <c r="H251" s="244"/>
      <c r="I251" s="157"/>
      <c r="J251" s="244"/>
      <c r="K251" s="157"/>
      <c r="L251" s="157"/>
    </row>
    <row r="252" spans="1:12" ht="24.75" customHeight="1">
      <c r="A252" s="219">
        <v>2910</v>
      </c>
      <c r="B252" s="246" t="s">
        <v>15</v>
      </c>
      <c r="C252" s="220">
        <v>1</v>
      </c>
      <c r="D252" s="221">
        <v>0</v>
      </c>
      <c r="E252" s="249" t="s">
        <v>47</v>
      </c>
      <c r="F252" s="89">
        <f aca="true" t="shared" si="71" ref="F252:L252">F254+F255</f>
        <v>141357.2</v>
      </c>
      <c r="G252" s="89">
        <f t="shared" si="71"/>
        <v>141357.2</v>
      </c>
      <c r="H252" s="89">
        <f t="shared" si="71"/>
        <v>0</v>
      </c>
      <c r="I252" s="89">
        <f t="shared" si="71"/>
        <v>25981.5</v>
      </c>
      <c r="J252" s="89">
        <f t="shared" si="71"/>
        <v>69932.7</v>
      </c>
      <c r="K252" s="89">
        <f t="shared" si="71"/>
        <v>108362.7</v>
      </c>
      <c r="L252" s="89">
        <f t="shared" si="71"/>
        <v>141357.2</v>
      </c>
    </row>
    <row r="253" spans="1:12" s="222" customFormat="1" ht="10.5" customHeight="1" thickBot="1">
      <c r="A253" s="219"/>
      <c r="B253" s="211"/>
      <c r="C253" s="220"/>
      <c r="D253" s="221"/>
      <c r="E253" s="217" t="s">
        <v>452</v>
      </c>
      <c r="F253" s="89"/>
      <c r="G253" s="89"/>
      <c r="H253" s="218"/>
      <c r="I253" s="89"/>
      <c r="J253" s="218"/>
      <c r="K253" s="89"/>
      <c r="L253" s="89"/>
    </row>
    <row r="254" spans="1:12" ht="19.5" customHeight="1" thickBot="1">
      <c r="A254" s="219">
        <v>2911</v>
      </c>
      <c r="B254" s="246" t="s">
        <v>15</v>
      </c>
      <c r="C254" s="220">
        <v>1</v>
      </c>
      <c r="D254" s="221">
        <v>1</v>
      </c>
      <c r="E254" s="249" t="s">
        <v>309</v>
      </c>
      <c r="F254" s="104">
        <f>SUM(G254:H254)</f>
        <v>141357.2</v>
      </c>
      <c r="G254" s="104">
        <v>141357.2</v>
      </c>
      <c r="H254" s="104"/>
      <c r="I254" s="255">
        <v>25981.5</v>
      </c>
      <c r="J254" s="256">
        <v>69932.7</v>
      </c>
      <c r="K254" s="257">
        <v>108362.7</v>
      </c>
      <c r="L254" s="256">
        <v>141357.2</v>
      </c>
    </row>
    <row r="255" spans="1:12" ht="18" customHeight="1" thickBot="1">
      <c r="A255" s="219">
        <v>2912</v>
      </c>
      <c r="B255" s="246" t="s">
        <v>15</v>
      </c>
      <c r="C255" s="220">
        <v>1</v>
      </c>
      <c r="D255" s="221">
        <v>2</v>
      </c>
      <c r="E255" s="217" t="s">
        <v>16</v>
      </c>
      <c r="F255" s="104"/>
      <c r="G255" s="228"/>
      <c r="H255" s="242"/>
      <c r="I255" s="242"/>
      <c r="J255" s="242"/>
      <c r="K255" s="242"/>
      <c r="L255" s="242"/>
    </row>
    <row r="256" spans="1:12" ht="16.5" customHeight="1">
      <c r="A256" s="219">
        <v>2920</v>
      </c>
      <c r="B256" s="246" t="s">
        <v>15</v>
      </c>
      <c r="C256" s="220">
        <v>2</v>
      </c>
      <c r="D256" s="221">
        <v>0</v>
      </c>
      <c r="E256" s="217" t="s">
        <v>17</v>
      </c>
      <c r="F256" s="89">
        <f aca="true" t="shared" si="72" ref="F256:L256">F258+F259</f>
        <v>0</v>
      </c>
      <c r="G256" s="89">
        <f>G258+G259</f>
        <v>0</v>
      </c>
      <c r="H256" s="89">
        <f t="shared" si="72"/>
        <v>0</v>
      </c>
      <c r="I256" s="89">
        <f t="shared" si="72"/>
        <v>0</v>
      </c>
      <c r="J256" s="89">
        <f t="shared" si="72"/>
        <v>0</v>
      </c>
      <c r="K256" s="89">
        <f t="shared" si="72"/>
        <v>0</v>
      </c>
      <c r="L256" s="89">
        <f t="shared" si="72"/>
        <v>0</v>
      </c>
    </row>
    <row r="257" spans="1:12" s="222" customFormat="1" ht="27" customHeight="1">
      <c r="A257" s="219"/>
      <c r="B257" s="211"/>
      <c r="C257" s="220"/>
      <c r="D257" s="221"/>
      <c r="E257" s="217" t="s">
        <v>452</v>
      </c>
      <c r="F257" s="89"/>
      <c r="G257" s="89"/>
      <c r="H257" s="218"/>
      <c r="I257" s="89"/>
      <c r="J257" s="218"/>
      <c r="K257" s="89"/>
      <c r="L257" s="89"/>
    </row>
    <row r="258" spans="1:12" ht="17.25" customHeight="1" thickBot="1">
      <c r="A258" s="219">
        <v>2921</v>
      </c>
      <c r="B258" s="246" t="s">
        <v>15</v>
      </c>
      <c r="C258" s="220">
        <v>2</v>
      </c>
      <c r="D258" s="221">
        <v>1</v>
      </c>
      <c r="E258" s="217" t="s">
        <v>18</v>
      </c>
      <c r="F258" s="104">
        <f>SUM(G258:H258)</f>
        <v>0</v>
      </c>
      <c r="G258" s="104"/>
      <c r="H258" s="104"/>
      <c r="I258" s="178"/>
      <c r="J258" s="178"/>
      <c r="K258" s="178"/>
      <c r="L258" s="178"/>
    </row>
    <row r="259" spans="1:12" ht="19.5" customHeight="1" thickBot="1">
      <c r="A259" s="219">
        <v>2922</v>
      </c>
      <c r="B259" s="246" t="s">
        <v>15</v>
      </c>
      <c r="C259" s="220">
        <v>2</v>
      </c>
      <c r="D259" s="221">
        <v>2</v>
      </c>
      <c r="E259" s="217" t="s">
        <v>19</v>
      </c>
      <c r="F259" s="104">
        <f>SUM(G259:H259)</f>
        <v>0</v>
      </c>
      <c r="G259" s="228"/>
      <c r="H259" s="228"/>
      <c r="I259" s="228"/>
      <c r="J259" s="228"/>
      <c r="K259" s="228"/>
      <c r="L259" s="228"/>
    </row>
    <row r="260" spans="1:12" ht="36.75" customHeight="1">
      <c r="A260" s="219">
        <v>2930</v>
      </c>
      <c r="B260" s="246" t="s">
        <v>15</v>
      </c>
      <c r="C260" s="220">
        <v>3</v>
      </c>
      <c r="D260" s="221">
        <v>0</v>
      </c>
      <c r="E260" s="217" t="s">
        <v>20</v>
      </c>
      <c r="F260" s="89">
        <f aca="true" t="shared" si="73" ref="F260:L260">SUM(F262:F263)</f>
        <v>0</v>
      </c>
      <c r="G260" s="89">
        <f t="shared" si="73"/>
        <v>0</v>
      </c>
      <c r="H260" s="218">
        <f t="shared" si="73"/>
        <v>0</v>
      </c>
      <c r="I260" s="89">
        <f t="shared" si="73"/>
        <v>0</v>
      </c>
      <c r="J260" s="218">
        <f t="shared" si="73"/>
        <v>0</v>
      </c>
      <c r="K260" s="89">
        <f t="shared" si="73"/>
        <v>0</v>
      </c>
      <c r="L260" s="89">
        <f t="shared" si="73"/>
        <v>0</v>
      </c>
    </row>
    <row r="261" spans="1:12" s="222" customFormat="1" ht="10.5" customHeight="1">
      <c r="A261" s="219"/>
      <c r="B261" s="211"/>
      <c r="C261" s="220"/>
      <c r="D261" s="221"/>
      <c r="E261" s="217" t="s">
        <v>452</v>
      </c>
      <c r="F261" s="89"/>
      <c r="G261" s="89"/>
      <c r="H261" s="218"/>
      <c r="I261" s="89"/>
      <c r="J261" s="218"/>
      <c r="K261" s="89"/>
      <c r="L261" s="89"/>
    </row>
    <row r="262" spans="1:12" ht="25.5" customHeight="1" thickBot="1">
      <c r="A262" s="219">
        <v>2931</v>
      </c>
      <c r="B262" s="246" t="s">
        <v>15</v>
      </c>
      <c r="C262" s="220">
        <v>3</v>
      </c>
      <c r="D262" s="221">
        <v>1</v>
      </c>
      <c r="E262" s="217" t="s">
        <v>21</v>
      </c>
      <c r="F262" s="104">
        <f>SUM(G262:H262)</f>
        <v>0</v>
      </c>
      <c r="G262" s="104"/>
      <c r="H262" s="234"/>
      <c r="I262" s="104"/>
      <c r="J262" s="234"/>
      <c r="K262" s="104"/>
      <c r="L262" s="104"/>
    </row>
    <row r="263" spans="1:12" ht="18.75" customHeight="1" thickBot="1">
      <c r="A263" s="219">
        <v>2932</v>
      </c>
      <c r="B263" s="246" t="s">
        <v>15</v>
      </c>
      <c r="C263" s="220">
        <v>3</v>
      </c>
      <c r="D263" s="221">
        <v>2</v>
      </c>
      <c r="E263" s="217" t="s">
        <v>22</v>
      </c>
      <c r="F263" s="104">
        <f>SUM(G263:H263)</f>
        <v>0</v>
      </c>
      <c r="G263" s="228"/>
      <c r="H263" s="228"/>
      <c r="I263" s="228"/>
      <c r="J263" s="228"/>
      <c r="K263" s="228"/>
      <c r="L263" s="228"/>
    </row>
    <row r="264" spans="1:12" ht="16.5" customHeight="1">
      <c r="A264" s="219">
        <v>2940</v>
      </c>
      <c r="B264" s="246" t="s">
        <v>15</v>
      </c>
      <c r="C264" s="220">
        <v>4</v>
      </c>
      <c r="D264" s="221">
        <v>0</v>
      </c>
      <c r="E264" s="217" t="s">
        <v>310</v>
      </c>
      <c r="F264" s="89">
        <f aca="true" t="shared" si="74" ref="F264:L264">F266</f>
        <v>0</v>
      </c>
      <c r="G264" s="89">
        <f t="shared" si="74"/>
        <v>0</v>
      </c>
      <c r="H264" s="89">
        <f t="shared" si="74"/>
        <v>0</v>
      </c>
      <c r="I264" s="89">
        <f t="shared" si="74"/>
        <v>0</v>
      </c>
      <c r="J264" s="89">
        <f t="shared" si="74"/>
        <v>0</v>
      </c>
      <c r="K264" s="89">
        <f t="shared" si="74"/>
        <v>0</v>
      </c>
      <c r="L264" s="89">
        <f t="shared" si="74"/>
        <v>0</v>
      </c>
    </row>
    <row r="265" spans="1:12" s="222" customFormat="1" ht="12.75" customHeight="1">
      <c r="A265" s="219"/>
      <c r="B265" s="211"/>
      <c r="C265" s="220"/>
      <c r="D265" s="221"/>
      <c r="E265" s="217" t="s">
        <v>452</v>
      </c>
      <c r="F265" s="89"/>
      <c r="G265" s="89"/>
      <c r="H265" s="218"/>
      <c r="I265" s="89"/>
      <c r="J265" s="218"/>
      <c r="K265" s="89"/>
      <c r="L265" s="89"/>
    </row>
    <row r="266" spans="1:12" ht="24" customHeight="1" thickBot="1">
      <c r="A266" s="219">
        <v>2941</v>
      </c>
      <c r="B266" s="246" t="s">
        <v>15</v>
      </c>
      <c r="C266" s="220">
        <v>4</v>
      </c>
      <c r="D266" s="221">
        <v>1</v>
      </c>
      <c r="E266" s="217" t="s">
        <v>23</v>
      </c>
      <c r="F266" s="104">
        <f>SUM(G266:H266)</f>
        <v>0</v>
      </c>
      <c r="G266" s="104"/>
      <c r="H266" s="104"/>
      <c r="I266" s="104"/>
      <c r="J266" s="104"/>
      <c r="K266" s="104"/>
      <c r="L266" s="104"/>
    </row>
    <row r="267" spans="1:12" ht="24" customHeight="1" thickBot="1">
      <c r="A267" s="219">
        <v>2942</v>
      </c>
      <c r="B267" s="246" t="s">
        <v>15</v>
      </c>
      <c r="C267" s="220">
        <v>4</v>
      </c>
      <c r="D267" s="221">
        <v>2</v>
      </c>
      <c r="E267" s="217" t="s">
        <v>24</v>
      </c>
      <c r="F267" s="104">
        <f>SUM(G267:H267)</f>
        <v>0</v>
      </c>
      <c r="G267" s="104"/>
      <c r="H267" s="234"/>
      <c r="I267" s="104"/>
      <c r="J267" s="234"/>
      <c r="K267" s="104"/>
      <c r="L267" s="104"/>
    </row>
    <row r="268" spans="1:12" ht="27.75" customHeight="1">
      <c r="A268" s="219">
        <v>2950</v>
      </c>
      <c r="B268" s="246" t="s">
        <v>15</v>
      </c>
      <c r="C268" s="220">
        <v>5</v>
      </c>
      <c r="D268" s="221">
        <v>0</v>
      </c>
      <c r="E268" s="249" t="s">
        <v>311</v>
      </c>
      <c r="F268" s="89">
        <f>SUM(F270,F271)</f>
        <v>74015.5</v>
      </c>
      <c r="G268" s="89">
        <f aca="true" t="shared" si="75" ref="G268:L268">G270</f>
        <v>74015.5</v>
      </c>
      <c r="H268" s="89">
        <f t="shared" si="75"/>
        <v>0</v>
      </c>
      <c r="I268" s="89">
        <f t="shared" si="75"/>
        <v>18759.1</v>
      </c>
      <c r="J268" s="89">
        <f t="shared" si="75"/>
        <v>39759.1</v>
      </c>
      <c r="K268" s="89">
        <f t="shared" si="75"/>
        <v>58259.1</v>
      </c>
      <c r="L268" s="89">
        <f t="shared" si="75"/>
        <v>74015.5</v>
      </c>
    </row>
    <row r="269" spans="1:12" s="222" customFormat="1" ht="10.5" customHeight="1" thickBot="1">
      <c r="A269" s="219"/>
      <c r="B269" s="211"/>
      <c r="C269" s="220"/>
      <c r="D269" s="221"/>
      <c r="E269" s="217" t="s">
        <v>452</v>
      </c>
      <c r="F269" s="89"/>
      <c r="G269" s="89"/>
      <c r="H269" s="218"/>
      <c r="I269" s="89"/>
      <c r="J269" s="218"/>
      <c r="K269" s="89"/>
      <c r="L269" s="89"/>
    </row>
    <row r="270" spans="1:12" ht="24.75" thickBot="1">
      <c r="A270" s="219">
        <v>2951</v>
      </c>
      <c r="B270" s="246" t="s">
        <v>15</v>
      </c>
      <c r="C270" s="220">
        <v>5</v>
      </c>
      <c r="D270" s="221" t="s">
        <v>509</v>
      </c>
      <c r="E270" s="249" t="s">
        <v>25</v>
      </c>
      <c r="F270" s="104">
        <f>SUM(G270:H270)</f>
        <v>74015.5</v>
      </c>
      <c r="G270" s="104">
        <v>74015.5</v>
      </c>
      <c r="H270" s="104"/>
      <c r="I270" s="255">
        <v>18759.1</v>
      </c>
      <c r="J270" s="256">
        <v>39759.1</v>
      </c>
      <c r="K270" s="269">
        <v>58259.1</v>
      </c>
      <c r="L270" s="268">
        <v>74015.5</v>
      </c>
    </row>
    <row r="271" spans="1:12" ht="16.5" customHeight="1" thickBot="1">
      <c r="A271" s="219">
        <v>2952</v>
      </c>
      <c r="B271" s="246" t="s">
        <v>15</v>
      </c>
      <c r="C271" s="220">
        <v>5</v>
      </c>
      <c r="D271" s="221">
        <v>2</v>
      </c>
      <c r="E271" s="217" t="s">
        <v>26</v>
      </c>
      <c r="F271" s="104">
        <f>SUM(G271:H271)</f>
        <v>0</v>
      </c>
      <c r="G271" s="104"/>
      <c r="H271" s="234"/>
      <c r="I271" s="104"/>
      <c r="J271" s="234"/>
      <c r="K271" s="104"/>
      <c r="L271" s="104"/>
    </row>
    <row r="272" spans="1:12" ht="26.25" customHeight="1">
      <c r="A272" s="219">
        <v>2960</v>
      </c>
      <c r="B272" s="246" t="s">
        <v>15</v>
      </c>
      <c r="C272" s="220">
        <v>6</v>
      </c>
      <c r="D272" s="221">
        <v>0</v>
      </c>
      <c r="E272" s="217" t="s">
        <v>312</v>
      </c>
      <c r="F272" s="89">
        <f aca="true" t="shared" si="76" ref="F272:L272">SUM(F274)</f>
        <v>0</v>
      </c>
      <c r="G272" s="89">
        <f t="shared" si="76"/>
        <v>0</v>
      </c>
      <c r="H272" s="218">
        <f t="shared" si="76"/>
        <v>0</v>
      </c>
      <c r="I272" s="89">
        <f t="shared" si="76"/>
        <v>0</v>
      </c>
      <c r="J272" s="218">
        <f t="shared" si="76"/>
        <v>0</v>
      </c>
      <c r="K272" s="89">
        <f t="shared" si="76"/>
        <v>0</v>
      </c>
      <c r="L272" s="89">
        <f t="shared" si="76"/>
        <v>0</v>
      </c>
    </row>
    <row r="273" spans="1:12" s="222" customFormat="1" ht="14.25" customHeight="1">
      <c r="A273" s="219"/>
      <c r="B273" s="211"/>
      <c r="C273" s="220"/>
      <c r="D273" s="221"/>
      <c r="E273" s="217" t="s">
        <v>452</v>
      </c>
      <c r="F273" s="89"/>
      <c r="G273" s="89"/>
      <c r="H273" s="218"/>
      <c r="I273" s="89"/>
      <c r="J273" s="218"/>
      <c r="K273" s="89"/>
      <c r="L273" s="89"/>
    </row>
    <row r="274" spans="1:12" ht="24" customHeight="1" thickBot="1">
      <c r="A274" s="229">
        <v>2961</v>
      </c>
      <c r="B274" s="220" t="s">
        <v>15</v>
      </c>
      <c r="C274" s="220">
        <v>6</v>
      </c>
      <c r="D274" s="220">
        <v>1</v>
      </c>
      <c r="E274" s="230" t="s">
        <v>312</v>
      </c>
      <c r="F274" s="104">
        <f>SUM(G274:H274)</f>
        <v>0</v>
      </c>
      <c r="G274" s="104"/>
      <c r="H274" s="104"/>
      <c r="I274" s="104"/>
      <c r="J274" s="104"/>
      <c r="K274" s="104"/>
      <c r="L274" s="104"/>
    </row>
    <row r="275" spans="1:12" ht="26.25" customHeight="1">
      <c r="A275" s="229">
        <v>2970</v>
      </c>
      <c r="B275" s="220" t="s">
        <v>15</v>
      </c>
      <c r="C275" s="220">
        <v>7</v>
      </c>
      <c r="D275" s="220">
        <v>0</v>
      </c>
      <c r="E275" s="230" t="s">
        <v>313</v>
      </c>
      <c r="F275" s="89">
        <f aca="true" t="shared" si="77" ref="F275:L275">SUM(F277)</f>
        <v>0</v>
      </c>
      <c r="G275" s="89">
        <f t="shared" si="77"/>
        <v>0</v>
      </c>
      <c r="H275" s="218">
        <f t="shared" si="77"/>
        <v>0</v>
      </c>
      <c r="I275" s="89">
        <f t="shared" si="77"/>
        <v>0</v>
      </c>
      <c r="J275" s="218">
        <f t="shared" si="77"/>
        <v>0</v>
      </c>
      <c r="K275" s="89">
        <f t="shared" si="77"/>
        <v>0</v>
      </c>
      <c r="L275" s="89">
        <f t="shared" si="77"/>
        <v>0</v>
      </c>
    </row>
    <row r="276" spans="1:12" s="222" customFormat="1" ht="10.5" customHeight="1">
      <c r="A276" s="229"/>
      <c r="B276" s="220"/>
      <c r="C276" s="220"/>
      <c r="D276" s="220"/>
      <c r="E276" s="230" t="s">
        <v>452</v>
      </c>
      <c r="F276" s="89"/>
      <c r="G276" s="89"/>
      <c r="H276" s="218"/>
      <c r="I276" s="89"/>
      <c r="J276" s="218"/>
      <c r="K276" s="89"/>
      <c r="L276" s="89"/>
    </row>
    <row r="277" spans="1:12" ht="32.25" customHeight="1" thickBot="1">
      <c r="A277" s="229">
        <v>2971</v>
      </c>
      <c r="B277" s="220" t="s">
        <v>15</v>
      </c>
      <c r="C277" s="220">
        <v>7</v>
      </c>
      <c r="D277" s="220">
        <v>1</v>
      </c>
      <c r="E277" s="230" t="s">
        <v>313</v>
      </c>
      <c r="F277" s="104">
        <f>SUM(G277:H277)</f>
        <v>0</v>
      </c>
      <c r="G277" s="104"/>
      <c r="H277" s="234"/>
      <c r="I277" s="104"/>
      <c r="J277" s="234"/>
      <c r="K277" s="104"/>
      <c r="L277" s="104"/>
    </row>
    <row r="278" spans="1:12" ht="27.75" customHeight="1">
      <c r="A278" s="229">
        <v>2980</v>
      </c>
      <c r="B278" s="220" t="s">
        <v>15</v>
      </c>
      <c r="C278" s="220">
        <v>8</v>
      </c>
      <c r="D278" s="220">
        <v>0</v>
      </c>
      <c r="E278" s="230" t="s">
        <v>314</v>
      </c>
      <c r="F278" s="89">
        <f aca="true" t="shared" si="78" ref="F278:L278">SUM(F280)</f>
        <v>0</v>
      </c>
      <c r="G278" s="89">
        <f t="shared" si="78"/>
        <v>0</v>
      </c>
      <c r="H278" s="218">
        <f t="shared" si="78"/>
        <v>0</v>
      </c>
      <c r="I278" s="89">
        <f t="shared" si="78"/>
        <v>0</v>
      </c>
      <c r="J278" s="218">
        <f t="shared" si="78"/>
        <v>0</v>
      </c>
      <c r="K278" s="89">
        <f t="shared" si="78"/>
        <v>0</v>
      </c>
      <c r="L278" s="89">
        <f t="shared" si="78"/>
        <v>0</v>
      </c>
    </row>
    <row r="279" spans="1:12" s="222" customFormat="1" ht="10.5" customHeight="1">
      <c r="A279" s="229"/>
      <c r="B279" s="220"/>
      <c r="C279" s="220"/>
      <c r="D279" s="220"/>
      <c r="E279" s="230" t="s">
        <v>452</v>
      </c>
      <c r="F279" s="89"/>
      <c r="G279" s="89"/>
      <c r="H279" s="218"/>
      <c r="I279" s="89"/>
      <c r="J279" s="218"/>
      <c r="K279" s="89"/>
      <c r="L279" s="89"/>
    </row>
    <row r="280" spans="1:12" ht="23.25" customHeight="1" thickBot="1">
      <c r="A280" s="229">
        <v>2981</v>
      </c>
      <c r="B280" s="220" t="s">
        <v>15</v>
      </c>
      <c r="C280" s="220">
        <v>8</v>
      </c>
      <c r="D280" s="220">
        <v>1</v>
      </c>
      <c r="E280" s="230" t="s">
        <v>314</v>
      </c>
      <c r="F280" s="104">
        <f>SUM(G280:H280)</f>
        <v>0</v>
      </c>
      <c r="G280" s="104"/>
      <c r="H280" s="104"/>
      <c r="I280" s="104"/>
      <c r="J280" s="104"/>
      <c r="K280" s="104"/>
      <c r="L280" s="104"/>
    </row>
    <row r="281" spans="1:12" s="216" customFormat="1" ht="49.5" customHeight="1">
      <c r="A281" s="274">
        <v>3000</v>
      </c>
      <c r="B281" s="247" t="s">
        <v>28</v>
      </c>
      <c r="C281" s="247">
        <v>0</v>
      </c>
      <c r="D281" s="247">
        <v>0</v>
      </c>
      <c r="E281" s="275" t="s">
        <v>803</v>
      </c>
      <c r="F281" s="235">
        <f>SUM(F283,F287,F290,F293,F296,F299,F302,F305,F309)</f>
        <v>3125</v>
      </c>
      <c r="G281" s="235">
        <f>SUM(G283,G287,G290,G293,G296,G299,G302,G305,G309)</f>
        <v>3125</v>
      </c>
      <c r="H281" s="245">
        <v>0</v>
      </c>
      <c r="I281" s="235">
        <f>SUM(I283,I287,I290,I293,I296,I299,I302,I305,I309)</f>
        <v>600</v>
      </c>
      <c r="J281" s="245">
        <f>SUM(J283,J287,J290,J293,J296,J299,J302,J305,J309)</f>
        <v>1440</v>
      </c>
      <c r="K281" s="235">
        <f>SUM(K283,K287,K290,K293,K296,K299,K302,K305,K309)</f>
        <v>2625</v>
      </c>
      <c r="L281" s="235">
        <f>SUM(L283,L287,L290,L293,L296,L299,L302,L305,L309)</f>
        <v>3125</v>
      </c>
    </row>
    <row r="282" spans="1:12" ht="15.75" customHeight="1">
      <c r="A282" s="229"/>
      <c r="B282" s="220"/>
      <c r="C282" s="220"/>
      <c r="D282" s="220"/>
      <c r="E282" s="230" t="s">
        <v>451</v>
      </c>
      <c r="F282" s="89"/>
      <c r="G282" s="89"/>
      <c r="H282" s="218"/>
      <c r="I282" s="89"/>
      <c r="J282" s="218"/>
      <c r="K282" s="89"/>
      <c r="L282" s="89"/>
    </row>
    <row r="283" spans="1:12" ht="24" customHeight="1">
      <c r="A283" s="229">
        <v>3010</v>
      </c>
      <c r="B283" s="220" t="s">
        <v>28</v>
      </c>
      <c r="C283" s="220">
        <v>1</v>
      </c>
      <c r="D283" s="220">
        <v>0</v>
      </c>
      <c r="E283" s="230" t="s">
        <v>27</v>
      </c>
      <c r="F283" s="89">
        <f aca="true" t="shared" si="79" ref="F283:L283">SUM(F285:F286)</f>
        <v>0</v>
      </c>
      <c r="G283" s="89">
        <f t="shared" si="79"/>
        <v>0</v>
      </c>
      <c r="H283" s="218">
        <f t="shared" si="79"/>
        <v>0</v>
      </c>
      <c r="I283" s="89">
        <f t="shared" si="79"/>
        <v>0</v>
      </c>
      <c r="J283" s="218">
        <f t="shared" si="79"/>
        <v>0</v>
      </c>
      <c r="K283" s="89">
        <f t="shared" si="79"/>
        <v>0</v>
      </c>
      <c r="L283" s="89">
        <f t="shared" si="79"/>
        <v>0</v>
      </c>
    </row>
    <row r="284" spans="1:12" s="222" customFormat="1" ht="16.5" customHeight="1">
      <c r="A284" s="229"/>
      <c r="B284" s="220"/>
      <c r="C284" s="220"/>
      <c r="D284" s="220"/>
      <c r="E284" s="230" t="s">
        <v>452</v>
      </c>
      <c r="F284" s="89"/>
      <c r="G284" s="89"/>
      <c r="H284" s="218"/>
      <c r="I284" s="89"/>
      <c r="J284" s="218"/>
      <c r="K284" s="89"/>
      <c r="L284" s="89"/>
    </row>
    <row r="285" spans="1:12" ht="18.75" customHeight="1" thickBot="1">
      <c r="A285" s="229">
        <v>3011</v>
      </c>
      <c r="B285" s="220" t="s">
        <v>28</v>
      </c>
      <c r="C285" s="220">
        <v>1</v>
      </c>
      <c r="D285" s="220">
        <v>1</v>
      </c>
      <c r="E285" s="230" t="s">
        <v>315</v>
      </c>
      <c r="F285" s="104">
        <f>SUM(G285:H285)</f>
        <v>0</v>
      </c>
      <c r="G285" s="104"/>
      <c r="H285" s="234"/>
      <c r="I285" s="104"/>
      <c r="J285" s="234"/>
      <c r="K285" s="104"/>
      <c r="L285" s="104"/>
    </row>
    <row r="286" spans="1:12" ht="17.25" customHeight="1" thickBot="1">
      <c r="A286" s="229">
        <v>3012</v>
      </c>
      <c r="B286" s="220" t="s">
        <v>28</v>
      </c>
      <c r="C286" s="220">
        <v>1</v>
      </c>
      <c r="D286" s="220">
        <v>2</v>
      </c>
      <c r="E286" s="230" t="s">
        <v>316</v>
      </c>
      <c r="F286" s="104">
        <f>SUM(G286:H286)</f>
        <v>0</v>
      </c>
      <c r="G286" s="104"/>
      <c r="H286" s="234"/>
      <c r="I286" s="104"/>
      <c r="J286" s="234"/>
      <c r="K286" s="104"/>
      <c r="L286" s="104"/>
    </row>
    <row r="287" spans="1:12" ht="15" customHeight="1">
      <c r="A287" s="229">
        <v>3020</v>
      </c>
      <c r="B287" s="220" t="s">
        <v>28</v>
      </c>
      <c r="C287" s="220">
        <v>2</v>
      </c>
      <c r="D287" s="220">
        <v>0</v>
      </c>
      <c r="E287" s="230" t="s">
        <v>317</v>
      </c>
      <c r="F287" s="89">
        <f aca="true" t="shared" si="80" ref="F287:L287">SUM(F289)</f>
        <v>0</v>
      </c>
      <c r="G287" s="89">
        <f t="shared" si="80"/>
        <v>0</v>
      </c>
      <c r="H287" s="218">
        <f t="shared" si="80"/>
        <v>0</v>
      </c>
      <c r="I287" s="89">
        <f t="shared" si="80"/>
        <v>0</v>
      </c>
      <c r="J287" s="218">
        <f t="shared" si="80"/>
        <v>0</v>
      </c>
      <c r="K287" s="89">
        <f t="shared" si="80"/>
        <v>0</v>
      </c>
      <c r="L287" s="89">
        <f t="shared" si="80"/>
        <v>0</v>
      </c>
    </row>
    <row r="288" spans="1:12" s="222" customFormat="1" ht="10.5" customHeight="1">
      <c r="A288" s="229"/>
      <c r="B288" s="220"/>
      <c r="C288" s="220"/>
      <c r="D288" s="220"/>
      <c r="E288" s="230" t="s">
        <v>452</v>
      </c>
      <c r="F288" s="89"/>
      <c r="G288" s="89"/>
      <c r="H288" s="218"/>
      <c r="I288" s="89"/>
      <c r="J288" s="218"/>
      <c r="K288" s="89"/>
      <c r="L288" s="89"/>
    </row>
    <row r="289" spans="1:12" ht="15.75" customHeight="1" thickBot="1">
      <c r="A289" s="229">
        <v>3021</v>
      </c>
      <c r="B289" s="220" t="s">
        <v>28</v>
      </c>
      <c r="C289" s="220">
        <v>2</v>
      </c>
      <c r="D289" s="220">
        <v>1</v>
      </c>
      <c r="E289" s="230" t="s">
        <v>317</v>
      </c>
      <c r="F289" s="104">
        <f>SUM(G289:H289)</f>
        <v>0</v>
      </c>
      <c r="G289" s="104"/>
      <c r="H289" s="234"/>
      <c r="I289" s="104"/>
      <c r="J289" s="234"/>
      <c r="K289" s="104"/>
      <c r="L289" s="104"/>
    </row>
    <row r="290" spans="1:12" ht="14.25" customHeight="1">
      <c r="A290" s="229">
        <v>3030</v>
      </c>
      <c r="B290" s="220" t="s">
        <v>28</v>
      </c>
      <c r="C290" s="220">
        <v>3</v>
      </c>
      <c r="D290" s="220">
        <v>0</v>
      </c>
      <c r="E290" s="275" t="s">
        <v>318</v>
      </c>
      <c r="F290" s="89">
        <f aca="true" t="shared" si="81" ref="F290:L290">SUM(F292)</f>
        <v>2000</v>
      </c>
      <c r="G290" s="89">
        <f t="shared" si="81"/>
        <v>2000</v>
      </c>
      <c r="H290" s="218">
        <f t="shared" si="81"/>
        <v>0</v>
      </c>
      <c r="I290" s="89">
        <f t="shared" si="81"/>
        <v>600</v>
      </c>
      <c r="J290" s="218">
        <f t="shared" si="81"/>
        <v>1000</v>
      </c>
      <c r="K290" s="89">
        <f t="shared" si="81"/>
        <v>1500</v>
      </c>
      <c r="L290" s="89">
        <f t="shared" si="81"/>
        <v>2000</v>
      </c>
    </row>
    <row r="291" spans="1:12" s="222" customFormat="1" ht="15.75">
      <c r="A291" s="229"/>
      <c r="B291" s="220"/>
      <c r="C291" s="220"/>
      <c r="D291" s="220"/>
      <c r="E291" s="230" t="s">
        <v>452</v>
      </c>
      <c r="F291" s="89"/>
      <c r="G291" s="89"/>
      <c r="H291" s="218"/>
      <c r="I291" s="89"/>
      <c r="J291" s="218"/>
      <c r="K291" s="89"/>
      <c r="L291" s="89"/>
    </row>
    <row r="292" spans="1:12" s="222" customFormat="1" ht="16.5" thickBot="1">
      <c r="A292" s="229">
        <v>3031</v>
      </c>
      <c r="B292" s="220" t="s">
        <v>28</v>
      </c>
      <c r="C292" s="220">
        <v>3</v>
      </c>
      <c r="D292" s="220" t="s">
        <v>509</v>
      </c>
      <c r="E292" s="275" t="s">
        <v>318</v>
      </c>
      <c r="F292" s="104">
        <f>SUM(G292:H292)</f>
        <v>2000</v>
      </c>
      <c r="G292" s="228">
        <v>2000</v>
      </c>
      <c r="H292" s="228"/>
      <c r="I292" s="228">
        <v>600</v>
      </c>
      <c r="J292" s="228">
        <v>1000</v>
      </c>
      <c r="K292" s="228">
        <v>1500</v>
      </c>
      <c r="L292" s="228">
        <v>2000</v>
      </c>
    </row>
    <row r="293" spans="1:12" ht="18" customHeight="1">
      <c r="A293" s="229">
        <v>3040</v>
      </c>
      <c r="B293" s="220" t="s">
        <v>28</v>
      </c>
      <c r="C293" s="220">
        <v>4</v>
      </c>
      <c r="D293" s="220">
        <v>0</v>
      </c>
      <c r="E293" s="230" t="s">
        <v>319</v>
      </c>
      <c r="F293" s="89">
        <f aca="true" t="shared" si="82" ref="F293:L293">SUM(F295)</f>
        <v>0</v>
      </c>
      <c r="G293" s="89">
        <f t="shared" si="82"/>
        <v>0</v>
      </c>
      <c r="H293" s="218">
        <f t="shared" si="82"/>
        <v>0</v>
      </c>
      <c r="I293" s="89">
        <f t="shared" si="82"/>
        <v>0</v>
      </c>
      <c r="J293" s="218">
        <f t="shared" si="82"/>
        <v>0</v>
      </c>
      <c r="K293" s="89">
        <f t="shared" si="82"/>
        <v>0</v>
      </c>
      <c r="L293" s="89">
        <f t="shared" si="82"/>
        <v>0</v>
      </c>
    </row>
    <row r="294" spans="1:12" s="222" customFormat="1" ht="10.5" customHeight="1">
      <c r="A294" s="229"/>
      <c r="B294" s="220"/>
      <c r="C294" s="220"/>
      <c r="D294" s="220"/>
      <c r="E294" s="230" t="s">
        <v>452</v>
      </c>
      <c r="F294" s="89"/>
      <c r="G294" s="89"/>
      <c r="H294" s="218"/>
      <c r="I294" s="89"/>
      <c r="J294" s="218"/>
      <c r="K294" s="89"/>
      <c r="L294" s="89"/>
    </row>
    <row r="295" spans="1:12" ht="16.5" customHeight="1" thickBot="1">
      <c r="A295" s="229">
        <v>3041</v>
      </c>
      <c r="B295" s="220" t="s">
        <v>28</v>
      </c>
      <c r="C295" s="220">
        <v>4</v>
      </c>
      <c r="D295" s="220">
        <v>1</v>
      </c>
      <c r="E295" s="230" t="s">
        <v>319</v>
      </c>
      <c r="F295" s="104">
        <f>SUM(G295:H295)</f>
        <v>0</v>
      </c>
      <c r="G295" s="228"/>
      <c r="H295" s="228"/>
      <c r="I295" s="228"/>
      <c r="J295" s="228"/>
      <c r="K295" s="228"/>
      <c r="L295" s="228"/>
    </row>
    <row r="296" spans="1:12" ht="12" customHeight="1">
      <c r="A296" s="229">
        <v>3050</v>
      </c>
      <c r="B296" s="220" t="s">
        <v>28</v>
      </c>
      <c r="C296" s="220">
        <v>5</v>
      </c>
      <c r="D296" s="220">
        <v>0</v>
      </c>
      <c r="E296" s="230" t="s">
        <v>320</v>
      </c>
      <c r="F296" s="89">
        <f aca="true" t="shared" si="83" ref="F296:L296">SUM(F298)</f>
        <v>0</v>
      </c>
      <c r="G296" s="89">
        <f t="shared" si="83"/>
        <v>0</v>
      </c>
      <c r="H296" s="218">
        <f t="shared" si="83"/>
        <v>0</v>
      </c>
      <c r="I296" s="89">
        <f t="shared" si="83"/>
        <v>0</v>
      </c>
      <c r="J296" s="218">
        <f t="shared" si="83"/>
        <v>0</v>
      </c>
      <c r="K296" s="89">
        <f t="shared" si="83"/>
        <v>0</v>
      </c>
      <c r="L296" s="89">
        <f t="shared" si="83"/>
        <v>0</v>
      </c>
    </row>
    <row r="297" spans="1:12" s="222" customFormat="1" ht="10.5" customHeight="1">
      <c r="A297" s="229"/>
      <c r="B297" s="220"/>
      <c r="C297" s="220"/>
      <c r="D297" s="220"/>
      <c r="E297" s="230" t="s">
        <v>452</v>
      </c>
      <c r="F297" s="89"/>
      <c r="G297" s="89"/>
      <c r="H297" s="218"/>
      <c r="I297" s="89"/>
      <c r="J297" s="218"/>
      <c r="K297" s="89"/>
      <c r="L297" s="89"/>
    </row>
    <row r="298" spans="1:12" ht="15.75" customHeight="1" thickBot="1">
      <c r="A298" s="229">
        <v>3051</v>
      </c>
      <c r="B298" s="220" t="s">
        <v>28</v>
      </c>
      <c r="C298" s="220">
        <v>5</v>
      </c>
      <c r="D298" s="220">
        <v>1</v>
      </c>
      <c r="E298" s="230" t="s">
        <v>320</v>
      </c>
      <c r="F298" s="104">
        <f>SUM(G298:H298)</f>
        <v>0</v>
      </c>
      <c r="G298" s="104"/>
      <c r="H298" s="234"/>
      <c r="I298" s="104"/>
      <c r="J298" s="234"/>
      <c r="K298" s="104"/>
      <c r="L298" s="104"/>
    </row>
    <row r="299" spans="1:12" ht="16.5" customHeight="1">
      <c r="A299" s="229">
        <v>3060</v>
      </c>
      <c r="B299" s="220" t="s">
        <v>28</v>
      </c>
      <c r="C299" s="220">
        <v>6</v>
      </c>
      <c r="D299" s="220">
        <v>0</v>
      </c>
      <c r="E299" s="230" t="s">
        <v>321</v>
      </c>
      <c r="F299" s="89">
        <f aca="true" t="shared" si="84" ref="F299:L299">SUM(F301)</f>
        <v>0</v>
      </c>
      <c r="G299" s="89">
        <f t="shared" si="84"/>
        <v>0</v>
      </c>
      <c r="H299" s="218">
        <f t="shared" si="84"/>
        <v>0</v>
      </c>
      <c r="I299" s="89">
        <f t="shared" si="84"/>
        <v>0</v>
      </c>
      <c r="J299" s="218">
        <f t="shared" si="84"/>
        <v>0</v>
      </c>
      <c r="K299" s="89">
        <f t="shared" si="84"/>
        <v>0</v>
      </c>
      <c r="L299" s="89">
        <f t="shared" si="84"/>
        <v>0</v>
      </c>
    </row>
    <row r="300" spans="1:12" s="222" customFormat="1" ht="10.5" customHeight="1">
      <c r="A300" s="229"/>
      <c r="B300" s="220"/>
      <c r="C300" s="220"/>
      <c r="D300" s="220"/>
      <c r="E300" s="230" t="s">
        <v>452</v>
      </c>
      <c r="F300" s="89"/>
      <c r="G300" s="89"/>
      <c r="H300" s="218"/>
      <c r="I300" s="89"/>
      <c r="J300" s="218"/>
      <c r="K300" s="89"/>
      <c r="L300" s="89"/>
    </row>
    <row r="301" spans="1:12" ht="15.75" customHeight="1" thickBot="1">
      <c r="A301" s="229">
        <v>3061</v>
      </c>
      <c r="B301" s="220" t="s">
        <v>28</v>
      </c>
      <c r="C301" s="220">
        <v>6</v>
      </c>
      <c r="D301" s="220">
        <v>1</v>
      </c>
      <c r="E301" s="230" t="s">
        <v>321</v>
      </c>
      <c r="F301" s="104">
        <f>SUM(G301:H301)</f>
        <v>0</v>
      </c>
      <c r="G301" s="104"/>
      <c r="H301" s="234"/>
      <c r="I301" s="104"/>
      <c r="J301" s="234"/>
      <c r="K301" s="104"/>
      <c r="L301" s="104"/>
    </row>
    <row r="302" spans="1:12" ht="34.5" customHeight="1">
      <c r="A302" s="229">
        <v>3070</v>
      </c>
      <c r="B302" s="220" t="s">
        <v>28</v>
      </c>
      <c r="C302" s="220">
        <v>7</v>
      </c>
      <c r="D302" s="220">
        <v>0</v>
      </c>
      <c r="E302" s="230" t="s">
        <v>322</v>
      </c>
      <c r="F302" s="89">
        <f aca="true" t="shared" si="85" ref="F302:L302">SUM(F304)</f>
        <v>1125</v>
      </c>
      <c r="G302" s="89">
        <f t="shared" si="85"/>
        <v>1125</v>
      </c>
      <c r="H302" s="218">
        <f t="shared" si="85"/>
        <v>0</v>
      </c>
      <c r="I302" s="89">
        <f t="shared" si="85"/>
        <v>0</v>
      </c>
      <c r="J302" s="218">
        <f t="shared" si="85"/>
        <v>440</v>
      </c>
      <c r="K302" s="89">
        <f t="shared" si="85"/>
        <v>1125</v>
      </c>
      <c r="L302" s="89">
        <f t="shared" si="85"/>
        <v>1125</v>
      </c>
    </row>
    <row r="303" spans="1:12" s="222" customFormat="1" ht="10.5" customHeight="1">
      <c r="A303" s="229"/>
      <c r="B303" s="220"/>
      <c r="C303" s="220"/>
      <c r="D303" s="220"/>
      <c r="E303" s="230" t="s">
        <v>452</v>
      </c>
      <c r="F303" s="89"/>
      <c r="G303" s="89"/>
      <c r="H303" s="218"/>
      <c r="I303" s="89"/>
      <c r="J303" s="218"/>
      <c r="K303" s="89"/>
      <c r="L303" s="89"/>
    </row>
    <row r="304" spans="1:14" ht="39" customHeight="1" thickBot="1">
      <c r="A304" s="229">
        <v>3071</v>
      </c>
      <c r="B304" s="220" t="s">
        <v>28</v>
      </c>
      <c r="C304" s="220">
        <v>7</v>
      </c>
      <c r="D304" s="220">
        <v>1</v>
      </c>
      <c r="E304" s="230" t="s">
        <v>322</v>
      </c>
      <c r="F304" s="104">
        <f>SUM(G304:H304)</f>
        <v>1125</v>
      </c>
      <c r="G304" s="228">
        <v>1125</v>
      </c>
      <c r="H304" s="228"/>
      <c r="I304" s="228"/>
      <c r="J304" s="228">
        <v>440</v>
      </c>
      <c r="K304" s="228">
        <v>1125</v>
      </c>
      <c r="L304" s="228">
        <v>1125</v>
      </c>
      <c r="N304" s="501">
        <v>685</v>
      </c>
    </row>
    <row r="305" spans="1:12" ht="40.5" customHeight="1">
      <c r="A305" s="229">
        <v>3080</v>
      </c>
      <c r="B305" s="220" t="s">
        <v>28</v>
      </c>
      <c r="C305" s="220">
        <v>8</v>
      </c>
      <c r="D305" s="220">
        <v>0</v>
      </c>
      <c r="E305" s="230" t="s">
        <v>323</v>
      </c>
      <c r="F305" s="89">
        <f aca="true" t="shared" si="86" ref="F305:L305">SUM(F307)</f>
        <v>0</v>
      </c>
      <c r="G305" s="89">
        <f t="shared" si="86"/>
        <v>0</v>
      </c>
      <c r="H305" s="218">
        <f t="shared" si="86"/>
        <v>0</v>
      </c>
      <c r="I305" s="89">
        <f t="shared" si="86"/>
        <v>0</v>
      </c>
      <c r="J305" s="218">
        <f t="shared" si="86"/>
        <v>0</v>
      </c>
      <c r="K305" s="89">
        <f t="shared" si="86"/>
        <v>0</v>
      </c>
      <c r="L305" s="89">
        <f t="shared" si="86"/>
        <v>0</v>
      </c>
    </row>
    <row r="306" spans="1:12" s="222" customFormat="1" ht="18.75" customHeight="1">
      <c r="A306" s="229"/>
      <c r="B306" s="220"/>
      <c r="C306" s="220"/>
      <c r="D306" s="220"/>
      <c r="E306" s="230" t="s">
        <v>452</v>
      </c>
      <c r="F306" s="89"/>
      <c r="G306" s="89"/>
      <c r="H306" s="218"/>
      <c r="I306" s="89"/>
      <c r="J306" s="218"/>
      <c r="K306" s="89"/>
      <c r="L306" s="89"/>
    </row>
    <row r="307" spans="1:12" ht="40.5" customHeight="1" thickBot="1">
      <c r="A307" s="229">
        <v>3081</v>
      </c>
      <c r="B307" s="220" t="s">
        <v>28</v>
      </c>
      <c r="C307" s="220">
        <v>8</v>
      </c>
      <c r="D307" s="220">
        <v>1</v>
      </c>
      <c r="E307" s="230" t="s">
        <v>323</v>
      </c>
      <c r="F307" s="104">
        <f>SUM(G307:H307)</f>
        <v>0</v>
      </c>
      <c r="G307" s="104"/>
      <c r="H307" s="234"/>
      <c r="I307" s="104"/>
      <c r="J307" s="234"/>
      <c r="K307" s="104"/>
      <c r="L307" s="104"/>
    </row>
    <row r="308" spans="1:12" s="222" customFormat="1" ht="10.5" customHeight="1">
      <c r="A308" s="229"/>
      <c r="B308" s="220"/>
      <c r="C308" s="220"/>
      <c r="D308" s="220"/>
      <c r="E308" s="230" t="s">
        <v>452</v>
      </c>
      <c r="F308" s="89"/>
      <c r="G308" s="89"/>
      <c r="H308" s="218"/>
      <c r="I308" s="89"/>
      <c r="J308" s="218"/>
      <c r="K308" s="89"/>
      <c r="L308" s="89"/>
    </row>
    <row r="309" spans="1:12" ht="25.5" customHeight="1">
      <c r="A309" s="229">
        <v>3090</v>
      </c>
      <c r="B309" s="220" t="s">
        <v>28</v>
      </c>
      <c r="C309" s="220">
        <v>9</v>
      </c>
      <c r="D309" s="220">
        <v>0</v>
      </c>
      <c r="E309" s="230" t="s">
        <v>324</v>
      </c>
      <c r="F309" s="89">
        <f aca="true" t="shared" si="87" ref="F309:L309">SUM(F311:F312)</f>
        <v>0</v>
      </c>
      <c r="G309" s="89">
        <f t="shared" si="87"/>
        <v>0</v>
      </c>
      <c r="H309" s="218">
        <f t="shared" si="87"/>
        <v>0</v>
      </c>
      <c r="I309" s="89">
        <f t="shared" si="87"/>
        <v>0</v>
      </c>
      <c r="J309" s="218">
        <f t="shared" si="87"/>
        <v>0</v>
      </c>
      <c r="K309" s="89">
        <f t="shared" si="87"/>
        <v>0</v>
      </c>
      <c r="L309" s="89">
        <f t="shared" si="87"/>
        <v>0</v>
      </c>
    </row>
    <row r="310" spans="1:12" s="222" customFormat="1" ht="10.5" customHeight="1">
      <c r="A310" s="229"/>
      <c r="B310" s="220"/>
      <c r="C310" s="220"/>
      <c r="D310" s="220"/>
      <c r="E310" s="230" t="s">
        <v>452</v>
      </c>
      <c r="F310" s="89"/>
      <c r="G310" s="89"/>
      <c r="H310" s="218"/>
      <c r="I310" s="89"/>
      <c r="J310" s="218"/>
      <c r="K310" s="89"/>
      <c r="L310" s="89"/>
    </row>
    <row r="311" spans="1:12" ht="25.5" customHeight="1" thickBot="1">
      <c r="A311" s="229">
        <v>3091</v>
      </c>
      <c r="B311" s="220" t="s">
        <v>28</v>
      </c>
      <c r="C311" s="220">
        <v>9</v>
      </c>
      <c r="D311" s="220">
        <v>1</v>
      </c>
      <c r="E311" s="230" t="s">
        <v>324</v>
      </c>
      <c r="F311" s="104">
        <f>SUM(G311:H311)</f>
        <v>0</v>
      </c>
      <c r="G311" s="89"/>
      <c r="H311" s="89"/>
      <c r="I311" s="89"/>
      <c r="J311" s="89"/>
      <c r="K311" s="89"/>
      <c r="L311" s="89"/>
    </row>
    <row r="312" spans="1:12" ht="53.25" customHeight="1" thickBot="1">
      <c r="A312" s="229">
        <v>3092</v>
      </c>
      <c r="B312" s="220" t="s">
        <v>28</v>
      </c>
      <c r="C312" s="220">
        <v>9</v>
      </c>
      <c r="D312" s="220">
        <v>2</v>
      </c>
      <c r="E312" s="230" t="s">
        <v>48</v>
      </c>
      <c r="F312" s="104">
        <f>SUM(G312:H312)</f>
        <v>0</v>
      </c>
      <c r="G312" s="89"/>
      <c r="H312" s="89"/>
      <c r="I312" s="89"/>
      <c r="J312" s="89"/>
      <c r="K312" s="89"/>
      <c r="L312" s="89"/>
    </row>
    <row r="313" spans="1:12" s="216" customFormat="1" ht="32.25" customHeight="1">
      <c r="A313" s="276">
        <v>3100</v>
      </c>
      <c r="B313" s="247" t="s">
        <v>29</v>
      </c>
      <c r="C313" s="247">
        <v>0</v>
      </c>
      <c r="D313" s="248">
        <v>0</v>
      </c>
      <c r="E313" s="277" t="s">
        <v>804</v>
      </c>
      <c r="F313" s="235">
        <f aca="true" t="shared" si="88" ref="F313:L313">SUM(F315)</f>
        <v>20230.5</v>
      </c>
      <c r="G313" s="235">
        <f t="shared" si="88"/>
        <v>100330.5</v>
      </c>
      <c r="H313" s="245">
        <f t="shared" si="88"/>
        <v>0</v>
      </c>
      <c r="I313" s="235">
        <f t="shared" si="88"/>
        <v>1305.5</v>
      </c>
      <c r="J313" s="245">
        <f t="shared" si="88"/>
        <v>2011.6</v>
      </c>
      <c r="K313" s="235">
        <f t="shared" si="88"/>
        <v>3723.3</v>
      </c>
      <c r="L313" s="235">
        <f t="shared" si="88"/>
        <v>20230.5</v>
      </c>
    </row>
    <row r="314" spans="1:12" ht="11.25" customHeight="1">
      <c r="A314" s="223"/>
      <c r="B314" s="211"/>
      <c r="C314" s="212"/>
      <c r="D314" s="213"/>
      <c r="E314" s="217" t="s">
        <v>451</v>
      </c>
      <c r="F314" s="157"/>
      <c r="G314" s="157"/>
      <c r="H314" s="244"/>
      <c r="I314" s="157"/>
      <c r="J314" s="244"/>
      <c r="K314" s="157"/>
      <c r="L314" s="157"/>
    </row>
    <row r="315" spans="1:12" ht="29.25" customHeight="1">
      <c r="A315" s="223">
        <v>3110</v>
      </c>
      <c r="B315" s="220" t="s">
        <v>29</v>
      </c>
      <c r="C315" s="220">
        <v>1</v>
      </c>
      <c r="D315" s="221">
        <v>0</v>
      </c>
      <c r="E315" s="270" t="s">
        <v>435</v>
      </c>
      <c r="F315" s="89">
        <f aca="true" t="shared" si="89" ref="F315:L315">SUM(F317)</f>
        <v>20230.5</v>
      </c>
      <c r="G315" s="89">
        <f t="shared" si="89"/>
        <v>100330.5</v>
      </c>
      <c r="H315" s="218">
        <f t="shared" si="89"/>
        <v>0</v>
      </c>
      <c r="I315" s="89">
        <f t="shared" si="89"/>
        <v>1305.5</v>
      </c>
      <c r="J315" s="218">
        <f t="shared" si="89"/>
        <v>2011.6</v>
      </c>
      <c r="K315" s="89">
        <f t="shared" si="89"/>
        <v>3723.3</v>
      </c>
      <c r="L315" s="89">
        <f t="shared" si="89"/>
        <v>20230.5</v>
      </c>
    </row>
    <row r="316" spans="1:12" s="222" customFormat="1" ht="13.5" customHeight="1" thickBot="1">
      <c r="A316" s="223"/>
      <c r="B316" s="211"/>
      <c r="C316" s="220"/>
      <c r="D316" s="221"/>
      <c r="E316" s="217" t="s">
        <v>452</v>
      </c>
      <c r="F316" s="89"/>
      <c r="G316" s="89"/>
      <c r="H316" s="218"/>
      <c r="I316" s="89"/>
      <c r="J316" s="218"/>
      <c r="K316" s="89"/>
      <c r="L316" s="89"/>
    </row>
    <row r="317" spans="1:14" ht="16.5" thickBot="1">
      <c r="A317" s="223">
        <v>3112</v>
      </c>
      <c r="B317" s="225" t="s">
        <v>29</v>
      </c>
      <c r="C317" s="225">
        <v>1</v>
      </c>
      <c r="D317" s="226">
        <v>2</v>
      </c>
      <c r="E317" s="278" t="s">
        <v>366</v>
      </c>
      <c r="F317" s="89">
        <f>SUM(G317:H317)-Ekamutner!D114</f>
        <v>20230.5</v>
      </c>
      <c r="G317" s="89">
        <v>100330.5</v>
      </c>
      <c r="H317" s="242">
        <f>H318</f>
        <v>0</v>
      </c>
      <c r="I317" s="254">
        <v>1305.5</v>
      </c>
      <c r="J317" s="254">
        <v>2011.6</v>
      </c>
      <c r="K317" s="254">
        <v>3723.3</v>
      </c>
      <c r="L317" s="126">
        <v>20230.5</v>
      </c>
      <c r="N317" s="421">
        <v>-2685</v>
      </c>
    </row>
    <row r="318" spans="1:12" ht="15.75">
      <c r="A318" s="229"/>
      <c r="B318" s="220"/>
      <c r="C318" s="220"/>
      <c r="D318" s="220"/>
      <c r="E318" s="279"/>
      <c r="F318" s="89"/>
      <c r="G318" s="89"/>
      <c r="H318" s="218"/>
      <c r="I318" s="89"/>
      <c r="J318" s="218"/>
      <c r="K318" s="89"/>
      <c r="L318" s="89"/>
    </row>
    <row r="319" spans="1:12" ht="16.5" thickBot="1">
      <c r="A319" s="229"/>
      <c r="B319" s="220"/>
      <c r="C319" s="220"/>
      <c r="D319" s="220"/>
      <c r="E319" s="279"/>
      <c r="F319" s="104"/>
      <c r="G319" s="104"/>
      <c r="H319" s="218"/>
      <c r="I319" s="104"/>
      <c r="J319" s="218"/>
      <c r="K319" s="104"/>
      <c r="L319" s="104"/>
    </row>
    <row r="320" spans="2:4" ht="15.75">
      <c r="B320" s="280"/>
      <c r="C320" s="281"/>
      <c r="D320" s="282"/>
    </row>
    <row r="321" spans="1:12" s="36" customFormat="1" ht="58.5" customHeight="1">
      <c r="A321" s="539" t="s">
        <v>429</v>
      </c>
      <c r="B321" s="539"/>
      <c r="C321" s="539"/>
      <c r="D321" s="539"/>
      <c r="E321" s="539"/>
      <c r="F321" s="539"/>
      <c r="G321" s="539"/>
      <c r="H321" s="539"/>
      <c r="I321" s="539"/>
      <c r="J321" s="539"/>
      <c r="K321" s="539"/>
      <c r="L321" s="539"/>
    </row>
    <row r="322" spans="1:12" s="36" customFormat="1" ht="12.75">
      <c r="A322" s="284" t="s">
        <v>805</v>
      </c>
      <c r="B322" s="285"/>
      <c r="C322" s="285"/>
      <c r="D322" s="285"/>
      <c r="E322" s="285"/>
      <c r="F322" s="285"/>
      <c r="G322" s="286"/>
      <c r="H322" s="287"/>
      <c r="I322" s="287"/>
      <c r="J322" s="287"/>
      <c r="K322" s="287"/>
      <c r="L322" s="287"/>
    </row>
  </sheetData>
  <sheetProtection/>
  <protectedRanges>
    <protectedRange sqref="F5 G7:H7" name="Range25"/>
    <protectedRange sqref="F314:L314 G316:L316 G319:L319 G311:L312 G318:H318 H317 F310:L310" name="Range24"/>
    <protectedRange sqref="F291:L291 G297:L298 G295:L295 G292:L292 F294:L294" name="Range22"/>
    <protectedRange sqref="G266:L267 F269:L269 F273:L273 G262:L263 G274:L274 G271:L271 G270:H270 F265:L265" name="Range20"/>
    <protectedRange sqref="I244:L245 G240:H242 F247:L247 G245:H245 F244:H244 F239:H239 G249:L249 I239:L242" name="Range18"/>
    <protectedRange sqref="G216:H217 I215:L217 F215:H215 F221:L221 F219:L219" name="Range16"/>
    <protectedRange sqref="G198:H201 F197:H197 F190:L190 G192:L195 I197:L201" name="Range14"/>
    <protectedRange sqref="G165:H165 I175:L176 G176:H176 F167:L167 F175:H175 F172:L172 F164:H164 F170:L170 G178:L178 G173:L173 G168:H168 I164:L165" name="Range12"/>
    <protectedRange sqref="G148:H148 F147:H147 G140:L145 F150:L150 I147:L148" name="Range10"/>
    <protectedRange sqref="G118:H120 G124:L127 F117:H117 F122:L122 G123 I117:L120" name="Range8"/>
    <protectedRange sqref="G83:H83 G86:H86 G89:H89 I91:L92 G92:H92 I85:L86 I96:L97 I88:L89 G97:H97 F96:H96 F91:H91 F88:H88 F85:H85 F82:H82 F94:L94 I82:L83" name="Range6"/>
    <protectedRange sqref="G48:H48 I53:L54 G54:H54 G57:H57 G59:L60 I56:L57 G63 F62:H62 F56:H56 F53:H53 F49:H49 I48:L49 I62:L63 F51:L51 G47:L47" name="Range4"/>
    <protectedRange sqref="G19:L20 G23:H24 F26:H26 F22:H22 F17:L17 H27 I26:L27 G18:H18 F15:L15 G27:G29 H28:L29 I22:L24" name="Range2"/>
    <protectedRange sqref="G66:H66 I70:L73 G71:H73 I78:L80 G76:H76 I75:L76 G79:H80 F78:H78 F75:H75 F70:H70 F65:H65 G63:L63 F68:L68 F82:L82 I65:L66" name="Range5"/>
    <protectedRange sqref="G112:L115 G109:L110 G106:L107 G104:H105 G100:L103 G98:L98" name="Range7"/>
    <protectedRange sqref="I132:L136 G130:H130 I138:L139 G133:H136 G139:H139 F138:H138 F132:H132 F129:H129 I129:L130" name="Range9"/>
    <protectedRange sqref="F155:L155 F152:L152 F161:L161 G159:L159 F158:L158 G156:L156 G162:L162" name="Range11"/>
    <protectedRange sqref="G185:H185 F181:L181 F184:H184 F178:L178 I184:L185 G188:H188 G179:H179 G182:H182 F187:L187" name="Range13"/>
    <protectedRange sqref="I203:L207 I209:L210 G204:H207 I212:L213 G210:H210 G213:H213 F212:H212 F209:H209 F203:H203" name="Range15"/>
    <protectedRange sqref="F233:H233 G226:L226 G229:L231 I233:L234 G234:G237 H234 H235:L237 G228:H228 G224:L224" name="Range17"/>
    <protectedRange sqref="F251:L251 F261:L261 G255:L255 G259:L259 F257:L257 F253:L253 G258:H258" name="Range19"/>
    <protectedRange sqref="G277:H277 F291:L291 I288:L289 G285:H286 I284:L286 G289:H289 F288:H288 F284:H284 F276:H276 F282:L282 F279:L279 I276:L277" name="Range21"/>
    <protectedRange sqref="G301:H301 F303:L303 G307:H307 F308:H308 F306:H306 I306:L308 F300:H300 G304:L304 I300:L301" name="Range23"/>
    <protectedRange sqref="L18" name="Range2_2"/>
    <protectedRange sqref="G317" name="Range24_1"/>
    <protectedRange sqref="L318" name="Range24_4_1_1_1"/>
  </protectedRanges>
  <mergeCells count="12">
    <mergeCell ref="J2:L5"/>
    <mergeCell ref="A321:L321"/>
    <mergeCell ref="B9:B11"/>
    <mergeCell ref="C9:C11"/>
    <mergeCell ref="D9:D11"/>
    <mergeCell ref="F9:H9"/>
    <mergeCell ref="E6:I6"/>
    <mergeCell ref="E7:K7"/>
    <mergeCell ref="I10:L10"/>
    <mergeCell ref="I9:L9"/>
    <mergeCell ref="E9:E11"/>
    <mergeCell ref="A9:A11"/>
  </mergeCells>
  <printOptions/>
  <pageMargins left="0.15748031496062992" right="0.15748031496062992" top="0.2362204724409449" bottom="0.1968503937007874" header="0.1968503937007874" footer="0.1968503937007874"/>
  <pageSetup firstPageNumber="7" useFirstPageNumber="1" horizontalDpi="600" verticalDpi="600" orientation="landscape" paperSize="9" r:id="rId1"/>
  <ignoredErrors>
    <ignoredError sqref="B66:B67 B97:B99 B101 B105:B107 B108 B110:B111 B112:B116 B118:B121 B123 B124:B128 B130:B131 B133:B137 B139:B146 B148:B149 B151 B153 B154 B156 B157 B160 B162 B163 B165:B166 B168 B169 B171 B173 B174 B176:B177 B179 B180 B182 B183 B185:B186 B188 B189 B191 B193:B196 B198:B202 B204:B208 B210:B211 B213:B214 B216:B218 B220 B222 B223 B225 B226 B227 B228 B229 B230:B231 B232 B237:B238 B240:B243 B245:B246 B250 B252 B254 B255 B256 B258 B259 B260 B262:B263 B264 B266 B267:B268 B271:B272 B275 B277:B278 B281 B283 B285:B287 B289:B290 B292 D292 B293 B295 B296 B298:B299 B301:B302 B304 B305 B307 B309 B311 B312 B313 B315 B317 B95 B92:B93 B89:B90 B86:B87 B83:B84 B79:B81 B76:B77 B71:B74 B69 B63:B64 B60:B61 B57:B58 B54:B55 B52 B46:B50 B44 B41:B42 B39 B38 B35:B36 B32:B33 B30 B29 B23:D25 B19:D21 B18:D18 B16:D16 B14:D14 C27:D27 B274 B280 B248 B234:B235 B27:B28 B159" numberStoredAsText="1"/>
    <ignoredError sqref="G1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J236"/>
  <sheetViews>
    <sheetView zoomScalePageLayoutView="0" workbookViewId="0" topLeftCell="B1">
      <selection activeCell="L7" sqref="L7"/>
    </sheetView>
  </sheetViews>
  <sheetFormatPr defaultColWidth="9.140625" defaultRowHeight="12.75"/>
  <cols>
    <col min="1" max="1" width="5.8515625" style="453" customWidth="1"/>
    <col min="2" max="2" width="49.57421875" style="453" customWidth="1"/>
    <col min="3" max="3" width="7.7109375" style="461" customWidth="1"/>
    <col min="4" max="4" width="11.421875" style="461" customWidth="1"/>
    <col min="5" max="5" width="11.28125" style="461" customWidth="1"/>
    <col min="6" max="6" width="11.57421875" style="461" customWidth="1"/>
    <col min="7" max="7" width="12.28125" style="461" customWidth="1"/>
    <col min="8" max="8" width="12.28125" style="453" customWidth="1"/>
    <col min="9" max="9" width="12.00390625" style="453" customWidth="1"/>
    <col min="10" max="10" width="11.7109375" style="453" customWidth="1"/>
    <col min="11" max="16384" width="9.140625" style="453" customWidth="1"/>
  </cols>
  <sheetData>
    <row r="2" spans="8:10" ht="12.75">
      <c r="H2" s="601" t="s">
        <v>886</v>
      </c>
      <c r="I2" s="601"/>
      <c r="J2" s="601"/>
    </row>
    <row r="3" spans="8:10" ht="12.75">
      <c r="H3" s="601"/>
      <c r="I3" s="601"/>
      <c r="J3" s="601"/>
    </row>
    <row r="4" spans="8:10" ht="12.75" customHeight="1">
      <c r="H4" s="601"/>
      <c r="I4" s="601"/>
      <c r="J4" s="601"/>
    </row>
    <row r="5" spans="8:10" ht="12.75" customHeight="1">
      <c r="H5" s="601"/>
      <c r="I5" s="601"/>
      <c r="J5" s="601"/>
    </row>
    <row r="6" spans="1:10" s="3" customFormat="1" ht="24.75" customHeight="1">
      <c r="A6" s="2"/>
      <c r="H6" s="601"/>
      <c r="I6" s="601"/>
      <c r="J6" s="601"/>
    </row>
    <row r="7" spans="1:10" s="451" customFormat="1" ht="22.5" customHeight="1">
      <c r="A7" s="7"/>
      <c r="B7" s="525" t="s">
        <v>410</v>
      </c>
      <c r="C7" s="525"/>
      <c r="D7" s="525"/>
      <c r="E7" s="525"/>
      <c r="F7" s="525"/>
      <c r="G7" s="525"/>
      <c r="H7" s="601"/>
      <c r="I7" s="601"/>
      <c r="J7" s="601"/>
    </row>
    <row r="8" spans="1:10" s="451" customFormat="1" ht="21.75" customHeight="1">
      <c r="A8" s="8"/>
      <c r="B8" s="549" t="s">
        <v>690</v>
      </c>
      <c r="C8" s="549"/>
      <c r="D8" s="549"/>
      <c r="E8" s="549"/>
      <c r="F8" s="549"/>
      <c r="G8" s="549"/>
      <c r="H8" s="549"/>
      <c r="I8" s="549"/>
      <c r="J8" s="549"/>
    </row>
    <row r="9" spans="1:10" s="452" customFormat="1" ht="15.75" thickBot="1">
      <c r="A9" s="4"/>
      <c r="B9" s="3"/>
      <c r="C9" s="3"/>
      <c r="D9" s="3"/>
      <c r="E9" s="3"/>
      <c r="F9" s="3"/>
      <c r="G9" s="3"/>
      <c r="H9" s="5"/>
      <c r="I9" s="5"/>
      <c r="J9" s="5"/>
    </row>
    <row r="10" spans="1:10" ht="13.5" thickBot="1">
      <c r="A10" s="547" t="s">
        <v>524</v>
      </c>
      <c r="B10" s="553" t="s">
        <v>367</v>
      </c>
      <c r="C10" s="554"/>
      <c r="D10" s="551" t="s">
        <v>256</v>
      </c>
      <c r="E10" s="524"/>
      <c r="F10" s="552"/>
      <c r="G10" s="510" t="s">
        <v>277</v>
      </c>
      <c r="H10" s="511"/>
      <c r="I10" s="511"/>
      <c r="J10" s="512"/>
    </row>
    <row r="11" spans="1:10" ht="30" customHeight="1" thickBot="1">
      <c r="A11" s="548"/>
      <c r="B11" s="555"/>
      <c r="C11" s="556"/>
      <c r="D11" s="550" t="s">
        <v>525</v>
      </c>
      <c r="E11" s="340" t="s">
        <v>451</v>
      </c>
      <c r="F11" s="341"/>
      <c r="G11" s="513" t="s">
        <v>278</v>
      </c>
      <c r="H11" s="514"/>
      <c r="I11" s="514"/>
      <c r="J11" s="515"/>
    </row>
    <row r="12" spans="1:10" ht="25.5">
      <c r="A12" s="548"/>
      <c r="B12" s="342" t="s">
        <v>368</v>
      </c>
      <c r="C12" s="343" t="s">
        <v>369</v>
      </c>
      <c r="D12" s="550"/>
      <c r="E12" s="344" t="s">
        <v>520</v>
      </c>
      <c r="F12" s="345" t="s">
        <v>521</v>
      </c>
      <c r="G12" s="294">
        <v>1</v>
      </c>
      <c r="H12" s="72">
        <v>2</v>
      </c>
      <c r="I12" s="72">
        <v>3</v>
      </c>
      <c r="J12" s="72">
        <v>4</v>
      </c>
    </row>
    <row r="13" spans="1:10" ht="12.75">
      <c r="A13" s="346">
        <v>1</v>
      </c>
      <c r="B13" s="346">
        <v>2</v>
      </c>
      <c r="C13" s="347" t="s">
        <v>370</v>
      </c>
      <c r="D13" s="348">
        <v>4</v>
      </c>
      <c r="E13" s="243">
        <v>5</v>
      </c>
      <c r="F13" s="349">
        <v>6</v>
      </c>
      <c r="G13" s="350">
        <v>7</v>
      </c>
      <c r="H13" s="312">
        <v>8</v>
      </c>
      <c r="I13" s="72">
        <v>9</v>
      </c>
      <c r="J13" s="312">
        <v>10</v>
      </c>
    </row>
    <row r="14" spans="1:10" ht="36.75" customHeight="1">
      <c r="A14" s="229">
        <v>4000</v>
      </c>
      <c r="B14" s="351" t="s">
        <v>809</v>
      </c>
      <c r="C14" s="352"/>
      <c r="D14" s="422">
        <f aca="true" t="shared" si="0" ref="D14:J14">SUM(D16,D177,D212)</f>
        <v>815849.8999999999</v>
      </c>
      <c r="E14" s="235">
        <f t="shared" si="0"/>
        <v>679893.7</v>
      </c>
      <c r="F14" s="359">
        <f t="shared" si="0"/>
        <v>216056.19999999998</v>
      </c>
      <c r="G14" s="377">
        <f t="shared" si="0"/>
        <v>326344.89999999997</v>
      </c>
      <c r="H14" s="149">
        <f t="shared" si="0"/>
        <v>490522.9999999999</v>
      </c>
      <c r="I14" s="149">
        <f t="shared" si="0"/>
        <v>650909.4</v>
      </c>
      <c r="J14" s="149">
        <f t="shared" si="0"/>
        <v>815849.8999999999</v>
      </c>
    </row>
    <row r="15" spans="1:10" ht="12.75">
      <c r="A15" s="229"/>
      <c r="B15" s="353" t="s">
        <v>454</v>
      </c>
      <c r="C15" s="352"/>
      <c r="D15" s="237"/>
      <c r="E15" s="89"/>
      <c r="F15" s="354"/>
      <c r="G15" s="95"/>
      <c r="H15" s="253"/>
      <c r="I15" s="253"/>
      <c r="J15" s="253"/>
    </row>
    <row r="16" spans="1:10" ht="42" customHeight="1">
      <c r="A16" s="229">
        <v>4050</v>
      </c>
      <c r="B16" s="355" t="s">
        <v>810</v>
      </c>
      <c r="C16" s="356" t="s">
        <v>158</v>
      </c>
      <c r="D16" s="237">
        <f aca="true" t="shared" si="1" ref="D16:J16">SUM(D18,D31,D74,D89,D99,D133,D148)</f>
        <v>599793.7</v>
      </c>
      <c r="E16" s="89">
        <f t="shared" si="1"/>
        <v>679893.7</v>
      </c>
      <c r="F16" s="354">
        <f t="shared" si="1"/>
        <v>0</v>
      </c>
      <c r="G16" s="253">
        <f t="shared" si="1"/>
        <v>117288.7</v>
      </c>
      <c r="H16" s="253">
        <f t="shared" si="1"/>
        <v>280466.79999999993</v>
      </c>
      <c r="I16" s="253">
        <f t="shared" si="1"/>
        <v>439853.2</v>
      </c>
      <c r="J16" s="253">
        <f t="shared" si="1"/>
        <v>599793.7</v>
      </c>
    </row>
    <row r="17" spans="1:10" ht="12.75">
      <c r="A17" s="229"/>
      <c r="B17" s="353" t="s">
        <v>454</v>
      </c>
      <c r="C17" s="352"/>
      <c r="D17" s="237"/>
      <c r="E17" s="89"/>
      <c r="F17" s="354"/>
      <c r="G17" s="95"/>
      <c r="H17" s="253"/>
      <c r="I17" s="253"/>
      <c r="J17" s="253"/>
    </row>
    <row r="18" spans="1:10" ht="30.75" customHeight="1">
      <c r="A18" s="229">
        <v>4100</v>
      </c>
      <c r="B18" s="333" t="s">
        <v>811</v>
      </c>
      <c r="C18" s="357" t="s">
        <v>158</v>
      </c>
      <c r="D18" s="237">
        <f>SUM(D20,D25,D28)</f>
        <v>121555.6</v>
      </c>
      <c r="E18" s="89">
        <f>SUM(E20,E25,E28)</f>
        <v>121555.6</v>
      </c>
      <c r="F18" s="354" t="s">
        <v>165</v>
      </c>
      <c r="G18" s="95">
        <f>SUM(G20,G25,G28)</f>
        <v>28750</v>
      </c>
      <c r="H18" s="253">
        <f>SUM(H20,H25,H28)</f>
        <v>57890.2</v>
      </c>
      <c r="I18" s="253">
        <f>SUM(I20,I25,I28)</f>
        <v>89820</v>
      </c>
      <c r="J18" s="253">
        <f>SUM(J20,J25,J28)</f>
        <v>121555.6</v>
      </c>
    </row>
    <row r="19" spans="1:10" ht="12.75">
      <c r="A19" s="229"/>
      <c r="B19" s="353" t="s">
        <v>454</v>
      </c>
      <c r="C19" s="352"/>
      <c r="D19" s="237"/>
      <c r="E19" s="89"/>
      <c r="F19" s="354"/>
      <c r="G19" s="95"/>
      <c r="H19" s="253"/>
      <c r="I19" s="253"/>
      <c r="J19" s="253"/>
    </row>
    <row r="20" spans="1:10" ht="24">
      <c r="A20" s="229">
        <v>4110</v>
      </c>
      <c r="B20" s="358" t="s">
        <v>812</v>
      </c>
      <c r="C20" s="357" t="s">
        <v>158</v>
      </c>
      <c r="D20" s="237">
        <f>SUM(D22:D24)</f>
        <v>121555.6</v>
      </c>
      <c r="E20" s="89">
        <f>SUM(E22:E24)</f>
        <v>121555.6</v>
      </c>
      <c r="F20" s="359" t="s">
        <v>164</v>
      </c>
      <c r="G20" s="95">
        <f>SUM(G22:G24)</f>
        <v>28750</v>
      </c>
      <c r="H20" s="253">
        <f>SUM(H22:H24)</f>
        <v>57890.2</v>
      </c>
      <c r="I20" s="253">
        <f>SUM(I22:I24)</f>
        <v>89820</v>
      </c>
      <c r="J20" s="253">
        <f>SUM(J22:J24)</f>
        <v>121555.6</v>
      </c>
    </row>
    <row r="21" spans="1:10" ht="12.75">
      <c r="A21" s="229"/>
      <c r="B21" s="353" t="s">
        <v>452</v>
      </c>
      <c r="C21" s="357"/>
      <c r="D21" s="237"/>
      <c r="E21" s="89"/>
      <c r="F21" s="359"/>
      <c r="G21" s="95"/>
      <c r="H21" s="253"/>
      <c r="I21" s="253"/>
      <c r="J21" s="253"/>
    </row>
    <row r="22" spans="1:10" ht="24">
      <c r="A22" s="229">
        <v>4111</v>
      </c>
      <c r="B22" s="360" t="s">
        <v>371</v>
      </c>
      <c r="C22" s="361" t="s">
        <v>31</v>
      </c>
      <c r="D22" s="237">
        <f>SUM(E22:F22)</f>
        <v>116925.6</v>
      </c>
      <c r="E22" s="89">
        <v>116925.6</v>
      </c>
      <c r="F22" s="359" t="s">
        <v>164</v>
      </c>
      <c r="G22" s="95">
        <v>27750</v>
      </c>
      <c r="H22" s="253">
        <v>55560.2</v>
      </c>
      <c r="I22" s="253">
        <v>86390</v>
      </c>
      <c r="J22" s="253">
        <v>116925.6</v>
      </c>
    </row>
    <row r="23" spans="1:10" ht="24">
      <c r="A23" s="229">
        <v>4112</v>
      </c>
      <c r="B23" s="360" t="s">
        <v>372</v>
      </c>
      <c r="C23" s="361" t="s">
        <v>32</v>
      </c>
      <c r="D23" s="237">
        <f>SUM(E23:F23)</f>
        <v>4630</v>
      </c>
      <c r="E23" s="89">
        <v>4630</v>
      </c>
      <c r="F23" s="359" t="s">
        <v>164</v>
      </c>
      <c r="G23" s="89">
        <v>1000</v>
      </c>
      <c r="H23" s="218">
        <v>2330</v>
      </c>
      <c r="I23" s="89">
        <v>3430</v>
      </c>
      <c r="J23" s="89">
        <v>4630</v>
      </c>
    </row>
    <row r="24" spans="1:10" ht="12.75">
      <c r="A24" s="229">
        <v>4114</v>
      </c>
      <c r="B24" s="360" t="s">
        <v>373</v>
      </c>
      <c r="C24" s="361" t="s">
        <v>30</v>
      </c>
      <c r="D24" s="237">
        <f>SUM(E24:F24)</f>
        <v>0</v>
      </c>
      <c r="E24" s="89"/>
      <c r="F24" s="359" t="s">
        <v>164</v>
      </c>
      <c r="G24" s="95"/>
      <c r="H24" s="253"/>
      <c r="I24" s="253"/>
      <c r="J24" s="253"/>
    </row>
    <row r="25" spans="1:10" ht="22.5">
      <c r="A25" s="229">
        <v>4120</v>
      </c>
      <c r="B25" s="362" t="s">
        <v>813</v>
      </c>
      <c r="C25" s="357" t="s">
        <v>158</v>
      </c>
      <c r="D25" s="237">
        <f>SUM(D27)</f>
        <v>0</v>
      </c>
      <c r="E25" s="89">
        <f>SUM(E27)</f>
        <v>0</v>
      </c>
      <c r="F25" s="359" t="s">
        <v>164</v>
      </c>
      <c r="G25" s="95">
        <f>SUM(G27)</f>
        <v>0</v>
      </c>
      <c r="H25" s="253">
        <f>SUM(H27)</f>
        <v>0</v>
      </c>
      <c r="I25" s="253">
        <f>SUM(I27)</f>
        <v>0</v>
      </c>
      <c r="J25" s="253">
        <f>SUM(J27)</f>
        <v>0</v>
      </c>
    </row>
    <row r="26" spans="1:10" ht="12.75">
      <c r="A26" s="229"/>
      <c r="B26" s="353" t="s">
        <v>452</v>
      </c>
      <c r="C26" s="357"/>
      <c r="D26" s="237"/>
      <c r="E26" s="89"/>
      <c r="F26" s="359"/>
      <c r="G26" s="95"/>
      <c r="H26" s="253"/>
      <c r="I26" s="253"/>
      <c r="J26" s="253"/>
    </row>
    <row r="27" spans="1:10" ht="13.5" customHeight="1">
      <c r="A27" s="229">
        <v>4121</v>
      </c>
      <c r="B27" s="360" t="s">
        <v>374</v>
      </c>
      <c r="C27" s="361" t="s">
        <v>33</v>
      </c>
      <c r="D27" s="237">
        <f>SUM(E27:F27)</f>
        <v>0</v>
      </c>
      <c r="E27" s="89"/>
      <c r="F27" s="359" t="s">
        <v>164</v>
      </c>
      <c r="G27" s="95"/>
      <c r="H27" s="253"/>
      <c r="I27" s="253"/>
      <c r="J27" s="253"/>
    </row>
    <row r="28" spans="1:10" ht="25.5" customHeight="1">
      <c r="A28" s="229">
        <v>4130</v>
      </c>
      <c r="B28" s="362" t="s">
        <v>814</v>
      </c>
      <c r="C28" s="357" t="s">
        <v>158</v>
      </c>
      <c r="D28" s="237">
        <f>SUM(D30)</f>
        <v>0</v>
      </c>
      <c r="E28" s="89">
        <f>SUM(E30)</f>
        <v>0</v>
      </c>
      <c r="F28" s="354" t="s">
        <v>165</v>
      </c>
      <c r="G28" s="95">
        <f>SUM(G30)</f>
        <v>0</v>
      </c>
      <c r="H28" s="253">
        <f>SUM(H30)</f>
        <v>0</v>
      </c>
      <c r="I28" s="253">
        <f>SUM(I30)</f>
        <v>0</v>
      </c>
      <c r="J28" s="253">
        <f>SUM(J30)</f>
        <v>0</v>
      </c>
    </row>
    <row r="29" spans="1:10" ht="12.75">
      <c r="A29" s="229"/>
      <c r="B29" s="353" t="s">
        <v>452</v>
      </c>
      <c r="C29" s="357"/>
      <c r="D29" s="237"/>
      <c r="E29" s="89"/>
      <c r="F29" s="359"/>
      <c r="G29" s="95"/>
      <c r="H29" s="253"/>
      <c r="I29" s="253"/>
      <c r="J29" s="253"/>
    </row>
    <row r="30" spans="1:10" ht="13.5" customHeight="1">
      <c r="A30" s="229">
        <v>4131</v>
      </c>
      <c r="B30" s="362" t="s">
        <v>34</v>
      </c>
      <c r="C30" s="361" t="s">
        <v>35</v>
      </c>
      <c r="D30" s="237">
        <f>SUM(E30:F30)</f>
        <v>0</v>
      </c>
      <c r="E30" s="89"/>
      <c r="F30" s="359" t="s">
        <v>165</v>
      </c>
      <c r="G30" s="95"/>
      <c r="H30" s="253"/>
      <c r="I30" s="253"/>
      <c r="J30" s="253"/>
    </row>
    <row r="31" spans="1:10" ht="36" customHeight="1">
      <c r="A31" s="229">
        <v>4200</v>
      </c>
      <c r="B31" s="360" t="s">
        <v>815</v>
      </c>
      <c r="C31" s="357" t="s">
        <v>158</v>
      </c>
      <c r="D31" s="237">
        <f>SUM(D33,D42,D47,D57,D60,D64)</f>
        <v>69218.2</v>
      </c>
      <c r="E31" s="89">
        <f>SUM(E33,E42,E47,E57,E60,E64)</f>
        <v>69218.2</v>
      </c>
      <c r="F31" s="359" t="s">
        <v>164</v>
      </c>
      <c r="G31" s="95">
        <f>SUM(G33,G42,G47,G57,G60,G64)</f>
        <v>12303.5</v>
      </c>
      <c r="H31" s="253">
        <f>SUM(H33,H42,H47,H57,H60,H64)</f>
        <v>43189.1</v>
      </c>
      <c r="I31" s="253">
        <f>SUM(I33,I42,I47,I57,I60,I64)</f>
        <v>56148</v>
      </c>
      <c r="J31" s="253">
        <f>SUM(J33,J42,J47,J57,J60,J64)</f>
        <v>69218.2</v>
      </c>
    </row>
    <row r="32" spans="1:10" ht="12.75">
      <c r="A32" s="229"/>
      <c r="B32" s="353" t="s">
        <v>454</v>
      </c>
      <c r="C32" s="352"/>
      <c r="D32" s="237"/>
      <c r="E32" s="89"/>
      <c r="F32" s="354"/>
      <c r="G32" s="95"/>
      <c r="H32" s="253"/>
      <c r="I32" s="253"/>
      <c r="J32" s="253"/>
    </row>
    <row r="33" spans="1:10" ht="33">
      <c r="A33" s="229">
        <v>4210</v>
      </c>
      <c r="B33" s="362" t="s">
        <v>816</v>
      </c>
      <c r="C33" s="357" t="s">
        <v>158</v>
      </c>
      <c r="D33" s="237">
        <f>SUM(D35:D41)</f>
        <v>19019.8</v>
      </c>
      <c r="E33" s="89">
        <f>SUM(E35:E41)</f>
        <v>19019.8</v>
      </c>
      <c r="F33" s="359" t="s">
        <v>164</v>
      </c>
      <c r="G33" s="95">
        <f>SUM(G35:G41)</f>
        <v>5610.8</v>
      </c>
      <c r="H33" s="253">
        <f>SUM(H35:H41)</f>
        <v>9919.800000000001</v>
      </c>
      <c r="I33" s="253">
        <f>SUM(I35:I41)</f>
        <v>14089.800000000001</v>
      </c>
      <c r="J33" s="253">
        <f>SUM(J35:J41)</f>
        <v>19019.8</v>
      </c>
    </row>
    <row r="34" spans="1:10" ht="12.75">
      <c r="A34" s="229"/>
      <c r="B34" s="353" t="s">
        <v>452</v>
      </c>
      <c r="C34" s="357"/>
      <c r="D34" s="237"/>
      <c r="E34" s="89"/>
      <c r="F34" s="359"/>
      <c r="G34" s="95"/>
      <c r="H34" s="253"/>
      <c r="I34" s="253"/>
      <c r="J34" s="253"/>
    </row>
    <row r="35" spans="1:10" ht="24">
      <c r="A35" s="229">
        <v>4211</v>
      </c>
      <c r="B35" s="360" t="s">
        <v>36</v>
      </c>
      <c r="C35" s="361" t="s">
        <v>37</v>
      </c>
      <c r="D35" s="237">
        <f aca="true" t="shared" si="2" ref="D35:D41">SUM(E35:F35)</f>
        <v>0</v>
      </c>
      <c r="E35" s="89"/>
      <c r="F35" s="359" t="s">
        <v>164</v>
      </c>
      <c r="G35" s="95"/>
      <c r="H35" s="253"/>
      <c r="I35" s="253"/>
      <c r="J35" s="253"/>
    </row>
    <row r="36" spans="1:10" ht="12.75">
      <c r="A36" s="229">
        <v>4212</v>
      </c>
      <c r="B36" s="362" t="s">
        <v>817</v>
      </c>
      <c r="C36" s="361" t="s">
        <v>38</v>
      </c>
      <c r="D36" s="237">
        <f t="shared" si="2"/>
        <v>17055.6</v>
      </c>
      <c r="E36" s="89">
        <v>17055.6</v>
      </c>
      <c r="F36" s="359" t="s">
        <v>164</v>
      </c>
      <c r="G36" s="95">
        <v>5236.6</v>
      </c>
      <c r="H36" s="253">
        <v>9155.6</v>
      </c>
      <c r="I36" s="253">
        <v>12455.6</v>
      </c>
      <c r="J36" s="253">
        <v>17055.6</v>
      </c>
    </row>
    <row r="37" spans="1:10" ht="12.75">
      <c r="A37" s="229">
        <v>4213</v>
      </c>
      <c r="B37" s="360" t="s">
        <v>375</v>
      </c>
      <c r="C37" s="361" t="s">
        <v>39</v>
      </c>
      <c r="D37" s="237">
        <f t="shared" si="2"/>
        <v>509</v>
      </c>
      <c r="E37" s="89">
        <v>509</v>
      </c>
      <c r="F37" s="359" t="s">
        <v>164</v>
      </c>
      <c r="G37" s="95">
        <v>109</v>
      </c>
      <c r="H37" s="253">
        <v>259</v>
      </c>
      <c r="I37" s="253">
        <v>409</v>
      </c>
      <c r="J37" s="253">
        <v>509</v>
      </c>
    </row>
    <row r="38" spans="1:10" ht="12.75">
      <c r="A38" s="229">
        <v>4214</v>
      </c>
      <c r="B38" s="360" t="s">
        <v>376</v>
      </c>
      <c r="C38" s="361" t="s">
        <v>40</v>
      </c>
      <c r="D38" s="237">
        <f t="shared" si="2"/>
        <v>955.2</v>
      </c>
      <c r="E38" s="89">
        <v>955.2</v>
      </c>
      <c r="F38" s="359" t="s">
        <v>164</v>
      </c>
      <c r="G38" s="89">
        <v>265.2</v>
      </c>
      <c r="H38" s="218">
        <v>505.2</v>
      </c>
      <c r="I38" s="89">
        <v>725.2</v>
      </c>
      <c r="J38" s="89">
        <v>955.2</v>
      </c>
    </row>
    <row r="39" spans="1:10" ht="12.75">
      <c r="A39" s="229">
        <v>4215</v>
      </c>
      <c r="B39" s="360" t="s">
        <v>377</v>
      </c>
      <c r="C39" s="361" t="s">
        <v>41</v>
      </c>
      <c r="D39" s="237">
        <f t="shared" si="2"/>
        <v>500</v>
      </c>
      <c r="E39" s="89">
        <v>500</v>
      </c>
      <c r="F39" s="359" t="s">
        <v>164</v>
      </c>
      <c r="G39" s="89"/>
      <c r="H39" s="218"/>
      <c r="I39" s="89">
        <v>500</v>
      </c>
      <c r="J39" s="89">
        <v>500</v>
      </c>
    </row>
    <row r="40" spans="1:10" ht="17.25" customHeight="1">
      <c r="A40" s="229">
        <v>4216</v>
      </c>
      <c r="B40" s="360" t="s">
        <v>378</v>
      </c>
      <c r="C40" s="361" t="s">
        <v>42</v>
      </c>
      <c r="D40" s="237">
        <f t="shared" si="2"/>
        <v>0</v>
      </c>
      <c r="E40" s="89"/>
      <c r="F40" s="359" t="s">
        <v>164</v>
      </c>
      <c r="G40" s="95"/>
      <c r="H40" s="253"/>
      <c r="I40" s="253"/>
      <c r="J40" s="253"/>
    </row>
    <row r="41" spans="1:10" ht="12.75">
      <c r="A41" s="229">
        <v>4217</v>
      </c>
      <c r="B41" s="360" t="s">
        <v>379</v>
      </c>
      <c r="C41" s="361" t="s">
        <v>43</v>
      </c>
      <c r="D41" s="237">
        <f t="shared" si="2"/>
        <v>0</v>
      </c>
      <c r="E41" s="89"/>
      <c r="F41" s="359" t="s">
        <v>164</v>
      </c>
      <c r="G41" s="95"/>
      <c r="H41" s="253"/>
      <c r="I41" s="253"/>
      <c r="J41" s="253"/>
    </row>
    <row r="42" spans="1:10" ht="24">
      <c r="A42" s="229">
        <v>4220</v>
      </c>
      <c r="B42" s="362" t="s">
        <v>818</v>
      </c>
      <c r="C42" s="357" t="s">
        <v>158</v>
      </c>
      <c r="D42" s="237">
        <f>SUM(D44:D46)</f>
        <v>1024</v>
      </c>
      <c r="E42" s="89">
        <f>SUM(E44:E46)</f>
        <v>1024</v>
      </c>
      <c r="F42" s="359" t="s">
        <v>164</v>
      </c>
      <c r="G42" s="95">
        <f>SUM(G44:G46)</f>
        <v>210</v>
      </c>
      <c r="H42" s="253">
        <f>SUM(H44:H46)</f>
        <v>520</v>
      </c>
      <c r="I42" s="253">
        <f>SUM(I44:I46)</f>
        <v>764</v>
      </c>
      <c r="J42" s="253">
        <f>SUM(J44:J46)</f>
        <v>1024</v>
      </c>
    </row>
    <row r="43" spans="1:10" ht="12.75">
      <c r="A43" s="229"/>
      <c r="B43" s="353" t="s">
        <v>452</v>
      </c>
      <c r="C43" s="357"/>
      <c r="D43" s="237"/>
      <c r="E43" s="89"/>
      <c r="F43" s="359"/>
      <c r="G43" s="95"/>
      <c r="H43" s="253"/>
      <c r="I43" s="253"/>
      <c r="J43" s="253"/>
    </row>
    <row r="44" spans="1:10" ht="12.75">
      <c r="A44" s="229">
        <v>4221</v>
      </c>
      <c r="B44" s="360" t="s">
        <v>380</v>
      </c>
      <c r="C44" s="454">
        <v>4221</v>
      </c>
      <c r="D44" s="237">
        <f>SUM(E44:F44)</f>
        <v>1024</v>
      </c>
      <c r="E44" s="89">
        <v>1024</v>
      </c>
      <c r="F44" s="359" t="s">
        <v>164</v>
      </c>
      <c r="G44" s="89">
        <v>210</v>
      </c>
      <c r="H44" s="218">
        <v>520</v>
      </c>
      <c r="I44" s="89">
        <v>764</v>
      </c>
      <c r="J44" s="89">
        <v>1024</v>
      </c>
    </row>
    <row r="45" spans="1:10" ht="12.75">
      <c r="A45" s="229">
        <v>4222</v>
      </c>
      <c r="B45" s="360" t="s">
        <v>381</v>
      </c>
      <c r="C45" s="361" t="s">
        <v>120</v>
      </c>
      <c r="D45" s="237">
        <f>SUM(E45:F45)</f>
        <v>0</v>
      </c>
      <c r="E45" s="89"/>
      <c r="F45" s="359" t="s">
        <v>164</v>
      </c>
      <c r="G45" s="89"/>
      <c r="H45" s="218"/>
      <c r="I45" s="89"/>
      <c r="J45" s="89"/>
    </row>
    <row r="46" spans="1:10" ht="12.75">
      <c r="A46" s="229">
        <v>4223</v>
      </c>
      <c r="B46" s="360" t="s">
        <v>382</v>
      </c>
      <c r="C46" s="361" t="s">
        <v>121</v>
      </c>
      <c r="D46" s="237">
        <f>SUM(E46:F46)</f>
        <v>0</v>
      </c>
      <c r="E46" s="89"/>
      <c r="F46" s="359" t="s">
        <v>164</v>
      </c>
      <c r="G46" s="95"/>
      <c r="H46" s="253"/>
      <c r="I46" s="253"/>
      <c r="J46" s="253"/>
    </row>
    <row r="47" spans="1:10" ht="31.5" customHeight="1">
      <c r="A47" s="229">
        <v>4230</v>
      </c>
      <c r="B47" s="363" t="s">
        <v>819</v>
      </c>
      <c r="C47" s="357" t="s">
        <v>158</v>
      </c>
      <c r="D47" s="237">
        <f>SUM(D49:D56)</f>
        <v>14610.4</v>
      </c>
      <c r="E47" s="89">
        <f>SUM(E49:E56)</f>
        <v>14610.4</v>
      </c>
      <c r="F47" s="359" t="s">
        <v>164</v>
      </c>
      <c r="G47" s="95">
        <f>SUM(G49:G56)</f>
        <v>2212.4</v>
      </c>
      <c r="H47" s="253">
        <f>SUM(H49:H56)</f>
        <v>6144.9</v>
      </c>
      <c r="I47" s="253">
        <f>SUM(I49:I56)</f>
        <v>9902</v>
      </c>
      <c r="J47" s="253">
        <f>SUM(J49:J56)</f>
        <v>14610.4</v>
      </c>
    </row>
    <row r="48" spans="1:10" ht="12.75">
      <c r="A48" s="229"/>
      <c r="B48" s="353" t="s">
        <v>452</v>
      </c>
      <c r="C48" s="357"/>
      <c r="D48" s="237"/>
      <c r="E48" s="89"/>
      <c r="F48" s="359"/>
      <c r="G48" s="95"/>
      <c r="H48" s="253"/>
      <c r="I48" s="253"/>
      <c r="J48" s="253"/>
    </row>
    <row r="49" spans="1:10" ht="12.75">
      <c r="A49" s="229">
        <v>4231</v>
      </c>
      <c r="B49" s="360" t="s">
        <v>383</v>
      </c>
      <c r="C49" s="361" t="s">
        <v>122</v>
      </c>
      <c r="D49" s="237">
        <f>SUM(E49:F49)</f>
        <v>0</v>
      </c>
      <c r="E49" s="89"/>
      <c r="F49" s="359" t="s">
        <v>164</v>
      </c>
      <c r="G49" s="89"/>
      <c r="H49" s="218"/>
      <c r="I49" s="89"/>
      <c r="J49" s="89"/>
    </row>
    <row r="50" spans="1:10" ht="12.75">
      <c r="A50" s="229">
        <v>4232</v>
      </c>
      <c r="B50" s="360" t="s">
        <v>384</v>
      </c>
      <c r="C50" s="361" t="s">
        <v>123</v>
      </c>
      <c r="D50" s="237">
        <f aca="true" t="shared" si="3" ref="D50:D56">SUM(E50:F50)</f>
        <v>780</v>
      </c>
      <c r="E50" s="89">
        <v>780</v>
      </c>
      <c r="F50" s="359" t="s">
        <v>164</v>
      </c>
      <c r="G50" s="228">
        <v>150</v>
      </c>
      <c r="H50" s="242">
        <v>300</v>
      </c>
      <c r="I50" s="228">
        <v>630</v>
      </c>
      <c r="J50" s="228">
        <v>780</v>
      </c>
    </row>
    <row r="51" spans="1:10" ht="24">
      <c r="A51" s="229">
        <v>4233</v>
      </c>
      <c r="B51" s="360" t="s">
        <v>385</v>
      </c>
      <c r="C51" s="361" t="s">
        <v>124</v>
      </c>
      <c r="D51" s="237">
        <f t="shared" si="3"/>
        <v>0</v>
      </c>
      <c r="E51" s="89"/>
      <c r="F51" s="359" t="s">
        <v>164</v>
      </c>
      <c r="G51" s="89"/>
      <c r="H51" s="218"/>
      <c r="I51" s="89"/>
      <c r="J51" s="89"/>
    </row>
    <row r="52" spans="1:10" ht="12.75">
      <c r="A52" s="229">
        <v>4234</v>
      </c>
      <c r="B52" s="360" t="s">
        <v>386</v>
      </c>
      <c r="C52" s="361" t="s">
        <v>125</v>
      </c>
      <c r="D52" s="237">
        <f t="shared" si="3"/>
        <v>500</v>
      </c>
      <c r="E52" s="89">
        <v>500</v>
      </c>
      <c r="F52" s="359" t="s">
        <v>164</v>
      </c>
      <c r="G52" s="95">
        <v>200</v>
      </c>
      <c r="H52" s="253">
        <v>300</v>
      </c>
      <c r="I52" s="253">
        <v>400</v>
      </c>
      <c r="J52" s="253">
        <v>500</v>
      </c>
    </row>
    <row r="53" spans="1:10" ht="12.75">
      <c r="A53" s="229">
        <v>4235</v>
      </c>
      <c r="B53" s="364" t="s">
        <v>387</v>
      </c>
      <c r="C53" s="365">
        <v>4235</v>
      </c>
      <c r="D53" s="237">
        <f t="shared" si="3"/>
        <v>0</v>
      </c>
      <c r="E53" s="89"/>
      <c r="F53" s="359" t="s">
        <v>164</v>
      </c>
      <c r="G53" s="95"/>
      <c r="H53" s="253"/>
      <c r="I53" s="253"/>
      <c r="J53" s="253"/>
    </row>
    <row r="54" spans="1:10" ht="18" customHeight="1">
      <c r="A54" s="229">
        <v>4236</v>
      </c>
      <c r="B54" s="360" t="s">
        <v>388</v>
      </c>
      <c r="C54" s="361" t="s">
        <v>126</v>
      </c>
      <c r="D54" s="237">
        <f t="shared" si="3"/>
        <v>0</v>
      </c>
      <c r="E54" s="89"/>
      <c r="F54" s="359" t="s">
        <v>164</v>
      </c>
      <c r="G54" s="95"/>
      <c r="H54" s="253"/>
      <c r="I54" s="253"/>
      <c r="J54" s="253"/>
    </row>
    <row r="55" spans="1:10" ht="12.75">
      <c r="A55" s="229">
        <v>4237</v>
      </c>
      <c r="B55" s="360" t="s">
        <v>389</v>
      </c>
      <c r="C55" s="361" t="s">
        <v>127</v>
      </c>
      <c r="D55" s="237">
        <f t="shared" si="3"/>
        <v>300</v>
      </c>
      <c r="E55" s="89">
        <v>300</v>
      </c>
      <c r="F55" s="359" t="s">
        <v>164</v>
      </c>
      <c r="G55" s="89">
        <v>70</v>
      </c>
      <c r="H55" s="218">
        <v>150</v>
      </c>
      <c r="I55" s="89">
        <v>230</v>
      </c>
      <c r="J55" s="89">
        <v>300</v>
      </c>
    </row>
    <row r="56" spans="1:10" ht="12.75">
      <c r="A56" s="229">
        <v>4238</v>
      </c>
      <c r="B56" s="360" t="s">
        <v>390</v>
      </c>
      <c r="C56" s="361" t="s">
        <v>128</v>
      </c>
      <c r="D56" s="237">
        <f t="shared" si="3"/>
        <v>13030.4</v>
      </c>
      <c r="E56" s="89">
        <v>13030.4</v>
      </c>
      <c r="F56" s="359" t="s">
        <v>164</v>
      </c>
      <c r="G56" s="95">
        <v>1792.4</v>
      </c>
      <c r="H56" s="253">
        <v>5394.9</v>
      </c>
      <c r="I56" s="253">
        <v>8642</v>
      </c>
      <c r="J56" s="253">
        <v>13030.4</v>
      </c>
    </row>
    <row r="57" spans="1:10" ht="24">
      <c r="A57" s="229">
        <v>4240</v>
      </c>
      <c r="B57" s="362" t="s">
        <v>820</v>
      </c>
      <c r="C57" s="357" t="s">
        <v>158</v>
      </c>
      <c r="D57" s="237">
        <f>SUM(D59)</f>
        <v>1700</v>
      </c>
      <c r="E57" s="89">
        <f>SUM(E59)</f>
        <v>1700</v>
      </c>
      <c r="F57" s="359" t="s">
        <v>164</v>
      </c>
      <c r="G57" s="95">
        <f>SUM(G59)</f>
        <v>450</v>
      </c>
      <c r="H57" s="253">
        <f>SUM(H59)</f>
        <v>1250</v>
      </c>
      <c r="I57" s="253">
        <f>SUM(I59)</f>
        <v>1700</v>
      </c>
      <c r="J57" s="253">
        <f>SUM(J59)</f>
        <v>1700</v>
      </c>
    </row>
    <row r="58" spans="1:10" ht="12.75">
      <c r="A58" s="229"/>
      <c r="B58" s="353" t="s">
        <v>452</v>
      </c>
      <c r="C58" s="357"/>
      <c r="D58" s="237"/>
      <c r="E58" s="89"/>
      <c r="F58" s="359"/>
      <c r="G58" s="95"/>
      <c r="H58" s="253"/>
      <c r="I58" s="253"/>
      <c r="J58" s="253"/>
    </row>
    <row r="59" spans="1:10" ht="12.75">
      <c r="A59" s="229">
        <v>4241</v>
      </c>
      <c r="B59" s="360" t="s">
        <v>391</v>
      </c>
      <c r="C59" s="361" t="s">
        <v>129</v>
      </c>
      <c r="D59" s="237">
        <f>SUM(E59:F59)</f>
        <v>1700</v>
      </c>
      <c r="E59" s="89">
        <v>1700</v>
      </c>
      <c r="F59" s="359" t="s">
        <v>164</v>
      </c>
      <c r="G59" s="95">
        <v>450</v>
      </c>
      <c r="H59" s="253">
        <v>1250</v>
      </c>
      <c r="I59" s="253">
        <v>1700</v>
      </c>
      <c r="J59" s="253">
        <v>1700</v>
      </c>
    </row>
    <row r="60" spans="1:10" ht="28.5" customHeight="1">
      <c r="A60" s="229">
        <v>4250</v>
      </c>
      <c r="B60" s="362" t="s">
        <v>821</v>
      </c>
      <c r="C60" s="357" t="s">
        <v>158</v>
      </c>
      <c r="D60" s="237">
        <f>SUM(D62:D63)</f>
        <v>3763.5</v>
      </c>
      <c r="E60" s="89">
        <f>SUM(E62:E63)</f>
        <v>3763.5</v>
      </c>
      <c r="F60" s="359" t="s">
        <v>164</v>
      </c>
      <c r="G60" s="95">
        <f>SUM(G62:G63)</f>
        <v>628.5</v>
      </c>
      <c r="H60" s="253">
        <f>SUM(H62:H63)</f>
        <v>1743.5</v>
      </c>
      <c r="I60" s="253">
        <f>SUM(I62:I63)</f>
        <v>2658.5</v>
      </c>
      <c r="J60" s="253">
        <f>SUM(J62:J63)</f>
        <v>3763.5</v>
      </c>
    </row>
    <row r="61" spans="1:10" ht="12.75">
      <c r="A61" s="229"/>
      <c r="B61" s="353" t="s">
        <v>452</v>
      </c>
      <c r="C61" s="357"/>
      <c r="D61" s="237"/>
      <c r="E61" s="89"/>
      <c r="F61" s="359"/>
      <c r="G61" s="95"/>
      <c r="H61" s="253"/>
      <c r="I61" s="253"/>
      <c r="J61" s="253"/>
    </row>
    <row r="62" spans="1:10" ht="24">
      <c r="A62" s="229">
        <v>4251</v>
      </c>
      <c r="B62" s="360" t="s">
        <v>392</v>
      </c>
      <c r="C62" s="361" t="s">
        <v>130</v>
      </c>
      <c r="D62" s="237">
        <f>SUM(E62:F62)</f>
        <v>1000</v>
      </c>
      <c r="E62" s="89">
        <v>1000</v>
      </c>
      <c r="F62" s="359" t="s">
        <v>164</v>
      </c>
      <c r="G62" s="89"/>
      <c r="H62" s="218">
        <v>300</v>
      </c>
      <c r="I62" s="253">
        <v>600</v>
      </c>
      <c r="J62" s="253">
        <v>1000</v>
      </c>
    </row>
    <row r="63" spans="1:10" ht="24">
      <c r="A63" s="229">
        <v>4252</v>
      </c>
      <c r="B63" s="360" t="s">
        <v>393</v>
      </c>
      <c r="C63" s="361" t="s">
        <v>131</v>
      </c>
      <c r="D63" s="237">
        <f>SUM(E63:F63)</f>
        <v>2763.5</v>
      </c>
      <c r="E63" s="89">
        <v>2763.5</v>
      </c>
      <c r="F63" s="359" t="s">
        <v>164</v>
      </c>
      <c r="G63" s="89">
        <v>628.5</v>
      </c>
      <c r="H63" s="218">
        <v>1443.5</v>
      </c>
      <c r="I63" s="89">
        <v>2058.5</v>
      </c>
      <c r="J63" s="89">
        <v>2763.5</v>
      </c>
    </row>
    <row r="64" spans="1:10" ht="33">
      <c r="A64" s="229">
        <v>4260</v>
      </c>
      <c r="B64" s="362" t="s">
        <v>822</v>
      </c>
      <c r="C64" s="357" t="s">
        <v>158</v>
      </c>
      <c r="D64" s="237">
        <f>SUM(D66:D73)</f>
        <v>29100.5</v>
      </c>
      <c r="E64" s="89">
        <f>SUM(E66:E73)</f>
        <v>29100.5</v>
      </c>
      <c r="F64" s="359" t="s">
        <v>164</v>
      </c>
      <c r="G64" s="95">
        <f>SUM(G66:G73)</f>
        <v>3191.8</v>
      </c>
      <c r="H64" s="253">
        <f>SUM(H66:H73)</f>
        <v>23610.899999999998</v>
      </c>
      <c r="I64" s="253">
        <f>SUM(I66:I73)</f>
        <v>27033.7</v>
      </c>
      <c r="J64" s="253">
        <f>SUM(J66:J73)</f>
        <v>29100.5</v>
      </c>
    </row>
    <row r="65" spans="1:10" ht="12.75">
      <c r="A65" s="229"/>
      <c r="B65" s="353" t="s">
        <v>452</v>
      </c>
      <c r="C65" s="357"/>
      <c r="D65" s="237"/>
      <c r="E65" s="89"/>
      <c r="F65" s="359"/>
      <c r="G65" s="95"/>
      <c r="H65" s="253"/>
      <c r="I65" s="253"/>
      <c r="J65" s="253"/>
    </row>
    <row r="66" spans="1:10" ht="12.75">
      <c r="A66" s="229">
        <v>4261</v>
      </c>
      <c r="B66" s="360" t="s">
        <v>400</v>
      </c>
      <c r="C66" s="361" t="s">
        <v>132</v>
      </c>
      <c r="D66" s="237">
        <f aca="true" t="shared" si="4" ref="D66:D73">SUM(E66:F66)</f>
        <v>999.2</v>
      </c>
      <c r="E66" s="89">
        <v>999.2</v>
      </c>
      <c r="F66" s="359" t="s">
        <v>164</v>
      </c>
      <c r="G66" s="89">
        <v>482.9</v>
      </c>
      <c r="H66" s="218">
        <v>659.7</v>
      </c>
      <c r="I66" s="89">
        <v>782.4</v>
      </c>
      <c r="J66" s="89">
        <v>999.2</v>
      </c>
    </row>
    <row r="67" spans="1:10" ht="12.75">
      <c r="A67" s="229">
        <v>4262</v>
      </c>
      <c r="B67" s="360" t="s">
        <v>401</v>
      </c>
      <c r="C67" s="361" t="s">
        <v>133</v>
      </c>
      <c r="D67" s="237">
        <f t="shared" si="4"/>
        <v>0</v>
      </c>
      <c r="E67" s="89"/>
      <c r="F67" s="359" t="s">
        <v>164</v>
      </c>
      <c r="G67" s="95"/>
      <c r="H67" s="253"/>
      <c r="I67" s="253"/>
      <c r="J67" s="253"/>
    </row>
    <row r="68" spans="1:10" ht="24">
      <c r="A68" s="229">
        <v>4263</v>
      </c>
      <c r="B68" s="360" t="s">
        <v>49</v>
      </c>
      <c r="C68" s="361" t="s">
        <v>134</v>
      </c>
      <c r="D68" s="237">
        <f t="shared" si="4"/>
        <v>0</v>
      </c>
      <c r="E68" s="89"/>
      <c r="F68" s="359" t="s">
        <v>164</v>
      </c>
      <c r="G68" s="95"/>
      <c r="H68" s="253"/>
      <c r="I68" s="253"/>
      <c r="J68" s="253"/>
    </row>
    <row r="69" spans="1:10" ht="12.75">
      <c r="A69" s="229">
        <v>4264</v>
      </c>
      <c r="B69" s="360" t="s">
        <v>402</v>
      </c>
      <c r="C69" s="361" t="s">
        <v>135</v>
      </c>
      <c r="D69" s="237">
        <f t="shared" si="4"/>
        <v>4757.6</v>
      </c>
      <c r="E69" s="89">
        <v>4757.6</v>
      </c>
      <c r="F69" s="359" t="s">
        <v>164</v>
      </c>
      <c r="G69" s="89">
        <v>1357.6</v>
      </c>
      <c r="H69" s="218">
        <v>2557.6</v>
      </c>
      <c r="I69" s="89">
        <v>3757.6</v>
      </c>
      <c r="J69" s="89">
        <v>4757.6</v>
      </c>
    </row>
    <row r="70" spans="1:10" ht="24">
      <c r="A70" s="229">
        <v>4265</v>
      </c>
      <c r="B70" s="366" t="s">
        <v>403</v>
      </c>
      <c r="C70" s="361" t="s">
        <v>136</v>
      </c>
      <c r="D70" s="237">
        <f t="shared" si="4"/>
        <v>0</v>
      </c>
      <c r="E70" s="89"/>
      <c r="F70" s="359" t="s">
        <v>164</v>
      </c>
      <c r="G70" s="95"/>
      <c r="H70" s="253"/>
      <c r="I70" s="253"/>
      <c r="J70" s="253"/>
    </row>
    <row r="71" spans="1:10" ht="12.75">
      <c r="A71" s="229">
        <v>4266</v>
      </c>
      <c r="B71" s="360" t="s">
        <v>404</v>
      </c>
      <c r="C71" s="361" t="s">
        <v>137</v>
      </c>
      <c r="D71" s="237">
        <f t="shared" si="4"/>
        <v>0</v>
      </c>
      <c r="E71" s="89"/>
      <c r="F71" s="359" t="s">
        <v>164</v>
      </c>
      <c r="G71" s="95"/>
      <c r="H71" s="253"/>
      <c r="I71" s="253"/>
      <c r="J71" s="253"/>
    </row>
    <row r="72" spans="1:10" ht="12.75">
      <c r="A72" s="229">
        <v>4267</v>
      </c>
      <c r="B72" s="360" t="s">
        <v>405</v>
      </c>
      <c r="C72" s="361" t="s">
        <v>138</v>
      </c>
      <c r="D72" s="237">
        <f t="shared" si="4"/>
        <v>1500</v>
      </c>
      <c r="E72" s="89">
        <v>1500</v>
      </c>
      <c r="F72" s="359" t="s">
        <v>164</v>
      </c>
      <c r="G72" s="89">
        <v>500</v>
      </c>
      <c r="H72" s="218">
        <v>850</v>
      </c>
      <c r="I72" s="89">
        <v>1150</v>
      </c>
      <c r="J72" s="89">
        <v>1500</v>
      </c>
    </row>
    <row r="73" spans="1:10" ht="12.75">
      <c r="A73" s="229">
        <v>4268</v>
      </c>
      <c r="B73" s="360" t="s">
        <v>406</v>
      </c>
      <c r="C73" s="361" t="s">
        <v>139</v>
      </c>
      <c r="D73" s="237">
        <f t="shared" si="4"/>
        <v>21843.7</v>
      </c>
      <c r="E73" s="89">
        <v>21843.7</v>
      </c>
      <c r="F73" s="359" t="s">
        <v>164</v>
      </c>
      <c r="G73" s="95">
        <v>851.3</v>
      </c>
      <c r="H73" s="253">
        <v>19543.6</v>
      </c>
      <c r="I73" s="253">
        <v>21343.7</v>
      </c>
      <c r="J73" s="253">
        <v>21843.7</v>
      </c>
    </row>
    <row r="74" spans="1:10" ht="11.25" customHeight="1">
      <c r="A74" s="229">
        <v>4300</v>
      </c>
      <c r="B74" s="362" t="s">
        <v>823</v>
      </c>
      <c r="C74" s="357" t="s">
        <v>158</v>
      </c>
      <c r="D74" s="237">
        <f>SUM(D76,D80,D84)</f>
        <v>0</v>
      </c>
      <c r="E74" s="89">
        <f>SUM(E76,E80,E84)</f>
        <v>0</v>
      </c>
      <c r="F74" s="359" t="s">
        <v>164</v>
      </c>
      <c r="G74" s="95">
        <f>SUM(G76,G80,G84)</f>
        <v>0</v>
      </c>
      <c r="H74" s="253">
        <f>SUM(H76,H80,H84)</f>
        <v>0</v>
      </c>
      <c r="I74" s="253">
        <f>SUM(I76,I80,I84)</f>
        <v>0</v>
      </c>
      <c r="J74" s="253">
        <f>SUM(J76,J80,J84)</f>
        <v>0</v>
      </c>
    </row>
    <row r="75" spans="1:10" ht="12.75">
      <c r="A75" s="229"/>
      <c r="B75" s="353" t="s">
        <v>454</v>
      </c>
      <c r="C75" s="352"/>
      <c r="D75" s="237"/>
      <c r="E75" s="89"/>
      <c r="F75" s="354"/>
      <c r="G75" s="95"/>
      <c r="H75" s="253"/>
      <c r="I75" s="253"/>
      <c r="J75" s="253"/>
    </row>
    <row r="76" spans="1:10" ht="12.75">
      <c r="A76" s="229">
        <v>4310</v>
      </c>
      <c r="B76" s="362" t="s">
        <v>824</v>
      </c>
      <c r="C76" s="357" t="s">
        <v>158</v>
      </c>
      <c r="D76" s="237">
        <f>SUM(D78:D79)</f>
        <v>0</v>
      </c>
      <c r="E76" s="89">
        <f>SUM(E78:E79)</f>
        <v>0</v>
      </c>
      <c r="F76" s="354" t="s">
        <v>165</v>
      </c>
      <c r="G76" s="95">
        <f>SUM(G78:G79)</f>
        <v>0</v>
      </c>
      <c r="H76" s="253">
        <f>SUM(H78:H79)</f>
        <v>0</v>
      </c>
      <c r="I76" s="253">
        <f>SUM(I78:I79)</f>
        <v>0</v>
      </c>
      <c r="J76" s="253">
        <f>SUM(J78:J79)</f>
        <v>0</v>
      </c>
    </row>
    <row r="77" spans="1:10" ht="12.75">
      <c r="A77" s="229"/>
      <c r="B77" s="353" t="s">
        <v>452</v>
      </c>
      <c r="C77" s="357"/>
      <c r="D77" s="237"/>
      <c r="E77" s="89"/>
      <c r="F77" s="359"/>
      <c r="G77" s="95"/>
      <c r="H77" s="253"/>
      <c r="I77" s="253"/>
      <c r="J77" s="253"/>
    </row>
    <row r="78" spans="1:10" ht="12.75">
      <c r="A78" s="229">
        <v>4311</v>
      </c>
      <c r="B78" s="360" t="s">
        <v>437</v>
      </c>
      <c r="C78" s="361" t="s">
        <v>140</v>
      </c>
      <c r="D78" s="237">
        <f>SUM(E78:F78)</f>
        <v>0</v>
      </c>
      <c r="E78" s="89"/>
      <c r="F78" s="359" t="s">
        <v>164</v>
      </c>
      <c r="G78" s="95"/>
      <c r="H78" s="253"/>
      <c r="I78" s="253"/>
      <c r="J78" s="253"/>
    </row>
    <row r="79" spans="1:10" ht="12.75">
      <c r="A79" s="229">
        <v>4312</v>
      </c>
      <c r="B79" s="360" t="s">
        <v>438</v>
      </c>
      <c r="C79" s="361" t="s">
        <v>141</v>
      </c>
      <c r="D79" s="237">
        <f>SUM(E79:F79)</f>
        <v>0</v>
      </c>
      <c r="E79" s="89"/>
      <c r="F79" s="359" t="s">
        <v>164</v>
      </c>
      <c r="G79" s="95"/>
      <c r="H79" s="253"/>
      <c r="I79" s="253"/>
      <c r="J79" s="253"/>
    </row>
    <row r="80" spans="1:10" ht="12.75">
      <c r="A80" s="229">
        <v>4320</v>
      </c>
      <c r="B80" s="362" t="s">
        <v>825</v>
      </c>
      <c r="C80" s="357" t="s">
        <v>158</v>
      </c>
      <c r="D80" s="237">
        <f>SUM(D82:D83)</f>
        <v>0</v>
      </c>
      <c r="E80" s="89">
        <f>SUM(E82:E83)</f>
        <v>0</v>
      </c>
      <c r="F80" s="354" t="s">
        <v>165</v>
      </c>
      <c r="G80" s="95">
        <f>SUM(G82:G83)</f>
        <v>0</v>
      </c>
      <c r="H80" s="253">
        <f>SUM(H82:H83)</f>
        <v>0</v>
      </c>
      <c r="I80" s="253">
        <f>SUM(I82:I83)</f>
        <v>0</v>
      </c>
      <c r="J80" s="253">
        <f>SUM(J82:J83)</f>
        <v>0</v>
      </c>
    </row>
    <row r="81" spans="1:10" ht="12.75">
      <c r="A81" s="229"/>
      <c r="B81" s="353" t="s">
        <v>452</v>
      </c>
      <c r="C81" s="357"/>
      <c r="D81" s="237"/>
      <c r="E81" s="89"/>
      <c r="F81" s="359"/>
      <c r="G81" s="95"/>
      <c r="H81" s="253"/>
      <c r="I81" s="253"/>
      <c r="J81" s="253"/>
    </row>
    <row r="82" spans="1:10" ht="15.75" customHeight="1">
      <c r="A82" s="229">
        <v>4321</v>
      </c>
      <c r="B82" s="360" t="s">
        <v>439</v>
      </c>
      <c r="C82" s="361" t="s">
        <v>142</v>
      </c>
      <c r="D82" s="237">
        <f>SUM(E82:F82)</f>
        <v>0</v>
      </c>
      <c r="E82" s="89"/>
      <c r="F82" s="359" t="s">
        <v>164</v>
      </c>
      <c r="G82" s="95"/>
      <c r="H82" s="253"/>
      <c r="I82" s="253"/>
      <c r="J82" s="253"/>
    </row>
    <row r="83" spans="1:10" ht="12.75">
      <c r="A83" s="229">
        <v>4322</v>
      </c>
      <c r="B83" s="360" t="s">
        <v>440</v>
      </c>
      <c r="C83" s="361" t="s">
        <v>143</v>
      </c>
      <c r="D83" s="237">
        <f>SUM(E83:F83)</f>
        <v>0</v>
      </c>
      <c r="E83" s="89"/>
      <c r="F83" s="359" t="s">
        <v>164</v>
      </c>
      <c r="G83" s="95"/>
      <c r="H83" s="253"/>
      <c r="I83" s="253"/>
      <c r="J83" s="253"/>
    </row>
    <row r="84" spans="1:10" ht="22.5">
      <c r="A84" s="229">
        <v>4330</v>
      </c>
      <c r="B84" s="362" t="s">
        <v>826</v>
      </c>
      <c r="C84" s="357" t="s">
        <v>158</v>
      </c>
      <c r="D84" s="237">
        <f>SUM(D86:D88)</f>
        <v>0</v>
      </c>
      <c r="E84" s="89">
        <f>SUM(E86:E88)</f>
        <v>0</v>
      </c>
      <c r="F84" s="359" t="s">
        <v>164</v>
      </c>
      <c r="G84" s="95">
        <f>SUM(G86:G88)</f>
        <v>0</v>
      </c>
      <c r="H84" s="253">
        <f>SUM(H86:H88)</f>
        <v>0</v>
      </c>
      <c r="I84" s="253">
        <f>SUM(I86:I88)</f>
        <v>0</v>
      </c>
      <c r="J84" s="253">
        <f>SUM(J86:J88)</f>
        <v>0</v>
      </c>
    </row>
    <row r="85" spans="1:10" ht="12.75">
      <c r="A85" s="229"/>
      <c r="B85" s="353" t="s">
        <v>452</v>
      </c>
      <c r="C85" s="357"/>
      <c r="D85" s="237"/>
      <c r="E85" s="89"/>
      <c r="F85" s="359"/>
      <c r="G85" s="95"/>
      <c r="H85" s="253"/>
      <c r="I85" s="253"/>
      <c r="J85" s="253"/>
    </row>
    <row r="86" spans="1:10" ht="24">
      <c r="A86" s="229">
        <v>4331</v>
      </c>
      <c r="B86" s="360" t="s">
        <v>441</v>
      </c>
      <c r="C86" s="361" t="s">
        <v>144</v>
      </c>
      <c r="D86" s="237">
        <f>SUM(E86:F86)</f>
        <v>0</v>
      </c>
      <c r="E86" s="89"/>
      <c r="F86" s="359" t="s">
        <v>164</v>
      </c>
      <c r="G86" s="95"/>
      <c r="H86" s="253"/>
      <c r="I86" s="253"/>
      <c r="J86" s="253"/>
    </row>
    <row r="87" spans="1:10" ht="12.75">
      <c r="A87" s="229">
        <v>4332</v>
      </c>
      <c r="B87" s="360" t="s">
        <v>442</v>
      </c>
      <c r="C87" s="361" t="s">
        <v>145</v>
      </c>
      <c r="D87" s="237">
        <f>SUM(E87:F87)</f>
        <v>0</v>
      </c>
      <c r="E87" s="89"/>
      <c r="F87" s="359" t="s">
        <v>164</v>
      </c>
      <c r="G87" s="95"/>
      <c r="H87" s="253"/>
      <c r="I87" s="253"/>
      <c r="J87" s="253"/>
    </row>
    <row r="88" spans="1:10" ht="12.75">
      <c r="A88" s="229">
        <v>4333</v>
      </c>
      <c r="B88" s="360" t="s">
        <v>443</v>
      </c>
      <c r="C88" s="361" t="s">
        <v>146</v>
      </c>
      <c r="D88" s="237">
        <f>SUM(E88:F88)</f>
        <v>0</v>
      </c>
      <c r="E88" s="89"/>
      <c r="F88" s="359" t="s">
        <v>164</v>
      </c>
      <c r="G88" s="95"/>
      <c r="H88" s="253"/>
      <c r="I88" s="253"/>
      <c r="J88" s="253"/>
    </row>
    <row r="89" spans="1:10" ht="12.75">
      <c r="A89" s="229">
        <v>4400</v>
      </c>
      <c r="B89" s="360" t="s">
        <v>827</v>
      </c>
      <c r="C89" s="357" t="s">
        <v>158</v>
      </c>
      <c r="D89" s="237">
        <f>SUM(D91,D95)</f>
        <v>0</v>
      </c>
      <c r="E89" s="89">
        <f>SUM(E91,E95)</f>
        <v>0</v>
      </c>
      <c r="F89" s="359" t="s">
        <v>164</v>
      </c>
      <c r="G89" s="95">
        <f>SUM(G91,G95)</f>
        <v>0</v>
      </c>
      <c r="H89" s="253">
        <f>SUM(H91,H95)</f>
        <v>0</v>
      </c>
      <c r="I89" s="253">
        <f>SUM(I91,I95)</f>
        <v>0</v>
      </c>
      <c r="J89" s="253">
        <f>SUM(J91,J95)</f>
        <v>0</v>
      </c>
    </row>
    <row r="90" spans="1:10" ht="12.75">
      <c r="A90" s="229"/>
      <c r="B90" s="353" t="s">
        <v>454</v>
      </c>
      <c r="C90" s="352"/>
      <c r="D90" s="237"/>
      <c r="E90" s="89"/>
      <c r="F90" s="354"/>
      <c r="G90" s="95"/>
      <c r="H90" s="253"/>
      <c r="I90" s="253"/>
      <c r="J90" s="253"/>
    </row>
    <row r="91" spans="1:10" ht="24">
      <c r="A91" s="229">
        <v>4410</v>
      </c>
      <c r="B91" s="362" t="s">
        <v>828</v>
      </c>
      <c r="C91" s="357" t="s">
        <v>158</v>
      </c>
      <c r="D91" s="237">
        <f>SUM(D93:D94)</f>
        <v>0</v>
      </c>
      <c r="E91" s="89">
        <f>SUM(E93:E94)</f>
        <v>0</v>
      </c>
      <c r="F91" s="354" t="s">
        <v>165</v>
      </c>
      <c r="G91" s="95">
        <f>SUM(G93:G94)</f>
        <v>0</v>
      </c>
      <c r="H91" s="253">
        <f>SUM(H93:H94)</f>
        <v>0</v>
      </c>
      <c r="I91" s="253">
        <f>SUM(I93:I94)</f>
        <v>0</v>
      </c>
      <c r="J91" s="253">
        <f>SUM(J93:J94)</f>
        <v>0</v>
      </c>
    </row>
    <row r="92" spans="1:10" ht="12.75">
      <c r="A92" s="229"/>
      <c r="B92" s="353" t="s">
        <v>452</v>
      </c>
      <c r="C92" s="357"/>
      <c r="D92" s="237"/>
      <c r="E92" s="89"/>
      <c r="F92" s="359"/>
      <c r="G92" s="95"/>
      <c r="H92" s="253"/>
      <c r="I92" s="253"/>
      <c r="J92" s="253"/>
    </row>
    <row r="93" spans="1:10" ht="24">
      <c r="A93" s="229">
        <v>4411</v>
      </c>
      <c r="B93" s="360" t="s">
        <v>444</v>
      </c>
      <c r="C93" s="361" t="s">
        <v>147</v>
      </c>
      <c r="D93" s="237">
        <f>SUM(E93:F93)</f>
        <v>0</v>
      </c>
      <c r="E93" s="89"/>
      <c r="F93" s="359" t="s">
        <v>164</v>
      </c>
      <c r="G93" s="95"/>
      <c r="H93" s="253"/>
      <c r="I93" s="253"/>
      <c r="J93" s="253"/>
    </row>
    <row r="94" spans="1:10" ht="24">
      <c r="A94" s="229">
        <v>4412</v>
      </c>
      <c r="B94" s="360" t="s">
        <v>447</v>
      </c>
      <c r="C94" s="361" t="s">
        <v>148</v>
      </c>
      <c r="D94" s="237">
        <f>SUM(E94:F94)</f>
        <v>0</v>
      </c>
      <c r="E94" s="89"/>
      <c r="F94" s="359" t="s">
        <v>164</v>
      </c>
      <c r="G94" s="95"/>
      <c r="H94" s="253"/>
      <c r="I94" s="253"/>
      <c r="J94" s="253"/>
    </row>
    <row r="95" spans="1:10" ht="34.5">
      <c r="A95" s="229">
        <v>4420</v>
      </c>
      <c r="B95" s="362" t="s">
        <v>829</v>
      </c>
      <c r="C95" s="357" t="s">
        <v>158</v>
      </c>
      <c r="D95" s="237">
        <f>SUM(D97:D98)</f>
        <v>0</v>
      </c>
      <c r="E95" s="89">
        <f>SUM(E97:E98)</f>
        <v>0</v>
      </c>
      <c r="F95" s="354" t="s">
        <v>165</v>
      </c>
      <c r="G95" s="95">
        <f>SUM(G97:G98)</f>
        <v>0</v>
      </c>
      <c r="H95" s="253">
        <f>SUM(H97:H98)</f>
        <v>0</v>
      </c>
      <c r="I95" s="253">
        <f>SUM(I97:I98)</f>
        <v>0</v>
      </c>
      <c r="J95" s="253">
        <f>SUM(J97:J98)</f>
        <v>0</v>
      </c>
    </row>
    <row r="96" spans="1:10" ht="12.75">
      <c r="A96" s="229"/>
      <c r="B96" s="353" t="s">
        <v>452</v>
      </c>
      <c r="C96" s="357"/>
      <c r="D96" s="237"/>
      <c r="E96" s="89"/>
      <c r="F96" s="359"/>
      <c r="G96" s="95"/>
      <c r="H96" s="253"/>
      <c r="I96" s="253"/>
      <c r="J96" s="253"/>
    </row>
    <row r="97" spans="1:10" ht="24">
      <c r="A97" s="229">
        <v>4421</v>
      </c>
      <c r="B97" s="360" t="s">
        <v>416</v>
      </c>
      <c r="C97" s="361" t="s">
        <v>149</v>
      </c>
      <c r="D97" s="237">
        <f>SUM(E97:F97)</f>
        <v>0</v>
      </c>
      <c r="E97" s="89"/>
      <c r="F97" s="359" t="s">
        <v>164</v>
      </c>
      <c r="G97" s="95"/>
      <c r="H97" s="253"/>
      <c r="I97" s="253"/>
      <c r="J97" s="253"/>
    </row>
    <row r="98" spans="1:10" ht="24">
      <c r="A98" s="229">
        <v>4422</v>
      </c>
      <c r="B98" s="360" t="s">
        <v>532</v>
      </c>
      <c r="C98" s="361" t="s">
        <v>150</v>
      </c>
      <c r="D98" s="237">
        <f>SUM(E98:F98)</f>
        <v>0</v>
      </c>
      <c r="E98" s="89"/>
      <c r="F98" s="359" t="s">
        <v>164</v>
      </c>
      <c r="G98" s="95"/>
      <c r="H98" s="253"/>
      <c r="I98" s="253"/>
      <c r="J98" s="253"/>
    </row>
    <row r="99" spans="1:10" ht="22.5">
      <c r="A99" s="229">
        <v>4500</v>
      </c>
      <c r="B99" s="366" t="s">
        <v>830</v>
      </c>
      <c r="C99" s="357" t="s">
        <v>158</v>
      </c>
      <c r="D99" s="237">
        <f>SUM(D101,D105,D109,D121)</f>
        <v>381338.4</v>
      </c>
      <c r="E99" s="89">
        <f>SUM(E101,E105,E109,E121)</f>
        <v>381338.4</v>
      </c>
      <c r="F99" s="359" t="s">
        <v>164</v>
      </c>
      <c r="G99" s="95">
        <f>SUM(G101,G105,G109,G121)</f>
        <v>73073.7</v>
      </c>
      <c r="H99" s="253">
        <f>SUM(H101,H105,H109,H121)</f>
        <v>173659.9</v>
      </c>
      <c r="I99" s="253">
        <f>SUM(I101,I105,I109,I121)</f>
        <v>284230.9</v>
      </c>
      <c r="J99" s="253">
        <f>SUM(J101,J105,J109,J121)</f>
        <v>381338.4</v>
      </c>
    </row>
    <row r="100" spans="1:10" ht="12.75">
      <c r="A100" s="229"/>
      <c r="B100" s="353" t="s">
        <v>454</v>
      </c>
      <c r="C100" s="352"/>
      <c r="D100" s="237"/>
      <c r="E100" s="89"/>
      <c r="F100" s="354"/>
      <c r="G100" s="95"/>
      <c r="H100" s="253"/>
      <c r="I100" s="253"/>
      <c r="J100" s="253"/>
    </row>
    <row r="101" spans="1:10" ht="24">
      <c r="A101" s="229">
        <v>4510</v>
      </c>
      <c r="B101" s="367" t="s">
        <v>831</v>
      </c>
      <c r="C101" s="357" t="s">
        <v>158</v>
      </c>
      <c r="D101" s="237">
        <f>SUM(D103:D104)</f>
        <v>0</v>
      </c>
      <c r="E101" s="89">
        <f>SUM(E103:E104)</f>
        <v>0</v>
      </c>
      <c r="F101" s="354" t="s">
        <v>165</v>
      </c>
      <c r="G101" s="95">
        <f>SUM(G103:G104)</f>
        <v>0</v>
      </c>
      <c r="H101" s="253">
        <f>SUM(H103:H104)</f>
        <v>0</v>
      </c>
      <c r="I101" s="253">
        <f>SUM(I103:I104)</f>
        <v>0</v>
      </c>
      <c r="J101" s="253">
        <f>SUM(J103:J104)</f>
        <v>0</v>
      </c>
    </row>
    <row r="102" spans="1:10" ht="12.75">
      <c r="A102" s="229"/>
      <c r="B102" s="353" t="s">
        <v>452</v>
      </c>
      <c r="C102" s="357"/>
      <c r="D102" s="237"/>
      <c r="E102" s="89"/>
      <c r="F102" s="359"/>
      <c r="G102" s="95"/>
      <c r="H102" s="253"/>
      <c r="I102" s="253"/>
      <c r="J102" s="253"/>
    </row>
    <row r="103" spans="1:10" ht="24">
      <c r="A103" s="229">
        <v>4511</v>
      </c>
      <c r="B103" s="368" t="s">
        <v>832</v>
      </c>
      <c r="C103" s="361" t="s">
        <v>151</v>
      </c>
      <c r="D103" s="237">
        <f>SUM(E103:F103)</f>
        <v>0</v>
      </c>
      <c r="E103" s="243"/>
      <c r="F103" s="359" t="s">
        <v>164</v>
      </c>
      <c r="G103" s="350"/>
      <c r="H103" s="312"/>
      <c r="I103" s="312"/>
      <c r="J103" s="312"/>
    </row>
    <row r="104" spans="1:10" ht="24">
      <c r="A104" s="229">
        <v>4512</v>
      </c>
      <c r="B104" s="360" t="s">
        <v>533</v>
      </c>
      <c r="C104" s="361" t="s">
        <v>152</v>
      </c>
      <c r="D104" s="237">
        <f>SUM(E104:F104)</f>
        <v>0</v>
      </c>
      <c r="E104" s="455"/>
      <c r="F104" s="359" t="s">
        <v>164</v>
      </c>
      <c r="G104" s="350"/>
      <c r="H104" s="312"/>
      <c r="I104" s="312"/>
      <c r="J104" s="312"/>
    </row>
    <row r="105" spans="1:10" ht="24">
      <c r="A105" s="229">
        <v>4520</v>
      </c>
      <c r="B105" s="367" t="s">
        <v>833</v>
      </c>
      <c r="C105" s="357" t="s">
        <v>158</v>
      </c>
      <c r="D105" s="237">
        <f>SUM(D107:D108)</f>
        <v>0</v>
      </c>
      <c r="E105" s="89">
        <f>SUM(E107:E108)</f>
        <v>0</v>
      </c>
      <c r="F105" s="354" t="s">
        <v>165</v>
      </c>
      <c r="G105" s="95">
        <f>SUM(G107:G108)</f>
        <v>0</v>
      </c>
      <c r="H105" s="253">
        <f>SUM(H107:H108)</f>
        <v>0</v>
      </c>
      <c r="I105" s="253">
        <f>SUM(I107:I108)</f>
        <v>0</v>
      </c>
      <c r="J105" s="253">
        <f>SUM(J107:J108)</f>
        <v>0</v>
      </c>
    </row>
    <row r="106" spans="1:10" ht="12.75">
      <c r="A106" s="229"/>
      <c r="B106" s="353" t="s">
        <v>452</v>
      </c>
      <c r="C106" s="357"/>
      <c r="D106" s="237"/>
      <c r="E106" s="89"/>
      <c r="F106" s="359"/>
      <c r="G106" s="95"/>
      <c r="H106" s="253"/>
      <c r="I106" s="253"/>
      <c r="J106" s="253"/>
    </row>
    <row r="107" spans="1:10" ht="30" customHeight="1">
      <c r="A107" s="229">
        <v>4521</v>
      </c>
      <c r="B107" s="360" t="s">
        <v>495</v>
      </c>
      <c r="C107" s="361" t="s">
        <v>153</v>
      </c>
      <c r="D107" s="237">
        <f>SUM(E107:F107)</f>
        <v>0</v>
      </c>
      <c r="E107" s="89"/>
      <c r="F107" s="359" t="s">
        <v>164</v>
      </c>
      <c r="G107" s="95"/>
      <c r="H107" s="253"/>
      <c r="I107" s="253"/>
      <c r="J107" s="253"/>
    </row>
    <row r="108" spans="1:10" ht="24">
      <c r="A108" s="229">
        <v>4522</v>
      </c>
      <c r="B108" s="360" t="s">
        <v>507</v>
      </c>
      <c r="C108" s="361" t="s">
        <v>154</v>
      </c>
      <c r="D108" s="237">
        <f>SUM(E108:F108)</f>
        <v>0</v>
      </c>
      <c r="E108" s="130"/>
      <c r="F108" s="359" t="s">
        <v>164</v>
      </c>
      <c r="G108" s="95"/>
      <c r="H108" s="253"/>
      <c r="I108" s="253"/>
      <c r="J108" s="253"/>
    </row>
    <row r="109" spans="1:10" ht="34.5" customHeight="1">
      <c r="A109" s="229">
        <v>4530</v>
      </c>
      <c r="B109" s="367" t="s">
        <v>834</v>
      </c>
      <c r="C109" s="357" t="s">
        <v>158</v>
      </c>
      <c r="D109" s="237">
        <f>SUM(D111:D113)</f>
        <v>337996.7</v>
      </c>
      <c r="E109" s="89">
        <f>SUM(E111:E113)</f>
        <v>337996.7</v>
      </c>
      <c r="F109" s="359" t="s">
        <v>164</v>
      </c>
      <c r="G109" s="95">
        <f>SUM(G111:G113)</f>
        <v>72323.7</v>
      </c>
      <c r="H109" s="253">
        <f>SUM(H111:H113)</f>
        <v>171924.9</v>
      </c>
      <c r="I109" s="253">
        <f>SUM(I111:I113)</f>
        <v>259964.9</v>
      </c>
      <c r="J109" s="253">
        <f>SUM(J111:J113)</f>
        <v>337996.7</v>
      </c>
    </row>
    <row r="110" spans="1:10" ht="12.75">
      <c r="A110" s="229"/>
      <c r="B110" s="353" t="s">
        <v>452</v>
      </c>
      <c r="C110" s="357"/>
      <c r="D110" s="237"/>
      <c r="E110" s="89"/>
      <c r="F110" s="359" t="s">
        <v>164</v>
      </c>
      <c r="G110" s="95"/>
      <c r="H110" s="253"/>
      <c r="I110" s="253"/>
      <c r="J110" s="253"/>
    </row>
    <row r="111" spans="1:10" ht="38.25" customHeight="1">
      <c r="A111" s="229">
        <v>4531</v>
      </c>
      <c r="B111" s="364" t="s">
        <v>496</v>
      </c>
      <c r="C111" s="361" t="s">
        <v>56</v>
      </c>
      <c r="D111" s="237">
        <f>SUM(E111:F111)</f>
        <v>337896.7</v>
      </c>
      <c r="E111" s="89">
        <v>337896.7</v>
      </c>
      <c r="F111" s="359" t="s">
        <v>164</v>
      </c>
      <c r="G111" s="95">
        <v>72223.7</v>
      </c>
      <c r="H111" s="253">
        <v>171824.9</v>
      </c>
      <c r="I111" s="253">
        <v>259864.9</v>
      </c>
      <c r="J111" s="253">
        <v>337896.7</v>
      </c>
    </row>
    <row r="112" spans="1:10" ht="38.25" customHeight="1">
      <c r="A112" s="229">
        <v>4532</v>
      </c>
      <c r="B112" s="364" t="s">
        <v>497</v>
      </c>
      <c r="C112" s="361" t="s">
        <v>57</v>
      </c>
      <c r="D112" s="237">
        <f>SUM(E112:F112)</f>
        <v>0</v>
      </c>
      <c r="E112" s="89"/>
      <c r="F112" s="359" t="s">
        <v>164</v>
      </c>
      <c r="G112" s="95"/>
      <c r="H112" s="253"/>
      <c r="I112" s="253"/>
      <c r="J112" s="253"/>
    </row>
    <row r="113" spans="1:10" ht="24">
      <c r="A113" s="229">
        <v>4533</v>
      </c>
      <c r="B113" s="364" t="s">
        <v>835</v>
      </c>
      <c r="C113" s="361" t="s">
        <v>58</v>
      </c>
      <c r="D113" s="237">
        <f>E113</f>
        <v>100</v>
      </c>
      <c r="E113" s="89">
        <f>SUM(E120)</f>
        <v>100</v>
      </c>
      <c r="F113" s="359" t="s">
        <v>164</v>
      </c>
      <c r="G113" s="95">
        <v>100</v>
      </c>
      <c r="H113" s="253">
        <v>100</v>
      </c>
      <c r="I113" s="253">
        <v>100</v>
      </c>
      <c r="J113" s="253">
        <v>100</v>
      </c>
    </row>
    <row r="114" spans="1:10" ht="12.75">
      <c r="A114" s="229"/>
      <c r="B114" s="369" t="s">
        <v>454</v>
      </c>
      <c r="C114" s="361"/>
      <c r="D114" s="237"/>
      <c r="E114" s="89"/>
      <c r="F114" s="359" t="s">
        <v>164</v>
      </c>
      <c r="G114" s="95"/>
      <c r="H114" s="253"/>
      <c r="I114" s="253"/>
      <c r="J114" s="253"/>
    </row>
    <row r="115" spans="1:10" ht="24">
      <c r="A115" s="229">
        <v>4534</v>
      </c>
      <c r="B115" s="369" t="s">
        <v>331</v>
      </c>
      <c r="C115" s="361"/>
      <c r="D115" s="237">
        <f>SUM(D117:D118)</f>
        <v>0</v>
      </c>
      <c r="E115" s="89">
        <f>SUM(E117:E118)</f>
        <v>0</v>
      </c>
      <c r="F115" s="359" t="s">
        <v>164</v>
      </c>
      <c r="G115" s="95">
        <f>SUM(G117:G118)</f>
        <v>0</v>
      </c>
      <c r="H115" s="253">
        <f>SUM(H117:H118)</f>
        <v>0</v>
      </c>
      <c r="I115" s="253">
        <f>SUM(I117:I118)</f>
        <v>0</v>
      </c>
      <c r="J115" s="253">
        <f>SUM(J117:J118)</f>
        <v>0</v>
      </c>
    </row>
    <row r="116" spans="1:10" ht="12.75">
      <c r="A116" s="229"/>
      <c r="B116" s="369" t="s">
        <v>467</v>
      </c>
      <c r="C116" s="361"/>
      <c r="D116" s="237"/>
      <c r="E116" s="89"/>
      <c r="F116" s="359" t="s">
        <v>164</v>
      </c>
      <c r="G116" s="95"/>
      <c r="H116" s="253"/>
      <c r="I116" s="253"/>
      <c r="J116" s="253"/>
    </row>
    <row r="117" spans="1:10" ht="21.75" customHeight="1">
      <c r="A117" s="370">
        <v>4535</v>
      </c>
      <c r="B117" s="371" t="s">
        <v>466</v>
      </c>
      <c r="C117" s="361"/>
      <c r="D117" s="237">
        <f>SUM(E117:F117)</f>
        <v>0</v>
      </c>
      <c r="E117" s="89"/>
      <c r="F117" s="359" t="s">
        <v>164</v>
      </c>
      <c r="G117" s="95"/>
      <c r="H117" s="253"/>
      <c r="I117" s="253"/>
      <c r="J117" s="253"/>
    </row>
    <row r="118" spans="1:10" ht="12.75">
      <c r="A118" s="229">
        <v>4536</v>
      </c>
      <c r="B118" s="369" t="s">
        <v>468</v>
      </c>
      <c r="C118" s="361"/>
      <c r="D118" s="237">
        <f>SUM(E118:F118)</f>
        <v>0</v>
      </c>
      <c r="E118" s="89"/>
      <c r="F118" s="359" t="s">
        <v>164</v>
      </c>
      <c r="G118" s="95"/>
      <c r="H118" s="253"/>
      <c r="I118" s="253"/>
      <c r="J118" s="253"/>
    </row>
    <row r="119" spans="1:10" ht="12.75">
      <c r="A119" s="229">
        <v>4537</v>
      </c>
      <c r="B119" s="369" t="s">
        <v>469</v>
      </c>
      <c r="C119" s="361"/>
      <c r="D119" s="237">
        <f>SUM(E119:F119)</f>
        <v>0</v>
      </c>
      <c r="E119" s="89"/>
      <c r="F119" s="359" t="s">
        <v>164</v>
      </c>
      <c r="G119" s="95"/>
      <c r="H119" s="253"/>
      <c r="I119" s="253"/>
      <c r="J119" s="253"/>
    </row>
    <row r="120" spans="1:10" ht="12.75">
      <c r="A120" s="229">
        <v>4538</v>
      </c>
      <c r="B120" s="369" t="s">
        <v>471</v>
      </c>
      <c r="C120" s="361"/>
      <c r="D120" s="237">
        <f>SUM(E120:F120)</f>
        <v>100</v>
      </c>
      <c r="E120" s="89">
        <v>100</v>
      </c>
      <c r="F120" s="359" t="s">
        <v>164</v>
      </c>
      <c r="G120" s="95">
        <v>100</v>
      </c>
      <c r="H120" s="253">
        <v>100</v>
      </c>
      <c r="I120" s="253">
        <v>100</v>
      </c>
      <c r="J120" s="253">
        <v>100</v>
      </c>
    </row>
    <row r="121" spans="1:10" ht="34.5">
      <c r="A121" s="229">
        <v>4540</v>
      </c>
      <c r="B121" s="367" t="s">
        <v>836</v>
      </c>
      <c r="C121" s="357" t="s">
        <v>158</v>
      </c>
      <c r="D121" s="237">
        <f>SUM(D123:D125)</f>
        <v>43341.7</v>
      </c>
      <c r="E121" s="237">
        <f>SUM(E123:E125)</f>
        <v>43341.7</v>
      </c>
      <c r="F121" s="359" t="s">
        <v>164</v>
      </c>
      <c r="G121" s="237">
        <f>SUM(G123:G125)</f>
        <v>750</v>
      </c>
      <c r="H121" s="237">
        <f>SUM(H123:H125)</f>
        <v>1735</v>
      </c>
      <c r="I121" s="237">
        <f>SUM(I123:I125)</f>
        <v>24266</v>
      </c>
      <c r="J121" s="253">
        <f>SUM(J123:J125)</f>
        <v>43341.7</v>
      </c>
    </row>
    <row r="122" spans="1:10" ht="12.75">
      <c r="A122" s="229"/>
      <c r="B122" s="353" t="s">
        <v>452</v>
      </c>
      <c r="C122" s="357"/>
      <c r="D122" s="237"/>
      <c r="E122" s="253"/>
      <c r="F122" s="359"/>
      <c r="G122" s="95"/>
      <c r="H122" s="253"/>
      <c r="I122" s="372"/>
      <c r="J122" s="253"/>
    </row>
    <row r="123" spans="1:10" ht="38.25" customHeight="1">
      <c r="A123" s="229">
        <v>4541</v>
      </c>
      <c r="B123" s="364" t="s">
        <v>59</v>
      </c>
      <c r="C123" s="361" t="s">
        <v>61</v>
      </c>
      <c r="D123" s="237">
        <f>SUM(E123:F123)</f>
        <v>0</v>
      </c>
      <c r="E123" s="312"/>
      <c r="F123" s="359" t="s">
        <v>164</v>
      </c>
      <c r="G123" s="350"/>
      <c r="H123" s="312"/>
      <c r="I123" s="456"/>
      <c r="J123" s="312"/>
    </row>
    <row r="124" spans="1:10" ht="38.25" customHeight="1">
      <c r="A124" s="229">
        <v>4542</v>
      </c>
      <c r="B124" s="364" t="s">
        <v>60</v>
      </c>
      <c r="C124" s="361" t="s">
        <v>62</v>
      </c>
      <c r="D124" s="237">
        <f>SUM(E124:F124)</f>
        <v>0</v>
      </c>
      <c r="E124" s="312"/>
      <c r="F124" s="359" t="s">
        <v>164</v>
      </c>
      <c r="G124" s="350"/>
      <c r="H124" s="312"/>
      <c r="I124" s="456"/>
      <c r="J124" s="312"/>
    </row>
    <row r="125" spans="1:10" ht="24">
      <c r="A125" s="229">
        <v>4543</v>
      </c>
      <c r="B125" s="364" t="s">
        <v>837</v>
      </c>
      <c r="C125" s="361" t="s">
        <v>63</v>
      </c>
      <c r="D125" s="237">
        <f>SUM(D127,D131,D132)</f>
        <v>43341.7</v>
      </c>
      <c r="E125" s="237">
        <f>SUM(E127,E131,E132)</f>
        <v>43341.7</v>
      </c>
      <c r="F125" s="359" t="s">
        <v>164</v>
      </c>
      <c r="G125" s="237">
        <f>SUM(G127,G131,G132)</f>
        <v>750</v>
      </c>
      <c r="H125" s="237">
        <f>SUM(H127,H131,H132)</f>
        <v>1735</v>
      </c>
      <c r="I125" s="237">
        <f>SUM(I127,I131,I132)</f>
        <v>24266</v>
      </c>
      <c r="J125" s="253">
        <f>SUM(J127,J131,J132)</f>
        <v>43341.7</v>
      </c>
    </row>
    <row r="126" spans="1:10" ht="12.75">
      <c r="A126" s="229"/>
      <c r="B126" s="369" t="s">
        <v>454</v>
      </c>
      <c r="C126" s="361"/>
      <c r="D126" s="237"/>
      <c r="E126" s="253"/>
      <c r="F126" s="359"/>
      <c r="G126" s="95"/>
      <c r="H126" s="253"/>
      <c r="I126" s="253"/>
      <c r="J126" s="253"/>
    </row>
    <row r="127" spans="1:10" ht="24">
      <c r="A127" s="229">
        <v>4544</v>
      </c>
      <c r="B127" s="369" t="s">
        <v>332</v>
      </c>
      <c r="C127" s="361"/>
      <c r="D127" s="237">
        <f>SUM(D129:D130)</f>
        <v>0</v>
      </c>
      <c r="E127" s="312"/>
      <c r="F127" s="359" t="s">
        <v>164</v>
      </c>
      <c r="G127" s="350"/>
      <c r="H127" s="312"/>
      <c r="I127" s="312"/>
      <c r="J127" s="312"/>
    </row>
    <row r="128" spans="1:10" ht="12.75">
      <c r="A128" s="229"/>
      <c r="B128" s="369" t="s">
        <v>467</v>
      </c>
      <c r="C128" s="361"/>
      <c r="D128" s="237"/>
      <c r="E128" s="312"/>
      <c r="F128" s="359" t="s">
        <v>164</v>
      </c>
      <c r="G128" s="350"/>
      <c r="H128" s="312"/>
      <c r="I128" s="312"/>
      <c r="J128" s="312"/>
    </row>
    <row r="129" spans="1:10" ht="24" customHeight="1">
      <c r="A129" s="370">
        <v>4545</v>
      </c>
      <c r="B129" s="371" t="s">
        <v>466</v>
      </c>
      <c r="C129" s="361"/>
      <c r="D129" s="237">
        <f>SUM(E129:F129)</f>
        <v>0</v>
      </c>
      <c r="E129" s="312"/>
      <c r="F129" s="359" t="s">
        <v>164</v>
      </c>
      <c r="G129" s="350"/>
      <c r="H129" s="312"/>
      <c r="I129" s="312"/>
      <c r="J129" s="312"/>
    </row>
    <row r="130" spans="1:10" ht="12.75">
      <c r="A130" s="229">
        <v>4546</v>
      </c>
      <c r="B130" s="369" t="s">
        <v>470</v>
      </c>
      <c r="C130" s="361"/>
      <c r="D130" s="237">
        <f>SUM(E130:F130)</f>
        <v>0</v>
      </c>
      <c r="E130" s="312"/>
      <c r="F130" s="359" t="s">
        <v>164</v>
      </c>
      <c r="G130" s="350"/>
      <c r="H130" s="312"/>
      <c r="I130" s="312"/>
      <c r="J130" s="312"/>
    </row>
    <row r="131" spans="1:10" ht="12.75">
      <c r="A131" s="229">
        <v>4547</v>
      </c>
      <c r="B131" s="369" t="s">
        <v>469</v>
      </c>
      <c r="C131" s="361"/>
      <c r="D131" s="237">
        <f>SUM(E131:F131)</f>
        <v>0</v>
      </c>
      <c r="E131" s="312"/>
      <c r="F131" s="359" t="s">
        <v>164</v>
      </c>
      <c r="G131" s="350"/>
      <c r="H131" s="312"/>
      <c r="I131" s="312"/>
      <c r="J131" s="312"/>
    </row>
    <row r="132" spans="1:10" ht="12.75">
      <c r="A132" s="229">
        <v>4548</v>
      </c>
      <c r="B132" s="369" t="s">
        <v>471</v>
      </c>
      <c r="C132" s="361"/>
      <c r="D132" s="237">
        <f>SUM(E132:F132)</f>
        <v>43341.7</v>
      </c>
      <c r="E132" s="457">
        <v>43341.7</v>
      </c>
      <c r="F132" s="359" t="s">
        <v>164</v>
      </c>
      <c r="G132" s="89">
        <v>750</v>
      </c>
      <c r="H132" s="218">
        <v>1735</v>
      </c>
      <c r="I132" s="89">
        <v>24266</v>
      </c>
      <c r="J132" s="89">
        <v>43341.7</v>
      </c>
    </row>
    <row r="133" spans="1:10" ht="32.25" customHeight="1">
      <c r="A133" s="229">
        <v>4600</v>
      </c>
      <c r="B133" s="367" t="s">
        <v>838</v>
      </c>
      <c r="C133" s="357" t="s">
        <v>158</v>
      </c>
      <c r="D133" s="237">
        <f>SUM(D135,D139,D145)</f>
        <v>5825</v>
      </c>
      <c r="E133" s="89">
        <f>SUM(E135,E139,E145)</f>
        <v>5825</v>
      </c>
      <c r="F133" s="359" t="s">
        <v>164</v>
      </c>
      <c r="G133" s="95">
        <f>SUM(G135,G139,G145)</f>
        <v>1300</v>
      </c>
      <c r="H133" s="253">
        <f>SUM(H135,H139,H145)</f>
        <v>2840</v>
      </c>
      <c r="I133" s="253">
        <f>SUM(I135,I139,I145)</f>
        <v>4725</v>
      </c>
      <c r="J133" s="253">
        <f>SUM(J135,J139,J145)</f>
        <v>5825</v>
      </c>
    </row>
    <row r="134" spans="1:10" ht="12.75">
      <c r="A134" s="229"/>
      <c r="B134" s="353" t="s">
        <v>454</v>
      </c>
      <c r="C134" s="352"/>
      <c r="D134" s="237"/>
      <c r="E134" s="89"/>
      <c r="F134" s="354"/>
      <c r="G134" s="95"/>
      <c r="H134" s="253"/>
      <c r="I134" s="253"/>
      <c r="J134" s="253"/>
    </row>
    <row r="135" spans="1:10" s="452" customFormat="1" ht="12.75">
      <c r="A135" s="229">
        <v>4610</v>
      </c>
      <c r="B135" s="373" t="s">
        <v>511</v>
      </c>
      <c r="C135" s="352"/>
      <c r="D135" s="237">
        <f>SUM(D137:D138)</f>
        <v>0</v>
      </c>
      <c r="E135" s="89">
        <f>SUM(E137:E138)</f>
        <v>0</v>
      </c>
      <c r="F135" s="359" t="s">
        <v>165</v>
      </c>
      <c r="G135" s="95">
        <f>SUM(G137:G138)</f>
        <v>0</v>
      </c>
      <c r="H135" s="253">
        <f>SUM(H137:H138)</f>
        <v>0</v>
      </c>
      <c r="I135" s="253">
        <f>SUM(I137:I138)</f>
        <v>0</v>
      </c>
      <c r="J135" s="253">
        <f>SUM(J137:J138)</f>
        <v>0</v>
      </c>
    </row>
    <row r="136" spans="1:10" ht="12.75">
      <c r="A136" s="229"/>
      <c r="B136" s="353" t="s">
        <v>454</v>
      </c>
      <c r="C136" s="352"/>
      <c r="D136" s="237"/>
      <c r="E136" s="89"/>
      <c r="F136" s="359"/>
      <c r="G136" s="95"/>
      <c r="H136" s="253"/>
      <c r="I136" s="253"/>
      <c r="J136" s="253"/>
    </row>
    <row r="137" spans="1:10" ht="38.25">
      <c r="A137" s="229">
        <v>4610</v>
      </c>
      <c r="B137" s="374" t="s">
        <v>349</v>
      </c>
      <c r="C137" s="352" t="s">
        <v>348</v>
      </c>
      <c r="D137" s="237">
        <f>SUM(E137:F137)</f>
        <v>0</v>
      </c>
      <c r="E137" s="89"/>
      <c r="F137" s="359" t="s">
        <v>164</v>
      </c>
      <c r="G137" s="95"/>
      <c r="H137" s="253"/>
      <c r="I137" s="253"/>
      <c r="J137" s="253"/>
    </row>
    <row r="138" spans="1:10" ht="25.5">
      <c r="A138" s="229">
        <v>4620</v>
      </c>
      <c r="B138" s="374" t="s">
        <v>513</v>
      </c>
      <c r="C138" s="352" t="s">
        <v>512</v>
      </c>
      <c r="D138" s="237">
        <f>SUM(E138:F138)</f>
        <v>0</v>
      </c>
      <c r="E138" s="89"/>
      <c r="F138" s="359" t="s">
        <v>164</v>
      </c>
      <c r="G138" s="95"/>
      <c r="H138" s="253"/>
      <c r="I138" s="253"/>
      <c r="J138" s="253"/>
    </row>
    <row r="139" spans="1:10" ht="34.5">
      <c r="A139" s="229">
        <v>4630</v>
      </c>
      <c r="B139" s="362" t="s">
        <v>839</v>
      </c>
      <c r="C139" s="357" t="s">
        <v>158</v>
      </c>
      <c r="D139" s="237">
        <f>SUM(D141:D144)</f>
        <v>5825</v>
      </c>
      <c r="E139" s="89">
        <f>SUM(E141:E144)</f>
        <v>5825</v>
      </c>
      <c r="F139" s="359" t="s">
        <v>164</v>
      </c>
      <c r="G139" s="95">
        <f>SUM(G141:G144)</f>
        <v>1300</v>
      </c>
      <c r="H139" s="253">
        <f>SUM(H141:H144)</f>
        <v>2840</v>
      </c>
      <c r="I139" s="253">
        <f>SUM(I141:I144)</f>
        <v>4725</v>
      </c>
      <c r="J139" s="253">
        <f>SUM(J141:J144)</f>
        <v>5825</v>
      </c>
    </row>
    <row r="140" spans="1:10" ht="12.75">
      <c r="A140" s="229"/>
      <c r="B140" s="353" t="s">
        <v>452</v>
      </c>
      <c r="C140" s="357"/>
      <c r="D140" s="237"/>
      <c r="E140" s="89"/>
      <c r="F140" s="359"/>
      <c r="G140" s="95"/>
      <c r="H140" s="253"/>
      <c r="I140" s="253"/>
      <c r="J140" s="253"/>
    </row>
    <row r="141" spans="1:10" ht="12.75">
      <c r="A141" s="229">
        <v>4631</v>
      </c>
      <c r="B141" s="360" t="s">
        <v>67</v>
      </c>
      <c r="C141" s="361" t="s">
        <v>64</v>
      </c>
      <c r="D141" s="237">
        <f>SUM(E141:F141)</f>
        <v>2000</v>
      </c>
      <c r="E141" s="89">
        <v>2000</v>
      </c>
      <c r="F141" s="359" t="s">
        <v>164</v>
      </c>
      <c r="G141" s="95">
        <v>600</v>
      </c>
      <c r="H141" s="253">
        <v>1000</v>
      </c>
      <c r="I141" s="253">
        <v>1500</v>
      </c>
      <c r="J141" s="253">
        <v>2000</v>
      </c>
    </row>
    <row r="142" spans="1:10" ht="25.5" customHeight="1">
      <c r="A142" s="229">
        <v>4632</v>
      </c>
      <c r="B142" s="360" t="s">
        <v>68</v>
      </c>
      <c r="C142" s="361" t="s">
        <v>65</v>
      </c>
      <c r="D142" s="237">
        <f>SUM(E142:F142)</f>
        <v>585</v>
      </c>
      <c r="E142" s="89">
        <v>585</v>
      </c>
      <c r="F142" s="359" t="s">
        <v>164</v>
      </c>
      <c r="G142" s="95"/>
      <c r="H142" s="253">
        <v>195</v>
      </c>
      <c r="I142" s="253">
        <v>585</v>
      </c>
      <c r="J142" s="253">
        <v>585</v>
      </c>
    </row>
    <row r="143" spans="1:10" ht="17.25" customHeight="1">
      <c r="A143" s="229">
        <v>4633</v>
      </c>
      <c r="B143" s="360" t="s">
        <v>69</v>
      </c>
      <c r="C143" s="361" t="s">
        <v>66</v>
      </c>
      <c r="D143" s="237">
        <f>SUM(E143:F143)</f>
        <v>0</v>
      </c>
      <c r="E143" s="89"/>
      <c r="F143" s="359" t="s">
        <v>164</v>
      </c>
      <c r="G143" s="95"/>
      <c r="H143" s="253"/>
      <c r="I143" s="253"/>
      <c r="J143" s="253"/>
    </row>
    <row r="144" spans="1:10" ht="14.25" customHeight="1">
      <c r="A144" s="229">
        <v>4634</v>
      </c>
      <c r="B144" s="360" t="s">
        <v>70</v>
      </c>
      <c r="C144" s="361" t="s">
        <v>430</v>
      </c>
      <c r="D144" s="237">
        <f>SUM(E144:F144)</f>
        <v>3240</v>
      </c>
      <c r="E144" s="89">
        <v>3240</v>
      </c>
      <c r="F144" s="359" t="s">
        <v>164</v>
      </c>
      <c r="G144" s="89">
        <v>700</v>
      </c>
      <c r="H144" s="218">
        <v>1645</v>
      </c>
      <c r="I144" s="89">
        <v>2640</v>
      </c>
      <c r="J144" s="89">
        <v>3240</v>
      </c>
    </row>
    <row r="145" spans="1:10" ht="12.75">
      <c r="A145" s="229">
        <v>4640</v>
      </c>
      <c r="B145" s="362" t="s">
        <v>840</v>
      </c>
      <c r="C145" s="357" t="s">
        <v>158</v>
      </c>
      <c r="D145" s="237">
        <f>SUM(D147)</f>
        <v>0</v>
      </c>
      <c r="E145" s="89">
        <f>SUM(E147)</f>
        <v>0</v>
      </c>
      <c r="F145" s="359" t="s">
        <v>164</v>
      </c>
      <c r="G145" s="95">
        <f>SUM(G147)</f>
        <v>0</v>
      </c>
      <c r="H145" s="253">
        <f>SUM(H147)</f>
        <v>0</v>
      </c>
      <c r="I145" s="253">
        <f>SUM(I147)</f>
        <v>0</v>
      </c>
      <c r="J145" s="253">
        <f>SUM(J147)</f>
        <v>0</v>
      </c>
    </row>
    <row r="146" spans="1:10" ht="12.75">
      <c r="A146" s="229"/>
      <c r="B146" s="353" t="s">
        <v>452</v>
      </c>
      <c r="C146" s="357"/>
      <c r="D146" s="237"/>
      <c r="E146" s="89"/>
      <c r="F146" s="359"/>
      <c r="G146" s="95"/>
      <c r="H146" s="253"/>
      <c r="I146" s="253"/>
      <c r="J146" s="253"/>
    </row>
    <row r="147" spans="1:10" ht="12.75">
      <c r="A147" s="229">
        <v>4641</v>
      </c>
      <c r="B147" s="360" t="s">
        <v>71</v>
      </c>
      <c r="C147" s="361" t="s">
        <v>72</v>
      </c>
      <c r="D147" s="237">
        <f>SUM(E147:F147)</f>
        <v>0</v>
      </c>
      <c r="E147" s="89"/>
      <c r="F147" s="359" t="s">
        <v>165</v>
      </c>
      <c r="G147" s="95"/>
      <c r="H147" s="253"/>
      <c r="I147" s="253"/>
      <c r="J147" s="253"/>
    </row>
    <row r="148" spans="1:10" ht="38.25" customHeight="1">
      <c r="A148" s="229">
        <v>4700</v>
      </c>
      <c r="B148" s="362" t="s">
        <v>841</v>
      </c>
      <c r="C148" s="357" t="s">
        <v>158</v>
      </c>
      <c r="D148" s="237">
        <f aca="true" t="shared" si="5" ref="D148:J148">SUM(D150,D154,D160,D163,D167,D170,D173)</f>
        <v>21856.5</v>
      </c>
      <c r="E148" s="89">
        <f t="shared" si="5"/>
        <v>101956.5</v>
      </c>
      <c r="F148" s="354">
        <f t="shared" si="5"/>
        <v>0</v>
      </c>
      <c r="G148" s="95">
        <f t="shared" si="5"/>
        <v>1861.5</v>
      </c>
      <c r="H148" s="253">
        <f t="shared" si="5"/>
        <v>2887.6</v>
      </c>
      <c r="I148" s="253">
        <f t="shared" si="5"/>
        <v>4929.3</v>
      </c>
      <c r="J148" s="253">
        <f t="shared" si="5"/>
        <v>21856.5</v>
      </c>
    </row>
    <row r="149" spans="1:10" ht="12.75">
      <c r="A149" s="229"/>
      <c r="B149" s="353" t="s">
        <v>454</v>
      </c>
      <c r="C149" s="352"/>
      <c r="D149" s="237"/>
      <c r="E149" s="89"/>
      <c r="F149" s="354"/>
      <c r="G149" s="95"/>
      <c r="H149" s="253"/>
      <c r="I149" s="253"/>
      <c r="J149" s="253"/>
    </row>
    <row r="150" spans="1:10" ht="40.5" customHeight="1">
      <c r="A150" s="229">
        <v>4710</v>
      </c>
      <c r="B150" s="362" t="s">
        <v>842</v>
      </c>
      <c r="C150" s="357" t="s">
        <v>158</v>
      </c>
      <c r="D150" s="237">
        <f>SUM(D152:D153)</f>
        <v>176</v>
      </c>
      <c r="E150" s="89">
        <f>SUM(E152:E153)</f>
        <v>176</v>
      </c>
      <c r="F150" s="359" t="s">
        <v>164</v>
      </c>
      <c r="G150" s="95">
        <f>SUM(G152:G153)</f>
        <v>176</v>
      </c>
      <c r="H150" s="253">
        <f>SUM(H152:H153)</f>
        <v>176</v>
      </c>
      <c r="I150" s="253">
        <f>SUM(I152:I153)</f>
        <v>176</v>
      </c>
      <c r="J150" s="253">
        <f>SUM(J152:J153)</f>
        <v>176</v>
      </c>
    </row>
    <row r="151" spans="1:10" ht="12.75">
      <c r="A151" s="229"/>
      <c r="B151" s="353" t="s">
        <v>452</v>
      </c>
      <c r="C151" s="357"/>
      <c r="D151" s="237"/>
      <c r="E151" s="89"/>
      <c r="F151" s="359"/>
      <c r="G151" s="95"/>
      <c r="H151" s="253"/>
      <c r="I151" s="253"/>
      <c r="J151" s="253"/>
    </row>
    <row r="152" spans="1:10" ht="51" customHeight="1">
      <c r="A152" s="229">
        <v>4711</v>
      </c>
      <c r="B152" s="360" t="s">
        <v>350</v>
      </c>
      <c r="C152" s="361" t="s">
        <v>73</v>
      </c>
      <c r="D152" s="237">
        <f>SUM(E152:F152)</f>
        <v>0</v>
      </c>
      <c r="E152" s="89"/>
      <c r="F152" s="359" t="s">
        <v>164</v>
      </c>
      <c r="G152" s="95"/>
      <c r="H152" s="253"/>
      <c r="I152" s="253"/>
      <c r="J152" s="253"/>
    </row>
    <row r="153" spans="1:10" ht="29.25" customHeight="1">
      <c r="A153" s="229">
        <v>4712</v>
      </c>
      <c r="B153" s="360" t="s">
        <v>82</v>
      </c>
      <c r="C153" s="361" t="s">
        <v>74</v>
      </c>
      <c r="D153" s="237">
        <f>SUM(E153:F153)</f>
        <v>176</v>
      </c>
      <c r="E153" s="89">
        <v>176</v>
      </c>
      <c r="F153" s="359" t="s">
        <v>164</v>
      </c>
      <c r="G153" s="95">
        <v>176</v>
      </c>
      <c r="H153" s="253">
        <v>176</v>
      </c>
      <c r="I153" s="253">
        <v>176</v>
      </c>
      <c r="J153" s="253">
        <v>176</v>
      </c>
    </row>
    <row r="154" spans="1:10" ht="50.25" customHeight="1">
      <c r="A154" s="229">
        <v>4720</v>
      </c>
      <c r="B154" s="362" t="s">
        <v>843</v>
      </c>
      <c r="C154" s="357" t="s">
        <v>158</v>
      </c>
      <c r="D154" s="237">
        <f>SUM(D156:D159)</f>
        <v>1450</v>
      </c>
      <c r="E154" s="89">
        <f>SUM(E156:E159)</f>
        <v>1450</v>
      </c>
      <c r="F154" s="359" t="s">
        <v>164</v>
      </c>
      <c r="G154" s="95">
        <f>SUM(G156:G159)</f>
        <v>380</v>
      </c>
      <c r="H154" s="253">
        <f>SUM(H156:H159)</f>
        <v>700</v>
      </c>
      <c r="I154" s="253">
        <f>SUM(I156:I159)</f>
        <v>1030</v>
      </c>
      <c r="J154" s="253">
        <f>SUM(J156:J159)</f>
        <v>1450</v>
      </c>
    </row>
    <row r="155" spans="1:10" ht="12.75">
      <c r="A155" s="229"/>
      <c r="B155" s="353" t="s">
        <v>452</v>
      </c>
      <c r="C155" s="357"/>
      <c r="D155" s="237"/>
      <c r="E155" s="89"/>
      <c r="F155" s="359"/>
      <c r="G155" s="95"/>
      <c r="H155" s="253"/>
      <c r="I155" s="253"/>
      <c r="J155" s="253"/>
    </row>
    <row r="156" spans="1:10" ht="15.75" customHeight="1">
      <c r="A156" s="229">
        <v>4721</v>
      </c>
      <c r="B156" s="360" t="s">
        <v>534</v>
      </c>
      <c r="C156" s="361" t="s">
        <v>83</v>
      </c>
      <c r="D156" s="237">
        <f>SUM(E156:F156)</f>
        <v>0</v>
      </c>
      <c r="E156" s="89"/>
      <c r="F156" s="359" t="s">
        <v>164</v>
      </c>
      <c r="G156" s="95"/>
      <c r="H156" s="253"/>
      <c r="I156" s="253"/>
      <c r="J156" s="253"/>
    </row>
    <row r="157" spans="1:10" ht="12.75">
      <c r="A157" s="229">
        <v>4722</v>
      </c>
      <c r="B157" s="360" t="s">
        <v>535</v>
      </c>
      <c r="C157" s="365">
        <v>4822</v>
      </c>
      <c r="D157" s="237">
        <f>SUM(E157:F157)</f>
        <v>300</v>
      </c>
      <c r="E157" s="89">
        <v>300</v>
      </c>
      <c r="F157" s="359" t="s">
        <v>164</v>
      </c>
      <c r="G157" s="95"/>
      <c r="H157" s="253"/>
      <c r="I157" s="253"/>
      <c r="J157" s="253">
        <v>300</v>
      </c>
    </row>
    <row r="158" spans="1:10" ht="12.75">
      <c r="A158" s="229">
        <v>4723</v>
      </c>
      <c r="B158" s="360" t="s">
        <v>86</v>
      </c>
      <c r="C158" s="361" t="s">
        <v>84</v>
      </c>
      <c r="D158" s="237">
        <f>SUM(E158:F158)</f>
        <v>1150</v>
      </c>
      <c r="E158" s="89">
        <v>1150</v>
      </c>
      <c r="F158" s="359" t="s">
        <v>164</v>
      </c>
      <c r="G158" s="89">
        <v>380</v>
      </c>
      <c r="H158" s="218">
        <v>700</v>
      </c>
      <c r="I158" s="89">
        <v>1030</v>
      </c>
      <c r="J158" s="89">
        <v>1150</v>
      </c>
    </row>
    <row r="159" spans="1:10" ht="24">
      <c r="A159" s="229">
        <v>4724</v>
      </c>
      <c r="B159" s="360" t="s">
        <v>87</v>
      </c>
      <c r="C159" s="361" t="s">
        <v>85</v>
      </c>
      <c r="D159" s="237">
        <f>SUM(E159:F159)</f>
        <v>0</v>
      </c>
      <c r="E159" s="89"/>
      <c r="F159" s="359" t="s">
        <v>164</v>
      </c>
      <c r="G159" s="95"/>
      <c r="H159" s="253"/>
      <c r="I159" s="253"/>
      <c r="J159" s="253"/>
    </row>
    <row r="160" spans="1:10" ht="24">
      <c r="A160" s="229">
        <v>4730</v>
      </c>
      <c r="B160" s="362" t="s">
        <v>844</v>
      </c>
      <c r="C160" s="357" t="s">
        <v>158</v>
      </c>
      <c r="D160" s="237">
        <f>SUM(D162)</f>
        <v>0</v>
      </c>
      <c r="E160" s="89">
        <f>SUM(E162)</f>
        <v>0</v>
      </c>
      <c r="F160" s="359" t="s">
        <v>164</v>
      </c>
      <c r="G160" s="95">
        <f>SUM(G162)</f>
        <v>0</v>
      </c>
      <c r="H160" s="253">
        <f>SUM(H162)</f>
        <v>0</v>
      </c>
      <c r="I160" s="253">
        <f>SUM(I162)</f>
        <v>0</v>
      </c>
      <c r="J160" s="253">
        <f>SUM(J162)</f>
        <v>0</v>
      </c>
    </row>
    <row r="161" spans="1:10" ht="12.75">
      <c r="A161" s="229"/>
      <c r="B161" s="353" t="s">
        <v>452</v>
      </c>
      <c r="C161" s="357"/>
      <c r="D161" s="237"/>
      <c r="E161" s="89"/>
      <c r="F161" s="359"/>
      <c r="G161" s="95"/>
      <c r="H161" s="253"/>
      <c r="I161" s="253"/>
      <c r="J161" s="253"/>
    </row>
    <row r="162" spans="1:10" ht="24">
      <c r="A162" s="229">
        <v>4731</v>
      </c>
      <c r="B162" s="368" t="s">
        <v>845</v>
      </c>
      <c r="C162" s="361" t="s">
        <v>88</v>
      </c>
      <c r="D162" s="237">
        <f>SUM(E162:F162)</f>
        <v>0</v>
      </c>
      <c r="E162" s="89"/>
      <c r="F162" s="359" t="s">
        <v>164</v>
      </c>
      <c r="G162" s="95"/>
      <c r="H162" s="253"/>
      <c r="I162" s="253"/>
      <c r="J162" s="253"/>
    </row>
    <row r="163" spans="1:10" ht="46.5">
      <c r="A163" s="229">
        <v>4740</v>
      </c>
      <c r="B163" s="375" t="s">
        <v>846</v>
      </c>
      <c r="C163" s="357" t="s">
        <v>158</v>
      </c>
      <c r="D163" s="237">
        <f>SUM(D165:D166)</f>
        <v>0</v>
      </c>
      <c r="E163" s="89">
        <f>SUM(E165:E166)</f>
        <v>0</v>
      </c>
      <c r="F163" s="359" t="s">
        <v>164</v>
      </c>
      <c r="G163" s="95">
        <f>SUM(G165:G166)</f>
        <v>0</v>
      </c>
      <c r="H163" s="253">
        <f>SUM(H165:H166)</f>
        <v>0</v>
      </c>
      <c r="I163" s="253">
        <f>SUM(I165:I166)</f>
        <v>0</v>
      </c>
      <c r="J163" s="253">
        <f>SUM(J165:J166)</f>
        <v>0</v>
      </c>
    </row>
    <row r="164" spans="1:10" ht="12.75">
      <c r="A164" s="229"/>
      <c r="B164" s="353" t="s">
        <v>452</v>
      </c>
      <c r="C164" s="357"/>
      <c r="D164" s="237"/>
      <c r="E164" s="89"/>
      <c r="F164" s="359"/>
      <c r="G164" s="95"/>
      <c r="H164" s="253"/>
      <c r="I164" s="253"/>
      <c r="J164" s="253"/>
    </row>
    <row r="165" spans="1:10" ht="27.75" customHeight="1">
      <c r="A165" s="229">
        <v>4741</v>
      </c>
      <c r="B165" s="360" t="s">
        <v>536</v>
      </c>
      <c r="C165" s="361" t="s">
        <v>89</v>
      </c>
      <c r="D165" s="237">
        <f>SUM(E165:F165)</f>
        <v>0</v>
      </c>
      <c r="E165" s="89"/>
      <c r="F165" s="359" t="s">
        <v>164</v>
      </c>
      <c r="G165" s="95"/>
      <c r="H165" s="253"/>
      <c r="I165" s="253"/>
      <c r="J165" s="253"/>
    </row>
    <row r="166" spans="1:10" ht="27" customHeight="1">
      <c r="A166" s="229">
        <v>4742</v>
      </c>
      <c r="B166" s="360" t="s">
        <v>91</v>
      </c>
      <c r="C166" s="361" t="s">
        <v>90</v>
      </c>
      <c r="D166" s="237">
        <f>SUM(E166:F166)</f>
        <v>0</v>
      </c>
      <c r="E166" s="89"/>
      <c r="F166" s="359" t="s">
        <v>164</v>
      </c>
      <c r="G166" s="95"/>
      <c r="H166" s="253"/>
      <c r="I166" s="253"/>
      <c r="J166" s="253"/>
    </row>
    <row r="167" spans="1:10" ht="39.75" customHeight="1">
      <c r="A167" s="229">
        <v>4750</v>
      </c>
      <c r="B167" s="362" t="s">
        <v>847</v>
      </c>
      <c r="C167" s="357" t="s">
        <v>158</v>
      </c>
      <c r="D167" s="237">
        <f>SUM(D169)</f>
        <v>0</v>
      </c>
      <c r="E167" s="89">
        <f>SUM(E169)</f>
        <v>0</v>
      </c>
      <c r="F167" s="359" t="s">
        <v>164</v>
      </c>
      <c r="G167" s="95">
        <f>SUM(G169)</f>
        <v>0</v>
      </c>
      <c r="H167" s="253">
        <f>SUM(H169)</f>
        <v>0</v>
      </c>
      <c r="I167" s="253">
        <f>SUM(I169)</f>
        <v>0</v>
      </c>
      <c r="J167" s="253">
        <f>SUM(J169)</f>
        <v>0</v>
      </c>
    </row>
    <row r="168" spans="1:10" ht="12.75">
      <c r="A168" s="229"/>
      <c r="B168" s="353" t="s">
        <v>452</v>
      </c>
      <c r="C168" s="357"/>
      <c r="D168" s="237"/>
      <c r="E168" s="89"/>
      <c r="F168" s="359"/>
      <c r="G168" s="95"/>
      <c r="H168" s="253"/>
      <c r="I168" s="253"/>
      <c r="J168" s="253"/>
    </row>
    <row r="169" spans="1:10" ht="39.75" customHeight="1">
      <c r="A169" s="229">
        <v>4751</v>
      </c>
      <c r="B169" s="360" t="s">
        <v>92</v>
      </c>
      <c r="C169" s="361" t="s">
        <v>93</v>
      </c>
      <c r="D169" s="237">
        <f>SUM(E169:F169)</f>
        <v>0</v>
      </c>
      <c r="E169" s="89"/>
      <c r="F169" s="359" t="s">
        <v>164</v>
      </c>
      <c r="G169" s="95"/>
      <c r="H169" s="253"/>
      <c r="I169" s="253"/>
      <c r="J169" s="253"/>
    </row>
    <row r="170" spans="1:10" ht="17.25" customHeight="1">
      <c r="A170" s="229">
        <v>4760</v>
      </c>
      <c r="B170" s="375" t="s">
        <v>848</v>
      </c>
      <c r="C170" s="357" t="s">
        <v>158</v>
      </c>
      <c r="D170" s="237">
        <f>SUM(D172)</f>
        <v>0</v>
      </c>
      <c r="E170" s="89">
        <f>SUM(E172)</f>
        <v>0</v>
      </c>
      <c r="F170" s="359" t="s">
        <v>164</v>
      </c>
      <c r="G170" s="95">
        <f>SUM(G172)</f>
        <v>0</v>
      </c>
      <c r="H170" s="253">
        <f>SUM(H172)</f>
        <v>0</v>
      </c>
      <c r="I170" s="253">
        <f>SUM(I172)</f>
        <v>0</v>
      </c>
      <c r="J170" s="253">
        <f>SUM(J172)</f>
        <v>0</v>
      </c>
    </row>
    <row r="171" spans="1:10" ht="12.75">
      <c r="A171" s="229"/>
      <c r="B171" s="353" t="s">
        <v>452</v>
      </c>
      <c r="C171" s="357"/>
      <c r="D171" s="237"/>
      <c r="E171" s="89"/>
      <c r="F171" s="359"/>
      <c r="G171" s="95"/>
      <c r="H171" s="253"/>
      <c r="I171" s="253"/>
      <c r="J171" s="253"/>
    </row>
    <row r="172" spans="1:10" ht="17.25" customHeight="1">
      <c r="A172" s="229">
        <v>4761</v>
      </c>
      <c r="B172" s="360" t="s">
        <v>95</v>
      </c>
      <c r="C172" s="361" t="s">
        <v>94</v>
      </c>
      <c r="D172" s="237">
        <f>SUM(E172:F172)</f>
        <v>0</v>
      </c>
      <c r="E172" s="89"/>
      <c r="F172" s="359" t="s">
        <v>164</v>
      </c>
      <c r="G172" s="95"/>
      <c r="H172" s="253"/>
      <c r="I172" s="253"/>
      <c r="J172" s="253"/>
    </row>
    <row r="173" spans="1:10" ht="12.75">
      <c r="A173" s="229">
        <v>4770</v>
      </c>
      <c r="B173" s="362" t="s">
        <v>849</v>
      </c>
      <c r="C173" s="357" t="s">
        <v>158</v>
      </c>
      <c r="D173" s="237">
        <f aca="true" t="shared" si="6" ref="D173:J173">SUM(D175)</f>
        <v>20230.5</v>
      </c>
      <c r="E173" s="89">
        <f t="shared" si="6"/>
        <v>100330.5</v>
      </c>
      <c r="F173" s="354">
        <f t="shared" si="6"/>
        <v>0</v>
      </c>
      <c r="G173" s="95">
        <f t="shared" si="6"/>
        <v>1305.5</v>
      </c>
      <c r="H173" s="253">
        <f t="shared" si="6"/>
        <v>2011.6</v>
      </c>
      <c r="I173" s="253">
        <f t="shared" si="6"/>
        <v>3723.3</v>
      </c>
      <c r="J173" s="253">
        <f t="shared" si="6"/>
        <v>20230.5</v>
      </c>
    </row>
    <row r="174" spans="1:10" ht="13.5" thickBot="1">
      <c r="A174" s="229"/>
      <c r="B174" s="353" t="s">
        <v>452</v>
      </c>
      <c r="C174" s="357"/>
      <c r="D174" s="237"/>
      <c r="E174" s="89"/>
      <c r="F174" s="359"/>
      <c r="G174" s="95"/>
      <c r="H174" s="253"/>
      <c r="I174" s="253"/>
      <c r="J174" s="253"/>
    </row>
    <row r="175" spans="1:10" ht="16.5" thickBot="1">
      <c r="A175" s="229">
        <v>4771</v>
      </c>
      <c r="B175" s="360" t="s">
        <v>100</v>
      </c>
      <c r="C175" s="361" t="s">
        <v>96</v>
      </c>
      <c r="D175" s="237">
        <f>SUM(E175)-Ekamutner!D114</f>
        <v>20230.5</v>
      </c>
      <c r="E175" s="89">
        <v>100330.5</v>
      </c>
      <c r="F175" s="359">
        <v>0</v>
      </c>
      <c r="G175" s="254">
        <v>1305.5</v>
      </c>
      <c r="H175" s="254">
        <v>2011.6</v>
      </c>
      <c r="I175" s="254">
        <v>3723.3</v>
      </c>
      <c r="J175" s="126">
        <v>20230.5</v>
      </c>
    </row>
    <row r="176" spans="1:10" ht="36">
      <c r="A176" s="229">
        <v>4772</v>
      </c>
      <c r="B176" s="368" t="s">
        <v>514</v>
      </c>
      <c r="C176" s="357" t="s">
        <v>158</v>
      </c>
      <c r="D176" s="237">
        <f>SUM(E176:F176)</f>
        <v>0</v>
      </c>
      <c r="E176" s="89"/>
      <c r="F176" s="359" t="s">
        <v>165</v>
      </c>
      <c r="G176" s="89"/>
      <c r="H176" s="89"/>
      <c r="I176" s="89"/>
      <c r="J176" s="89"/>
    </row>
    <row r="177" spans="1:10" s="458" customFormat="1" ht="56.25" customHeight="1">
      <c r="A177" s="229">
        <v>5000</v>
      </c>
      <c r="B177" s="376" t="s">
        <v>850</v>
      </c>
      <c r="C177" s="357" t="s">
        <v>158</v>
      </c>
      <c r="D177" s="237">
        <f>SUM(D179,D197,D203,D206)</f>
        <v>223556.19999999998</v>
      </c>
      <c r="E177" s="235" t="s">
        <v>164</v>
      </c>
      <c r="F177" s="354">
        <f>SUM(F179,F197,F203,F206)</f>
        <v>223556.19999999998</v>
      </c>
      <c r="G177" s="95">
        <f>SUM(G179,G197,G203,G206)</f>
        <v>209056.19999999998</v>
      </c>
      <c r="H177" s="253">
        <f>SUM(H179,H197,H203,H206)</f>
        <v>210056.19999999998</v>
      </c>
      <c r="I177" s="253">
        <f>SUM(I179,I197,I203,I206)</f>
        <v>218556.19999999998</v>
      </c>
      <c r="J177" s="253">
        <f>SUM(J179,J197,J203,J206)</f>
        <v>223556.19999999998</v>
      </c>
    </row>
    <row r="178" spans="1:10" ht="12.75">
      <c r="A178" s="229"/>
      <c r="B178" s="353" t="s">
        <v>454</v>
      </c>
      <c r="C178" s="352"/>
      <c r="D178" s="237"/>
      <c r="E178" s="89"/>
      <c r="F178" s="354"/>
      <c r="G178" s="95"/>
      <c r="H178" s="253"/>
      <c r="I178" s="253"/>
      <c r="J178" s="253"/>
    </row>
    <row r="179" spans="1:10" ht="22.5">
      <c r="A179" s="229">
        <v>5100</v>
      </c>
      <c r="B179" s="360" t="s">
        <v>851</v>
      </c>
      <c r="C179" s="357" t="s">
        <v>158</v>
      </c>
      <c r="D179" s="237">
        <f>SUM(D181,D186,D191)</f>
        <v>223556.19999999998</v>
      </c>
      <c r="E179" s="235" t="s">
        <v>164</v>
      </c>
      <c r="F179" s="354">
        <f>SUM(F181,F186,F191)</f>
        <v>223556.19999999998</v>
      </c>
      <c r="G179" s="95">
        <f>SUM(G181,G186,G191)</f>
        <v>209056.19999999998</v>
      </c>
      <c r="H179" s="253">
        <f>SUM(H181,H186,H191)</f>
        <v>210056.19999999998</v>
      </c>
      <c r="I179" s="253">
        <f>SUM(I181,I186,I191)</f>
        <v>218556.19999999998</v>
      </c>
      <c r="J179" s="253">
        <f>SUM(J181,J186,J191)</f>
        <v>223556.19999999998</v>
      </c>
    </row>
    <row r="180" spans="1:10" ht="12.75">
      <c r="A180" s="229"/>
      <c r="B180" s="353" t="s">
        <v>454</v>
      </c>
      <c r="C180" s="352"/>
      <c r="D180" s="237"/>
      <c r="E180" s="89"/>
      <c r="F180" s="354"/>
      <c r="G180" s="95"/>
      <c r="H180" s="253"/>
      <c r="I180" s="253"/>
      <c r="J180" s="253"/>
    </row>
    <row r="181" spans="1:10" ht="24">
      <c r="A181" s="229">
        <v>5110</v>
      </c>
      <c r="B181" s="362" t="s">
        <v>852</v>
      </c>
      <c r="C181" s="357" t="s">
        <v>158</v>
      </c>
      <c r="D181" s="237">
        <f>SUM(D183:D185)</f>
        <v>192787.3</v>
      </c>
      <c r="E181" s="89" t="s">
        <v>165</v>
      </c>
      <c r="F181" s="354">
        <f>SUM(F183:F185)</f>
        <v>192787.3</v>
      </c>
      <c r="G181" s="95">
        <f>SUM(G183:G185)</f>
        <v>180287.3</v>
      </c>
      <c r="H181" s="253">
        <f>SUM(H183:H185)</f>
        <v>180287.3</v>
      </c>
      <c r="I181" s="253">
        <f>SUM(I183:I185)</f>
        <v>187787.3</v>
      </c>
      <c r="J181" s="253">
        <f>SUM(J183:J185)</f>
        <v>192787.3</v>
      </c>
    </row>
    <row r="182" spans="1:10" ht="12.75">
      <c r="A182" s="229"/>
      <c r="B182" s="353" t="s">
        <v>452</v>
      </c>
      <c r="C182" s="357"/>
      <c r="D182" s="237"/>
      <c r="E182" s="89"/>
      <c r="F182" s="359"/>
      <c r="G182" s="377"/>
      <c r="H182" s="149"/>
      <c r="I182" s="149"/>
      <c r="J182" s="149"/>
    </row>
    <row r="183" spans="1:10" ht="12.75">
      <c r="A183" s="229">
        <v>5111</v>
      </c>
      <c r="B183" s="360" t="s">
        <v>504</v>
      </c>
      <c r="C183" s="378" t="s">
        <v>97</v>
      </c>
      <c r="D183" s="237">
        <f>SUM(E183:F183)</f>
        <v>5000</v>
      </c>
      <c r="E183" s="235" t="s">
        <v>164</v>
      </c>
      <c r="F183" s="354">
        <v>5000</v>
      </c>
      <c r="G183" s="95"/>
      <c r="H183" s="253"/>
      <c r="I183" s="253"/>
      <c r="J183" s="253">
        <v>5000</v>
      </c>
    </row>
    <row r="184" spans="1:10" ht="20.25" customHeight="1">
      <c r="A184" s="229">
        <v>5112</v>
      </c>
      <c r="B184" s="360" t="s">
        <v>505</v>
      </c>
      <c r="C184" s="378" t="s">
        <v>98</v>
      </c>
      <c r="D184" s="237">
        <f>SUM(E184:F184)</f>
        <v>60000</v>
      </c>
      <c r="E184" s="235" t="s">
        <v>164</v>
      </c>
      <c r="F184" s="354">
        <v>60000</v>
      </c>
      <c r="G184" s="95">
        <v>60000</v>
      </c>
      <c r="H184" s="95">
        <v>60000</v>
      </c>
      <c r="I184" s="95">
        <v>60000</v>
      </c>
      <c r="J184" s="95">
        <v>60000</v>
      </c>
    </row>
    <row r="185" spans="1:10" ht="26.25" customHeight="1">
      <c r="A185" s="229">
        <v>5113</v>
      </c>
      <c r="B185" s="360" t="s">
        <v>506</v>
      </c>
      <c r="C185" s="378" t="s">
        <v>99</v>
      </c>
      <c r="D185" s="237">
        <f>SUM(E185:F185)</f>
        <v>127787.3</v>
      </c>
      <c r="E185" s="235" t="s">
        <v>164</v>
      </c>
      <c r="F185" s="354">
        <v>127787.3</v>
      </c>
      <c r="G185" s="354">
        <v>120287.3</v>
      </c>
      <c r="H185" s="354">
        <v>120287.3</v>
      </c>
      <c r="I185" s="354">
        <v>127787.3</v>
      </c>
      <c r="J185" s="354">
        <v>127787.3</v>
      </c>
    </row>
    <row r="186" spans="1:10" ht="28.5" customHeight="1">
      <c r="A186" s="229">
        <v>5120</v>
      </c>
      <c r="B186" s="362" t="s">
        <v>853</v>
      </c>
      <c r="C186" s="357" t="s">
        <v>158</v>
      </c>
      <c r="D186" s="237">
        <f>SUM(D188:D190)</f>
        <v>19750</v>
      </c>
      <c r="E186" s="89" t="s">
        <v>165</v>
      </c>
      <c r="F186" s="354">
        <f>SUM(F188:F190)</f>
        <v>19750</v>
      </c>
      <c r="G186" s="95">
        <f>SUM(G188:G190)</f>
        <v>17750</v>
      </c>
      <c r="H186" s="253">
        <f>SUM(H188:H190)</f>
        <v>18750</v>
      </c>
      <c r="I186" s="253">
        <f>SUM(I188:I190)</f>
        <v>19750</v>
      </c>
      <c r="J186" s="253">
        <f>SUM(J188:J190)</f>
        <v>19750</v>
      </c>
    </row>
    <row r="187" spans="1:10" ht="12.75">
      <c r="A187" s="229"/>
      <c r="B187" s="379" t="s">
        <v>452</v>
      </c>
      <c r="C187" s="357"/>
      <c r="D187" s="237"/>
      <c r="E187" s="89"/>
      <c r="F187" s="359"/>
      <c r="G187" s="377"/>
      <c r="H187" s="149"/>
      <c r="I187" s="149"/>
      <c r="J187" s="149"/>
    </row>
    <row r="188" spans="1:10" ht="12.75">
      <c r="A188" s="229">
        <v>5121</v>
      </c>
      <c r="B188" s="360" t="s">
        <v>501</v>
      </c>
      <c r="C188" s="378" t="s">
        <v>101</v>
      </c>
      <c r="D188" s="237">
        <f>SUM(E188:F188)</f>
        <v>0</v>
      </c>
      <c r="E188" s="235" t="s">
        <v>164</v>
      </c>
      <c r="F188" s="354"/>
      <c r="G188" s="95"/>
      <c r="H188" s="253"/>
      <c r="I188" s="253"/>
      <c r="J188" s="253"/>
    </row>
    <row r="189" spans="1:10" ht="12.75">
      <c r="A189" s="229">
        <v>5122</v>
      </c>
      <c r="B189" s="360" t="s">
        <v>502</v>
      </c>
      <c r="C189" s="378" t="s">
        <v>102</v>
      </c>
      <c r="D189" s="237">
        <f>SUM(E189:F189)</f>
        <v>1000</v>
      </c>
      <c r="E189" s="235" t="s">
        <v>164</v>
      </c>
      <c r="F189" s="354">
        <v>1000</v>
      </c>
      <c r="G189" s="95">
        <v>1000</v>
      </c>
      <c r="H189" s="380">
        <v>1000</v>
      </c>
      <c r="I189" s="380">
        <v>1000</v>
      </c>
      <c r="J189" s="380">
        <v>1000</v>
      </c>
    </row>
    <row r="190" spans="1:10" ht="17.25" customHeight="1">
      <c r="A190" s="229">
        <v>5123</v>
      </c>
      <c r="B190" s="360" t="s">
        <v>503</v>
      </c>
      <c r="C190" s="378" t="s">
        <v>103</v>
      </c>
      <c r="D190" s="237">
        <f>SUM(E190:F190)</f>
        <v>18750</v>
      </c>
      <c r="E190" s="235" t="s">
        <v>164</v>
      </c>
      <c r="F190" s="354">
        <v>18750</v>
      </c>
      <c r="G190" s="95">
        <v>16750</v>
      </c>
      <c r="H190" s="95">
        <v>17750</v>
      </c>
      <c r="I190" s="95">
        <v>18750</v>
      </c>
      <c r="J190" s="95">
        <v>18750</v>
      </c>
    </row>
    <row r="191" spans="1:10" ht="36.75" customHeight="1">
      <c r="A191" s="229">
        <v>5130</v>
      </c>
      <c r="B191" s="362" t="s">
        <v>854</v>
      </c>
      <c r="C191" s="357" t="s">
        <v>158</v>
      </c>
      <c r="D191" s="237">
        <f>SUM(D193:D196)</f>
        <v>11018.9</v>
      </c>
      <c r="E191" s="89" t="s">
        <v>165</v>
      </c>
      <c r="F191" s="354">
        <f>SUM(F193:F196)</f>
        <v>11018.9</v>
      </c>
      <c r="G191" s="95">
        <f>SUM(G193:G196)</f>
        <v>11018.9</v>
      </c>
      <c r="H191" s="253">
        <f>SUM(H193:H196)</f>
        <v>11018.9</v>
      </c>
      <c r="I191" s="253">
        <f>SUM(I193:I196)</f>
        <v>11018.9</v>
      </c>
      <c r="J191" s="253">
        <f>SUM(J193:J196)</f>
        <v>11018.9</v>
      </c>
    </row>
    <row r="192" spans="1:10" ht="12.75">
      <c r="A192" s="229"/>
      <c r="B192" s="353" t="s">
        <v>452</v>
      </c>
      <c r="C192" s="357"/>
      <c r="D192" s="237"/>
      <c r="E192" s="89"/>
      <c r="F192" s="359"/>
      <c r="G192" s="377"/>
      <c r="H192" s="149"/>
      <c r="I192" s="149"/>
      <c r="J192" s="149"/>
    </row>
    <row r="193" spans="1:10" ht="17.25" customHeight="1">
      <c r="A193" s="229">
        <v>5131</v>
      </c>
      <c r="B193" s="360" t="s">
        <v>106</v>
      </c>
      <c r="C193" s="378" t="s">
        <v>104</v>
      </c>
      <c r="D193" s="237">
        <f>SUM(E193:F193)</f>
        <v>1000</v>
      </c>
      <c r="E193" s="235" t="s">
        <v>164</v>
      </c>
      <c r="F193" s="354">
        <v>1000</v>
      </c>
      <c r="G193" s="95">
        <v>1000</v>
      </c>
      <c r="H193" s="253">
        <v>1000</v>
      </c>
      <c r="I193" s="253">
        <v>1000</v>
      </c>
      <c r="J193" s="253">
        <v>1000</v>
      </c>
    </row>
    <row r="194" spans="1:10" ht="17.25" customHeight="1">
      <c r="A194" s="229">
        <v>5132</v>
      </c>
      <c r="B194" s="360" t="s">
        <v>498</v>
      </c>
      <c r="C194" s="378" t="s">
        <v>105</v>
      </c>
      <c r="D194" s="237">
        <f>SUM(E194:F194)</f>
        <v>0</v>
      </c>
      <c r="E194" s="235" t="s">
        <v>164</v>
      </c>
      <c r="F194" s="354"/>
      <c r="G194" s="95"/>
      <c r="H194" s="253"/>
      <c r="I194" s="253"/>
      <c r="J194" s="253"/>
    </row>
    <row r="195" spans="1:10" ht="17.25" customHeight="1">
      <c r="A195" s="229">
        <v>5133</v>
      </c>
      <c r="B195" s="360" t="s">
        <v>499</v>
      </c>
      <c r="C195" s="378" t="s">
        <v>112</v>
      </c>
      <c r="D195" s="237">
        <f>SUM(E195:F195)</f>
        <v>0</v>
      </c>
      <c r="E195" s="235" t="s">
        <v>165</v>
      </c>
      <c r="F195" s="354"/>
      <c r="G195" s="95"/>
      <c r="H195" s="253"/>
      <c r="I195" s="253"/>
      <c r="J195" s="253"/>
    </row>
    <row r="196" spans="1:10" ht="17.25" customHeight="1">
      <c r="A196" s="229">
        <v>5134</v>
      </c>
      <c r="B196" s="360" t="s">
        <v>500</v>
      </c>
      <c r="C196" s="378" t="s">
        <v>113</v>
      </c>
      <c r="D196" s="237">
        <f>SUM(E196:F196)</f>
        <v>10018.9</v>
      </c>
      <c r="E196" s="235" t="s">
        <v>165</v>
      </c>
      <c r="F196" s="218">
        <v>10018.9</v>
      </c>
      <c r="G196" s="253">
        <v>10018.9</v>
      </c>
      <c r="H196" s="218">
        <v>10018.9</v>
      </c>
      <c r="I196" s="253">
        <v>10018.9</v>
      </c>
      <c r="J196" s="253">
        <v>10018.9</v>
      </c>
    </row>
    <row r="197" spans="1:10" ht="19.5" customHeight="1">
      <c r="A197" s="229">
        <v>5200</v>
      </c>
      <c r="B197" s="362" t="s">
        <v>855</v>
      </c>
      <c r="C197" s="357" t="s">
        <v>158</v>
      </c>
      <c r="D197" s="237">
        <f>SUM(D199:D202)</f>
        <v>0</v>
      </c>
      <c r="E197" s="235" t="s">
        <v>164</v>
      </c>
      <c r="F197" s="354">
        <f>SUM(F199:F202)</f>
        <v>0</v>
      </c>
      <c r="G197" s="95">
        <f>SUM(G199:G202)</f>
        <v>0</v>
      </c>
      <c r="H197" s="253">
        <f>SUM(H199:H202)</f>
        <v>0</v>
      </c>
      <c r="I197" s="253">
        <f>SUM(I199:I202)</f>
        <v>0</v>
      </c>
      <c r="J197" s="253">
        <f>SUM(J199:J202)</f>
        <v>0</v>
      </c>
    </row>
    <row r="198" spans="1:10" ht="12.75">
      <c r="A198" s="229"/>
      <c r="B198" s="353" t="s">
        <v>454</v>
      </c>
      <c r="C198" s="352"/>
      <c r="D198" s="237"/>
      <c r="E198" s="89"/>
      <c r="F198" s="354"/>
      <c r="G198" s="95"/>
      <c r="H198" s="253"/>
      <c r="I198" s="253"/>
      <c r="J198" s="253"/>
    </row>
    <row r="199" spans="1:10" ht="27" customHeight="1">
      <c r="A199" s="229">
        <v>5211</v>
      </c>
      <c r="B199" s="360" t="s">
        <v>515</v>
      </c>
      <c r="C199" s="378" t="s">
        <v>107</v>
      </c>
      <c r="D199" s="237">
        <f>SUM(E199:F199)</f>
        <v>0</v>
      </c>
      <c r="E199" s="235" t="s">
        <v>164</v>
      </c>
      <c r="F199" s="354"/>
      <c r="G199" s="95"/>
      <c r="H199" s="253"/>
      <c r="I199" s="253"/>
      <c r="J199" s="253"/>
    </row>
    <row r="200" spans="1:10" ht="17.25" customHeight="1">
      <c r="A200" s="229">
        <v>5221</v>
      </c>
      <c r="B200" s="360" t="s">
        <v>516</v>
      </c>
      <c r="C200" s="378" t="s">
        <v>108</v>
      </c>
      <c r="D200" s="237">
        <f>SUM(E200:F200)</f>
        <v>0</v>
      </c>
      <c r="E200" s="235" t="s">
        <v>164</v>
      </c>
      <c r="F200" s="354">
        <v>0</v>
      </c>
      <c r="G200" s="95">
        <v>0</v>
      </c>
      <c r="H200" s="253">
        <v>0</v>
      </c>
      <c r="I200" s="253">
        <v>0</v>
      </c>
      <c r="J200" s="253">
        <v>0</v>
      </c>
    </row>
    <row r="201" spans="1:10" ht="24.75" customHeight="1">
      <c r="A201" s="229">
        <v>5231</v>
      </c>
      <c r="B201" s="360" t="s">
        <v>517</v>
      </c>
      <c r="C201" s="378" t="s">
        <v>109</v>
      </c>
      <c r="D201" s="237">
        <f>SUM(E201:F201)</f>
        <v>0</v>
      </c>
      <c r="E201" s="235" t="s">
        <v>164</v>
      </c>
      <c r="F201" s="354"/>
      <c r="G201" s="95"/>
      <c r="H201" s="253"/>
      <c r="I201" s="253"/>
      <c r="J201" s="253"/>
    </row>
    <row r="202" spans="1:10" ht="17.25" customHeight="1">
      <c r="A202" s="229">
        <v>5241</v>
      </c>
      <c r="B202" s="360" t="s">
        <v>111</v>
      </c>
      <c r="C202" s="378" t="s">
        <v>110</v>
      </c>
      <c r="D202" s="237">
        <f>SUM(E202:F202)</f>
        <v>0</v>
      </c>
      <c r="E202" s="235" t="s">
        <v>164</v>
      </c>
      <c r="F202" s="354"/>
      <c r="G202" s="95"/>
      <c r="H202" s="253"/>
      <c r="I202" s="253"/>
      <c r="J202" s="253"/>
    </row>
    <row r="203" spans="1:10" ht="12.75">
      <c r="A203" s="229">
        <v>5300</v>
      </c>
      <c r="B203" s="362" t="s">
        <v>856</v>
      </c>
      <c r="C203" s="357" t="s">
        <v>158</v>
      </c>
      <c r="D203" s="237">
        <f>SUM(D205)</f>
        <v>0</v>
      </c>
      <c r="E203" s="235" t="s">
        <v>164</v>
      </c>
      <c r="F203" s="354">
        <f>SUM(F205)</f>
        <v>0</v>
      </c>
      <c r="G203" s="95">
        <f>SUM(G205)</f>
        <v>0</v>
      </c>
      <c r="H203" s="253">
        <f>SUM(H205)</f>
        <v>0</v>
      </c>
      <c r="I203" s="253">
        <f>SUM(I205)</f>
        <v>0</v>
      </c>
      <c r="J203" s="253">
        <f>SUM(J205)</f>
        <v>0</v>
      </c>
    </row>
    <row r="204" spans="1:10" ht="12.75">
      <c r="A204" s="229"/>
      <c r="B204" s="353" t="s">
        <v>454</v>
      </c>
      <c r="C204" s="352"/>
      <c r="D204" s="237"/>
      <c r="E204" s="89"/>
      <c r="F204" s="354"/>
      <c r="G204" s="95"/>
      <c r="H204" s="253"/>
      <c r="I204" s="253"/>
      <c r="J204" s="253"/>
    </row>
    <row r="205" spans="1:10" ht="13.5" customHeight="1">
      <c r="A205" s="229">
        <v>5311</v>
      </c>
      <c r="B205" s="360" t="s">
        <v>537</v>
      </c>
      <c r="C205" s="378" t="s">
        <v>114</v>
      </c>
      <c r="D205" s="237">
        <f>SUM(E205:F205)</f>
        <v>0</v>
      </c>
      <c r="E205" s="235" t="s">
        <v>164</v>
      </c>
      <c r="F205" s="354"/>
      <c r="G205" s="95"/>
      <c r="H205" s="253"/>
      <c r="I205" s="253"/>
      <c r="J205" s="253"/>
    </row>
    <row r="206" spans="1:10" ht="22.5">
      <c r="A206" s="229">
        <v>5400</v>
      </c>
      <c r="B206" s="362" t="s">
        <v>857</v>
      </c>
      <c r="C206" s="357" t="s">
        <v>158</v>
      </c>
      <c r="D206" s="237">
        <f>SUM(D208:D211)</f>
        <v>0</v>
      </c>
      <c r="E206" s="235" t="s">
        <v>164</v>
      </c>
      <c r="F206" s="354">
        <f>SUM(F208:F211)</f>
        <v>0</v>
      </c>
      <c r="G206" s="95">
        <f>SUM(G208:G211)</f>
        <v>0</v>
      </c>
      <c r="H206" s="253">
        <f>SUM(H208:H211)</f>
        <v>0</v>
      </c>
      <c r="I206" s="253">
        <f>SUM(I208:I211)</f>
        <v>0</v>
      </c>
      <c r="J206" s="253">
        <f>SUM(J208:J211)</f>
        <v>0</v>
      </c>
    </row>
    <row r="207" spans="1:10" ht="12.75">
      <c r="A207" s="229"/>
      <c r="B207" s="353" t="s">
        <v>454</v>
      </c>
      <c r="C207" s="352"/>
      <c r="D207" s="237"/>
      <c r="E207" s="89"/>
      <c r="F207" s="354"/>
      <c r="G207" s="95"/>
      <c r="H207" s="253"/>
      <c r="I207" s="253"/>
      <c r="J207" s="253"/>
    </row>
    <row r="208" spans="1:10" ht="12.75">
      <c r="A208" s="229">
        <v>5411</v>
      </c>
      <c r="B208" s="360" t="s">
        <v>538</v>
      </c>
      <c r="C208" s="378" t="s">
        <v>115</v>
      </c>
      <c r="D208" s="237">
        <f>SUM(E208:F208)</f>
        <v>0</v>
      </c>
      <c r="E208" s="235" t="s">
        <v>164</v>
      </c>
      <c r="F208" s="354"/>
      <c r="G208" s="95"/>
      <c r="H208" s="253"/>
      <c r="I208" s="253"/>
      <c r="J208" s="253"/>
    </row>
    <row r="209" spans="1:10" ht="12.75">
      <c r="A209" s="229">
        <v>5421</v>
      </c>
      <c r="B209" s="360" t="s">
        <v>539</v>
      </c>
      <c r="C209" s="378" t="s">
        <v>116</v>
      </c>
      <c r="D209" s="237">
        <f>SUM(E209:F209)</f>
        <v>0</v>
      </c>
      <c r="E209" s="235" t="s">
        <v>164</v>
      </c>
      <c r="F209" s="354"/>
      <c r="G209" s="95"/>
      <c r="H209" s="253"/>
      <c r="I209" s="253"/>
      <c r="J209" s="253"/>
    </row>
    <row r="210" spans="1:10" ht="12.75">
      <c r="A210" s="229">
        <v>5431</v>
      </c>
      <c r="B210" s="360" t="s">
        <v>118</v>
      </c>
      <c r="C210" s="378" t="s">
        <v>117</v>
      </c>
      <c r="D210" s="237">
        <f>SUM(E210:F210)</f>
        <v>0</v>
      </c>
      <c r="E210" s="235" t="s">
        <v>164</v>
      </c>
      <c r="F210" s="354"/>
      <c r="G210" s="95"/>
      <c r="H210" s="253"/>
      <c r="I210" s="253"/>
      <c r="J210" s="253"/>
    </row>
    <row r="211" spans="1:10" ht="12.75">
      <c r="A211" s="229">
        <v>5441</v>
      </c>
      <c r="B211" s="381" t="s">
        <v>50</v>
      </c>
      <c r="C211" s="378" t="s">
        <v>119</v>
      </c>
      <c r="D211" s="237">
        <f>SUM(E211:F211)</f>
        <v>0</v>
      </c>
      <c r="E211" s="235" t="s">
        <v>164</v>
      </c>
      <c r="F211" s="354"/>
      <c r="G211" s="95"/>
      <c r="H211" s="253"/>
      <c r="I211" s="253"/>
      <c r="J211" s="253"/>
    </row>
    <row r="212" spans="1:10" s="451" customFormat="1" ht="59.25" customHeight="1">
      <c r="A212" s="382" t="s">
        <v>333</v>
      </c>
      <c r="B212" s="383" t="s">
        <v>858</v>
      </c>
      <c r="C212" s="384" t="s">
        <v>158</v>
      </c>
      <c r="D212" s="237">
        <f>SUM(D214,D219,D227,D230)</f>
        <v>-7500</v>
      </c>
      <c r="E212" s="89" t="s">
        <v>157</v>
      </c>
      <c r="F212" s="354">
        <f>SUM(F214,F219,F227,F230)</f>
        <v>-7500</v>
      </c>
      <c r="G212" s="95">
        <f>SUM(G214,G219,G227,G230)</f>
        <v>0</v>
      </c>
      <c r="H212" s="253">
        <f>SUM(H214,H219,H227,H230)</f>
        <v>0</v>
      </c>
      <c r="I212" s="253">
        <f>SUM(I214,I219,I227,I230)</f>
        <v>-7500</v>
      </c>
      <c r="J212" s="253">
        <f>SUM(J214,J219,J227,J230)</f>
        <v>-7500</v>
      </c>
    </row>
    <row r="213" spans="1:10" s="451" customFormat="1" ht="12.75">
      <c r="A213" s="382"/>
      <c r="B213" s="385" t="s">
        <v>451</v>
      </c>
      <c r="C213" s="384"/>
      <c r="D213" s="237"/>
      <c r="E213" s="89"/>
      <c r="F213" s="354"/>
      <c r="G213" s="95"/>
      <c r="H213" s="253"/>
      <c r="I213" s="253"/>
      <c r="J213" s="253"/>
    </row>
    <row r="214" spans="1:10" s="459" customFormat="1" ht="28.5">
      <c r="A214" s="386" t="s">
        <v>334</v>
      </c>
      <c r="B214" s="387" t="s">
        <v>859</v>
      </c>
      <c r="C214" s="388" t="s">
        <v>158</v>
      </c>
      <c r="D214" s="237">
        <f>SUM(D216:D218)</f>
        <v>0</v>
      </c>
      <c r="E214" s="89" t="s">
        <v>157</v>
      </c>
      <c r="F214" s="354">
        <f>SUM(F216:F218)</f>
        <v>0</v>
      </c>
      <c r="G214" s="95">
        <f>SUM(G216:G218)</f>
        <v>0</v>
      </c>
      <c r="H214" s="253">
        <f>SUM(H216:H218)</f>
        <v>0</v>
      </c>
      <c r="I214" s="253">
        <f>SUM(I216:I218)</f>
        <v>0</v>
      </c>
      <c r="J214" s="253">
        <f>SUM(J216:J218)</f>
        <v>0</v>
      </c>
    </row>
    <row r="215" spans="1:10" s="459" customFormat="1" ht="12.75">
      <c r="A215" s="386"/>
      <c r="B215" s="385" t="s">
        <v>451</v>
      </c>
      <c r="C215" s="388"/>
      <c r="D215" s="237"/>
      <c r="E215" s="89"/>
      <c r="F215" s="354"/>
      <c r="G215" s="95"/>
      <c r="H215" s="253"/>
      <c r="I215" s="253"/>
      <c r="J215" s="253"/>
    </row>
    <row r="216" spans="1:10" s="459" customFormat="1" ht="12.75">
      <c r="A216" s="386" t="s">
        <v>335</v>
      </c>
      <c r="B216" s="389" t="s">
        <v>546</v>
      </c>
      <c r="C216" s="390" t="s">
        <v>541</v>
      </c>
      <c r="D216" s="237">
        <f>SUM(E216:F216)</f>
        <v>0</v>
      </c>
      <c r="E216" s="89" t="s">
        <v>165</v>
      </c>
      <c r="F216" s="354"/>
      <c r="G216" s="95"/>
      <c r="H216" s="253"/>
      <c r="I216" s="253"/>
      <c r="J216" s="253"/>
    </row>
    <row r="217" spans="1:10" s="460" customFormat="1" ht="12.75">
      <c r="A217" s="386" t="s">
        <v>336</v>
      </c>
      <c r="B217" s="389" t="s">
        <v>545</v>
      </c>
      <c r="C217" s="390" t="s">
        <v>542</v>
      </c>
      <c r="D217" s="237">
        <f>SUM(E217:F217)</f>
        <v>0</v>
      </c>
      <c r="E217" s="89" t="s">
        <v>165</v>
      </c>
      <c r="F217" s="391"/>
      <c r="G217" s="392"/>
      <c r="H217" s="393"/>
      <c r="I217" s="393"/>
      <c r="J217" s="393"/>
    </row>
    <row r="218" spans="1:10" s="459" customFormat="1" ht="30.75" customHeight="1">
      <c r="A218" s="319" t="s">
        <v>337</v>
      </c>
      <c r="B218" s="389" t="s">
        <v>548</v>
      </c>
      <c r="C218" s="390" t="s">
        <v>543</v>
      </c>
      <c r="D218" s="237">
        <f>SUM(E218:F218)</f>
        <v>0</v>
      </c>
      <c r="E218" s="89" t="s">
        <v>157</v>
      </c>
      <c r="F218" s="354"/>
      <c r="G218" s="95"/>
      <c r="H218" s="253"/>
      <c r="I218" s="253"/>
      <c r="J218" s="253"/>
    </row>
    <row r="219" spans="1:10" s="459" customFormat="1" ht="31.5" customHeight="1">
      <c r="A219" s="319" t="s">
        <v>338</v>
      </c>
      <c r="B219" s="387" t="s">
        <v>860</v>
      </c>
      <c r="C219" s="388" t="s">
        <v>158</v>
      </c>
      <c r="D219" s="237">
        <f>SUM(D221:D222)</f>
        <v>0</v>
      </c>
      <c r="E219" s="89" t="s">
        <v>157</v>
      </c>
      <c r="F219" s="354">
        <f>SUM(F221:F222)</f>
        <v>0</v>
      </c>
      <c r="G219" s="95">
        <f>SUM(G221:G222)</f>
        <v>0</v>
      </c>
      <c r="H219" s="253">
        <f>SUM(H221:H222)</f>
        <v>0</v>
      </c>
      <c r="I219" s="253">
        <f>SUM(I221:I222)</f>
        <v>0</v>
      </c>
      <c r="J219" s="253">
        <f>SUM(J221:J222)</f>
        <v>0</v>
      </c>
    </row>
    <row r="220" spans="1:10" s="459" customFormat="1" ht="12.75">
      <c r="A220" s="319"/>
      <c r="B220" s="385" t="s">
        <v>451</v>
      </c>
      <c r="C220" s="388"/>
      <c r="D220" s="237"/>
      <c r="E220" s="89"/>
      <c r="F220" s="354"/>
      <c r="G220" s="95"/>
      <c r="H220" s="253"/>
      <c r="I220" s="253"/>
      <c r="J220" s="253"/>
    </row>
    <row r="221" spans="1:10" s="459" customFormat="1" ht="29.25" customHeight="1">
      <c r="A221" s="319" t="s">
        <v>339</v>
      </c>
      <c r="B221" s="389" t="s">
        <v>531</v>
      </c>
      <c r="C221" s="388" t="s">
        <v>549</v>
      </c>
      <c r="D221" s="237">
        <f>SUM(E221:F221)</f>
        <v>0</v>
      </c>
      <c r="E221" s="89" t="s">
        <v>157</v>
      </c>
      <c r="F221" s="354"/>
      <c r="G221" s="95"/>
      <c r="H221" s="253"/>
      <c r="I221" s="253"/>
      <c r="J221" s="253"/>
    </row>
    <row r="222" spans="1:10" s="459" customFormat="1" ht="25.5">
      <c r="A222" s="319" t="s">
        <v>340</v>
      </c>
      <c r="B222" s="389" t="s">
        <v>861</v>
      </c>
      <c r="C222" s="388" t="s">
        <v>158</v>
      </c>
      <c r="D222" s="237">
        <f>SUM(D224:D226)</f>
        <v>0</v>
      </c>
      <c r="E222" s="89" t="s">
        <v>157</v>
      </c>
      <c r="F222" s="354">
        <f>SUM(F224:F226)</f>
        <v>0</v>
      </c>
      <c r="G222" s="95">
        <f>SUM(G224:G226)</f>
        <v>0</v>
      </c>
      <c r="H222" s="253">
        <f>SUM(H224:H226)</f>
        <v>0</v>
      </c>
      <c r="I222" s="253">
        <f>SUM(I224:I226)</f>
        <v>0</v>
      </c>
      <c r="J222" s="253">
        <f>SUM(J224:J226)</f>
        <v>0</v>
      </c>
    </row>
    <row r="223" spans="1:10" s="459" customFormat="1" ht="12.75">
      <c r="A223" s="319"/>
      <c r="B223" s="385" t="s">
        <v>452</v>
      </c>
      <c r="C223" s="388"/>
      <c r="D223" s="237"/>
      <c r="E223" s="89"/>
      <c r="F223" s="354"/>
      <c r="G223" s="95"/>
      <c r="H223" s="253"/>
      <c r="I223" s="253"/>
      <c r="J223" s="253"/>
    </row>
    <row r="224" spans="1:10" s="459" customFormat="1" ht="12.75">
      <c r="A224" s="319" t="s">
        <v>341</v>
      </c>
      <c r="B224" s="385" t="s">
        <v>528</v>
      </c>
      <c r="C224" s="390" t="s">
        <v>550</v>
      </c>
      <c r="D224" s="237">
        <f>SUM(E224:F224)</f>
        <v>0</v>
      </c>
      <c r="E224" s="89" t="s">
        <v>165</v>
      </c>
      <c r="F224" s="354"/>
      <c r="G224" s="95"/>
      <c r="H224" s="253"/>
      <c r="I224" s="253"/>
      <c r="J224" s="253"/>
    </row>
    <row r="225" spans="1:10" s="459" customFormat="1" ht="25.5">
      <c r="A225" s="394" t="s">
        <v>342</v>
      </c>
      <c r="B225" s="385" t="s">
        <v>527</v>
      </c>
      <c r="C225" s="388" t="s">
        <v>551</v>
      </c>
      <c r="D225" s="237">
        <f>SUM(E225:F225)</f>
        <v>0</v>
      </c>
      <c r="E225" s="89" t="s">
        <v>157</v>
      </c>
      <c r="F225" s="354"/>
      <c r="G225" s="95"/>
      <c r="H225" s="253"/>
      <c r="I225" s="253"/>
      <c r="J225" s="253"/>
    </row>
    <row r="226" spans="1:10" s="459" customFormat="1" ht="25.5">
      <c r="A226" s="319" t="s">
        <v>343</v>
      </c>
      <c r="B226" s="395" t="s">
        <v>526</v>
      </c>
      <c r="C226" s="388" t="s">
        <v>552</v>
      </c>
      <c r="D226" s="237">
        <f>SUM(E226:F226)</f>
        <v>0</v>
      </c>
      <c r="E226" s="89" t="s">
        <v>157</v>
      </c>
      <c r="F226" s="354"/>
      <c r="G226" s="95"/>
      <c r="H226" s="253"/>
      <c r="I226" s="253"/>
      <c r="J226" s="253"/>
    </row>
    <row r="227" spans="1:10" s="459" customFormat="1" ht="28.5">
      <c r="A227" s="319" t="s">
        <v>344</v>
      </c>
      <c r="B227" s="387" t="s">
        <v>862</v>
      </c>
      <c r="C227" s="388" t="s">
        <v>158</v>
      </c>
      <c r="D227" s="237">
        <f>SUM(D229)</f>
        <v>0</v>
      </c>
      <c r="E227" s="89" t="s">
        <v>157</v>
      </c>
      <c r="F227" s="354">
        <f>SUM(F229)</f>
        <v>0</v>
      </c>
      <c r="G227" s="95">
        <f>SUM(G229)</f>
        <v>0</v>
      </c>
      <c r="H227" s="253">
        <f>SUM(H229)</f>
        <v>0</v>
      </c>
      <c r="I227" s="253">
        <f>SUM(I229)</f>
        <v>0</v>
      </c>
      <c r="J227" s="253">
        <f>SUM(J229)</f>
        <v>0</v>
      </c>
    </row>
    <row r="228" spans="1:10" s="459" customFormat="1" ht="12.75">
      <c r="A228" s="319"/>
      <c r="B228" s="385" t="s">
        <v>451</v>
      </c>
      <c r="C228" s="388"/>
      <c r="D228" s="237"/>
      <c r="E228" s="89"/>
      <c r="F228" s="354"/>
      <c r="G228" s="95"/>
      <c r="H228" s="253"/>
      <c r="I228" s="253"/>
      <c r="J228" s="253"/>
    </row>
    <row r="229" spans="1:10" s="459" customFormat="1" ht="25.5">
      <c r="A229" s="394" t="s">
        <v>345</v>
      </c>
      <c r="B229" s="389" t="s">
        <v>529</v>
      </c>
      <c r="C229" s="384" t="s">
        <v>554</v>
      </c>
      <c r="D229" s="237">
        <f>SUM(E229:F229)</f>
        <v>0</v>
      </c>
      <c r="E229" s="89" t="s">
        <v>157</v>
      </c>
      <c r="F229" s="354"/>
      <c r="G229" s="95"/>
      <c r="H229" s="253"/>
      <c r="I229" s="253"/>
      <c r="J229" s="253"/>
    </row>
    <row r="230" spans="1:10" s="459" customFormat="1" ht="55.5">
      <c r="A230" s="319" t="s">
        <v>346</v>
      </c>
      <c r="B230" s="387" t="s">
        <v>863</v>
      </c>
      <c r="C230" s="388" t="s">
        <v>158</v>
      </c>
      <c r="D230" s="237">
        <f>SUM(D232:D235)</f>
        <v>-7500</v>
      </c>
      <c r="E230" s="89" t="s">
        <v>157</v>
      </c>
      <c r="F230" s="354">
        <f>SUM(F232:F235)</f>
        <v>-7500</v>
      </c>
      <c r="G230" s="95">
        <f>SUM(G232:G235)</f>
        <v>0</v>
      </c>
      <c r="H230" s="253">
        <f>SUM(H232:H235)</f>
        <v>0</v>
      </c>
      <c r="I230" s="253">
        <f>SUM(I232:I235)</f>
        <v>-7500</v>
      </c>
      <c r="J230" s="253">
        <f>SUM(J232:J235)</f>
        <v>-7500</v>
      </c>
    </row>
    <row r="231" spans="1:10" s="459" customFormat="1" ht="12.75">
      <c r="A231" s="319"/>
      <c r="B231" s="385" t="s">
        <v>451</v>
      </c>
      <c r="C231" s="388"/>
      <c r="D231" s="237"/>
      <c r="E231" s="89"/>
      <c r="F231" s="354"/>
      <c r="G231" s="95"/>
      <c r="H231" s="253"/>
      <c r="I231" s="253"/>
      <c r="J231" s="253"/>
    </row>
    <row r="232" spans="1:10" s="459" customFormat="1" ht="12.75">
      <c r="A232" s="319" t="s">
        <v>347</v>
      </c>
      <c r="B232" s="389" t="s">
        <v>555</v>
      </c>
      <c r="C232" s="390" t="s">
        <v>557</v>
      </c>
      <c r="D232" s="237">
        <f>SUM(E232:F232)</f>
        <v>-7500</v>
      </c>
      <c r="E232" s="89" t="s">
        <v>157</v>
      </c>
      <c r="F232" s="354">
        <v>-7500</v>
      </c>
      <c r="G232" s="95"/>
      <c r="H232" s="253"/>
      <c r="I232" s="253">
        <v>-7500</v>
      </c>
      <c r="J232" s="253">
        <v>-7500</v>
      </c>
    </row>
    <row r="233" spans="1:10" s="459" customFormat="1" ht="15.75" customHeight="1">
      <c r="A233" s="394" t="s">
        <v>351</v>
      </c>
      <c r="B233" s="389" t="s">
        <v>556</v>
      </c>
      <c r="C233" s="384" t="s">
        <v>558</v>
      </c>
      <c r="D233" s="237">
        <f>SUM(E233:F233)</f>
        <v>0</v>
      </c>
      <c r="E233" s="89" t="s">
        <v>157</v>
      </c>
      <c r="F233" s="354"/>
      <c r="G233" s="95"/>
      <c r="H233" s="253"/>
      <c r="I233" s="253"/>
      <c r="J233" s="253"/>
    </row>
    <row r="234" spans="1:10" s="459" customFormat="1" ht="25.5">
      <c r="A234" s="319" t="s">
        <v>352</v>
      </c>
      <c r="B234" s="389" t="s">
        <v>417</v>
      </c>
      <c r="C234" s="388" t="s">
        <v>559</v>
      </c>
      <c r="D234" s="237">
        <f>SUM(E234:F234)</f>
        <v>0</v>
      </c>
      <c r="E234" s="89" t="s">
        <v>157</v>
      </c>
      <c r="F234" s="354"/>
      <c r="G234" s="95"/>
      <c r="H234" s="253"/>
      <c r="I234" s="253"/>
      <c r="J234" s="253"/>
    </row>
    <row r="235" spans="1:10" s="459" customFormat="1" ht="25.5">
      <c r="A235" s="319" t="s">
        <v>353</v>
      </c>
      <c r="B235" s="389" t="s">
        <v>530</v>
      </c>
      <c r="C235" s="388" t="s">
        <v>560</v>
      </c>
      <c r="D235" s="237">
        <f>SUM(E235:F235)</f>
        <v>0</v>
      </c>
      <c r="E235" s="89" t="s">
        <v>157</v>
      </c>
      <c r="F235" s="354"/>
      <c r="G235" s="95"/>
      <c r="H235" s="253"/>
      <c r="I235" s="253"/>
      <c r="J235" s="253"/>
    </row>
    <row r="236" spans="1:10" ht="12.75">
      <c r="A236" s="5"/>
      <c r="B236" s="5"/>
      <c r="C236" s="6"/>
      <c r="D236" s="11"/>
      <c r="E236" s="13"/>
      <c r="F236" s="12"/>
      <c r="G236" s="5"/>
      <c r="H236" s="5"/>
      <c r="I236" s="5"/>
      <c r="J236" s="5"/>
    </row>
  </sheetData>
  <sheetProtection/>
  <protectedRanges>
    <protectedRange sqref="E6" name="Range24"/>
    <protectedRange sqref="E108 G108:J108" name="Range18"/>
    <protectedRange sqref="F216:F218 F221 F224 G215:J218 D213:J213 D223:F223 D220:F220 D215:F215 G223:J224 G220:J221" name="Range15"/>
    <protectedRange sqref="F183:F185 F188:F190 G187:J190 D187:F187 D182:F182 D178:J178 D180:J180 D192:J192 G182:J185" name="Range13"/>
    <protectedRange sqref="E147 E152:E153 G146:J147 D149:J149 E156:E159 D155:F155 D151:F151 D146:F146 G159:J159 G151:J152 G153:J153 G155:J157" name="Range11"/>
    <protectedRange sqref="D114:E114 D122:F122 D116:E116 E123:E124 D126:J126 G114:J114 E117:E120 G122:J124 G116:J120" name="Range9"/>
    <protectedRange sqref="E93:E94 D100:J100 E97:E98 D96:F96 D102:J102 G94:J94 G96:J98 G93:J93 D92:J92" name="Range7"/>
    <protectedRange sqref="E66:E73 E78:E79 D77:F77 D75:J75 G70:J71 G67:J68 G73:J73 D65:J65 G77:J79" name="Range5"/>
    <protectedRange sqref="E30:F30 E44:E46 G29:J30 E35:E41 D32:J32 D34:F34 D29:F29 G46:J46 G40:J41 G34:J37 D43:J43" name="Range3"/>
    <protectedRange sqref="E22:E24 D26:J26 G24:J24 D19:J19 D17:J17 G22:J22 D21:J21 D15:J15" name="Range1"/>
    <protectedRange sqref="E49:E56 E59 E62:E63 D58:J58 G52:J54 D61:J61 G56:J56 G59:J59 I62:J62 D48:J48" name="Range4"/>
    <protectedRange sqref="E82:E83 E86:E88 D90:J90 D85:F85 D81:F81 G85:J88 G81:J83" name="Range6"/>
    <protectedRange sqref="E103:E104 E111:E112 E107 D110:E110 D106:F106 G103:J104 G106:J107 G110:J112" name="Range8"/>
    <protectedRange sqref="E127:E132 E137:E138 E141:E144 D140:F140 D136:F136 D134:J134 G136:J138 G127:J131 G140:J143" name="Range10"/>
    <protectedRange sqref="E162 G171:J172 E165:E166 E169 E172 E176 D174:J174 G161:J162 G164:J166 D171:F171 D168:F168 D164:F164 D161:F161 G176:J176 F175 G168:J169" name="Range12"/>
    <protectedRange sqref="F199:F202 F208:F211 F193:J195 D207:F207 D198:F198 G207:J211 G198:J202 D204:J204" name="Range14"/>
    <protectedRange sqref="F232:F235 F229 G228:J229 D231:F231 D228:F228 F225:J226 G231:J235" name="Range16"/>
    <protectedRange sqref="E27 G27:J27" name="Range17"/>
    <protectedRange sqref="F205:J205" name="Range21"/>
    <protectedRange sqref="D8:E8" name="Range25"/>
    <protectedRange sqref="G44:J44" name="Range2_1"/>
    <protectedRange sqref="G51:J51" name="Range2_5"/>
    <protectedRange sqref="G72:J72" name="Range2_7"/>
    <protectedRange sqref="G23:J23" name="Range2_11"/>
    <protectedRange sqref="G38:J38" name="Range2_12"/>
    <protectedRange sqref="G158:J158" name="Range3_1"/>
    <protectedRange sqref="G49:J49" name="Range2_13"/>
    <protectedRange sqref="G50:J50" name="Range2_14"/>
    <protectedRange sqref="G62:H62" name="Range2"/>
    <protectedRange sqref="G39:J39" name="Range2_3"/>
    <protectedRange sqref="G144:J144" name="Range23_2"/>
    <protectedRange sqref="G45:J45" name="Range2_4"/>
    <protectedRange sqref="G55:J55" name="Range2_15"/>
    <protectedRange sqref="G132:J132" name="Range3_2"/>
    <protectedRange sqref="F196:J196" name="Range3_4"/>
    <protectedRange sqref="E175" name="Range24_1"/>
  </protectedRanges>
  <mergeCells count="9">
    <mergeCell ref="H2:J7"/>
    <mergeCell ref="A10:A12"/>
    <mergeCell ref="G11:J11"/>
    <mergeCell ref="G10:J10"/>
    <mergeCell ref="B7:G7"/>
    <mergeCell ref="B8:J8"/>
    <mergeCell ref="D11:D12"/>
    <mergeCell ref="D10:F10"/>
    <mergeCell ref="B10:C11"/>
  </mergeCells>
  <printOptions/>
  <pageMargins left="0.15748031496062992" right="0.15748031496062992" top="0.1968503937007874" bottom="0.1968503937007874" header="0.1968503937007874" footer="0.1968503937007874"/>
  <pageSetup firstPageNumber="14" useFirstPageNumber="1" horizontalDpi="600" verticalDpi="600" orientation="landscape" paperSize="9" r:id="rId1"/>
  <ignoredErrors>
    <ignoredError sqref="C13 C22:C24 C27 C30 C35:C41 C45:C46 C49:C52 C54:C56 C59 C62:C63 C66:C73 C78:C79 C82:C83 C86:C88 C93:C94 C97:C98 C103:C104 C107:C108 C111:C113 C123:C125 C137:C138 C141:C144 C147 C152:C153 C156 C158:C159 C162 C165:C166 C169 C172 C175 C183:C185 C188:C190 C193:C196 C199:C202 C205 C208:C211 C216:C218 C221 C224:C226 C229 C232:C23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O197"/>
  <sheetViews>
    <sheetView zoomScalePageLayoutView="0" workbookViewId="0" topLeftCell="A4">
      <selection activeCell="B26" sqref="B26"/>
    </sheetView>
  </sheetViews>
  <sheetFormatPr defaultColWidth="9.140625" defaultRowHeight="12.75"/>
  <cols>
    <col min="1" max="1" width="5.57421875" style="37" customWidth="1"/>
    <col min="2" max="2" width="39.00390625" style="37" customWidth="1"/>
    <col min="3" max="3" width="14.140625" style="37" customWidth="1"/>
    <col min="4" max="4" width="13.00390625" style="37" customWidth="1"/>
    <col min="5" max="5" width="13.421875" style="37" customWidth="1"/>
    <col min="6" max="6" width="13.8515625" style="37" customWidth="1"/>
    <col min="7" max="7" width="12.28125" style="37" customWidth="1"/>
    <col min="8" max="8" width="13.28125" style="37" customWidth="1"/>
    <col min="9" max="9" width="14.57421875" style="37" customWidth="1"/>
    <col min="10" max="10" width="12.57421875" style="37" customWidth="1"/>
    <col min="11" max="11" width="14.57421875" style="37" customWidth="1"/>
    <col min="12" max="16384" width="9.140625" style="37" customWidth="1"/>
  </cols>
  <sheetData>
    <row r="2" spans="1:10" s="33" customFormat="1" ht="15" customHeight="1">
      <c r="A2" s="28"/>
      <c r="B2" s="29"/>
      <c r="C2" s="29"/>
      <c r="D2" s="30"/>
      <c r="E2" s="29"/>
      <c r="F2" s="31"/>
      <c r="G2" s="29"/>
      <c r="H2" s="558"/>
      <c r="I2" s="558"/>
      <c r="J2" s="32"/>
    </row>
    <row r="3" spans="1:11" s="33" customFormat="1" ht="26.25" customHeight="1">
      <c r="A3" s="28"/>
      <c r="B3" s="29"/>
      <c r="C3" s="29"/>
      <c r="D3" s="560" t="s">
        <v>327</v>
      </c>
      <c r="E3" s="560"/>
      <c r="F3" s="31"/>
      <c r="G3" s="557"/>
      <c r="H3" s="557"/>
      <c r="I3" s="557"/>
      <c r="J3" s="29"/>
      <c r="K3" s="29"/>
    </row>
    <row r="4" spans="1:11" s="33" customFormat="1" ht="15.75">
      <c r="A4" s="32"/>
      <c r="B4" s="32"/>
      <c r="C4" s="32"/>
      <c r="D4" s="32"/>
      <c r="E4" s="32"/>
      <c r="F4" s="34"/>
      <c r="G4" s="32"/>
      <c r="H4" s="32"/>
      <c r="I4" s="32"/>
      <c r="J4" s="32"/>
      <c r="K4" s="32"/>
    </row>
    <row r="5" spans="1:11" s="33" customFormat="1" ht="29.25" customHeight="1">
      <c r="A5" s="32"/>
      <c r="B5" s="559" t="s">
        <v>691</v>
      </c>
      <c r="C5" s="559"/>
      <c r="D5" s="559"/>
      <c r="E5" s="559"/>
      <c r="F5" s="559"/>
      <c r="G5" s="559"/>
      <c r="H5" s="559"/>
      <c r="I5" s="559"/>
      <c r="J5" s="34"/>
      <c r="K5" s="34"/>
    </row>
    <row r="6" spans="1:11" s="33" customFormat="1" ht="15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2" ht="13.5" thickBot="1">
      <c r="A7" s="35"/>
      <c r="B7" s="35"/>
      <c r="C7" s="35"/>
      <c r="D7" s="35"/>
      <c r="E7" s="36"/>
      <c r="F7" s="36"/>
      <c r="G7" s="36"/>
      <c r="H7" s="36"/>
      <c r="I7" s="36"/>
      <c r="J7" s="31"/>
      <c r="K7" s="31"/>
      <c r="L7" s="31"/>
    </row>
    <row r="8" spans="1:12" ht="13.5" thickBot="1">
      <c r="A8" s="547" t="s">
        <v>472</v>
      </c>
      <c r="B8" s="562"/>
      <c r="C8" s="524" t="s">
        <v>256</v>
      </c>
      <c r="D8" s="524"/>
      <c r="E8" s="524"/>
      <c r="F8" s="510" t="s">
        <v>277</v>
      </c>
      <c r="G8" s="511"/>
      <c r="H8" s="511"/>
      <c r="I8" s="512"/>
      <c r="J8" s="31"/>
      <c r="K8" s="31"/>
      <c r="L8" s="31"/>
    </row>
    <row r="9" spans="1:12" ht="30" customHeight="1" thickBot="1">
      <c r="A9" s="548"/>
      <c r="B9" s="563"/>
      <c r="C9" s="38" t="s">
        <v>257</v>
      </c>
      <c r="D9" s="39" t="s">
        <v>258</v>
      </c>
      <c r="E9" s="40"/>
      <c r="F9" s="566" t="s">
        <v>278</v>
      </c>
      <c r="G9" s="567"/>
      <c r="H9" s="567"/>
      <c r="I9" s="568"/>
      <c r="J9" s="31"/>
      <c r="K9" s="31"/>
      <c r="L9" s="31"/>
    </row>
    <row r="10" spans="1:12" ht="26.25" thickBot="1">
      <c r="A10" s="565"/>
      <c r="B10" s="564"/>
      <c r="C10" s="41" t="s">
        <v>260</v>
      </c>
      <c r="D10" s="42" t="s">
        <v>155</v>
      </c>
      <c r="E10" s="43" t="s">
        <v>156</v>
      </c>
      <c r="F10" s="44">
        <v>1</v>
      </c>
      <c r="G10" s="44">
        <v>2</v>
      </c>
      <c r="H10" s="44">
        <v>3</v>
      </c>
      <c r="I10" s="44">
        <v>4</v>
      </c>
      <c r="J10" s="31"/>
      <c r="K10" s="31"/>
      <c r="L10" s="31"/>
    </row>
    <row r="11" spans="1:12" ht="13.5" thickBot="1">
      <c r="A11" s="45">
        <v>1</v>
      </c>
      <c r="B11" s="45">
        <v>2</v>
      </c>
      <c r="C11" s="46">
        <v>3</v>
      </c>
      <c r="D11" s="47">
        <v>4</v>
      </c>
      <c r="E11" s="48">
        <v>5</v>
      </c>
      <c r="F11" s="46">
        <v>6</v>
      </c>
      <c r="G11" s="49">
        <v>7</v>
      </c>
      <c r="H11" s="50">
        <v>8</v>
      </c>
      <c r="I11" s="46">
        <v>9</v>
      </c>
      <c r="J11" s="31"/>
      <c r="K11" s="31"/>
      <c r="L11" s="31"/>
    </row>
    <row r="12" spans="1:15" ht="30" customHeight="1" thickBot="1">
      <c r="A12" s="51">
        <v>8000</v>
      </c>
      <c r="B12" s="52" t="s">
        <v>399</v>
      </c>
      <c r="C12" s="53">
        <f>SUM(D12:E12)</f>
        <v>-137496.59999999992</v>
      </c>
      <c r="D12" s="53">
        <f>Ekamutner!E9-'Gorcarnakan caxs'!G13</f>
        <v>-4040.399999999907</v>
      </c>
      <c r="E12" s="53">
        <f>Ekamutner!F9-'Gorcarnakan caxs'!H13</f>
        <v>-133456.2</v>
      </c>
      <c r="F12" s="53">
        <f>Ekamutner!G9-'Gorcarnakan caxs'!I13</f>
        <v>-137496.59999999998</v>
      </c>
      <c r="G12" s="53">
        <f>Ekamutner!H9-'Gorcarnakan caxs'!J13</f>
        <v>-137496.59999999992</v>
      </c>
      <c r="H12" s="53">
        <f>Ekamutner!I9-'Gorcarnakan caxs'!K13</f>
        <v>-137496.59999999986</v>
      </c>
      <c r="I12" s="53">
        <f>Ekamutner!J9-'Gorcarnakan caxs'!L13</f>
        <v>-137496.59999999986</v>
      </c>
      <c r="J12" s="31"/>
      <c r="K12" s="31"/>
      <c r="L12" s="31"/>
      <c r="M12" s="37">
        <v>-15918.2</v>
      </c>
      <c r="N12" s="37">
        <v>-5135.5</v>
      </c>
      <c r="O12" s="37">
        <v>-688.4</v>
      </c>
    </row>
    <row r="13" spans="1:12" ht="12.75">
      <c r="A13" s="36"/>
      <c r="B13" s="36"/>
      <c r="C13" s="36"/>
      <c r="D13" s="36"/>
      <c r="E13" s="36"/>
      <c r="F13" s="36"/>
      <c r="G13" s="36"/>
      <c r="H13" s="36"/>
      <c r="I13" s="36"/>
      <c r="J13" s="31"/>
      <c r="K13" s="31"/>
      <c r="L13" s="31"/>
    </row>
    <row r="14" spans="1:12" ht="12.75">
      <c r="A14" s="36"/>
      <c r="B14" s="36"/>
      <c r="C14" s="36"/>
      <c r="D14" s="36"/>
      <c r="E14" s="36"/>
      <c r="F14" s="36"/>
      <c r="G14" s="36"/>
      <c r="H14" s="36"/>
      <c r="I14" s="36"/>
      <c r="J14" s="31"/>
      <c r="K14" s="31"/>
      <c r="L14" s="31"/>
    </row>
    <row r="15" spans="1:12" ht="12.75">
      <c r="A15" s="36"/>
      <c r="B15" s="36"/>
      <c r="C15" s="36"/>
      <c r="D15" s="36"/>
      <c r="E15" s="36"/>
      <c r="F15" s="36"/>
      <c r="G15" s="36"/>
      <c r="H15" s="36"/>
      <c r="I15" s="36"/>
      <c r="J15" s="31"/>
      <c r="K15" s="31"/>
      <c r="L15" s="31"/>
    </row>
    <row r="16" spans="1:12" ht="12.75">
      <c r="A16" s="36"/>
      <c r="B16" s="36"/>
      <c r="C16" s="36"/>
      <c r="D16" s="36"/>
      <c r="E16" s="36"/>
      <c r="F16" s="36"/>
      <c r="G16" s="36"/>
      <c r="H16" s="36"/>
      <c r="I16" s="36"/>
      <c r="J16" s="31"/>
      <c r="K16" s="31"/>
      <c r="L16" s="31"/>
    </row>
    <row r="17" spans="1:12" ht="12.75">
      <c r="A17" s="36"/>
      <c r="B17" s="54" t="s">
        <v>432</v>
      </c>
      <c r="C17" s="55">
        <f>C12+'Dificiti caxs'!D11</f>
        <v>0</v>
      </c>
      <c r="D17" s="55">
        <f>D12+'Dificiti caxs'!E11</f>
        <v>9.458744898438454E-11</v>
      </c>
      <c r="E17" s="55">
        <f>E12+'Dificiti caxs'!F11</f>
        <v>0</v>
      </c>
      <c r="F17" s="55">
        <f>F12+'Dificiti caxs'!G11</f>
        <v>0</v>
      </c>
      <c r="G17" s="55">
        <f>G12+'Dificiti caxs'!H11</f>
        <v>0</v>
      </c>
      <c r="H17" s="55">
        <f>H12+'Dificiti caxs'!I11</f>
        <v>0</v>
      </c>
      <c r="I17" s="55">
        <f>I12+'Dificiti caxs'!J11</f>
        <v>0</v>
      </c>
      <c r="J17" s="31"/>
      <c r="K17" s="31"/>
      <c r="L17" s="31"/>
    </row>
    <row r="18" spans="1:12" ht="12.75">
      <c r="A18" s="36"/>
      <c r="B18" s="54" t="s">
        <v>433</v>
      </c>
      <c r="C18" s="55">
        <f>'Gorcarnakan caxs'!F13-'Tntesagitakan '!D14</f>
        <v>0</v>
      </c>
      <c r="D18" s="55">
        <f>'Gorcarnakan caxs'!G13-'Tntesagitakan '!E14</f>
        <v>0</v>
      </c>
      <c r="E18" s="55">
        <f>'Gorcarnakan caxs'!H13-'Tntesagitakan '!F14</f>
        <v>0</v>
      </c>
      <c r="F18" s="55">
        <f>'Gorcarnakan caxs'!I13-'Tntesagitakan '!G14</f>
        <v>0</v>
      </c>
      <c r="G18" s="55">
        <f>'Gorcarnakan caxs'!J13-'Tntesagitakan '!H14</f>
        <v>0</v>
      </c>
      <c r="H18" s="55">
        <f>'Gorcarnakan caxs'!K13-'Tntesagitakan '!I14</f>
        <v>0</v>
      </c>
      <c r="I18" s="55">
        <f>'Gorcarnakan caxs'!L13-'Tntesagitakan '!J14</f>
        <v>0</v>
      </c>
      <c r="J18" s="31"/>
      <c r="K18" s="31"/>
      <c r="L18" s="31"/>
    </row>
    <row r="19" spans="1:12" ht="12.75">
      <c r="A19" s="36"/>
      <c r="B19" s="54" t="s">
        <v>685</v>
      </c>
      <c r="C19" s="55">
        <f>'Tntesagitakan '!D14-'Gorcarnakan caxs.Tntesagitakan'!F15</f>
        <v>0</v>
      </c>
      <c r="D19" s="55">
        <f>'Tntesagitakan '!E14-'Gorcarnakan caxs.Tntesagitakan'!G15</f>
        <v>0</v>
      </c>
      <c r="E19" s="55">
        <f>'Tntesagitakan '!F14-'Gorcarnakan caxs.Tntesagitakan'!H15</f>
        <v>0</v>
      </c>
      <c r="F19" s="55">
        <f>'Tntesagitakan '!G14-'Gorcarnakan caxs.Tntesagitakan'!I15</f>
        <v>0</v>
      </c>
      <c r="G19" s="55">
        <f>'Tntesagitakan '!H14-'Gorcarnakan caxs.Tntesagitakan'!J15</f>
        <v>0</v>
      </c>
      <c r="H19" s="55">
        <f>'Tntesagitakan '!I14-'Gorcarnakan caxs.Tntesagitakan'!K15</f>
        <v>0</v>
      </c>
      <c r="I19" s="55">
        <f>'Tntesagitakan '!J14-'Gorcarnakan caxs.Tntesagitakan'!L15</f>
        <v>0</v>
      </c>
      <c r="J19" s="31"/>
      <c r="K19" s="31"/>
      <c r="L19" s="31"/>
    </row>
    <row r="20" spans="1:12" ht="12.75">
      <c r="A20" s="36"/>
      <c r="B20" s="54" t="s">
        <v>434</v>
      </c>
      <c r="C20" s="55">
        <f>'Gorcarnakan caxs'!F317-'Tntesagitakan '!D175</f>
        <v>0</v>
      </c>
      <c r="D20" s="55">
        <f>'Gorcarnakan caxs'!G317-'Tntesagitakan '!E175</f>
        <v>0</v>
      </c>
      <c r="E20" s="55">
        <f>'Gorcarnakan caxs'!H317-'Tntesagitakan '!F175</f>
        <v>0</v>
      </c>
      <c r="F20" s="55">
        <f>'Gorcarnakan caxs'!I317-'Tntesagitakan '!G175</f>
        <v>0</v>
      </c>
      <c r="G20" s="55">
        <f>'Gorcarnakan caxs'!J317-'Tntesagitakan '!H175</f>
        <v>0</v>
      </c>
      <c r="H20" s="55">
        <f>'Gorcarnakan caxs'!K317-'Tntesagitakan '!I175</f>
        <v>0</v>
      </c>
      <c r="I20" s="55">
        <f>'Gorcarnakan caxs'!L317-'Tntesagitakan '!J175</f>
        <v>0</v>
      </c>
      <c r="J20" s="31"/>
      <c r="K20" s="31"/>
      <c r="L20" s="31"/>
    </row>
    <row r="21" spans="1:12" ht="12.75">
      <c r="A21" s="36"/>
      <c r="B21" s="56"/>
      <c r="C21" s="57"/>
      <c r="D21" s="57"/>
      <c r="E21" s="57"/>
      <c r="F21" s="57"/>
      <c r="G21" s="57"/>
      <c r="H21" s="57"/>
      <c r="I21" s="57"/>
      <c r="J21" s="31"/>
      <c r="K21" s="31"/>
      <c r="L21" s="31"/>
    </row>
    <row r="22" spans="1:12" ht="12.75">
      <c r="A22" s="36"/>
      <c r="B22" s="56"/>
      <c r="C22" s="57"/>
      <c r="D22" s="57"/>
      <c r="E22" s="57"/>
      <c r="F22" s="57"/>
      <c r="G22" s="57"/>
      <c r="H22" s="57"/>
      <c r="I22" s="57"/>
      <c r="J22" s="31"/>
      <c r="K22" s="31"/>
      <c r="L22" s="31"/>
    </row>
    <row r="23" spans="1:12" ht="12.75">
      <c r="A23" s="36"/>
      <c r="B23" s="56"/>
      <c r="C23" s="57"/>
      <c r="D23" s="55"/>
      <c r="E23" s="57"/>
      <c r="F23" s="57"/>
      <c r="G23" s="57"/>
      <c r="H23" s="57"/>
      <c r="I23" s="57"/>
      <c r="J23" s="31"/>
      <c r="K23" s="31"/>
      <c r="L23" s="31"/>
    </row>
    <row r="24" spans="1:11" s="58" customFormat="1" ht="33" customHeight="1">
      <c r="A24" s="561" t="s">
        <v>431</v>
      </c>
      <c r="B24" s="561"/>
      <c r="C24" s="561"/>
      <c r="D24" s="561"/>
      <c r="E24" s="561"/>
      <c r="F24" s="561"/>
      <c r="G24" s="561"/>
      <c r="H24" s="561"/>
      <c r="I24" s="561"/>
      <c r="J24" s="561"/>
      <c r="K24" s="561"/>
    </row>
    <row r="25" spans="1:3" ht="12.75">
      <c r="A25" s="59"/>
      <c r="B25" s="60"/>
      <c r="C25" s="61"/>
    </row>
    <row r="26" spans="1:3" ht="12.75">
      <c r="A26" s="59"/>
      <c r="B26" s="62"/>
      <c r="C26" s="61"/>
    </row>
    <row r="27" spans="2:3" ht="12.75">
      <c r="B27" s="62"/>
      <c r="C27" s="61"/>
    </row>
    <row r="28" spans="2:3" ht="12.75">
      <c r="B28" s="62"/>
      <c r="C28" s="61"/>
    </row>
    <row r="29" spans="2:3" ht="12.75">
      <c r="B29" s="62"/>
      <c r="C29" s="61"/>
    </row>
    <row r="30" spans="2:3" ht="12.75">
      <c r="B30" s="62"/>
      <c r="C30" s="61"/>
    </row>
    <row r="31" spans="2:3" ht="12.75">
      <c r="B31" s="62"/>
      <c r="C31" s="61"/>
    </row>
    <row r="32" spans="2:3" ht="12.75">
      <c r="B32" s="62"/>
      <c r="C32" s="61"/>
    </row>
    <row r="33" spans="2:3" ht="12.75">
      <c r="B33" s="62"/>
      <c r="C33" s="61"/>
    </row>
    <row r="34" spans="2:3" ht="12.75">
      <c r="B34" s="62"/>
      <c r="C34" s="61"/>
    </row>
    <row r="35" ht="12.75">
      <c r="B35" s="63"/>
    </row>
    <row r="36" ht="12.75">
      <c r="B36" s="63"/>
    </row>
    <row r="37" ht="12.75">
      <c r="B37" s="63"/>
    </row>
    <row r="38" ht="12.75">
      <c r="B38" s="63"/>
    </row>
    <row r="39" ht="12.75">
      <c r="B39" s="63"/>
    </row>
    <row r="40" ht="12.75">
      <c r="B40" s="63"/>
    </row>
    <row r="41" ht="12.75">
      <c r="B41" s="63"/>
    </row>
    <row r="42" ht="12.75">
      <c r="B42" s="63"/>
    </row>
    <row r="43" ht="12.75">
      <c r="B43" s="63"/>
    </row>
    <row r="44" ht="12.75">
      <c r="B44" s="63"/>
    </row>
    <row r="45" ht="12.75">
      <c r="B45" s="63"/>
    </row>
    <row r="46" ht="12.75">
      <c r="B46" s="63"/>
    </row>
    <row r="47" ht="12.75">
      <c r="B47" s="63"/>
    </row>
    <row r="48" ht="12.75">
      <c r="B48" s="63"/>
    </row>
    <row r="49" ht="12.75">
      <c r="B49" s="63"/>
    </row>
    <row r="50" ht="12.75">
      <c r="B50" s="63"/>
    </row>
    <row r="51" ht="12.75">
      <c r="B51" s="63"/>
    </row>
    <row r="52" ht="12.75">
      <c r="B52" s="63"/>
    </row>
    <row r="53" ht="12.75">
      <c r="B53" s="63"/>
    </row>
    <row r="54" ht="12.75">
      <c r="B54" s="63"/>
    </row>
    <row r="55" ht="12.75">
      <c r="B55" s="63"/>
    </row>
    <row r="56" ht="12.75">
      <c r="B56" s="63"/>
    </row>
    <row r="57" ht="12.75">
      <c r="B57" s="63"/>
    </row>
    <row r="58" ht="12.75">
      <c r="B58" s="63"/>
    </row>
    <row r="59" ht="12.75">
      <c r="B59" s="63"/>
    </row>
    <row r="60" ht="12.75">
      <c r="B60" s="63"/>
    </row>
    <row r="61" ht="12.75">
      <c r="B61" s="63"/>
    </row>
    <row r="62" ht="12.75">
      <c r="B62" s="63"/>
    </row>
    <row r="63" ht="12.75">
      <c r="B63" s="63"/>
    </row>
    <row r="64" ht="12.75">
      <c r="B64" s="63"/>
    </row>
    <row r="65" ht="12.75">
      <c r="B65" s="63"/>
    </row>
    <row r="66" ht="12.75">
      <c r="B66" s="63"/>
    </row>
    <row r="67" ht="12.75">
      <c r="B67" s="63"/>
    </row>
    <row r="68" ht="12.75">
      <c r="B68" s="63"/>
    </row>
    <row r="69" ht="12.75">
      <c r="B69" s="63"/>
    </row>
    <row r="70" ht="12.75">
      <c r="B70" s="63"/>
    </row>
    <row r="71" ht="12.75">
      <c r="B71" s="63"/>
    </row>
    <row r="72" ht="12.75">
      <c r="B72" s="63"/>
    </row>
    <row r="73" ht="12.75">
      <c r="B73" s="63"/>
    </row>
    <row r="74" ht="12.75">
      <c r="B74" s="63"/>
    </row>
    <row r="75" ht="12.75">
      <c r="B75" s="63"/>
    </row>
    <row r="76" ht="12.75">
      <c r="B76" s="63"/>
    </row>
    <row r="77" ht="12.75">
      <c r="B77" s="63"/>
    </row>
    <row r="78" ht="12.75">
      <c r="B78" s="63"/>
    </row>
    <row r="79" ht="12.75">
      <c r="B79" s="63"/>
    </row>
    <row r="80" ht="12.75">
      <c r="B80" s="63"/>
    </row>
    <row r="81" ht="12.75">
      <c r="B81" s="63"/>
    </row>
    <row r="82" ht="12.75">
      <c r="B82" s="63"/>
    </row>
    <row r="83" ht="12.75">
      <c r="B83" s="63"/>
    </row>
    <row r="84" ht="12.75">
      <c r="B84" s="63"/>
    </row>
    <row r="85" ht="12.75">
      <c r="B85" s="63"/>
    </row>
    <row r="86" ht="12.75">
      <c r="B86" s="63"/>
    </row>
    <row r="87" ht="12.75">
      <c r="B87" s="63"/>
    </row>
    <row r="88" ht="12.75">
      <c r="B88" s="63"/>
    </row>
    <row r="89" ht="12.75">
      <c r="B89" s="63"/>
    </row>
    <row r="90" ht="12.75">
      <c r="B90" s="63"/>
    </row>
    <row r="91" ht="12.75">
      <c r="B91" s="63"/>
    </row>
    <row r="92" ht="12.75">
      <c r="B92" s="63"/>
    </row>
    <row r="93" ht="12.75">
      <c r="B93" s="63"/>
    </row>
    <row r="94" ht="12.75">
      <c r="B94" s="63"/>
    </row>
    <row r="95" ht="12.75">
      <c r="B95" s="63"/>
    </row>
    <row r="96" ht="12.75">
      <c r="B96" s="63"/>
    </row>
    <row r="97" ht="12.75">
      <c r="B97" s="63"/>
    </row>
    <row r="98" ht="12.75">
      <c r="B98" s="63"/>
    </row>
    <row r="99" ht="12.75">
      <c r="B99" s="63"/>
    </row>
    <row r="100" ht="12.75">
      <c r="B100" s="63"/>
    </row>
    <row r="101" ht="12.75">
      <c r="B101" s="63"/>
    </row>
    <row r="102" ht="12.75">
      <c r="B102" s="63"/>
    </row>
    <row r="103" ht="12.75">
      <c r="B103" s="63"/>
    </row>
    <row r="104" ht="12.75">
      <c r="B104" s="63"/>
    </row>
    <row r="105" ht="12.75">
      <c r="B105" s="63"/>
    </row>
    <row r="106" ht="12.75">
      <c r="B106" s="63"/>
    </row>
    <row r="107" ht="12.75">
      <c r="B107" s="63"/>
    </row>
    <row r="108" ht="12.75">
      <c r="B108" s="63"/>
    </row>
    <row r="109" ht="12.75">
      <c r="B109" s="63"/>
    </row>
    <row r="110" ht="12.75">
      <c r="B110" s="63"/>
    </row>
    <row r="111" ht="12.75">
      <c r="B111" s="63"/>
    </row>
    <row r="112" ht="12.75">
      <c r="B112" s="63"/>
    </row>
    <row r="113" ht="12.75">
      <c r="B113" s="63"/>
    </row>
    <row r="114" ht="12.75">
      <c r="B114" s="63"/>
    </row>
    <row r="115" ht="12.75">
      <c r="B115" s="63"/>
    </row>
    <row r="116" ht="12.75">
      <c r="B116" s="63"/>
    </row>
    <row r="117" ht="12.75">
      <c r="B117" s="63"/>
    </row>
    <row r="118" ht="12.75">
      <c r="B118" s="63"/>
    </row>
    <row r="119" ht="12.75">
      <c r="B119" s="63"/>
    </row>
    <row r="120" ht="12.75">
      <c r="B120" s="63"/>
    </row>
    <row r="121" ht="12.75">
      <c r="B121" s="63"/>
    </row>
    <row r="122" ht="12.75">
      <c r="B122" s="63"/>
    </row>
    <row r="123" ht="12.75">
      <c r="B123" s="63"/>
    </row>
    <row r="124" ht="12.75">
      <c r="B124" s="63"/>
    </row>
    <row r="125" ht="12.75">
      <c r="B125" s="63"/>
    </row>
    <row r="126" ht="12.75">
      <c r="B126" s="63"/>
    </row>
    <row r="127" ht="12.75">
      <c r="B127" s="63"/>
    </row>
    <row r="128" ht="12.75">
      <c r="B128" s="63"/>
    </row>
    <row r="129" ht="12.75">
      <c r="B129" s="63"/>
    </row>
    <row r="130" ht="12.75">
      <c r="B130" s="63"/>
    </row>
    <row r="131" ht="12.75">
      <c r="B131" s="63"/>
    </row>
    <row r="132" ht="12.75">
      <c r="B132" s="63"/>
    </row>
    <row r="133" ht="12.75">
      <c r="B133" s="63"/>
    </row>
    <row r="134" ht="12.75">
      <c r="B134" s="63"/>
    </row>
    <row r="135" ht="12.75">
      <c r="B135" s="63"/>
    </row>
    <row r="136" ht="12.75">
      <c r="B136" s="63"/>
    </row>
    <row r="137" ht="12.75">
      <c r="B137" s="63"/>
    </row>
    <row r="138" ht="12.75">
      <c r="B138" s="63"/>
    </row>
    <row r="139" ht="12.75">
      <c r="B139" s="63"/>
    </row>
    <row r="140" ht="12.75">
      <c r="B140" s="63"/>
    </row>
    <row r="141" ht="12.75">
      <c r="B141" s="63"/>
    </row>
    <row r="142" ht="12.75">
      <c r="B142" s="63"/>
    </row>
    <row r="143" ht="12.75">
      <c r="B143" s="63"/>
    </row>
    <row r="144" ht="12.75">
      <c r="B144" s="63"/>
    </row>
    <row r="145" ht="12.75">
      <c r="B145" s="63"/>
    </row>
    <row r="146" ht="12.75">
      <c r="B146" s="63"/>
    </row>
    <row r="147" ht="12.75">
      <c r="B147" s="63"/>
    </row>
    <row r="148" ht="12.75">
      <c r="B148" s="63"/>
    </row>
    <row r="149" ht="12.75">
      <c r="B149" s="63"/>
    </row>
    <row r="150" ht="12.75">
      <c r="B150" s="63"/>
    </row>
    <row r="151" ht="12.75">
      <c r="B151" s="63"/>
    </row>
    <row r="152" ht="12.75">
      <c r="B152" s="63"/>
    </row>
    <row r="153" ht="12.75">
      <c r="B153" s="63"/>
    </row>
    <row r="154" ht="12.75">
      <c r="B154" s="63"/>
    </row>
    <row r="155" ht="12.75">
      <c r="B155" s="63"/>
    </row>
    <row r="156" ht="12.75">
      <c r="B156" s="63"/>
    </row>
    <row r="157" ht="12.75">
      <c r="B157" s="63"/>
    </row>
    <row r="158" ht="12.75">
      <c r="B158" s="63"/>
    </row>
    <row r="159" ht="12.75">
      <c r="B159" s="63"/>
    </row>
    <row r="160" ht="12.75">
      <c r="B160" s="63"/>
    </row>
    <row r="161" ht="12.75">
      <c r="B161" s="63"/>
    </row>
    <row r="162" ht="12.75">
      <c r="B162" s="63"/>
    </row>
    <row r="163" ht="12.75">
      <c r="B163" s="63"/>
    </row>
    <row r="164" ht="12.75">
      <c r="B164" s="63"/>
    </row>
    <row r="165" ht="12.75">
      <c r="B165" s="63"/>
    </row>
    <row r="166" ht="12.75">
      <c r="B166" s="63"/>
    </row>
    <row r="167" ht="12.75">
      <c r="B167" s="63"/>
    </row>
    <row r="168" ht="12.75">
      <c r="B168" s="63"/>
    </row>
    <row r="169" ht="12.75">
      <c r="B169" s="63"/>
    </row>
    <row r="170" ht="12.75">
      <c r="B170" s="63"/>
    </row>
    <row r="171" ht="12.75">
      <c r="B171" s="63"/>
    </row>
    <row r="172" ht="12.75">
      <c r="B172" s="63"/>
    </row>
    <row r="173" ht="12.75">
      <c r="B173" s="63"/>
    </row>
    <row r="174" ht="12.75">
      <c r="B174" s="63"/>
    </row>
    <row r="175" ht="12.75">
      <c r="B175" s="63"/>
    </row>
    <row r="176" ht="12.75">
      <c r="B176" s="63"/>
    </row>
    <row r="177" ht="12.75">
      <c r="B177" s="63"/>
    </row>
    <row r="178" ht="12.75">
      <c r="B178" s="63"/>
    </row>
    <row r="179" ht="12.75">
      <c r="B179" s="63"/>
    </row>
    <row r="180" ht="12.75">
      <c r="B180" s="63"/>
    </row>
    <row r="181" ht="12.75">
      <c r="B181" s="63"/>
    </row>
    <row r="182" ht="12.75">
      <c r="B182" s="63"/>
    </row>
    <row r="183" ht="12.75">
      <c r="B183" s="63"/>
    </row>
    <row r="184" ht="12.75">
      <c r="B184" s="63"/>
    </row>
    <row r="185" ht="12.75">
      <c r="B185" s="63"/>
    </row>
    <row r="186" ht="12.75">
      <c r="B186" s="63"/>
    </row>
    <row r="187" ht="12.75">
      <c r="B187" s="63"/>
    </row>
    <row r="188" ht="12.75">
      <c r="B188" s="63"/>
    </row>
    <row r="189" ht="12.75">
      <c r="B189" s="63"/>
    </row>
    <row r="190" ht="12.75">
      <c r="B190" s="63"/>
    </row>
    <row r="191" ht="12.75">
      <c r="B191" s="63"/>
    </row>
    <row r="192" ht="12.75">
      <c r="B192" s="63"/>
    </row>
    <row r="193" ht="12.75">
      <c r="B193" s="63"/>
    </row>
    <row r="194" ht="12.75">
      <c r="B194" s="63"/>
    </row>
    <row r="195" ht="12.75">
      <c r="B195" s="63"/>
    </row>
    <row r="196" ht="12.75">
      <c r="B196" s="63"/>
    </row>
    <row r="197" ht="12.75">
      <c r="B197" s="63"/>
    </row>
  </sheetData>
  <sheetProtection/>
  <protectedRanges>
    <protectedRange sqref="D2" name="Range1"/>
  </protectedRanges>
  <mergeCells count="10">
    <mergeCell ref="G3:I3"/>
    <mergeCell ref="H2:I2"/>
    <mergeCell ref="B5:I5"/>
    <mergeCell ref="D3:E3"/>
    <mergeCell ref="A24:K24"/>
    <mergeCell ref="B8:B10"/>
    <mergeCell ref="A8:A10"/>
    <mergeCell ref="C8:E8"/>
    <mergeCell ref="F9:I9"/>
    <mergeCell ref="F8:I8"/>
  </mergeCells>
  <printOptions/>
  <pageMargins left="0.2" right="0.2755905511811024" top="0.31496062992125984" bottom="0.35433070866141736" header="0.15748031496062992" footer="0.15748031496062992"/>
  <pageSetup firstPageNumber="21" useFirstPageNumber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5"/>
  <sheetViews>
    <sheetView zoomScale="90" zoomScaleNormal="90" zoomScalePageLayoutView="0" workbookViewId="0" topLeftCell="A1">
      <selection activeCell="K11" sqref="K11"/>
    </sheetView>
  </sheetViews>
  <sheetFormatPr defaultColWidth="9.140625" defaultRowHeight="12.75"/>
  <cols>
    <col min="1" max="1" width="5.8515625" style="37" customWidth="1"/>
    <col min="2" max="2" width="54.28125" style="37" customWidth="1"/>
    <col min="3" max="3" width="15.8515625" style="37" customWidth="1"/>
    <col min="4" max="4" width="15.421875" style="37" customWidth="1"/>
    <col min="5" max="5" width="16.7109375" style="37" customWidth="1"/>
    <col min="6" max="6" width="17.8515625" style="37" customWidth="1"/>
    <col min="7" max="7" width="18.28125" style="37" customWidth="1"/>
    <col min="8" max="8" width="14.57421875" style="37" customWidth="1"/>
    <col min="9" max="9" width="12.8515625" style="37" customWidth="1"/>
    <col min="10" max="10" width="12.00390625" style="37" customWidth="1"/>
    <col min="11" max="11" width="14.7109375" style="37" customWidth="1"/>
    <col min="12" max="12" width="13.8515625" style="37" customWidth="1"/>
    <col min="13" max="16384" width="9.140625" style="37" customWidth="1"/>
  </cols>
  <sheetData>
    <row r="1" spans="1:12" s="33" customFormat="1" ht="24" customHeight="1">
      <c r="A1" s="32"/>
      <c r="B1" s="32"/>
      <c r="C1" s="34"/>
      <c r="D1" s="32"/>
      <c r="E1" s="32"/>
      <c r="F1" s="32"/>
      <c r="G1" s="32"/>
      <c r="H1" s="571"/>
      <c r="I1" s="571"/>
      <c r="J1" s="32"/>
      <c r="K1" s="32"/>
      <c r="L1" s="29"/>
    </row>
    <row r="2" spans="1:12" s="33" customFormat="1" ht="36" customHeight="1">
      <c r="A2" s="32"/>
      <c r="B2" s="64"/>
      <c r="C2" s="65"/>
      <c r="D2" s="569" t="s">
        <v>326</v>
      </c>
      <c r="E2" s="569"/>
      <c r="F2" s="32"/>
      <c r="G2" s="32"/>
      <c r="H2" s="557"/>
      <c r="I2" s="557"/>
      <c r="J2" s="557"/>
      <c r="K2" s="32"/>
      <c r="L2" s="29"/>
    </row>
    <row r="3" spans="1:12" s="33" customFormat="1" ht="1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29"/>
    </row>
    <row r="4" spans="1:12" s="33" customFormat="1" ht="15" customHeight="1">
      <c r="A4" s="32"/>
      <c r="B4" s="559" t="s">
        <v>692</v>
      </c>
      <c r="C4" s="559"/>
      <c r="D4" s="559"/>
      <c r="E4" s="559"/>
      <c r="F4" s="559"/>
      <c r="G4" s="559"/>
      <c r="H4" s="559"/>
      <c r="I4" s="559"/>
      <c r="J4" s="559"/>
      <c r="K4" s="32"/>
      <c r="L4" s="29"/>
    </row>
    <row r="5" spans="1:14" s="33" customFormat="1" ht="15" customHeight="1">
      <c r="A5" s="32"/>
      <c r="B5" s="32"/>
      <c r="C5" s="525" t="s">
        <v>169</v>
      </c>
      <c r="D5" s="525"/>
      <c r="E5" s="525"/>
      <c r="F5" s="525"/>
      <c r="G5" s="525"/>
      <c r="H5" s="32"/>
      <c r="I5" s="32"/>
      <c r="J5" s="32"/>
      <c r="K5" s="32"/>
      <c r="L5" s="32"/>
      <c r="M5" s="32"/>
      <c r="N5" s="32"/>
    </row>
    <row r="6" spans="1:14" s="33" customFormat="1" ht="13.5" customHeight="1" thickBot="1">
      <c r="A6" s="28"/>
      <c r="B6" s="29"/>
      <c r="C6" s="29"/>
      <c r="D6" s="29"/>
      <c r="E6" s="570" t="s">
        <v>170</v>
      </c>
      <c r="F6" s="570"/>
      <c r="G6" s="29"/>
      <c r="H6" s="29"/>
      <c r="I6" s="29"/>
      <c r="J6" s="66"/>
      <c r="K6" s="32"/>
      <c r="L6" s="32"/>
      <c r="M6" s="32"/>
      <c r="N6" s="32"/>
    </row>
    <row r="7" spans="1:14" ht="13.5" customHeight="1" thickBot="1">
      <c r="A7" s="547" t="s">
        <v>524</v>
      </c>
      <c r="B7" s="553" t="s">
        <v>367</v>
      </c>
      <c r="C7" s="554"/>
      <c r="D7" s="524" t="s">
        <v>256</v>
      </c>
      <c r="E7" s="524"/>
      <c r="F7" s="552"/>
      <c r="G7" s="551" t="s">
        <v>277</v>
      </c>
      <c r="H7" s="524"/>
      <c r="I7" s="524"/>
      <c r="J7" s="552"/>
      <c r="K7" s="32"/>
      <c r="L7" s="32"/>
      <c r="M7" s="32"/>
      <c r="N7" s="32"/>
    </row>
    <row r="8" spans="1:14" ht="30" customHeight="1" thickBot="1">
      <c r="A8" s="548"/>
      <c r="B8" s="555"/>
      <c r="C8" s="556"/>
      <c r="D8" s="520" t="s">
        <v>525</v>
      </c>
      <c r="E8" s="68" t="s">
        <v>451</v>
      </c>
      <c r="F8" s="68"/>
      <c r="G8" s="573" t="s">
        <v>278</v>
      </c>
      <c r="H8" s="574"/>
      <c r="I8" s="574"/>
      <c r="J8" s="575"/>
      <c r="K8" s="32"/>
      <c r="L8" s="32"/>
      <c r="M8" s="32"/>
      <c r="N8" s="32"/>
    </row>
    <row r="9" spans="1:14" ht="13.5" customHeight="1" thickBot="1">
      <c r="A9" s="565"/>
      <c r="B9" s="67" t="s">
        <v>368</v>
      </c>
      <c r="C9" s="69" t="s">
        <v>369</v>
      </c>
      <c r="D9" s="521"/>
      <c r="E9" s="70" t="s">
        <v>520</v>
      </c>
      <c r="F9" s="71" t="s">
        <v>521</v>
      </c>
      <c r="G9" s="72">
        <v>1</v>
      </c>
      <c r="H9" s="72">
        <v>2</v>
      </c>
      <c r="I9" s="72">
        <v>3</v>
      </c>
      <c r="J9" s="72">
        <v>4</v>
      </c>
      <c r="K9" s="32"/>
      <c r="L9" s="32"/>
      <c r="M9" s="32"/>
      <c r="N9" s="32"/>
    </row>
    <row r="10" spans="1:14" ht="13.5" customHeight="1" thickBot="1">
      <c r="A10" s="45">
        <v>1</v>
      </c>
      <c r="B10" s="45">
        <v>2</v>
      </c>
      <c r="C10" s="45" t="s">
        <v>370</v>
      </c>
      <c r="D10" s="73">
        <v>4</v>
      </c>
      <c r="E10" s="73">
        <v>5</v>
      </c>
      <c r="F10" s="74">
        <v>6</v>
      </c>
      <c r="G10" s="73">
        <v>7</v>
      </c>
      <c r="H10" s="73">
        <v>8</v>
      </c>
      <c r="I10" s="74">
        <v>9</v>
      </c>
      <c r="J10" s="73">
        <v>10</v>
      </c>
      <c r="K10" s="32"/>
      <c r="L10" s="32"/>
      <c r="M10" s="32"/>
      <c r="N10" s="32"/>
    </row>
    <row r="11" spans="1:14" s="79" customFormat="1" ht="24.75">
      <c r="A11" s="75">
        <v>8010</v>
      </c>
      <c r="B11" s="76" t="s">
        <v>765</v>
      </c>
      <c r="C11" s="77"/>
      <c r="D11" s="78">
        <f>SUM(E11:F11)</f>
        <v>137496.6</v>
      </c>
      <c r="E11" s="78">
        <f>SUM(E13+E68)</f>
        <v>4040.4000000000015</v>
      </c>
      <c r="F11" s="78">
        <f>SUM(F13+F68)</f>
        <v>133456.2</v>
      </c>
      <c r="G11" s="78">
        <f>SUM(G13,G68)</f>
        <v>137496.6</v>
      </c>
      <c r="H11" s="78">
        <f>SUM(H13,H68)</f>
        <v>137496.6</v>
      </c>
      <c r="I11" s="78">
        <f>SUM(I13,I68)</f>
        <v>137496.6</v>
      </c>
      <c r="J11" s="78">
        <f>SUM(J13,J68)</f>
        <v>137496.6</v>
      </c>
      <c r="K11" s="32">
        <v>137496.6</v>
      </c>
      <c r="L11" s="32"/>
      <c r="M11" s="32"/>
      <c r="N11" s="32"/>
    </row>
    <row r="12" spans="1:14" s="79" customFormat="1" ht="12.75" customHeight="1">
      <c r="A12" s="80"/>
      <c r="B12" s="81" t="s">
        <v>451</v>
      </c>
      <c r="C12" s="82"/>
      <c r="D12" s="83"/>
      <c r="E12" s="84"/>
      <c r="F12" s="85"/>
      <c r="G12" s="84"/>
      <c r="H12" s="84"/>
      <c r="I12" s="84"/>
      <c r="J12" s="84"/>
      <c r="K12" s="32"/>
      <c r="L12" s="32"/>
      <c r="M12" s="32"/>
      <c r="N12" s="32"/>
    </row>
    <row r="13" spans="1:14" ht="24.75">
      <c r="A13" s="86">
        <v>8100</v>
      </c>
      <c r="B13" s="87" t="s">
        <v>766</v>
      </c>
      <c r="C13" s="88"/>
      <c r="D13" s="89">
        <f aca="true" t="shared" si="0" ref="D13:J13">SUM(D15,D43)</f>
        <v>137496.6</v>
      </c>
      <c r="E13" s="89">
        <f t="shared" si="0"/>
        <v>4040.4000000000015</v>
      </c>
      <c r="F13" s="89">
        <f t="shared" si="0"/>
        <v>133456.2</v>
      </c>
      <c r="G13" s="89">
        <f t="shared" si="0"/>
        <v>137496.6</v>
      </c>
      <c r="H13" s="89">
        <f t="shared" si="0"/>
        <v>137496.6</v>
      </c>
      <c r="I13" s="89">
        <f t="shared" si="0"/>
        <v>137496.6</v>
      </c>
      <c r="J13" s="89">
        <f t="shared" si="0"/>
        <v>137496.6</v>
      </c>
      <c r="K13" s="32"/>
      <c r="L13" s="32"/>
      <c r="M13" s="32"/>
      <c r="N13" s="32"/>
    </row>
    <row r="14" spans="1:14" ht="12.75" customHeight="1">
      <c r="A14" s="86"/>
      <c r="B14" s="90" t="s">
        <v>451</v>
      </c>
      <c r="C14" s="88"/>
      <c r="D14" s="89"/>
      <c r="E14" s="89"/>
      <c r="F14" s="89"/>
      <c r="G14" s="89"/>
      <c r="H14" s="89"/>
      <c r="I14" s="89"/>
      <c r="J14" s="89"/>
      <c r="K14" s="32"/>
      <c r="L14" s="32"/>
      <c r="M14" s="32"/>
      <c r="N14" s="32"/>
    </row>
    <row r="15" spans="1:14" ht="24" customHeight="1">
      <c r="A15" s="91">
        <v>8110</v>
      </c>
      <c r="B15" s="92" t="s">
        <v>767</v>
      </c>
      <c r="C15" s="88"/>
      <c r="D15" s="89">
        <f aca="true" t="shared" si="1" ref="D15:J15">SUM(D17:D21)</f>
        <v>0</v>
      </c>
      <c r="E15" s="89">
        <f t="shared" si="1"/>
        <v>0</v>
      </c>
      <c r="F15" s="89">
        <f t="shared" si="1"/>
        <v>0</v>
      </c>
      <c r="G15" s="89">
        <f t="shared" si="1"/>
        <v>0</v>
      </c>
      <c r="H15" s="89">
        <f t="shared" si="1"/>
        <v>0</v>
      </c>
      <c r="I15" s="89">
        <f t="shared" si="1"/>
        <v>0</v>
      </c>
      <c r="J15" s="89">
        <f t="shared" si="1"/>
        <v>0</v>
      </c>
      <c r="K15" s="32"/>
      <c r="L15" s="32"/>
      <c r="M15" s="32"/>
      <c r="N15" s="32"/>
    </row>
    <row r="16" spans="1:14" ht="12.75" customHeight="1">
      <c r="A16" s="91"/>
      <c r="B16" s="93" t="s">
        <v>451</v>
      </c>
      <c r="C16" s="88"/>
      <c r="D16" s="94"/>
      <c r="E16" s="95"/>
      <c r="F16" s="96"/>
      <c r="G16" s="94"/>
      <c r="H16" s="95"/>
      <c r="I16" s="96"/>
      <c r="J16" s="94"/>
      <c r="K16" s="32"/>
      <c r="L16" s="32"/>
      <c r="M16" s="32"/>
      <c r="N16" s="32"/>
    </row>
    <row r="17" spans="1:14" ht="33" customHeight="1">
      <c r="A17" s="91">
        <v>8111</v>
      </c>
      <c r="B17" s="97" t="s">
        <v>768</v>
      </c>
      <c r="C17" s="88"/>
      <c r="D17" s="89">
        <f>SUM(D19:D20)</f>
        <v>0</v>
      </c>
      <c r="E17" s="98" t="s">
        <v>540</v>
      </c>
      <c r="F17" s="89">
        <f>SUM(F19:F20)</f>
        <v>0</v>
      </c>
      <c r="G17" s="89"/>
      <c r="H17" s="98"/>
      <c r="I17" s="89"/>
      <c r="J17" s="89"/>
      <c r="K17" s="32"/>
      <c r="L17" s="99"/>
      <c r="M17" s="32"/>
      <c r="N17" s="32"/>
    </row>
    <row r="18" spans="1:14" ht="12.75" customHeight="1">
      <c r="A18" s="91"/>
      <c r="B18" s="100" t="s">
        <v>467</v>
      </c>
      <c r="C18" s="88"/>
      <c r="D18" s="89"/>
      <c r="E18" s="98"/>
      <c r="F18" s="101"/>
      <c r="G18" s="89"/>
      <c r="H18" s="98"/>
      <c r="I18" s="101"/>
      <c r="J18" s="89"/>
      <c r="K18" s="32"/>
      <c r="L18" s="99"/>
      <c r="M18" s="32"/>
      <c r="N18" s="32"/>
    </row>
    <row r="19" spans="1:14" ht="13.5" customHeight="1" thickBot="1">
      <c r="A19" s="91">
        <v>8112</v>
      </c>
      <c r="B19" s="102" t="s">
        <v>458</v>
      </c>
      <c r="C19" s="103" t="s">
        <v>486</v>
      </c>
      <c r="D19" s="104">
        <f>SUM(E19:F19)</f>
        <v>0</v>
      </c>
      <c r="E19" s="98" t="s">
        <v>540</v>
      </c>
      <c r="F19" s="101"/>
      <c r="G19" s="104"/>
      <c r="H19" s="98"/>
      <c r="I19" s="101"/>
      <c r="J19" s="104"/>
      <c r="K19" s="32"/>
      <c r="L19" s="99"/>
      <c r="M19" s="32"/>
      <c r="N19" s="32"/>
    </row>
    <row r="20" spans="1:19" ht="13.5" customHeight="1" thickBot="1">
      <c r="A20" s="91">
        <v>8113</v>
      </c>
      <c r="B20" s="102" t="s">
        <v>453</v>
      </c>
      <c r="C20" s="103" t="s">
        <v>487</v>
      </c>
      <c r="D20" s="104">
        <f>SUM(E20:F20)</f>
        <v>0</v>
      </c>
      <c r="E20" s="98" t="s">
        <v>540</v>
      </c>
      <c r="F20" s="101"/>
      <c r="G20" s="104"/>
      <c r="H20" s="98"/>
      <c r="I20" s="101"/>
      <c r="J20" s="104"/>
      <c r="K20" s="105"/>
      <c r="L20" s="32"/>
      <c r="M20" s="32"/>
      <c r="N20" s="32"/>
      <c r="O20" s="32"/>
      <c r="P20" s="32"/>
      <c r="Q20" s="32"/>
      <c r="R20" s="32"/>
      <c r="S20" s="32"/>
    </row>
    <row r="21" spans="1:19" ht="34.5" customHeight="1">
      <c r="A21" s="91">
        <v>8120</v>
      </c>
      <c r="B21" s="97" t="s">
        <v>769</v>
      </c>
      <c r="C21" s="103"/>
      <c r="D21" s="89">
        <f>SUM(D23,D33)</f>
        <v>0</v>
      </c>
      <c r="E21" s="89">
        <f aca="true" t="shared" si="2" ref="E21:J21">SUM(E23,E33)</f>
        <v>0</v>
      </c>
      <c r="F21" s="89">
        <f t="shared" si="2"/>
        <v>0</v>
      </c>
      <c r="G21" s="89">
        <f t="shared" si="2"/>
        <v>0</v>
      </c>
      <c r="H21" s="89">
        <f t="shared" si="2"/>
        <v>0</v>
      </c>
      <c r="I21" s="89">
        <f t="shared" si="2"/>
        <v>0</v>
      </c>
      <c r="J21" s="89">
        <f t="shared" si="2"/>
        <v>0</v>
      </c>
      <c r="K21" s="105"/>
      <c r="L21" s="32"/>
      <c r="M21" s="32"/>
      <c r="N21" s="32"/>
      <c r="O21" s="32"/>
      <c r="P21" s="32"/>
      <c r="Q21" s="32"/>
      <c r="R21" s="32"/>
      <c r="S21" s="32"/>
    </row>
    <row r="22" spans="1:19" ht="12.75" customHeight="1">
      <c r="A22" s="91"/>
      <c r="B22" s="100" t="s">
        <v>451</v>
      </c>
      <c r="C22" s="103"/>
      <c r="D22" s="89"/>
      <c r="E22" s="98"/>
      <c r="F22" s="101"/>
      <c r="G22" s="89"/>
      <c r="H22" s="98"/>
      <c r="I22" s="101"/>
      <c r="J22" s="89"/>
      <c r="K22" s="105"/>
      <c r="L22" s="32"/>
      <c r="M22" s="32"/>
      <c r="N22" s="32"/>
      <c r="O22" s="32"/>
      <c r="P22" s="32"/>
      <c r="Q22" s="32"/>
      <c r="R22" s="32"/>
      <c r="S22" s="32"/>
    </row>
    <row r="23" spans="1:19" ht="12.75" customHeight="1">
      <c r="A23" s="91">
        <v>8121</v>
      </c>
      <c r="B23" s="97" t="s">
        <v>770</v>
      </c>
      <c r="C23" s="103"/>
      <c r="D23" s="89">
        <f>SUM(D25,D29)</f>
        <v>0</v>
      </c>
      <c r="E23" s="98" t="s">
        <v>540</v>
      </c>
      <c r="F23" s="89">
        <f>SUM(F25,F29)</f>
        <v>0</v>
      </c>
      <c r="G23" s="89">
        <f>SUM(G25,G29)</f>
        <v>0</v>
      </c>
      <c r="H23" s="89">
        <f>SUM(H25,H29)</f>
        <v>0</v>
      </c>
      <c r="I23" s="89">
        <f>SUM(I25,I29)</f>
        <v>0</v>
      </c>
      <c r="J23" s="89">
        <f>SUM(J25,J29)</f>
        <v>0</v>
      </c>
      <c r="K23" s="105"/>
      <c r="L23" s="32"/>
      <c r="M23" s="32"/>
      <c r="N23" s="32"/>
      <c r="O23" s="32"/>
      <c r="P23" s="32"/>
      <c r="Q23" s="32"/>
      <c r="R23" s="32"/>
      <c r="S23" s="32"/>
    </row>
    <row r="24" spans="1:19" ht="12.75" customHeight="1">
      <c r="A24" s="91"/>
      <c r="B24" s="100" t="s">
        <v>467</v>
      </c>
      <c r="C24" s="103"/>
      <c r="D24" s="89"/>
      <c r="E24" s="98"/>
      <c r="F24" s="101"/>
      <c r="G24" s="101"/>
      <c r="H24" s="101"/>
      <c r="I24" s="101"/>
      <c r="J24" s="101"/>
      <c r="K24" s="105"/>
      <c r="L24" s="32"/>
      <c r="M24" s="32"/>
      <c r="N24" s="32"/>
      <c r="O24" s="32"/>
      <c r="P24" s="32"/>
      <c r="Q24" s="32"/>
      <c r="R24" s="32"/>
      <c r="S24" s="32"/>
    </row>
    <row r="25" spans="1:19" ht="12.75" customHeight="1">
      <c r="A25" s="86">
        <v>8122</v>
      </c>
      <c r="B25" s="92" t="s">
        <v>771</v>
      </c>
      <c r="C25" s="103" t="s">
        <v>488</v>
      </c>
      <c r="D25" s="89">
        <f>SUM(D27:D28)</f>
        <v>0</v>
      </c>
      <c r="E25" s="98" t="s">
        <v>540</v>
      </c>
      <c r="F25" s="89">
        <f>SUM(F27:F28)</f>
        <v>0</v>
      </c>
      <c r="G25" s="89">
        <f>SUM(G27:G28)</f>
        <v>0</v>
      </c>
      <c r="H25" s="89">
        <f>SUM(H27:H28)</f>
        <v>0</v>
      </c>
      <c r="I25" s="89">
        <f>SUM(I27:I28)</f>
        <v>0</v>
      </c>
      <c r="J25" s="89">
        <f>SUM(J27:J28)</f>
        <v>0</v>
      </c>
      <c r="K25" s="105"/>
      <c r="L25" s="32"/>
      <c r="M25" s="32"/>
      <c r="N25" s="32"/>
      <c r="O25" s="32"/>
      <c r="P25" s="32"/>
      <c r="Q25" s="32"/>
      <c r="R25" s="32"/>
      <c r="S25" s="32"/>
    </row>
    <row r="26" spans="1:19" ht="12.75" customHeight="1">
      <c r="A26" s="86"/>
      <c r="B26" s="106" t="s">
        <v>467</v>
      </c>
      <c r="C26" s="103"/>
      <c r="D26" s="89"/>
      <c r="E26" s="98"/>
      <c r="F26" s="101"/>
      <c r="G26" s="101"/>
      <c r="H26" s="101"/>
      <c r="I26" s="101"/>
      <c r="J26" s="101"/>
      <c r="K26" s="105"/>
      <c r="L26" s="32"/>
      <c r="M26" s="32"/>
      <c r="N26" s="32"/>
      <c r="O26" s="32"/>
      <c r="P26" s="32"/>
      <c r="Q26" s="32"/>
      <c r="R26" s="32"/>
      <c r="S26" s="32"/>
    </row>
    <row r="27" spans="1:19" ht="13.5" customHeight="1" thickBot="1">
      <c r="A27" s="86">
        <v>8123</v>
      </c>
      <c r="B27" s="106" t="s">
        <v>473</v>
      </c>
      <c r="C27" s="103"/>
      <c r="D27" s="104">
        <f>SUM(E27:F27)</f>
        <v>0</v>
      </c>
      <c r="E27" s="98" t="s">
        <v>540</v>
      </c>
      <c r="F27" s="101"/>
      <c r="G27" s="101"/>
      <c r="H27" s="101"/>
      <c r="I27" s="101"/>
      <c r="J27" s="101"/>
      <c r="K27" s="105"/>
      <c r="L27" s="32"/>
      <c r="M27" s="32"/>
      <c r="N27" s="32"/>
      <c r="O27" s="32"/>
      <c r="P27" s="32"/>
      <c r="Q27" s="32"/>
      <c r="R27" s="32"/>
      <c r="S27" s="32"/>
    </row>
    <row r="28" spans="1:19" ht="13.5" customHeight="1" thickBot="1">
      <c r="A28" s="86">
        <v>8124</v>
      </c>
      <c r="B28" s="106" t="s">
        <v>475</v>
      </c>
      <c r="C28" s="103"/>
      <c r="D28" s="104">
        <f>SUM(E28:F28)</f>
        <v>0</v>
      </c>
      <c r="E28" s="98" t="s">
        <v>540</v>
      </c>
      <c r="F28" s="101"/>
      <c r="G28" s="101"/>
      <c r="H28" s="101"/>
      <c r="I28" s="101"/>
      <c r="J28" s="101"/>
      <c r="K28" s="105"/>
      <c r="L28" s="32"/>
      <c r="M28" s="32"/>
      <c r="N28" s="32"/>
      <c r="O28" s="32"/>
      <c r="P28" s="32"/>
      <c r="Q28" s="32"/>
      <c r="R28" s="32"/>
      <c r="S28" s="32"/>
    </row>
    <row r="29" spans="1:19" ht="24.75">
      <c r="A29" s="86">
        <v>8130</v>
      </c>
      <c r="B29" s="92" t="s">
        <v>772</v>
      </c>
      <c r="C29" s="103" t="s">
        <v>489</v>
      </c>
      <c r="D29" s="89">
        <f>SUM(D31:D32)</f>
        <v>0</v>
      </c>
      <c r="E29" s="98" t="s">
        <v>540</v>
      </c>
      <c r="F29" s="89">
        <f>SUM(F31:F32)</f>
        <v>0</v>
      </c>
      <c r="G29" s="89">
        <f>SUM(G31:G32)</f>
        <v>0</v>
      </c>
      <c r="H29" s="89">
        <f>SUM(H31:H32)</f>
        <v>0</v>
      </c>
      <c r="I29" s="89">
        <f>SUM(I31:I32)</f>
        <v>0</v>
      </c>
      <c r="J29" s="89">
        <f>SUM(J31:J32)</f>
        <v>0</v>
      </c>
      <c r="K29" s="105"/>
      <c r="L29" s="32"/>
      <c r="M29" s="32"/>
      <c r="N29" s="32"/>
      <c r="O29" s="32"/>
      <c r="P29" s="32"/>
      <c r="Q29" s="32"/>
      <c r="R29" s="32"/>
      <c r="S29" s="32"/>
    </row>
    <row r="30" spans="1:19" ht="12.75" customHeight="1">
      <c r="A30" s="86"/>
      <c r="B30" s="106" t="s">
        <v>467</v>
      </c>
      <c r="C30" s="103"/>
      <c r="D30" s="89"/>
      <c r="E30" s="98"/>
      <c r="F30" s="101"/>
      <c r="G30" s="89"/>
      <c r="H30" s="98"/>
      <c r="I30" s="101"/>
      <c r="J30" s="89"/>
      <c r="K30" s="105"/>
      <c r="L30" s="32"/>
      <c r="M30" s="32"/>
      <c r="N30" s="32"/>
      <c r="O30" s="32"/>
      <c r="P30" s="32"/>
      <c r="Q30" s="32"/>
      <c r="R30" s="32"/>
      <c r="S30" s="32"/>
    </row>
    <row r="31" spans="1:19" ht="13.5" customHeight="1" thickBot="1">
      <c r="A31" s="86">
        <v>8131</v>
      </c>
      <c r="B31" s="106" t="s">
        <v>479</v>
      </c>
      <c r="C31" s="103"/>
      <c r="D31" s="104">
        <f>SUM(E31:F31)</f>
        <v>0</v>
      </c>
      <c r="E31" s="98" t="s">
        <v>540</v>
      </c>
      <c r="F31" s="101"/>
      <c r="G31" s="104"/>
      <c r="H31" s="98"/>
      <c r="I31" s="101"/>
      <c r="J31" s="104"/>
      <c r="K31" s="105"/>
      <c r="L31" s="32"/>
      <c r="M31" s="32"/>
      <c r="N31" s="32"/>
      <c r="O31" s="32"/>
      <c r="P31" s="32"/>
      <c r="Q31" s="32"/>
      <c r="R31" s="32"/>
      <c r="S31" s="32"/>
    </row>
    <row r="32" spans="1:19" ht="13.5" customHeight="1" thickBot="1">
      <c r="A32" s="86">
        <v>8132</v>
      </c>
      <c r="B32" s="106" t="s">
        <v>477</v>
      </c>
      <c r="C32" s="103"/>
      <c r="D32" s="104">
        <f>SUM(E32:F32)</f>
        <v>0</v>
      </c>
      <c r="E32" s="98" t="s">
        <v>540</v>
      </c>
      <c r="F32" s="101"/>
      <c r="G32" s="104"/>
      <c r="H32" s="98"/>
      <c r="I32" s="101"/>
      <c r="J32" s="104"/>
      <c r="K32" s="105"/>
      <c r="L32" s="32"/>
      <c r="M32" s="32"/>
      <c r="N32" s="32"/>
      <c r="O32" s="32"/>
      <c r="P32" s="32"/>
      <c r="Q32" s="32"/>
      <c r="R32" s="32"/>
      <c r="S32" s="32"/>
    </row>
    <row r="33" spans="1:19" s="107" customFormat="1" ht="12.75" customHeight="1">
      <c r="A33" s="86">
        <v>8140</v>
      </c>
      <c r="B33" s="92" t="s">
        <v>773</v>
      </c>
      <c r="C33" s="103"/>
      <c r="D33" s="89">
        <f>SUM(D35,D39)</f>
        <v>0</v>
      </c>
      <c r="E33" s="89">
        <f aca="true" t="shared" si="3" ref="E33:J33">SUM(E35,E39)</f>
        <v>0</v>
      </c>
      <c r="F33" s="89">
        <f t="shared" si="3"/>
        <v>0</v>
      </c>
      <c r="G33" s="89">
        <f t="shared" si="3"/>
        <v>0</v>
      </c>
      <c r="H33" s="89">
        <f t="shared" si="3"/>
        <v>0</v>
      </c>
      <c r="I33" s="89">
        <f t="shared" si="3"/>
        <v>0</v>
      </c>
      <c r="J33" s="89">
        <f t="shared" si="3"/>
        <v>0</v>
      </c>
      <c r="K33" s="105"/>
      <c r="L33" s="32"/>
      <c r="M33" s="32"/>
      <c r="N33" s="32"/>
      <c r="O33" s="32"/>
      <c r="P33" s="32"/>
      <c r="Q33" s="32"/>
      <c r="R33" s="32"/>
      <c r="S33" s="32"/>
    </row>
    <row r="34" spans="1:19" s="107" customFormat="1" ht="13.5" customHeight="1" thickBot="1">
      <c r="A34" s="91"/>
      <c r="B34" s="100" t="s">
        <v>467</v>
      </c>
      <c r="C34" s="103"/>
      <c r="D34" s="89"/>
      <c r="E34" s="98"/>
      <c r="F34" s="101"/>
      <c r="G34" s="89"/>
      <c r="H34" s="98"/>
      <c r="I34" s="101"/>
      <c r="J34" s="89"/>
      <c r="K34" s="105"/>
      <c r="L34" s="32"/>
      <c r="M34" s="32"/>
      <c r="N34" s="32"/>
      <c r="O34" s="32"/>
      <c r="P34" s="32"/>
      <c r="Q34" s="32"/>
      <c r="R34" s="32"/>
      <c r="S34" s="32"/>
    </row>
    <row r="35" spans="1:19" s="107" customFormat="1" ht="24.75">
      <c r="A35" s="86">
        <v>8141</v>
      </c>
      <c r="B35" s="92" t="s">
        <v>774</v>
      </c>
      <c r="C35" s="103" t="s">
        <v>488</v>
      </c>
      <c r="D35" s="108">
        <f>SUM(D37:D38)</f>
        <v>0</v>
      </c>
      <c r="E35" s="108">
        <f aca="true" t="shared" si="4" ref="E35:J35">SUM(E37:E38)</f>
        <v>0</v>
      </c>
      <c r="F35" s="108">
        <f t="shared" si="4"/>
        <v>0</v>
      </c>
      <c r="G35" s="108">
        <f t="shared" si="4"/>
        <v>0</v>
      </c>
      <c r="H35" s="108">
        <f t="shared" si="4"/>
        <v>0</v>
      </c>
      <c r="I35" s="108">
        <f t="shared" si="4"/>
        <v>0</v>
      </c>
      <c r="J35" s="108">
        <f t="shared" si="4"/>
        <v>0</v>
      </c>
      <c r="K35" s="105"/>
      <c r="L35" s="32"/>
      <c r="M35" s="32"/>
      <c r="N35" s="32"/>
      <c r="O35" s="32"/>
      <c r="P35" s="32"/>
      <c r="Q35" s="32"/>
      <c r="R35" s="32"/>
      <c r="S35" s="32"/>
    </row>
    <row r="36" spans="1:19" s="107" customFormat="1" ht="13.5" customHeight="1" thickBot="1">
      <c r="A36" s="86"/>
      <c r="B36" s="106" t="s">
        <v>467</v>
      </c>
      <c r="C36" s="109"/>
      <c r="D36" s="89"/>
      <c r="E36" s="98"/>
      <c r="F36" s="101"/>
      <c r="G36" s="89"/>
      <c r="H36" s="98"/>
      <c r="I36" s="101"/>
      <c r="J36" s="89"/>
      <c r="K36" s="105"/>
      <c r="L36" s="32"/>
      <c r="M36" s="32"/>
      <c r="N36" s="32"/>
      <c r="O36" s="32"/>
      <c r="P36" s="32"/>
      <c r="Q36" s="32"/>
      <c r="R36" s="32"/>
      <c r="S36" s="32"/>
    </row>
    <row r="37" spans="1:19" s="107" customFormat="1" ht="13.5" customHeight="1" thickBot="1">
      <c r="A37" s="75">
        <v>8142</v>
      </c>
      <c r="B37" s="110" t="s">
        <v>480</v>
      </c>
      <c r="C37" s="111"/>
      <c r="D37" s="104">
        <f>SUM(E37:F37)</f>
        <v>0</v>
      </c>
      <c r="E37" s="98"/>
      <c r="F37" s="101" t="s">
        <v>165</v>
      </c>
      <c r="G37" s="104"/>
      <c r="H37" s="98"/>
      <c r="I37" s="101"/>
      <c r="J37" s="104"/>
      <c r="K37" s="105"/>
      <c r="L37" s="32"/>
      <c r="M37" s="32"/>
      <c r="N37" s="32"/>
      <c r="O37" s="32"/>
      <c r="P37" s="32"/>
      <c r="Q37" s="32"/>
      <c r="R37" s="32"/>
      <c r="S37" s="32"/>
    </row>
    <row r="38" spans="1:19" s="107" customFormat="1" ht="13.5" customHeight="1" thickBot="1">
      <c r="A38" s="112">
        <v>8143</v>
      </c>
      <c r="B38" s="113" t="s">
        <v>481</v>
      </c>
      <c r="C38" s="114"/>
      <c r="D38" s="104">
        <f>SUM(E38:F38)</f>
        <v>0</v>
      </c>
      <c r="E38" s="115"/>
      <c r="F38" s="116" t="s">
        <v>165</v>
      </c>
      <c r="G38" s="104"/>
      <c r="H38" s="115"/>
      <c r="I38" s="116"/>
      <c r="J38" s="104"/>
      <c r="K38" s="105"/>
      <c r="L38" s="32"/>
      <c r="M38" s="32"/>
      <c r="N38" s="32"/>
      <c r="O38" s="32"/>
      <c r="P38" s="32"/>
      <c r="Q38" s="32"/>
      <c r="R38" s="32"/>
      <c r="S38" s="32"/>
    </row>
    <row r="39" spans="1:19" s="107" customFormat="1" ht="27" customHeight="1">
      <c r="A39" s="75">
        <v>8150</v>
      </c>
      <c r="B39" s="117" t="s">
        <v>775</v>
      </c>
      <c r="C39" s="118" t="s">
        <v>489</v>
      </c>
      <c r="D39" s="108">
        <f>SUM(D41:D42)</f>
        <v>0</v>
      </c>
      <c r="E39" s="108">
        <f aca="true" t="shared" si="5" ref="E39:J39">SUM(E41:E42)</f>
        <v>0</v>
      </c>
      <c r="F39" s="108">
        <f t="shared" si="5"/>
        <v>0</v>
      </c>
      <c r="G39" s="108">
        <f t="shared" si="5"/>
        <v>0</v>
      </c>
      <c r="H39" s="108">
        <f t="shared" si="5"/>
        <v>0</v>
      </c>
      <c r="I39" s="108">
        <f t="shared" si="5"/>
        <v>0</v>
      </c>
      <c r="J39" s="108">
        <f t="shared" si="5"/>
        <v>0</v>
      </c>
      <c r="K39" s="105"/>
      <c r="L39" s="32"/>
      <c r="M39" s="32"/>
      <c r="N39" s="32"/>
      <c r="O39" s="32"/>
      <c r="P39" s="32"/>
      <c r="Q39" s="32"/>
      <c r="R39" s="32"/>
      <c r="S39" s="32"/>
    </row>
    <row r="40" spans="1:19" s="107" customFormat="1" ht="12.75" customHeight="1">
      <c r="A40" s="86"/>
      <c r="B40" s="106" t="s">
        <v>467</v>
      </c>
      <c r="C40" s="119"/>
      <c r="D40" s="89"/>
      <c r="E40" s="98"/>
      <c r="F40" s="101"/>
      <c r="G40" s="89"/>
      <c r="H40" s="98"/>
      <c r="I40" s="101"/>
      <c r="J40" s="89"/>
      <c r="K40" s="105"/>
      <c r="L40" s="32"/>
      <c r="M40" s="32"/>
      <c r="N40" s="32"/>
      <c r="O40" s="32"/>
      <c r="P40" s="32"/>
      <c r="Q40" s="32"/>
      <c r="R40" s="32"/>
      <c r="S40" s="32"/>
    </row>
    <row r="41" spans="1:19" s="107" customFormat="1" ht="13.5" customHeight="1" thickBot="1">
      <c r="A41" s="86">
        <v>8151</v>
      </c>
      <c r="B41" s="106" t="s">
        <v>479</v>
      </c>
      <c r="C41" s="119"/>
      <c r="D41" s="104">
        <f>SUM(E41:F41)</f>
        <v>0</v>
      </c>
      <c r="E41" s="98"/>
      <c r="F41" s="101" t="s">
        <v>165</v>
      </c>
      <c r="G41" s="104"/>
      <c r="H41" s="98"/>
      <c r="I41" s="101"/>
      <c r="J41" s="104"/>
      <c r="K41" s="105"/>
      <c r="L41" s="32"/>
      <c r="M41" s="32"/>
      <c r="N41" s="32"/>
      <c r="O41" s="32"/>
      <c r="P41" s="32"/>
      <c r="Q41" s="32"/>
      <c r="R41" s="32"/>
      <c r="S41" s="32"/>
    </row>
    <row r="42" spans="1:19" s="107" customFormat="1" ht="13.5" customHeight="1" thickBot="1">
      <c r="A42" s="120">
        <v>8152</v>
      </c>
      <c r="B42" s="121" t="s">
        <v>478</v>
      </c>
      <c r="C42" s="122"/>
      <c r="D42" s="104">
        <f>SUM(E42:F42)</f>
        <v>0</v>
      </c>
      <c r="E42" s="115"/>
      <c r="F42" s="116" t="s">
        <v>165</v>
      </c>
      <c r="G42" s="104"/>
      <c r="H42" s="115"/>
      <c r="I42" s="116"/>
      <c r="J42" s="104"/>
      <c r="K42" s="105"/>
      <c r="L42" s="32"/>
      <c r="M42" s="32"/>
      <c r="N42" s="32"/>
      <c r="O42" s="32"/>
      <c r="P42" s="32"/>
      <c r="Q42" s="32"/>
      <c r="R42" s="32"/>
      <c r="S42" s="32"/>
    </row>
    <row r="43" spans="1:19" s="107" customFormat="1" ht="37.5" customHeight="1" thickBot="1">
      <c r="A43" s="123">
        <v>8160</v>
      </c>
      <c r="B43" s="124" t="s">
        <v>776</v>
      </c>
      <c r="C43" s="125"/>
      <c r="D43" s="126">
        <f aca="true" t="shared" si="6" ref="D43:J43">SUM(D45,D50,D54,D66)</f>
        <v>137496.6</v>
      </c>
      <c r="E43" s="126">
        <f t="shared" si="6"/>
        <v>4040.4000000000015</v>
      </c>
      <c r="F43" s="126">
        <f t="shared" si="6"/>
        <v>133456.2</v>
      </c>
      <c r="G43" s="126">
        <f t="shared" si="6"/>
        <v>137496.6</v>
      </c>
      <c r="H43" s="126">
        <f t="shared" si="6"/>
        <v>137496.6</v>
      </c>
      <c r="I43" s="126">
        <f t="shared" si="6"/>
        <v>137496.6</v>
      </c>
      <c r="J43" s="126">
        <f t="shared" si="6"/>
        <v>137496.6</v>
      </c>
      <c r="K43" s="105"/>
      <c r="L43" s="32"/>
      <c r="M43" s="32"/>
      <c r="N43" s="32"/>
      <c r="O43" s="32"/>
      <c r="P43" s="32"/>
      <c r="Q43" s="32"/>
      <c r="R43" s="32"/>
      <c r="S43" s="32"/>
    </row>
    <row r="44" spans="1:19" s="107" customFormat="1" ht="13.5" customHeight="1" thickBot="1">
      <c r="A44" s="127"/>
      <c r="B44" s="128" t="s">
        <v>451</v>
      </c>
      <c r="C44" s="129"/>
      <c r="D44" s="130"/>
      <c r="E44" s="131"/>
      <c r="F44" s="132"/>
      <c r="G44" s="130"/>
      <c r="H44" s="131"/>
      <c r="I44" s="132"/>
      <c r="J44" s="130"/>
      <c r="K44" s="105"/>
      <c r="L44" s="32"/>
      <c r="M44" s="32"/>
      <c r="N44" s="32"/>
      <c r="O44" s="32"/>
      <c r="P44" s="32"/>
      <c r="Q44" s="32"/>
      <c r="R44" s="32"/>
      <c r="S44" s="32"/>
    </row>
    <row r="45" spans="1:19" s="79" customFormat="1" ht="29.25" customHeight="1" thickBot="1">
      <c r="A45" s="123">
        <v>8161</v>
      </c>
      <c r="B45" s="133" t="s">
        <v>777</v>
      </c>
      <c r="C45" s="125"/>
      <c r="D45" s="134">
        <f>SUM(D47:D49)</f>
        <v>0</v>
      </c>
      <c r="E45" s="135" t="s">
        <v>540</v>
      </c>
      <c r="F45" s="134">
        <f>SUM(F47:F49)</f>
        <v>0</v>
      </c>
      <c r="G45" s="134">
        <f>SUM(G47:G49)</f>
        <v>0</v>
      </c>
      <c r="H45" s="134">
        <f>SUM(H47:H49)</f>
        <v>0</v>
      </c>
      <c r="I45" s="134">
        <f>SUM(I47:I49)</f>
        <v>0</v>
      </c>
      <c r="J45" s="134">
        <f>SUM(J47:J49)</f>
        <v>0</v>
      </c>
      <c r="K45" s="105"/>
      <c r="L45" s="32"/>
      <c r="M45" s="32"/>
      <c r="N45" s="32"/>
      <c r="O45" s="32"/>
      <c r="P45" s="32"/>
      <c r="Q45" s="32"/>
      <c r="R45" s="32"/>
      <c r="S45" s="32"/>
    </row>
    <row r="46" spans="1:19" s="79" customFormat="1" ht="12.75" customHeight="1">
      <c r="A46" s="80"/>
      <c r="B46" s="136" t="s">
        <v>467</v>
      </c>
      <c r="C46" s="137"/>
      <c r="D46" s="83"/>
      <c r="E46" s="138"/>
      <c r="F46" s="85"/>
      <c r="G46" s="83"/>
      <c r="H46" s="138"/>
      <c r="I46" s="85"/>
      <c r="J46" s="83"/>
      <c r="K46" s="105"/>
      <c r="L46" s="32"/>
      <c r="M46" s="32"/>
      <c r="N46" s="32"/>
      <c r="O46" s="32"/>
      <c r="P46" s="32"/>
      <c r="Q46" s="32"/>
      <c r="R46" s="32"/>
      <c r="S46" s="32"/>
    </row>
    <row r="47" spans="1:19" ht="27" customHeight="1" thickBot="1">
      <c r="A47" s="86">
        <v>8162</v>
      </c>
      <c r="B47" s="106" t="s">
        <v>448</v>
      </c>
      <c r="C47" s="119" t="s">
        <v>490</v>
      </c>
      <c r="D47" s="104"/>
      <c r="E47" s="98" t="s">
        <v>540</v>
      </c>
      <c r="F47" s="101"/>
      <c r="G47" s="104"/>
      <c r="H47" s="98"/>
      <c r="I47" s="101"/>
      <c r="J47" s="104"/>
      <c r="K47" s="105"/>
      <c r="L47" s="32"/>
      <c r="M47" s="32"/>
      <c r="N47" s="32"/>
      <c r="O47" s="32"/>
      <c r="P47" s="32"/>
      <c r="Q47" s="32"/>
      <c r="R47" s="32"/>
      <c r="S47" s="32"/>
    </row>
    <row r="48" spans="1:19" s="79" customFormat="1" ht="71.25" customHeight="1" thickBot="1">
      <c r="A48" s="139">
        <v>8163</v>
      </c>
      <c r="B48" s="106" t="s">
        <v>411</v>
      </c>
      <c r="C48" s="119" t="s">
        <v>490</v>
      </c>
      <c r="D48" s="104">
        <f>SUM(E48:F48)</f>
        <v>0</v>
      </c>
      <c r="E48" s="135" t="s">
        <v>540</v>
      </c>
      <c r="F48" s="140"/>
      <c r="G48" s="104"/>
      <c r="H48" s="135"/>
      <c r="I48" s="140"/>
      <c r="J48" s="104"/>
      <c r="K48" s="105"/>
      <c r="L48" s="32"/>
      <c r="M48" s="32"/>
      <c r="N48" s="32"/>
      <c r="O48" s="32"/>
      <c r="P48" s="32"/>
      <c r="Q48" s="32"/>
      <c r="R48" s="32"/>
      <c r="S48" s="32"/>
    </row>
    <row r="49" spans="1:19" ht="14.25" customHeight="1" thickBot="1">
      <c r="A49" s="120">
        <v>8164</v>
      </c>
      <c r="B49" s="121" t="s">
        <v>449</v>
      </c>
      <c r="C49" s="122" t="s">
        <v>491</v>
      </c>
      <c r="D49" s="104">
        <f>SUM(E49:F49)</f>
        <v>0</v>
      </c>
      <c r="E49" s="115" t="s">
        <v>540</v>
      </c>
      <c r="F49" s="116"/>
      <c r="G49" s="104"/>
      <c r="H49" s="115"/>
      <c r="I49" s="116"/>
      <c r="J49" s="104"/>
      <c r="K49" s="105"/>
      <c r="L49" s="32"/>
      <c r="M49" s="32"/>
      <c r="N49" s="32"/>
      <c r="O49" s="32"/>
      <c r="P49" s="32"/>
      <c r="Q49" s="32"/>
      <c r="R49" s="32"/>
      <c r="S49" s="32"/>
    </row>
    <row r="50" spans="1:19" s="79" customFormat="1" ht="13.5" customHeight="1" thickBot="1">
      <c r="A50" s="123">
        <v>8170</v>
      </c>
      <c r="B50" s="133" t="s">
        <v>457</v>
      </c>
      <c r="C50" s="125"/>
      <c r="D50" s="53">
        <f>SUM(D52:D53)</f>
        <v>0</v>
      </c>
      <c r="E50" s="53">
        <f aca="true" t="shared" si="7" ref="E50:J50">SUM(E52:E53)</f>
        <v>0</v>
      </c>
      <c r="F50" s="53">
        <f t="shared" si="7"/>
        <v>0</v>
      </c>
      <c r="G50" s="53">
        <f t="shared" si="7"/>
        <v>0</v>
      </c>
      <c r="H50" s="53">
        <f t="shared" si="7"/>
        <v>0</v>
      </c>
      <c r="I50" s="53">
        <f t="shared" si="7"/>
        <v>0</v>
      </c>
      <c r="J50" s="53">
        <f t="shared" si="7"/>
        <v>0</v>
      </c>
      <c r="K50" s="105"/>
      <c r="L50" s="32"/>
      <c r="M50" s="32"/>
      <c r="N50" s="32"/>
      <c r="O50" s="32"/>
      <c r="P50" s="32"/>
      <c r="Q50" s="32"/>
      <c r="R50" s="32"/>
      <c r="S50" s="32"/>
    </row>
    <row r="51" spans="1:19" s="79" customFormat="1" ht="12.75" customHeight="1">
      <c r="A51" s="80"/>
      <c r="B51" s="136" t="s">
        <v>467</v>
      </c>
      <c r="C51" s="137"/>
      <c r="D51" s="141"/>
      <c r="E51" s="138"/>
      <c r="F51" s="142"/>
      <c r="G51" s="141"/>
      <c r="H51" s="138"/>
      <c r="I51" s="142"/>
      <c r="J51" s="141"/>
      <c r="K51" s="105"/>
      <c r="L51" s="32"/>
      <c r="M51" s="32"/>
      <c r="N51" s="32"/>
      <c r="O51" s="32"/>
      <c r="P51" s="32"/>
      <c r="Q51" s="32"/>
      <c r="R51" s="32"/>
      <c r="S51" s="32"/>
    </row>
    <row r="52" spans="1:19" ht="25.5" thickBot="1">
      <c r="A52" s="86">
        <v>8171</v>
      </c>
      <c r="B52" s="106" t="s">
        <v>455</v>
      </c>
      <c r="C52" s="119" t="s">
        <v>492</v>
      </c>
      <c r="D52" s="104">
        <f>SUM(E52:F52)</f>
        <v>0</v>
      </c>
      <c r="E52" s="95"/>
      <c r="F52" s="101"/>
      <c r="G52" s="104"/>
      <c r="H52" s="95"/>
      <c r="I52" s="101"/>
      <c r="J52" s="104"/>
      <c r="K52" s="105"/>
      <c r="L52" s="143"/>
      <c r="M52" s="143"/>
      <c r="N52" s="143"/>
      <c r="O52" s="143"/>
      <c r="P52" s="32"/>
      <c r="Q52" s="32"/>
      <c r="R52" s="32"/>
      <c r="S52" s="32"/>
    </row>
    <row r="53" spans="1:15" ht="13.5" customHeight="1" thickBot="1">
      <c r="A53" s="86">
        <v>8172</v>
      </c>
      <c r="B53" s="102" t="s">
        <v>456</v>
      </c>
      <c r="C53" s="119" t="s">
        <v>493</v>
      </c>
      <c r="D53" s="104">
        <f>SUM(E53:F53)</f>
        <v>0</v>
      </c>
      <c r="E53" s="144"/>
      <c r="F53" s="145"/>
      <c r="G53" s="104"/>
      <c r="H53" s="144"/>
      <c r="I53" s="145"/>
      <c r="J53" s="104"/>
      <c r="K53" s="105"/>
      <c r="L53" s="143"/>
      <c r="M53" s="143"/>
      <c r="N53" s="143"/>
      <c r="O53" s="143"/>
    </row>
    <row r="54" spans="1:15" s="79" customFormat="1" ht="24.75" thickBot="1">
      <c r="A54" s="146">
        <v>8190</v>
      </c>
      <c r="B54" s="147" t="s">
        <v>778</v>
      </c>
      <c r="C54" s="148"/>
      <c r="D54" s="149">
        <f>SUM(E54:F54)</f>
        <v>137496.6</v>
      </c>
      <c r="E54" s="134">
        <f>SUM(E56+E60-E59)</f>
        <v>4040.4000000000015</v>
      </c>
      <c r="F54" s="134">
        <f>SUM(F60)</f>
        <v>133456.2</v>
      </c>
      <c r="G54" s="134">
        <f>SUM(G56+G60-G59)</f>
        <v>137496.6</v>
      </c>
      <c r="H54" s="134">
        <f>SUM(H56+H60-H59)</f>
        <v>137496.6</v>
      </c>
      <c r="I54" s="134">
        <f>SUM(I56+I60-I59)</f>
        <v>137496.6</v>
      </c>
      <c r="J54" s="134">
        <f>SUM(J56+J60-J59)</f>
        <v>137496.6</v>
      </c>
      <c r="K54" s="105"/>
      <c r="L54" s="143"/>
      <c r="M54" s="143"/>
      <c r="N54" s="143"/>
      <c r="O54" s="143"/>
    </row>
    <row r="55" spans="1:15" s="79" customFormat="1" ht="12.75" customHeight="1">
      <c r="A55" s="150"/>
      <c r="B55" s="100" t="s">
        <v>454</v>
      </c>
      <c r="C55" s="151"/>
      <c r="D55" s="152"/>
      <c r="E55" s="153"/>
      <c r="F55" s="154"/>
      <c r="G55" s="152"/>
      <c r="H55" s="153"/>
      <c r="I55" s="154"/>
      <c r="J55" s="152"/>
      <c r="K55" s="105"/>
      <c r="L55" s="143"/>
      <c r="M55" s="143"/>
      <c r="N55" s="143"/>
      <c r="O55" s="143"/>
    </row>
    <row r="56" spans="1:15" ht="24.75">
      <c r="A56" s="155">
        <v>8191</v>
      </c>
      <c r="B56" s="136" t="s">
        <v>397</v>
      </c>
      <c r="C56" s="156">
        <v>9320</v>
      </c>
      <c r="D56" s="157">
        <f>SUM(E56:F56)</f>
        <v>63471.4</v>
      </c>
      <c r="E56" s="158">
        <v>63471.4</v>
      </c>
      <c r="F56" s="159" t="s">
        <v>165</v>
      </c>
      <c r="G56" s="158">
        <v>63471.4</v>
      </c>
      <c r="H56" s="158">
        <v>63471.4</v>
      </c>
      <c r="I56" s="158">
        <v>63471.4</v>
      </c>
      <c r="J56" s="158">
        <v>63471.4</v>
      </c>
      <c r="K56" s="105"/>
      <c r="L56" s="143"/>
      <c r="M56" s="143"/>
      <c r="N56" s="143"/>
      <c r="O56" s="143"/>
    </row>
    <row r="57" spans="1:15" ht="12.75" customHeight="1">
      <c r="A57" s="160"/>
      <c r="B57" s="100" t="s">
        <v>452</v>
      </c>
      <c r="C57" s="161"/>
      <c r="D57" s="89"/>
      <c r="E57" s="95"/>
      <c r="F57" s="101"/>
      <c r="G57" s="89"/>
      <c r="H57" s="89"/>
      <c r="I57" s="101"/>
      <c r="J57" s="89"/>
      <c r="K57" s="105"/>
      <c r="L57" s="143"/>
      <c r="M57" s="143"/>
      <c r="N57" s="143"/>
      <c r="O57" s="143"/>
    </row>
    <row r="58" spans="1:15" ht="35.25" customHeight="1">
      <c r="A58" s="160">
        <v>8192</v>
      </c>
      <c r="B58" s="106" t="s">
        <v>450</v>
      </c>
      <c r="C58" s="161"/>
      <c r="D58" s="157">
        <f>SUM(E58:F58)</f>
        <v>4040.4</v>
      </c>
      <c r="E58" s="95">
        <v>4040.4</v>
      </c>
      <c r="F58" s="96" t="s">
        <v>540</v>
      </c>
      <c r="G58" s="95">
        <v>4040.4</v>
      </c>
      <c r="H58" s="95">
        <v>4040.4</v>
      </c>
      <c r="I58" s="95">
        <v>4040.4</v>
      </c>
      <c r="J58" s="95">
        <v>4040.4</v>
      </c>
      <c r="K58" s="105"/>
      <c r="L58" s="143"/>
      <c r="M58" s="143"/>
      <c r="N58" s="143"/>
      <c r="O58" s="143"/>
    </row>
    <row r="59" spans="1:15" ht="25.5" thickBot="1">
      <c r="A59" s="160">
        <v>8193</v>
      </c>
      <c r="B59" s="106" t="s">
        <v>354</v>
      </c>
      <c r="C59" s="161"/>
      <c r="D59" s="89">
        <f>D56-D58</f>
        <v>59431</v>
      </c>
      <c r="E59" s="89">
        <f>E56-E58</f>
        <v>59431</v>
      </c>
      <c r="F59" s="96" t="s">
        <v>165</v>
      </c>
      <c r="G59" s="89">
        <f>G56-G58</f>
        <v>59431</v>
      </c>
      <c r="H59" s="89">
        <f>H56-H58</f>
        <v>59431</v>
      </c>
      <c r="I59" s="89">
        <f>I56-I58</f>
        <v>59431</v>
      </c>
      <c r="J59" s="89">
        <f>J56-J58</f>
        <v>59431</v>
      </c>
      <c r="K59" s="105"/>
      <c r="L59" s="143"/>
      <c r="M59" s="143"/>
      <c r="N59" s="143"/>
      <c r="O59" s="143"/>
    </row>
    <row r="60" spans="1:15" ht="25.5" thickBot="1">
      <c r="A60" s="160">
        <v>8194</v>
      </c>
      <c r="B60" s="162" t="s">
        <v>436</v>
      </c>
      <c r="C60" s="163">
        <v>9330</v>
      </c>
      <c r="D60" s="134">
        <f>D62+D63</f>
        <v>133456.2</v>
      </c>
      <c r="E60" s="134">
        <f aca="true" t="shared" si="8" ref="E60:J60">SUM(E62,E63)</f>
        <v>0</v>
      </c>
      <c r="F60" s="134">
        <f>F62+F63</f>
        <v>133456.2</v>
      </c>
      <c r="G60" s="134">
        <f t="shared" si="8"/>
        <v>133456.2</v>
      </c>
      <c r="H60" s="134">
        <f t="shared" si="8"/>
        <v>133456.2</v>
      </c>
      <c r="I60" s="134">
        <f t="shared" si="8"/>
        <v>133456.2</v>
      </c>
      <c r="J60" s="134">
        <f t="shared" si="8"/>
        <v>133456.2</v>
      </c>
      <c r="K60" s="105"/>
      <c r="L60" s="143"/>
      <c r="M60" s="143"/>
      <c r="N60" s="143"/>
      <c r="O60" s="143"/>
    </row>
    <row r="61" spans="1:15" ht="12.75" customHeight="1">
      <c r="A61" s="160"/>
      <c r="B61" s="100" t="s">
        <v>452</v>
      </c>
      <c r="C61" s="163"/>
      <c r="D61" s="89"/>
      <c r="E61" s="98"/>
      <c r="F61" s="101"/>
      <c r="G61" s="89"/>
      <c r="H61" s="98"/>
      <c r="I61" s="101"/>
      <c r="J61" s="89"/>
      <c r="K61" s="105"/>
      <c r="L61" s="143"/>
      <c r="M61" s="143"/>
      <c r="N61" s="143"/>
      <c r="O61" s="143"/>
    </row>
    <row r="62" spans="1:15" ht="25.5" thickBot="1">
      <c r="A62" s="160">
        <v>8195</v>
      </c>
      <c r="B62" s="106" t="s">
        <v>398</v>
      </c>
      <c r="C62" s="163"/>
      <c r="D62" s="104">
        <f>F62</f>
        <v>74025.2</v>
      </c>
      <c r="E62" s="98" t="s">
        <v>540</v>
      </c>
      <c r="F62" s="101">
        <v>74025.2</v>
      </c>
      <c r="G62" s="101">
        <v>74025.2</v>
      </c>
      <c r="H62" s="101">
        <v>74025.2</v>
      </c>
      <c r="I62" s="101">
        <v>74025.2</v>
      </c>
      <c r="J62" s="101">
        <v>74025.2</v>
      </c>
      <c r="K62" s="105"/>
      <c r="L62" s="143"/>
      <c r="M62" s="143"/>
      <c r="N62" s="143"/>
      <c r="O62" s="143"/>
    </row>
    <row r="63" spans="1:15" ht="25.5" thickBot="1">
      <c r="A63" s="164">
        <v>8196</v>
      </c>
      <c r="B63" s="106" t="s">
        <v>412</v>
      </c>
      <c r="C63" s="163"/>
      <c r="D63" s="104">
        <f>SUM(D59)</f>
        <v>59431</v>
      </c>
      <c r="E63" s="98" t="s">
        <v>540</v>
      </c>
      <c r="F63" s="158">
        <v>59431</v>
      </c>
      <c r="G63" s="158">
        <v>59431</v>
      </c>
      <c r="H63" s="158">
        <v>59431</v>
      </c>
      <c r="I63" s="158">
        <v>59431</v>
      </c>
      <c r="J63" s="158">
        <v>59431</v>
      </c>
      <c r="K63" s="105"/>
      <c r="L63" s="143"/>
      <c r="M63" s="143"/>
      <c r="N63" s="143"/>
      <c r="O63" s="143"/>
    </row>
    <row r="64" spans="1:15" ht="24.75" thickBot="1">
      <c r="A64" s="160">
        <v>8197</v>
      </c>
      <c r="B64" s="165" t="s">
        <v>394</v>
      </c>
      <c r="C64" s="166"/>
      <c r="D64" s="104" t="s">
        <v>165</v>
      </c>
      <c r="E64" s="167" t="s">
        <v>540</v>
      </c>
      <c r="F64" s="168" t="s">
        <v>165</v>
      </c>
      <c r="G64" s="104"/>
      <c r="H64" s="167"/>
      <c r="I64" s="168"/>
      <c r="J64" s="104"/>
      <c r="K64" s="105"/>
      <c r="L64" s="143"/>
      <c r="M64" s="143"/>
      <c r="N64" s="143"/>
      <c r="O64" s="143"/>
    </row>
    <row r="65" spans="1:15" ht="36.75" thickBot="1">
      <c r="A65" s="160">
        <v>8198</v>
      </c>
      <c r="B65" s="169" t="s">
        <v>395</v>
      </c>
      <c r="C65" s="170"/>
      <c r="D65" s="104">
        <f>SUM(E65:F65)</f>
        <v>0</v>
      </c>
      <c r="E65" s="98" t="s">
        <v>165</v>
      </c>
      <c r="F65" s="101">
        <v>0</v>
      </c>
      <c r="G65" s="101">
        <v>0</v>
      </c>
      <c r="H65" s="101">
        <v>0</v>
      </c>
      <c r="I65" s="101">
        <v>0</v>
      </c>
      <c r="J65" s="101">
        <v>0</v>
      </c>
      <c r="K65" s="105"/>
      <c r="L65" s="143"/>
      <c r="M65" s="143"/>
      <c r="N65" s="143"/>
      <c r="O65" s="143"/>
    </row>
    <row r="66" spans="1:15" ht="48">
      <c r="A66" s="160">
        <v>8199</v>
      </c>
      <c r="B66" s="171" t="s">
        <v>779</v>
      </c>
      <c r="C66" s="170"/>
      <c r="D66" s="94">
        <f>SUM(E66:F66)</f>
        <v>0</v>
      </c>
      <c r="E66" s="98"/>
      <c r="F66" s="101"/>
      <c r="G66" s="94"/>
      <c r="H66" s="98"/>
      <c r="I66" s="101"/>
      <c r="J66" s="94"/>
      <c r="K66" s="105"/>
      <c r="L66" s="143"/>
      <c r="M66" s="143"/>
      <c r="N66" s="143"/>
      <c r="O66" s="143"/>
    </row>
    <row r="67" spans="1:15" ht="24">
      <c r="A67" s="160" t="s">
        <v>355</v>
      </c>
      <c r="B67" s="172" t="s">
        <v>396</v>
      </c>
      <c r="C67" s="170"/>
      <c r="D67" s="94">
        <f>SUM(E67:F67)</f>
        <v>0</v>
      </c>
      <c r="E67" s="167"/>
      <c r="F67" s="101"/>
      <c r="G67" s="94"/>
      <c r="H67" s="167"/>
      <c r="I67" s="101"/>
      <c r="J67" s="94"/>
      <c r="K67" s="105"/>
      <c r="L67" s="143"/>
      <c r="M67" s="143"/>
      <c r="N67" s="143"/>
      <c r="O67" s="143"/>
    </row>
    <row r="68" spans="1:15" ht="30" customHeight="1">
      <c r="A68" s="91">
        <v>8200</v>
      </c>
      <c r="B68" s="87" t="s">
        <v>780</v>
      </c>
      <c r="C68" s="161"/>
      <c r="D68" s="89">
        <f>SUM(D70)</f>
        <v>0</v>
      </c>
      <c r="E68" s="89">
        <f aca="true" t="shared" si="9" ref="E68:J68">SUM(E70)</f>
        <v>0</v>
      </c>
      <c r="F68" s="89">
        <f t="shared" si="9"/>
        <v>0</v>
      </c>
      <c r="G68" s="89">
        <f t="shared" si="9"/>
        <v>0</v>
      </c>
      <c r="H68" s="89">
        <f t="shared" si="9"/>
        <v>0</v>
      </c>
      <c r="I68" s="89">
        <f t="shared" si="9"/>
        <v>0</v>
      </c>
      <c r="J68" s="89">
        <f t="shared" si="9"/>
        <v>0</v>
      </c>
      <c r="K68" s="105"/>
      <c r="L68" s="143"/>
      <c r="M68" s="143"/>
      <c r="N68" s="143"/>
      <c r="O68" s="143"/>
    </row>
    <row r="69" spans="1:15" ht="12.75" customHeight="1">
      <c r="A69" s="91"/>
      <c r="B69" s="90" t="s">
        <v>451</v>
      </c>
      <c r="C69" s="161"/>
      <c r="D69" s="89"/>
      <c r="E69" s="95"/>
      <c r="F69" s="101"/>
      <c r="G69" s="89"/>
      <c r="H69" s="95"/>
      <c r="I69" s="101"/>
      <c r="J69" s="89"/>
      <c r="K69" s="105"/>
      <c r="L69" s="143"/>
      <c r="M69" s="143"/>
      <c r="N69" s="143"/>
      <c r="O69" s="143"/>
    </row>
    <row r="70" spans="1:15" ht="24">
      <c r="A70" s="91">
        <v>8210</v>
      </c>
      <c r="B70" s="173" t="s">
        <v>781</v>
      </c>
      <c r="C70" s="161"/>
      <c r="D70" s="89">
        <f>SUM(D72,D76)</f>
        <v>0</v>
      </c>
      <c r="E70" s="89">
        <f aca="true" t="shared" si="10" ref="E70:J70">SUM(E72,E76)</f>
        <v>0</v>
      </c>
      <c r="F70" s="89">
        <f t="shared" si="10"/>
        <v>0</v>
      </c>
      <c r="G70" s="89">
        <f t="shared" si="10"/>
        <v>0</v>
      </c>
      <c r="H70" s="89">
        <f t="shared" si="10"/>
        <v>0</v>
      </c>
      <c r="I70" s="89">
        <f t="shared" si="10"/>
        <v>0</v>
      </c>
      <c r="J70" s="89">
        <f t="shared" si="10"/>
        <v>0</v>
      </c>
      <c r="K70" s="105"/>
      <c r="L70" s="143"/>
      <c r="M70" s="143"/>
      <c r="N70" s="143"/>
      <c r="O70" s="143"/>
    </row>
    <row r="71" spans="1:15" ht="12.75" customHeight="1">
      <c r="A71" s="86"/>
      <c r="B71" s="106" t="s">
        <v>451</v>
      </c>
      <c r="C71" s="161"/>
      <c r="D71" s="89"/>
      <c r="E71" s="98"/>
      <c r="F71" s="101"/>
      <c r="G71" s="89"/>
      <c r="H71" s="98"/>
      <c r="I71" s="101"/>
      <c r="J71" s="89"/>
      <c r="K71" s="105"/>
      <c r="L71" s="143"/>
      <c r="M71" s="143"/>
      <c r="N71" s="143"/>
      <c r="O71" s="143"/>
    </row>
    <row r="72" spans="1:15" ht="24" customHeight="1">
      <c r="A72" s="91">
        <v>8211</v>
      </c>
      <c r="B72" s="97" t="s">
        <v>782</v>
      </c>
      <c r="C72" s="161"/>
      <c r="D72" s="89">
        <f>SUM(D74:D75)</f>
        <v>0</v>
      </c>
      <c r="E72" s="98" t="s">
        <v>540</v>
      </c>
      <c r="F72" s="89">
        <f>SUM(F74:F75)</f>
        <v>0</v>
      </c>
      <c r="G72" s="89"/>
      <c r="H72" s="98"/>
      <c r="I72" s="89"/>
      <c r="J72" s="89"/>
      <c r="K72" s="105"/>
      <c r="L72" s="143"/>
      <c r="M72" s="143"/>
      <c r="N72" s="143"/>
      <c r="O72" s="143"/>
    </row>
    <row r="73" spans="1:15" ht="12.75" customHeight="1">
      <c r="A73" s="91"/>
      <c r="B73" s="100" t="s">
        <v>452</v>
      </c>
      <c r="C73" s="161"/>
      <c r="D73" s="89"/>
      <c r="E73" s="98"/>
      <c r="F73" s="101"/>
      <c r="G73" s="89"/>
      <c r="H73" s="98"/>
      <c r="I73" s="101"/>
      <c r="J73" s="89"/>
      <c r="K73" s="105"/>
      <c r="L73" s="143"/>
      <c r="M73" s="143"/>
      <c r="N73" s="143"/>
      <c r="O73" s="143"/>
    </row>
    <row r="74" spans="1:15" ht="13.5" customHeight="1" thickBot="1">
      <c r="A74" s="91">
        <v>8212</v>
      </c>
      <c r="B74" s="102" t="s">
        <v>458</v>
      </c>
      <c r="C74" s="119" t="s">
        <v>461</v>
      </c>
      <c r="D74" s="104">
        <f>SUM(E74:F74)</f>
        <v>0</v>
      </c>
      <c r="E74" s="98" t="s">
        <v>540</v>
      </c>
      <c r="F74" s="101"/>
      <c r="G74" s="104"/>
      <c r="H74" s="98"/>
      <c r="I74" s="101"/>
      <c r="J74" s="104"/>
      <c r="K74" s="105"/>
      <c r="L74" s="143"/>
      <c r="M74" s="143"/>
      <c r="N74" s="143"/>
      <c r="O74" s="143"/>
    </row>
    <row r="75" spans="1:15" ht="13.5" customHeight="1" thickBot="1">
      <c r="A75" s="91">
        <v>8213</v>
      </c>
      <c r="B75" s="102" t="s">
        <v>453</v>
      </c>
      <c r="C75" s="119" t="s">
        <v>462</v>
      </c>
      <c r="D75" s="104">
        <f>SUM(E75:F75)</f>
        <v>0</v>
      </c>
      <c r="E75" s="98" t="s">
        <v>540</v>
      </c>
      <c r="F75" s="101"/>
      <c r="G75" s="104"/>
      <c r="H75" s="98"/>
      <c r="I75" s="101"/>
      <c r="J75" s="104"/>
      <c r="K75" s="105"/>
      <c r="L75" s="143"/>
      <c r="M75" s="143"/>
      <c r="N75" s="143"/>
      <c r="O75" s="143"/>
    </row>
    <row r="76" spans="1:15" ht="24.75">
      <c r="A76" s="91">
        <v>8220</v>
      </c>
      <c r="B76" s="97" t="s">
        <v>783</v>
      </c>
      <c r="C76" s="161"/>
      <c r="D76" s="89">
        <f>SUM(D78,D82)</f>
        <v>0</v>
      </c>
      <c r="E76" s="89">
        <f aca="true" t="shared" si="11" ref="E76:J76">SUM(E78,E82)</f>
        <v>0</v>
      </c>
      <c r="F76" s="89">
        <f t="shared" si="11"/>
        <v>0</v>
      </c>
      <c r="G76" s="89">
        <f t="shared" si="11"/>
        <v>0</v>
      </c>
      <c r="H76" s="89">
        <f t="shared" si="11"/>
        <v>0</v>
      </c>
      <c r="I76" s="89">
        <f t="shared" si="11"/>
        <v>0</v>
      </c>
      <c r="J76" s="89">
        <f t="shared" si="11"/>
        <v>0</v>
      </c>
      <c r="K76" s="105"/>
      <c r="L76" s="143"/>
      <c r="M76" s="143"/>
      <c r="N76" s="143"/>
      <c r="O76" s="143"/>
    </row>
    <row r="77" spans="1:14" ht="12.75" customHeight="1">
      <c r="A77" s="91"/>
      <c r="B77" s="100" t="s">
        <v>451</v>
      </c>
      <c r="C77" s="161"/>
      <c r="D77" s="89"/>
      <c r="E77" s="95"/>
      <c r="F77" s="101"/>
      <c r="G77" s="89"/>
      <c r="H77" s="95"/>
      <c r="I77" s="101"/>
      <c r="J77" s="89"/>
      <c r="K77" s="105"/>
      <c r="L77" s="143"/>
      <c r="M77" s="143"/>
      <c r="N77" s="32"/>
    </row>
    <row r="78" spans="1:14" ht="12.75" customHeight="1">
      <c r="A78" s="91">
        <v>8221</v>
      </c>
      <c r="B78" s="97" t="s">
        <v>784</v>
      </c>
      <c r="C78" s="161"/>
      <c r="D78" s="89">
        <f>SUM(D80:D81)</f>
        <v>0</v>
      </c>
      <c r="E78" s="98" t="s">
        <v>540</v>
      </c>
      <c r="F78" s="89">
        <f>SUM(F80:F81)</f>
        <v>0</v>
      </c>
      <c r="G78" s="89">
        <f>SUM(G80:G81)</f>
        <v>0</v>
      </c>
      <c r="H78" s="89">
        <f>SUM(H80:H81)</f>
        <v>0</v>
      </c>
      <c r="I78" s="89">
        <f>SUM(I80:I81)</f>
        <v>0</v>
      </c>
      <c r="J78" s="89">
        <f>SUM(J80:J81)</f>
        <v>0</v>
      </c>
      <c r="K78" s="105"/>
      <c r="L78" s="143"/>
      <c r="M78" s="143"/>
      <c r="N78" s="32"/>
    </row>
    <row r="79" spans="1:14" ht="12.75" customHeight="1">
      <c r="A79" s="91"/>
      <c r="B79" s="100" t="s">
        <v>467</v>
      </c>
      <c r="C79" s="161"/>
      <c r="D79" s="89"/>
      <c r="E79" s="98"/>
      <c r="F79" s="101"/>
      <c r="G79" s="89"/>
      <c r="H79" s="98"/>
      <c r="I79" s="101"/>
      <c r="J79" s="89"/>
      <c r="K79" s="105"/>
      <c r="L79" s="143"/>
      <c r="M79" s="143"/>
      <c r="N79" s="32"/>
    </row>
    <row r="80" spans="1:14" ht="13.5" customHeight="1" thickBot="1">
      <c r="A80" s="86">
        <v>8222</v>
      </c>
      <c r="B80" s="106" t="s">
        <v>474</v>
      </c>
      <c r="C80" s="119" t="s">
        <v>463</v>
      </c>
      <c r="D80" s="104">
        <f>SUM(E80:F80)</f>
        <v>0</v>
      </c>
      <c r="E80" s="98" t="s">
        <v>540</v>
      </c>
      <c r="F80" s="101"/>
      <c r="G80" s="104"/>
      <c r="H80" s="98"/>
      <c r="I80" s="101"/>
      <c r="J80" s="104"/>
      <c r="K80" s="105"/>
      <c r="L80" s="143"/>
      <c r="M80" s="143"/>
      <c r="N80" s="32"/>
    </row>
    <row r="81" spans="1:14" ht="13.5" customHeight="1" thickBot="1">
      <c r="A81" s="86">
        <v>8230</v>
      </c>
      <c r="B81" s="106" t="s">
        <v>476</v>
      </c>
      <c r="C81" s="119" t="s">
        <v>464</v>
      </c>
      <c r="D81" s="104">
        <f>SUM(E81:F81)</f>
        <v>0</v>
      </c>
      <c r="E81" s="98" t="s">
        <v>540</v>
      </c>
      <c r="F81" s="101"/>
      <c r="G81" s="104"/>
      <c r="H81" s="98"/>
      <c r="I81" s="101"/>
      <c r="J81" s="104"/>
      <c r="K81" s="105"/>
      <c r="L81" s="143"/>
      <c r="M81" s="143"/>
      <c r="N81" s="32"/>
    </row>
    <row r="82" spans="1:14" ht="12.75" customHeight="1">
      <c r="A82" s="86">
        <v>8240</v>
      </c>
      <c r="B82" s="97" t="s">
        <v>785</v>
      </c>
      <c r="C82" s="161"/>
      <c r="D82" s="89">
        <f>SUM(D84:D85)</f>
        <v>0</v>
      </c>
      <c r="E82" s="89">
        <f aca="true" t="shared" si="12" ref="E82:J82">SUM(E84:E85)</f>
        <v>0</v>
      </c>
      <c r="F82" s="89">
        <f t="shared" si="12"/>
        <v>0</v>
      </c>
      <c r="G82" s="89">
        <f t="shared" si="12"/>
        <v>0</v>
      </c>
      <c r="H82" s="89">
        <f t="shared" si="12"/>
        <v>0</v>
      </c>
      <c r="I82" s="89">
        <f t="shared" si="12"/>
        <v>0</v>
      </c>
      <c r="J82" s="89">
        <f t="shared" si="12"/>
        <v>0</v>
      </c>
      <c r="K82" s="105"/>
      <c r="L82" s="143"/>
      <c r="M82" s="143"/>
      <c r="N82" s="32"/>
    </row>
    <row r="83" spans="1:14" ht="12.75" customHeight="1">
      <c r="A83" s="91"/>
      <c r="B83" s="100" t="s">
        <v>467</v>
      </c>
      <c r="C83" s="161"/>
      <c r="D83" s="89"/>
      <c r="E83" s="95"/>
      <c r="F83" s="101"/>
      <c r="G83" s="89"/>
      <c r="H83" s="95"/>
      <c r="I83" s="101"/>
      <c r="J83" s="89"/>
      <c r="K83" s="105"/>
      <c r="L83" s="143"/>
      <c r="M83" s="143"/>
      <c r="N83" s="32"/>
    </row>
    <row r="84" spans="1:14" ht="13.5" customHeight="1" thickBot="1">
      <c r="A84" s="86">
        <v>8241</v>
      </c>
      <c r="B84" s="106" t="s">
        <v>494</v>
      </c>
      <c r="C84" s="119" t="s">
        <v>463</v>
      </c>
      <c r="D84" s="104">
        <f>SUM(E84:F84)</f>
        <v>0</v>
      </c>
      <c r="E84" s="95"/>
      <c r="F84" s="101" t="s">
        <v>165</v>
      </c>
      <c r="G84" s="104"/>
      <c r="H84" s="95"/>
      <c r="I84" s="101"/>
      <c r="J84" s="104"/>
      <c r="K84" s="105"/>
      <c r="L84" s="143"/>
      <c r="M84" s="143"/>
      <c r="N84" s="32"/>
    </row>
    <row r="85" spans="1:14" ht="13.5" customHeight="1" thickBot="1">
      <c r="A85" s="112">
        <v>8250</v>
      </c>
      <c r="B85" s="113" t="s">
        <v>482</v>
      </c>
      <c r="C85" s="174" t="s">
        <v>464</v>
      </c>
      <c r="D85" s="104">
        <f>SUM(E85:F85)</f>
        <v>0</v>
      </c>
      <c r="E85" s="144"/>
      <c r="F85" s="145" t="s">
        <v>165</v>
      </c>
      <c r="G85" s="104"/>
      <c r="H85" s="144"/>
      <c r="I85" s="145"/>
      <c r="J85" s="104"/>
      <c r="K85" s="105"/>
      <c r="L85" s="143"/>
      <c r="M85" s="143"/>
      <c r="N85" s="32"/>
    </row>
    <row r="86" spans="1:12" ht="12.75">
      <c r="A86" s="36"/>
      <c r="B86" s="36"/>
      <c r="C86" s="175"/>
      <c r="D86" s="36"/>
      <c r="E86" s="36"/>
      <c r="F86" s="36"/>
      <c r="G86" s="36"/>
      <c r="H86" s="36"/>
      <c r="I86" s="36"/>
      <c r="J86" s="36"/>
      <c r="K86" s="36"/>
      <c r="L86" s="36"/>
    </row>
    <row r="87" spans="1:12" s="33" customFormat="1" ht="41.25" customHeight="1">
      <c r="A87" s="572" t="s">
        <v>786</v>
      </c>
      <c r="B87" s="572"/>
      <c r="C87" s="572"/>
      <c r="D87" s="572"/>
      <c r="E87" s="572"/>
      <c r="F87" s="572"/>
      <c r="G87" s="572"/>
      <c r="H87" s="572"/>
      <c r="I87" s="572"/>
      <c r="J87" s="572"/>
      <c r="K87" s="572"/>
      <c r="L87" s="29"/>
    </row>
    <row r="88" spans="1:12" s="33" customFormat="1" ht="31.5" customHeight="1">
      <c r="A88" s="572" t="s">
        <v>787</v>
      </c>
      <c r="B88" s="572"/>
      <c r="C88" s="572"/>
      <c r="D88" s="572"/>
      <c r="E88" s="572"/>
      <c r="F88" s="572"/>
      <c r="G88" s="572"/>
      <c r="H88" s="572"/>
      <c r="I88" s="572"/>
      <c r="J88" s="572"/>
      <c r="K88" s="572"/>
      <c r="L88" s="29"/>
    </row>
    <row r="89" spans="1:12" s="33" customFormat="1" ht="33" customHeight="1">
      <c r="A89" s="572" t="s">
        <v>788</v>
      </c>
      <c r="B89" s="572"/>
      <c r="C89" s="572"/>
      <c r="D89" s="572"/>
      <c r="E89" s="572"/>
      <c r="F89" s="572"/>
      <c r="G89" s="572"/>
      <c r="H89" s="572"/>
      <c r="I89" s="572"/>
      <c r="J89" s="572"/>
      <c r="K89" s="572"/>
      <c r="L89" s="29"/>
    </row>
    <row r="90" spans="1:12" ht="30.75" customHeight="1">
      <c r="A90" s="572" t="s">
        <v>789</v>
      </c>
      <c r="B90" s="572"/>
      <c r="C90" s="572"/>
      <c r="D90" s="572"/>
      <c r="E90" s="572"/>
      <c r="F90" s="572"/>
      <c r="G90" s="572"/>
      <c r="H90" s="572"/>
      <c r="I90" s="572"/>
      <c r="J90" s="572"/>
      <c r="K90" s="572"/>
      <c r="L90" s="36"/>
    </row>
    <row r="91" ht="12.75">
      <c r="C91" s="59"/>
    </row>
    <row r="92" ht="12.75">
      <c r="C92" s="59"/>
    </row>
    <row r="93" ht="12.75">
      <c r="C93" s="59"/>
    </row>
    <row r="94" ht="12.75">
      <c r="C94" s="59"/>
    </row>
    <row r="95" ht="12.75">
      <c r="C95" s="59"/>
    </row>
    <row r="96" ht="12.75">
      <c r="C96" s="59"/>
    </row>
    <row r="97" ht="12.75">
      <c r="C97" s="59"/>
    </row>
    <row r="98" ht="12.75">
      <c r="C98" s="59"/>
    </row>
    <row r="99" ht="12.75">
      <c r="C99" s="59"/>
    </row>
    <row r="100" ht="12.75">
      <c r="C100" s="59"/>
    </row>
    <row r="101" ht="12.75">
      <c r="C101" s="59"/>
    </row>
    <row r="102" ht="12.75">
      <c r="C102" s="59"/>
    </row>
    <row r="103" ht="12.75">
      <c r="C103" s="59"/>
    </row>
    <row r="104" ht="12.75">
      <c r="C104" s="59"/>
    </row>
    <row r="105" ht="12.75">
      <c r="C105" s="59"/>
    </row>
    <row r="106" ht="12.75">
      <c r="C106" s="59"/>
    </row>
    <row r="107" ht="12.75">
      <c r="C107" s="59"/>
    </row>
    <row r="108" ht="12.75">
      <c r="C108" s="59"/>
    </row>
    <row r="109" ht="12.75">
      <c r="C109" s="59"/>
    </row>
    <row r="110" ht="12.75">
      <c r="C110" s="59"/>
    </row>
    <row r="111" ht="12.75">
      <c r="C111" s="59"/>
    </row>
    <row r="112" ht="12.75">
      <c r="C112" s="59"/>
    </row>
    <row r="113" ht="12.75">
      <c r="C113" s="59"/>
    </row>
    <row r="114" ht="12.75">
      <c r="C114" s="59"/>
    </row>
    <row r="115" ht="12.75">
      <c r="C115" s="59"/>
    </row>
    <row r="116" ht="12.75">
      <c r="C116" s="59"/>
    </row>
    <row r="117" ht="12.75">
      <c r="C117" s="59"/>
    </row>
    <row r="118" ht="12.75">
      <c r="C118" s="59"/>
    </row>
    <row r="119" ht="12.75">
      <c r="C119" s="59"/>
    </row>
    <row r="120" ht="12.75">
      <c r="C120" s="59"/>
    </row>
    <row r="121" ht="12.75">
      <c r="C121" s="59"/>
    </row>
    <row r="122" ht="12.75">
      <c r="C122" s="59"/>
    </row>
    <row r="123" ht="12.75">
      <c r="C123" s="59"/>
    </row>
    <row r="124" ht="12.75">
      <c r="C124" s="59"/>
    </row>
    <row r="125" ht="12.75">
      <c r="C125" s="59"/>
    </row>
    <row r="126" ht="12.75">
      <c r="C126" s="59"/>
    </row>
    <row r="127" ht="12.75">
      <c r="C127" s="59"/>
    </row>
    <row r="128" ht="12.75">
      <c r="C128" s="59"/>
    </row>
    <row r="129" ht="12.75">
      <c r="C129" s="59"/>
    </row>
    <row r="130" ht="12.75">
      <c r="C130" s="59"/>
    </row>
    <row r="131" ht="12.75">
      <c r="C131" s="59"/>
    </row>
    <row r="132" ht="12.75">
      <c r="C132" s="59"/>
    </row>
    <row r="133" ht="12.75">
      <c r="C133" s="59"/>
    </row>
    <row r="134" ht="12.75">
      <c r="C134" s="59"/>
    </row>
    <row r="135" ht="12.75">
      <c r="C135" s="59"/>
    </row>
    <row r="136" ht="12.75">
      <c r="C136" s="59"/>
    </row>
    <row r="137" ht="12.75">
      <c r="C137" s="59"/>
    </row>
    <row r="138" ht="12.75">
      <c r="C138" s="59"/>
    </row>
    <row r="139" ht="12.75">
      <c r="C139" s="59"/>
    </row>
    <row r="140" ht="12.75">
      <c r="C140" s="59"/>
    </row>
    <row r="141" ht="12.75">
      <c r="C141" s="59"/>
    </row>
    <row r="142" ht="12.75">
      <c r="C142" s="59"/>
    </row>
    <row r="143" ht="12.75">
      <c r="C143" s="59"/>
    </row>
    <row r="144" ht="12.75">
      <c r="C144" s="59"/>
    </row>
    <row r="145" ht="12.75">
      <c r="C145" s="59"/>
    </row>
    <row r="146" ht="12.75">
      <c r="C146" s="59"/>
    </row>
    <row r="147" ht="12.75">
      <c r="C147" s="59"/>
    </row>
    <row r="148" ht="12.75">
      <c r="C148" s="59"/>
    </row>
    <row r="149" ht="12.75">
      <c r="C149" s="59"/>
    </row>
    <row r="150" ht="12.75">
      <c r="C150" s="59"/>
    </row>
    <row r="151" ht="12.75">
      <c r="C151" s="59"/>
    </row>
    <row r="152" ht="12.75">
      <c r="C152" s="59"/>
    </row>
    <row r="153" ht="12.75">
      <c r="C153" s="59"/>
    </row>
    <row r="154" ht="12.75">
      <c r="C154" s="59"/>
    </row>
    <row r="155" ht="12.75">
      <c r="C155" s="59"/>
    </row>
    <row r="156" ht="12.75">
      <c r="C156" s="59"/>
    </row>
    <row r="157" ht="12.75">
      <c r="C157" s="59"/>
    </row>
    <row r="158" ht="12.75">
      <c r="C158" s="59"/>
    </row>
    <row r="159" ht="12.75">
      <c r="C159" s="59"/>
    </row>
    <row r="160" ht="12.75">
      <c r="C160" s="59"/>
    </row>
    <row r="161" ht="12.75">
      <c r="C161" s="59"/>
    </row>
    <row r="162" ht="12.75">
      <c r="C162" s="59"/>
    </row>
    <row r="163" ht="12.75">
      <c r="C163" s="59"/>
    </row>
    <row r="164" ht="12.75">
      <c r="C164" s="59"/>
    </row>
    <row r="165" ht="12.75">
      <c r="C165" s="59"/>
    </row>
    <row r="166" ht="12.75">
      <c r="C166" s="59"/>
    </row>
    <row r="167" ht="12.75">
      <c r="C167" s="59"/>
    </row>
    <row r="168" ht="12.75">
      <c r="C168" s="59"/>
    </row>
    <row r="169" ht="12.75">
      <c r="C169" s="59"/>
    </row>
    <row r="170" ht="12.75">
      <c r="C170" s="59"/>
    </row>
    <row r="171" ht="12.75">
      <c r="C171" s="59"/>
    </row>
    <row r="172" ht="12.75">
      <c r="C172" s="59"/>
    </row>
    <row r="173" ht="12.75">
      <c r="C173" s="59"/>
    </row>
    <row r="174" ht="12.75">
      <c r="C174" s="59"/>
    </row>
    <row r="175" ht="12.75">
      <c r="C175" s="59"/>
    </row>
    <row r="176" ht="12.75">
      <c r="C176" s="59"/>
    </row>
    <row r="177" ht="12.75">
      <c r="C177" s="59"/>
    </row>
    <row r="178" ht="12.75">
      <c r="C178" s="59"/>
    </row>
    <row r="179" ht="12.75">
      <c r="C179" s="59"/>
    </row>
    <row r="180" ht="12.75">
      <c r="C180" s="59"/>
    </row>
    <row r="181" ht="12.75">
      <c r="C181" s="59"/>
    </row>
    <row r="182" ht="12.75">
      <c r="C182" s="59"/>
    </row>
    <row r="183" ht="12.75">
      <c r="C183" s="59"/>
    </row>
    <row r="184" ht="12.75">
      <c r="C184" s="59"/>
    </row>
    <row r="185" ht="12.75">
      <c r="C185" s="59"/>
    </row>
    <row r="186" ht="12.75">
      <c r="C186" s="59"/>
    </row>
    <row r="187" ht="12.75">
      <c r="C187" s="59"/>
    </row>
    <row r="188" ht="12.75">
      <c r="C188" s="59"/>
    </row>
    <row r="189" ht="12.75">
      <c r="C189" s="59"/>
    </row>
    <row r="190" ht="12.75">
      <c r="C190" s="59"/>
    </row>
    <row r="191" ht="12.75">
      <c r="C191" s="59"/>
    </row>
    <row r="192" ht="12.75">
      <c r="C192" s="59"/>
    </row>
    <row r="193" ht="12.75">
      <c r="C193" s="59"/>
    </row>
    <row r="194" ht="12.75">
      <c r="C194" s="59"/>
    </row>
    <row r="195" ht="12.75">
      <c r="C195" s="59"/>
    </row>
    <row r="196" ht="12.75">
      <c r="C196" s="59"/>
    </row>
    <row r="197" ht="12.75">
      <c r="C197" s="59"/>
    </row>
    <row r="198" ht="12.75">
      <c r="C198" s="59"/>
    </row>
    <row r="199" ht="12.75">
      <c r="C199" s="59"/>
    </row>
    <row r="200" ht="12.75">
      <c r="C200" s="59"/>
    </row>
    <row r="201" ht="12.75">
      <c r="C201" s="59"/>
    </row>
    <row r="202" ht="12.75">
      <c r="C202" s="59"/>
    </row>
    <row r="203" ht="12.75">
      <c r="C203" s="59"/>
    </row>
    <row r="204" ht="12.75">
      <c r="C204" s="59"/>
    </row>
    <row r="205" ht="12.75">
      <c r="C205" s="59"/>
    </row>
    <row r="206" ht="12.75">
      <c r="C206" s="59"/>
    </row>
    <row r="207" ht="12.75">
      <c r="C207" s="59"/>
    </row>
    <row r="208" ht="12.75">
      <c r="C208" s="59"/>
    </row>
    <row r="209" ht="12.75">
      <c r="C209" s="59"/>
    </row>
    <row r="210" ht="12.75">
      <c r="C210" s="59"/>
    </row>
    <row r="211" ht="12.75">
      <c r="C211" s="59"/>
    </row>
    <row r="212" ht="12.75">
      <c r="C212" s="59"/>
    </row>
    <row r="213" ht="12.75">
      <c r="C213" s="59"/>
    </row>
    <row r="214" ht="12.75">
      <c r="C214" s="59"/>
    </row>
    <row r="215" ht="12.75">
      <c r="C215" s="59"/>
    </row>
    <row r="216" ht="12.75">
      <c r="C216" s="59"/>
    </row>
    <row r="217" ht="12.75">
      <c r="C217" s="59"/>
    </row>
    <row r="218" ht="12.75">
      <c r="C218" s="59"/>
    </row>
    <row r="219" ht="12.75">
      <c r="C219" s="59"/>
    </row>
    <row r="220" ht="12.75">
      <c r="C220" s="59"/>
    </row>
    <row r="221" ht="12.75">
      <c r="C221" s="59"/>
    </row>
    <row r="222" ht="12.75">
      <c r="C222" s="59"/>
    </row>
    <row r="223" ht="12.75">
      <c r="C223" s="59"/>
    </row>
    <row r="224" ht="12.75">
      <c r="C224" s="59"/>
    </row>
    <row r="225" ht="12.75">
      <c r="C225" s="59"/>
    </row>
    <row r="226" ht="12.75">
      <c r="C226" s="59"/>
    </row>
    <row r="227" ht="12.75">
      <c r="C227" s="59"/>
    </row>
    <row r="228" ht="12.75">
      <c r="C228" s="59"/>
    </row>
    <row r="229" ht="12.75">
      <c r="C229" s="59"/>
    </row>
    <row r="230" ht="12.75">
      <c r="C230" s="59"/>
    </row>
    <row r="231" ht="12.75">
      <c r="C231" s="59"/>
    </row>
    <row r="232" ht="12.75">
      <c r="C232" s="59"/>
    </row>
    <row r="233" ht="12.75">
      <c r="C233" s="59"/>
    </row>
    <row r="234" ht="12.75">
      <c r="C234" s="59"/>
    </row>
    <row r="235" ht="12.75">
      <c r="C235" s="59"/>
    </row>
    <row r="236" ht="12.75">
      <c r="C236" s="59"/>
    </row>
    <row r="237" ht="12.75">
      <c r="C237" s="59"/>
    </row>
    <row r="238" ht="12.75">
      <c r="C238" s="59"/>
    </row>
    <row r="239" ht="12.75">
      <c r="C239" s="59"/>
    </row>
    <row r="240" ht="12.75">
      <c r="C240" s="59"/>
    </row>
    <row r="241" ht="12.75">
      <c r="C241" s="59"/>
    </row>
    <row r="242" ht="12.75">
      <c r="C242" s="59"/>
    </row>
    <row r="243" ht="12.75">
      <c r="C243" s="59"/>
    </row>
    <row r="244" ht="12.75">
      <c r="C244" s="59"/>
    </row>
    <row r="245" ht="12.75">
      <c r="C245" s="59"/>
    </row>
    <row r="246" ht="12.75">
      <c r="C246" s="59"/>
    </row>
    <row r="247" ht="12.75">
      <c r="C247" s="59"/>
    </row>
    <row r="248" ht="12.75">
      <c r="C248" s="59"/>
    </row>
    <row r="249" ht="12.75">
      <c r="C249" s="59"/>
    </row>
    <row r="250" ht="12.75">
      <c r="C250" s="59"/>
    </row>
    <row r="251" ht="12.75">
      <c r="C251" s="59"/>
    </row>
    <row r="252" ht="12.75">
      <c r="C252" s="59"/>
    </row>
    <row r="253" ht="12.75">
      <c r="C253" s="59"/>
    </row>
    <row r="254" ht="12.75">
      <c r="C254" s="59"/>
    </row>
    <row r="255" ht="12.75">
      <c r="C255" s="59"/>
    </row>
  </sheetData>
  <sheetProtection/>
  <protectedRanges>
    <protectedRange sqref="C2:D2" name="Range25"/>
    <protectedRange sqref="F75" name="Range23"/>
    <protectedRange sqref="F53" name="Range21"/>
    <protectedRange sqref="I53" name="Range19"/>
    <protectedRange sqref="I47" name="Range17"/>
    <protectedRange sqref="L64" name="Range15"/>
    <protectedRange sqref="L52" name="Range13"/>
    <protectedRange sqref="L32" name="Range11"/>
    <protectedRange sqref="K67" name="Range9"/>
    <protectedRange sqref="K67" name="Range7"/>
    <protectedRange sqref="E66:F67 H66:I66 I67 K66:L66 L67 D69:L69 D71:L71 D73:L73 F74:F75 I74:I75 L74:L75 D77:L77 D79:L79 L80:L81 I80:I81 F80:F81 E84:E85 K84:K85 H84:H85 D83:K83" name="Range5"/>
    <protectedRange sqref="D30:L30 L31:L32 I31:I32 F31:F32 D34:L34 D36:L36 E37:E38 H37:H38 K37:K38 D40:L40 E41:E42 H41:H42 K41:K42 D44:L44 D46:L46 D47 F47:F49 I47:I49 L47:L49" name="Range3"/>
    <protectedRange sqref="K26 D18:L18 F19:F20 I19:I20 L19:L20 D22:L22 D16:L16 F27:F28 D12:L12 D14:L14 D26:F26 G26:J28 L26:L28 D24:L24" name="Range2"/>
    <protectedRange sqref="D51:L51 K52:L53 H52:I53 E52:F53 D55:L55 K56:K58 L65 E56:E58 D61:L61 L62 G65:J65 D57:L57 F62:F65 G56:J56 G62:J63 G58:J58" name="Range4"/>
    <protectedRange sqref="H67" name="Range6"/>
    <protectedRange sqref="H67" name="Range8"/>
    <protectedRange sqref="L31" name="Range10"/>
    <protectedRange sqref="L47" name="Range12"/>
    <protectedRange sqref="L53" name="Range14"/>
    <protectedRange sqref="I52" name="Range16"/>
    <protectedRange sqref="I64" name="Range18"/>
    <protectedRange sqref="F52" name="Range20"/>
    <protectedRange sqref="F47" name="Range22"/>
    <protectedRange sqref="K64:K65" name="Range24"/>
  </protectedRanges>
  <mergeCells count="16">
    <mergeCell ref="A90:K90"/>
    <mergeCell ref="D7:F7"/>
    <mergeCell ref="A87:K87"/>
    <mergeCell ref="A88:K88"/>
    <mergeCell ref="A89:K89"/>
    <mergeCell ref="D8:D9"/>
    <mergeCell ref="G8:J8"/>
    <mergeCell ref="A7:A9"/>
    <mergeCell ref="B7:C8"/>
    <mergeCell ref="G7:J7"/>
    <mergeCell ref="D2:E2"/>
    <mergeCell ref="B4:J4"/>
    <mergeCell ref="C5:G5"/>
    <mergeCell ref="E6:F6"/>
    <mergeCell ref="H2:J2"/>
    <mergeCell ref="H1:I1"/>
  </mergeCells>
  <printOptions/>
  <pageMargins left="0.41" right="0.25" top="0.24" bottom="0.34" header="0.17" footer="0.16"/>
  <pageSetup firstPageNumber="22" useFirstPageNumber="1" horizontalDpi="1200" verticalDpi="1200" orientation="landscape" paperSize="9" scale="64" r:id="rId1"/>
  <ignoredErrors>
    <ignoredError sqref="F54 E6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GW429"/>
  <sheetViews>
    <sheetView tabSelected="1" zoomScalePageLayoutView="0" workbookViewId="0" topLeftCell="B1">
      <selection activeCell="N8" sqref="N8"/>
    </sheetView>
  </sheetViews>
  <sheetFormatPr defaultColWidth="9.140625" defaultRowHeight="12.75"/>
  <cols>
    <col min="1" max="1" width="5.140625" style="151" customWidth="1"/>
    <col min="2" max="2" width="4.7109375" style="288" customWidth="1"/>
    <col min="3" max="3" width="4.421875" style="289" customWidth="1"/>
    <col min="4" max="4" width="5.7109375" style="290" customWidth="1"/>
    <col min="5" max="5" width="42.140625" style="283" customWidth="1"/>
    <col min="6" max="7" width="11.7109375" style="182" customWidth="1"/>
    <col min="8" max="8" width="12.8515625" style="182" customWidth="1"/>
    <col min="9" max="12" width="11.7109375" style="182" customWidth="1"/>
    <col min="13" max="16384" width="9.140625" style="182" customWidth="1"/>
  </cols>
  <sheetData>
    <row r="1" s="36" customFormat="1" ht="12.75">
      <c r="F1" s="35"/>
    </row>
    <row r="2" s="36" customFormat="1" ht="12.75">
      <c r="F2" s="35"/>
    </row>
    <row r="3" spans="6:12" s="36" customFormat="1" ht="12.75">
      <c r="F3" s="35"/>
      <c r="J3" s="602" t="s">
        <v>887</v>
      </c>
      <c r="K3" s="602"/>
      <c r="L3" s="602"/>
    </row>
    <row r="4" spans="6:12" s="36" customFormat="1" ht="12.75">
      <c r="F4" s="35"/>
      <c r="J4" s="602"/>
      <c r="K4" s="602"/>
      <c r="L4" s="602"/>
    </row>
    <row r="5" spans="6:12" s="36" customFormat="1" ht="19.5" customHeight="1">
      <c r="F5" s="35"/>
      <c r="J5" s="602"/>
      <c r="K5" s="602"/>
      <c r="L5" s="602"/>
    </row>
    <row r="6" spans="6:12" s="36" customFormat="1" ht="9.75" customHeight="1">
      <c r="F6" s="35"/>
      <c r="J6" s="602"/>
      <c r="K6" s="602"/>
      <c r="L6" s="602"/>
    </row>
    <row r="7" spans="1:12" s="36" customFormat="1" ht="15.75">
      <c r="A7" s="32"/>
      <c r="B7" s="32"/>
      <c r="C7" s="32"/>
      <c r="D7" s="32"/>
      <c r="E7" s="576" t="s">
        <v>686</v>
      </c>
      <c r="F7" s="576"/>
      <c r="G7" s="576"/>
      <c r="H7" s="576"/>
      <c r="I7" s="576"/>
      <c r="J7" s="576"/>
      <c r="K7" s="32"/>
      <c r="L7" s="32"/>
    </row>
    <row r="8" spans="1:12" s="36" customFormat="1" ht="24" customHeight="1">
      <c r="A8" s="176"/>
      <c r="B8" s="176"/>
      <c r="C8" s="176"/>
      <c r="D8" s="176"/>
      <c r="E8" s="526" t="s">
        <v>693</v>
      </c>
      <c r="F8" s="526"/>
      <c r="G8" s="526"/>
      <c r="H8" s="526"/>
      <c r="I8" s="526"/>
      <c r="J8" s="526"/>
      <c r="K8" s="526"/>
      <c r="L8" s="176"/>
    </row>
    <row r="9" spans="1:12" s="36" customFormat="1" ht="21" customHeight="1">
      <c r="A9" s="177"/>
      <c r="B9" s="177"/>
      <c r="C9" s="177"/>
      <c r="D9" s="177"/>
      <c r="E9" s="577" t="s">
        <v>687</v>
      </c>
      <c r="F9" s="577"/>
      <c r="G9" s="577"/>
      <c r="H9" s="577"/>
      <c r="I9" s="577"/>
      <c r="J9" s="577"/>
      <c r="K9" s="577"/>
      <c r="L9" s="177"/>
    </row>
    <row r="10" spans="1:12" ht="15.75" customHeight="1" thickBot="1">
      <c r="A10" s="178"/>
      <c r="B10" s="179"/>
      <c r="C10" s="180"/>
      <c r="D10" s="180"/>
      <c r="E10" s="181"/>
      <c r="F10" s="178"/>
      <c r="G10" s="182" t="s">
        <v>792</v>
      </c>
      <c r="L10" s="183"/>
    </row>
    <row r="11" spans="1:12" ht="28.5" customHeight="1" thickBot="1">
      <c r="A11" s="578" t="s">
        <v>522</v>
      </c>
      <c r="B11" s="581" t="s">
        <v>749</v>
      </c>
      <c r="C11" s="584" t="s">
        <v>162</v>
      </c>
      <c r="D11" s="584" t="s">
        <v>163</v>
      </c>
      <c r="E11" s="533" t="s">
        <v>523</v>
      </c>
      <c r="F11" s="546" t="s">
        <v>256</v>
      </c>
      <c r="G11" s="531"/>
      <c r="H11" s="531"/>
      <c r="I11" s="530" t="s">
        <v>277</v>
      </c>
      <c r="J11" s="531"/>
      <c r="K11" s="531"/>
      <c r="L11" s="532"/>
    </row>
    <row r="12" spans="1:12" s="187" customFormat="1" ht="26.25" customHeight="1">
      <c r="A12" s="579"/>
      <c r="B12" s="582"/>
      <c r="C12" s="585"/>
      <c r="D12" s="585"/>
      <c r="E12" s="534"/>
      <c r="F12" s="184" t="s">
        <v>257</v>
      </c>
      <c r="G12" s="185" t="s">
        <v>258</v>
      </c>
      <c r="H12" s="186"/>
      <c r="I12" s="527" t="s">
        <v>278</v>
      </c>
      <c r="J12" s="528"/>
      <c r="K12" s="528"/>
      <c r="L12" s="529"/>
    </row>
    <row r="13" spans="1:12" s="193" customFormat="1" ht="42.75" customHeight="1" thickBot="1">
      <c r="A13" s="580"/>
      <c r="B13" s="583"/>
      <c r="C13" s="586"/>
      <c r="D13" s="586"/>
      <c r="E13" s="535"/>
      <c r="F13" s="188" t="s">
        <v>259</v>
      </c>
      <c r="G13" s="189" t="s">
        <v>155</v>
      </c>
      <c r="H13" s="190" t="s">
        <v>156</v>
      </c>
      <c r="I13" s="464">
        <v>1</v>
      </c>
      <c r="J13" s="465">
        <v>2</v>
      </c>
      <c r="K13" s="465">
        <v>3</v>
      </c>
      <c r="L13" s="466">
        <v>4</v>
      </c>
    </row>
    <row r="14" spans="1:12" s="201" customFormat="1" ht="16.5" thickBot="1">
      <c r="A14" s="194">
        <v>1</v>
      </c>
      <c r="B14" s="195">
        <v>2</v>
      </c>
      <c r="C14" s="195">
        <v>3</v>
      </c>
      <c r="D14" s="196">
        <v>4</v>
      </c>
      <c r="E14" s="197">
        <v>5</v>
      </c>
      <c r="F14" s="198">
        <v>6</v>
      </c>
      <c r="G14" s="199">
        <v>7</v>
      </c>
      <c r="H14" s="200">
        <v>8</v>
      </c>
      <c r="I14" s="198">
        <v>9</v>
      </c>
      <c r="J14" s="199">
        <v>10</v>
      </c>
      <c r="K14" s="200">
        <v>11</v>
      </c>
      <c r="L14" s="198">
        <v>12</v>
      </c>
    </row>
    <row r="15" spans="1:12" s="209" customFormat="1" ht="57.75" customHeight="1" thickBot="1">
      <c r="A15" s="202">
        <v>2000</v>
      </c>
      <c r="B15" s="203" t="s">
        <v>164</v>
      </c>
      <c r="C15" s="204" t="s">
        <v>165</v>
      </c>
      <c r="D15" s="205" t="s">
        <v>165</v>
      </c>
      <c r="E15" s="206" t="s">
        <v>793</v>
      </c>
      <c r="F15" s="207">
        <f aca="true" t="shared" si="0" ref="F15:L15">SUM(F16,F102,F119,F145,F209,F233,F265,F294,F330,F378,F414)</f>
        <v>815849.8999999999</v>
      </c>
      <c r="G15" s="207">
        <f t="shared" si="0"/>
        <v>679893.7</v>
      </c>
      <c r="H15" s="208">
        <f t="shared" si="0"/>
        <v>216056.2</v>
      </c>
      <c r="I15" s="207">
        <f t="shared" si="0"/>
        <v>326344.89999999997</v>
      </c>
      <c r="J15" s="208">
        <f t="shared" si="0"/>
        <v>490522.99999999994</v>
      </c>
      <c r="K15" s="207">
        <f t="shared" si="0"/>
        <v>650909.3999999999</v>
      </c>
      <c r="L15" s="207">
        <f t="shared" si="0"/>
        <v>815849.8999999999</v>
      </c>
    </row>
    <row r="16" spans="1:12" s="216" customFormat="1" ht="63" customHeight="1">
      <c r="A16" s="210">
        <v>2100</v>
      </c>
      <c r="B16" s="211" t="s">
        <v>561</v>
      </c>
      <c r="C16" s="212" t="s">
        <v>508</v>
      </c>
      <c r="D16" s="213" t="s">
        <v>508</v>
      </c>
      <c r="E16" s="214" t="s">
        <v>794</v>
      </c>
      <c r="F16" s="83">
        <f aca="true" t="shared" si="1" ref="F16:L16">SUM(F18,F45,F49,F62,F65,F68,F91,F94)</f>
        <v>297125.6</v>
      </c>
      <c r="G16" s="83">
        <f t="shared" si="1"/>
        <v>218106.69999999998</v>
      </c>
      <c r="H16" s="215">
        <f t="shared" si="1"/>
        <v>79018.9</v>
      </c>
      <c r="I16" s="83">
        <f t="shared" si="1"/>
        <v>113429.09999999999</v>
      </c>
      <c r="J16" s="215">
        <f t="shared" si="1"/>
        <v>159778.5</v>
      </c>
      <c r="K16" s="83">
        <f t="shared" si="1"/>
        <v>227938.2</v>
      </c>
      <c r="L16" s="83">
        <f t="shared" si="1"/>
        <v>297125.6</v>
      </c>
    </row>
    <row r="17" spans="1:12" ht="13.5" customHeight="1">
      <c r="A17" s="210"/>
      <c r="B17" s="211"/>
      <c r="C17" s="212"/>
      <c r="D17" s="213"/>
      <c r="E17" s="217" t="s">
        <v>451</v>
      </c>
      <c r="F17" s="89"/>
      <c r="G17" s="89"/>
      <c r="H17" s="218"/>
      <c r="I17" s="89"/>
      <c r="J17" s="218"/>
      <c r="K17" s="89"/>
      <c r="L17" s="89"/>
    </row>
    <row r="18" spans="1:12" s="222" customFormat="1" ht="60" customHeight="1">
      <c r="A18" s="219">
        <v>2110</v>
      </c>
      <c r="B18" s="211" t="s">
        <v>561</v>
      </c>
      <c r="C18" s="220" t="s">
        <v>509</v>
      </c>
      <c r="D18" s="221" t="s">
        <v>508</v>
      </c>
      <c r="E18" s="217" t="s">
        <v>328</v>
      </c>
      <c r="F18" s="89">
        <f aca="true" t="shared" si="2" ref="F18:L18">SUM(F20)</f>
        <v>141393.1</v>
      </c>
      <c r="G18" s="89">
        <f t="shared" si="2"/>
        <v>140393.1</v>
      </c>
      <c r="H18" s="218">
        <f t="shared" si="2"/>
        <v>1000</v>
      </c>
      <c r="I18" s="89">
        <f t="shared" si="2"/>
        <v>35061.5</v>
      </c>
      <c r="J18" s="218">
        <f t="shared" si="2"/>
        <v>68608.5</v>
      </c>
      <c r="K18" s="89">
        <f t="shared" si="2"/>
        <v>104851</v>
      </c>
      <c r="L18" s="89">
        <f t="shared" si="2"/>
        <v>141393.1</v>
      </c>
    </row>
    <row r="19" spans="1:12" s="222" customFormat="1" ht="12" customHeight="1">
      <c r="A19" s="219"/>
      <c r="B19" s="211"/>
      <c r="C19" s="220"/>
      <c r="D19" s="221"/>
      <c r="E19" s="217" t="s">
        <v>452</v>
      </c>
      <c r="F19" s="89"/>
      <c r="G19" s="89"/>
      <c r="H19" s="218"/>
      <c r="I19" s="89"/>
      <c r="J19" s="218"/>
      <c r="K19" s="89"/>
      <c r="L19" s="89"/>
    </row>
    <row r="20" spans="1:12" ht="41.25" customHeight="1">
      <c r="A20" s="223">
        <v>2111</v>
      </c>
      <c r="B20" s="224" t="s">
        <v>561</v>
      </c>
      <c r="C20" s="225" t="s">
        <v>509</v>
      </c>
      <c r="D20" s="226" t="s">
        <v>509</v>
      </c>
      <c r="E20" s="396" t="s">
        <v>329</v>
      </c>
      <c r="F20" s="228">
        <f>SUM(G20:H20)</f>
        <v>141393.1</v>
      </c>
      <c r="G20" s="228">
        <f aca="true" t="shared" si="3" ref="G20:L20">G21+G22+G23+G24+G25+G26+G27+G28+G29+G30+G31+G32+G33+G34+G35+G36+G37+G38+G39+G40+G41</f>
        <v>140393.1</v>
      </c>
      <c r="H20" s="228">
        <f t="shared" si="3"/>
        <v>1000</v>
      </c>
      <c r="I20" s="228">
        <f t="shared" si="3"/>
        <v>35061.5</v>
      </c>
      <c r="J20" s="228">
        <f t="shared" si="3"/>
        <v>68608.5</v>
      </c>
      <c r="K20" s="228">
        <f t="shared" si="3"/>
        <v>104851</v>
      </c>
      <c r="L20" s="228">
        <f t="shared" si="3"/>
        <v>141393.1</v>
      </c>
    </row>
    <row r="21" spans="1:12" ht="24" customHeight="1">
      <c r="A21" s="229"/>
      <c r="B21" s="220"/>
      <c r="C21" s="220"/>
      <c r="D21" s="253"/>
      <c r="E21" s="360" t="s">
        <v>694</v>
      </c>
      <c r="F21" s="89">
        <f>SUM(G21:H21)</f>
        <v>111845.3</v>
      </c>
      <c r="G21" s="89">
        <v>111845.3</v>
      </c>
      <c r="H21" s="218"/>
      <c r="I21" s="89">
        <v>26500</v>
      </c>
      <c r="J21" s="218">
        <v>53060.2</v>
      </c>
      <c r="K21" s="89">
        <v>82500</v>
      </c>
      <c r="L21" s="89">
        <v>111845.3</v>
      </c>
    </row>
    <row r="22" spans="1:12" ht="30" customHeight="1">
      <c r="A22" s="229"/>
      <c r="B22" s="220"/>
      <c r="C22" s="220"/>
      <c r="D22" s="253"/>
      <c r="E22" s="360" t="s">
        <v>695</v>
      </c>
      <c r="F22" s="89">
        <f aca="true" t="shared" si="4" ref="F22:F42">SUM(G22:H22)</f>
        <v>4630</v>
      </c>
      <c r="G22" s="89">
        <v>4630</v>
      </c>
      <c r="H22" s="218"/>
      <c r="I22" s="89">
        <v>1000</v>
      </c>
      <c r="J22" s="218">
        <v>2330</v>
      </c>
      <c r="K22" s="89">
        <v>3430</v>
      </c>
      <c r="L22" s="89">
        <v>4630</v>
      </c>
    </row>
    <row r="23" spans="1:12" ht="18" customHeight="1">
      <c r="A23" s="229"/>
      <c r="B23" s="220"/>
      <c r="C23" s="220"/>
      <c r="D23" s="253"/>
      <c r="E23" s="366" t="s">
        <v>696</v>
      </c>
      <c r="F23" s="89">
        <f t="shared" si="4"/>
        <v>7893.3</v>
      </c>
      <c r="G23" s="89">
        <v>7893.3</v>
      </c>
      <c r="H23" s="218"/>
      <c r="I23" s="89">
        <v>2393.3</v>
      </c>
      <c r="J23" s="218">
        <v>4393.3</v>
      </c>
      <c r="K23" s="89">
        <v>5893.3</v>
      </c>
      <c r="L23" s="89">
        <v>7893.3</v>
      </c>
    </row>
    <row r="24" spans="1:12" ht="18" customHeight="1">
      <c r="A24" s="229"/>
      <c r="B24" s="220"/>
      <c r="C24" s="220"/>
      <c r="D24" s="253"/>
      <c r="E24" s="366" t="s">
        <v>697</v>
      </c>
      <c r="F24" s="89">
        <f t="shared" si="4"/>
        <v>509</v>
      </c>
      <c r="G24" s="89">
        <v>509</v>
      </c>
      <c r="H24" s="218"/>
      <c r="I24" s="89">
        <v>109</v>
      </c>
      <c r="J24" s="218">
        <v>259</v>
      </c>
      <c r="K24" s="89">
        <v>409</v>
      </c>
      <c r="L24" s="89">
        <v>509</v>
      </c>
    </row>
    <row r="25" spans="1:12" ht="18" customHeight="1">
      <c r="A25" s="229"/>
      <c r="B25" s="220"/>
      <c r="C25" s="220"/>
      <c r="D25" s="253"/>
      <c r="E25" s="366" t="s">
        <v>698</v>
      </c>
      <c r="F25" s="89">
        <f t="shared" si="4"/>
        <v>825.2</v>
      </c>
      <c r="G25" s="89">
        <v>825.2</v>
      </c>
      <c r="H25" s="218"/>
      <c r="I25" s="89">
        <v>225.2</v>
      </c>
      <c r="J25" s="218">
        <v>425.2</v>
      </c>
      <c r="K25" s="89">
        <v>625.2</v>
      </c>
      <c r="L25" s="89">
        <v>825.2</v>
      </c>
    </row>
    <row r="26" spans="1:12" ht="18" customHeight="1">
      <c r="A26" s="229"/>
      <c r="B26" s="220"/>
      <c r="C26" s="220"/>
      <c r="D26" s="253"/>
      <c r="E26" s="366" t="s">
        <v>699</v>
      </c>
      <c r="F26" s="89">
        <f t="shared" si="4"/>
        <v>500</v>
      </c>
      <c r="G26" s="89">
        <v>500</v>
      </c>
      <c r="H26" s="218"/>
      <c r="I26" s="89"/>
      <c r="J26" s="218"/>
      <c r="K26" s="89">
        <v>500</v>
      </c>
      <c r="L26" s="89">
        <v>500</v>
      </c>
    </row>
    <row r="27" spans="1:12" ht="18" customHeight="1">
      <c r="A27" s="229"/>
      <c r="B27" s="220"/>
      <c r="C27" s="220"/>
      <c r="D27" s="253"/>
      <c r="E27" s="366" t="s">
        <v>700</v>
      </c>
      <c r="F27" s="89">
        <f t="shared" si="4"/>
        <v>1000</v>
      </c>
      <c r="G27" s="89">
        <v>1000</v>
      </c>
      <c r="H27" s="218"/>
      <c r="I27" s="89">
        <v>200</v>
      </c>
      <c r="J27" s="218">
        <v>500</v>
      </c>
      <c r="K27" s="89">
        <v>750</v>
      </c>
      <c r="L27" s="89">
        <v>1000</v>
      </c>
    </row>
    <row r="28" spans="1:12" ht="18" customHeight="1">
      <c r="A28" s="229"/>
      <c r="B28" s="220"/>
      <c r="C28" s="220"/>
      <c r="D28" s="253"/>
      <c r="E28" s="366" t="s">
        <v>701</v>
      </c>
      <c r="F28" s="89">
        <f t="shared" si="4"/>
        <v>180</v>
      </c>
      <c r="G28" s="89">
        <v>180</v>
      </c>
      <c r="H28" s="218"/>
      <c r="I28" s="89"/>
      <c r="J28" s="218"/>
      <c r="K28" s="89">
        <v>180</v>
      </c>
      <c r="L28" s="89">
        <v>180</v>
      </c>
    </row>
    <row r="29" spans="1:12" ht="18" customHeight="1">
      <c r="A29" s="229"/>
      <c r="B29" s="220"/>
      <c r="C29" s="220"/>
      <c r="D29" s="253"/>
      <c r="E29" s="366" t="s">
        <v>702</v>
      </c>
      <c r="F29" s="89">
        <f t="shared" si="4"/>
        <v>200</v>
      </c>
      <c r="G29" s="89">
        <v>200</v>
      </c>
      <c r="H29" s="218"/>
      <c r="I29" s="89">
        <v>100</v>
      </c>
      <c r="J29" s="218">
        <v>150</v>
      </c>
      <c r="K29" s="89">
        <v>200</v>
      </c>
      <c r="L29" s="89">
        <v>200</v>
      </c>
    </row>
    <row r="30" spans="1:12" ht="18" customHeight="1">
      <c r="A30" s="229"/>
      <c r="B30" s="220"/>
      <c r="C30" s="220"/>
      <c r="D30" s="253"/>
      <c r="E30" s="366" t="s">
        <v>703</v>
      </c>
      <c r="F30" s="89">
        <f t="shared" si="4"/>
        <v>300</v>
      </c>
      <c r="G30" s="89">
        <v>300</v>
      </c>
      <c r="H30" s="218"/>
      <c r="I30" s="89">
        <v>70</v>
      </c>
      <c r="J30" s="218">
        <v>150</v>
      </c>
      <c r="K30" s="89">
        <v>230</v>
      </c>
      <c r="L30" s="89">
        <v>300</v>
      </c>
    </row>
    <row r="31" spans="1:12" ht="18" customHeight="1">
      <c r="A31" s="229"/>
      <c r="B31" s="220"/>
      <c r="C31" s="220"/>
      <c r="D31" s="253"/>
      <c r="E31" s="366" t="s">
        <v>704</v>
      </c>
      <c r="F31" s="89">
        <f t="shared" si="4"/>
        <v>1000</v>
      </c>
      <c r="G31" s="89">
        <v>1000</v>
      </c>
      <c r="H31" s="218"/>
      <c r="I31" s="89">
        <v>200</v>
      </c>
      <c r="J31" s="218">
        <v>400</v>
      </c>
      <c r="K31" s="89">
        <v>600</v>
      </c>
      <c r="L31" s="89">
        <v>1000</v>
      </c>
    </row>
    <row r="32" spans="1:12" ht="18" customHeight="1">
      <c r="A32" s="229"/>
      <c r="B32" s="220"/>
      <c r="C32" s="220"/>
      <c r="D32" s="253"/>
      <c r="E32" s="366" t="s">
        <v>705</v>
      </c>
      <c r="F32" s="89">
        <f t="shared" si="4"/>
        <v>200</v>
      </c>
      <c r="G32" s="89">
        <v>200</v>
      </c>
      <c r="H32" s="218"/>
      <c r="I32" s="89">
        <v>100</v>
      </c>
      <c r="J32" s="218">
        <v>150</v>
      </c>
      <c r="K32" s="89">
        <v>200</v>
      </c>
      <c r="L32" s="89">
        <v>200</v>
      </c>
    </row>
    <row r="33" spans="1:12" ht="27" customHeight="1">
      <c r="A33" s="229"/>
      <c r="B33" s="220"/>
      <c r="C33" s="220"/>
      <c r="D33" s="253"/>
      <c r="E33" s="366" t="s">
        <v>706</v>
      </c>
      <c r="F33" s="89">
        <f t="shared" si="4"/>
        <v>1000</v>
      </c>
      <c r="G33" s="89">
        <v>1000</v>
      </c>
      <c r="H33" s="218"/>
      <c r="I33" s="89"/>
      <c r="J33" s="218">
        <v>300</v>
      </c>
      <c r="K33" s="89">
        <v>600</v>
      </c>
      <c r="L33" s="89">
        <v>1000</v>
      </c>
    </row>
    <row r="34" spans="1:12" ht="33" customHeight="1">
      <c r="A34" s="229"/>
      <c r="B34" s="220"/>
      <c r="C34" s="220"/>
      <c r="D34" s="253"/>
      <c r="E34" s="366" t="s">
        <v>707</v>
      </c>
      <c r="F34" s="89">
        <f t="shared" si="4"/>
        <v>2513.5</v>
      </c>
      <c r="G34" s="89">
        <v>2513.5</v>
      </c>
      <c r="H34" s="218"/>
      <c r="I34" s="89">
        <v>613.5</v>
      </c>
      <c r="J34" s="218">
        <v>1213.5</v>
      </c>
      <c r="K34" s="89">
        <v>1813.5</v>
      </c>
      <c r="L34" s="89">
        <v>2513.5</v>
      </c>
    </row>
    <row r="35" spans="1:12" ht="18" customHeight="1">
      <c r="A35" s="229"/>
      <c r="B35" s="220"/>
      <c r="C35" s="220"/>
      <c r="D35" s="253"/>
      <c r="E35" s="366" t="s">
        <v>708</v>
      </c>
      <c r="F35" s="89">
        <f t="shared" si="4"/>
        <v>939.2</v>
      </c>
      <c r="G35" s="89">
        <v>939.2</v>
      </c>
      <c r="H35" s="218"/>
      <c r="I35" s="89">
        <v>462.9</v>
      </c>
      <c r="J35" s="218">
        <v>619.7</v>
      </c>
      <c r="K35" s="89">
        <v>732.4</v>
      </c>
      <c r="L35" s="89">
        <v>939.2</v>
      </c>
    </row>
    <row r="36" spans="1:12" ht="18" customHeight="1">
      <c r="A36" s="229"/>
      <c r="B36" s="220"/>
      <c r="C36" s="220"/>
      <c r="D36" s="253"/>
      <c r="E36" s="366" t="s">
        <v>709</v>
      </c>
      <c r="F36" s="89">
        <f t="shared" si="4"/>
        <v>4757.6</v>
      </c>
      <c r="G36" s="89">
        <v>4757.6</v>
      </c>
      <c r="H36" s="218"/>
      <c r="I36" s="89">
        <v>1357.6</v>
      </c>
      <c r="J36" s="218">
        <v>2557.6</v>
      </c>
      <c r="K36" s="89">
        <v>3757.6</v>
      </c>
      <c r="L36" s="89">
        <v>4757.6</v>
      </c>
    </row>
    <row r="37" spans="1:12" ht="29.25" customHeight="1">
      <c r="A37" s="229"/>
      <c r="B37" s="220"/>
      <c r="C37" s="220"/>
      <c r="D37" s="253"/>
      <c r="E37" s="366" t="s">
        <v>711</v>
      </c>
      <c r="F37" s="89">
        <f t="shared" si="4"/>
        <v>700</v>
      </c>
      <c r="G37" s="89">
        <v>700</v>
      </c>
      <c r="H37" s="218"/>
      <c r="I37" s="89">
        <v>300</v>
      </c>
      <c r="J37" s="218">
        <v>450</v>
      </c>
      <c r="K37" s="89">
        <v>550</v>
      </c>
      <c r="L37" s="89">
        <v>700</v>
      </c>
    </row>
    <row r="38" spans="1:12" ht="18" customHeight="1">
      <c r="A38" s="229"/>
      <c r="B38" s="220"/>
      <c r="C38" s="220"/>
      <c r="D38" s="253"/>
      <c r="E38" s="366" t="s">
        <v>710</v>
      </c>
      <c r="F38" s="89">
        <f t="shared" si="4"/>
        <v>1000</v>
      </c>
      <c r="G38" s="89">
        <v>1000</v>
      </c>
      <c r="H38" s="218"/>
      <c r="I38" s="89">
        <v>400</v>
      </c>
      <c r="J38" s="218">
        <v>600</v>
      </c>
      <c r="K38" s="89">
        <v>800</v>
      </c>
      <c r="L38" s="89">
        <v>1000</v>
      </c>
    </row>
    <row r="39" spans="1:12" ht="18" customHeight="1">
      <c r="A39" s="229"/>
      <c r="B39" s="220"/>
      <c r="C39" s="220"/>
      <c r="D39" s="253"/>
      <c r="E39" s="366" t="s">
        <v>712</v>
      </c>
      <c r="F39" s="89">
        <f t="shared" si="4"/>
        <v>300</v>
      </c>
      <c r="G39" s="89">
        <v>300</v>
      </c>
      <c r="H39" s="218"/>
      <c r="I39" s="89"/>
      <c r="J39" s="218"/>
      <c r="K39" s="89"/>
      <c r="L39" s="89">
        <v>300</v>
      </c>
    </row>
    <row r="40" spans="1:12" ht="18" customHeight="1">
      <c r="A40" s="229"/>
      <c r="B40" s="220"/>
      <c r="C40" s="220"/>
      <c r="D40" s="253"/>
      <c r="E40" s="366" t="s">
        <v>713</v>
      </c>
      <c r="F40" s="89">
        <f t="shared" si="4"/>
        <v>100</v>
      </c>
      <c r="G40" s="89">
        <v>100</v>
      </c>
      <c r="H40" s="218"/>
      <c r="I40" s="89">
        <v>30</v>
      </c>
      <c r="J40" s="218">
        <v>50</v>
      </c>
      <c r="K40" s="89">
        <v>80</v>
      </c>
      <c r="L40" s="89">
        <v>100</v>
      </c>
    </row>
    <row r="41" spans="1:12" ht="18" customHeight="1">
      <c r="A41" s="229"/>
      <c r="B41" s="220"/>
      <c r="C41" s="220"/>
      <c r="D41" s="253"/>
      <c r="E41" s="360" t="s">
        <v>764</v>
      </c>
      <c r="F41" s="89">
        <f t="shared" si="4"/>
        <v>1000</v>
      </c>
      <c r="G41" s="89"/>
      <c r="H41" s="218">
        <v>1000</v>
      </c>
      <c r="I41" s="89">
        <v>1000</v>
      </c>
      <c r="J41" s="218">
        <v>1000</v>
      </c>
      <c r="K41" s="89">
        <v>1000</v>
      </c>
      <c r="L41" s="89">
        <v>1000</v>
      </c>
    </row>
    <row r="42" spans="1:205" ht="18" customHeight="1">
      <c r="A42" s="253"/>
      <c r="B42" s="253"/>
      <c r="C42" s="253"/>
      <c r="D42" s="253"/>
      <c r="E42" s="397"/>
      <c r="F42" s="89">
        <f t="shared" si="4"/>
        <v>0</v>
      </c>
      <c r="G42" s="89"/>
      <c r="H42" s="218"/>
      <c r="I42" s="89"/>
      <c r="J42" s="218"/>
      <c r="K42" s="89"/>
      <c r="L42" s="398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399"/>
      <c r="AH42" s="399"/>
      <c r="AI42" s="399"/>
      <c r="AJ42" s="399"/>
      <c r="AK42" s="399"/>
      <c r="AL42" s="399"/>
      <c r="AM42" s="399"/>
      <c r="AN42" s="399"/>
      <c r="AO42" s="399"/>
      <c r="AP42" s="399"/>
      <c r="AQ42" s="399"/>
      <c r="AR42" s="399"/>
      <c r="AS42" s="399"/>
      <c r="AT42" s="399"/>
      <c r="AU42" s="399"/>
      <c r="AV42" s="399"/>
      <c r="AW42" s="399"/>
      <c r="AX42" s="399"/>
      <c r="AY42" s="399"/>
      <c r="AZ42" s="399"/>
      <c r="BA42" s="399"/>
      <c r="BB42" s="399"/>
      <c r="BC42" s="399"/>
      <c r="BD42" s="399"/>
      <c r="BE42" s="399"/>
      <c r="BF42" s="399"/>
      <c r="BG42" s="399"/>
      <c r="BH42" s="399"/>
      <c r="BI42" s="399"/>
      <c r="BJ42" s="399"/>
      <c r="BK42" s="399"/>
      <c r="BL42" s="399"/>
      <c r="BM42" s="399"/>
      <c r="BN42" s="399"/>
      <c r="BO42" s="399"/>
      <c r="BP42" s="399"/>
      <c r="BQ42" s="399"/>
      <c r="BR42" s="399"/>
      <c r="BS42" s="399"/>
      <c r="BT42" s="399"/>
      <c r="BU42" s="399"/>
      <c r="BV42" s="399"/>
      <c r="BW42" s="399"/>
      <c r="BX42" s="399"/>
      <c r="BY42" s="399"/>
      <c r="BZ42" s="399"/>
      <c r="CA42" s="399"/>
      <c r="CB42" s="399"/>
      <c r="CC42" s="399"/>
      <c r="CD42" s="399"/>
      <c r="CE42" s="399"/>
      <c r="CF42" s="399"/>
      <c r="CG42" s="399"/>
      <c r="CH42" s="399"/>
      <c r="CI42" s="399"/>
      <c r="CJ42" s="399"/>
      <c r="CK42" s="399"/>
      <c r="CL42" s="399"/>
      <c r="CM42" s="399"/>
      <c r="CN42" s="399"/>
      <c r="CO42" s="399"/>
      <c r="CP42" s="399"/>
      <c r="CQ42" s="399"/>
      <c r="CR42" s="399"/>
      <c r="CS42" s="399"/>
      <c r="CT42" s="399"/>
      <c r="CU42" s="399"/>
      <c r="CV42" s="399"/>
      <c r="CW42" s="399"/>
      <c r="CX42" s="399"/>
      <c r="CY42" s="399"/>
      <c r="CZ42" s="399"/>
      <c r="DA42" s="399"/>
      <c r="DB42" s="399"/>
      <c r="DC42" s="399"/>
      <c r="DD42" s="399"/>
      <c r="DE42" s="399"/>
      <c r="DF42" s="399"/>
      <c r="DG42" s="399"/>
      <c r="DH42" s="399"/>
      <c r="DI42" s="399"/>
      <c r="DJ42" s="399"/>
      <c r="DK42" s="399"/>
      <c r="DL42" s="399"/>
      <c r="DM42" s="399"/>
      <c r="DN42" s="399"/>
      <c r="DO42" s="399"/>
      <c r="DP42" s="399"/>
      <c r="DQ42" s="399"/>
      <c r="DR42" s="399"/>
      <c r="DS42" s="399"/>
      <c r="DT42" s="399"/>
      <c r="DU42" s="399"/>
      <c r="DV42" s="399"/>
      <c r="DW42" s="399"/>
      <c r="DX42" s="399"/>
      <c r="DY42" s="399"/>
      <c r="DZ42" s="399"/>
      <c r="EA42" s="399"/>
      <c r="EB42" s="399"/>
      <c r="EC42" s="399"/>
      <c r="ED42" s="399"/>
      <c r="EE42" s="399"/>
      <c r="EF42" s="399"/>
      <c r="EG42" s="399"/>
      <c r="EH42" s="399"/>
      <c r="EI42" s="399"/>
      <c r="EJ42" s="399"/>
      <c r="EK42" s="399"/>
      <c r="EL42" s="399"/>
      <c r="EM42" s="399"/>
      <c r="EN42" s="399"/>
      <c r="EO42" s="399"/>
      <c r="EP42" s="399"/>
      <c r="EQ42" s="399"/>
      <c r="ER42" s="399"/>
      <c r="ES42" s="399"/>
      <c r="ET42" s="399"/>
      <c r="EU42" s="399"/>
      <c r="EV42" s="399"/>
      <c r="EW42" s="399"/>
      <c r="EX42" s="399"/>
      <c r="EY42" s="399"/>
      <c r="EZ42" s="399"/>
      <c r="FA42" s="399"/>
      <c r="FB42" s="399"/>
      <c r="FC42" s="399"/>
      <c r="FD42" s="399"/>
      <c r="FE42" s="399"/>
      <c r="FF42" s="399"/>
      <c r="FG42" s="399"/>
      <c r="FH42" s="399"/>
      <c r="FI42" s="399"/>
      <c r="FJ42" s="399"/>
      <c r="FK42" s="399"/>
      <c r="FL42" s="399"/>
      <c r="FM42" s="399"/>
      <c r="FN42" s="399"/>
      <c r="FO42" s="399"/>
      <c r="FP42" s="399"/>
      <c r="FQ42" s="399"/>
      <c r="FR42" s="399"/>
      <c r="FS42" s="399"/>
      <c r="FT42" s="399"/>
      <c r="FU42" s="399"/>
      <c r="FV42" s="399"/>
      <c r="FW42" s="399"/>
      <c r="FX42" s="399"/>
      <c r="FY42" s="399"/>
      <c r="FZ42" s="399"/>
      <c r="GA42" s="399"/>
      <c r="GB42" s="399"/>
      <c r="GC42" s="399"/>
      <c r="GD42" s="399"/>
      <c r="GE42" s="399"/>
      <c r="GF42" s="399"/>
      <c r="GG42" s="399"/>
      <c r="GH42" s="399"/>
      <c r="GI42" s="399"/>
      <c r="GJ42" s="399"/>
      <c r="GK42" s="399"/>
      <c r="GL42" s="399"/>
      <c r="GM42" s="399"/>
      <c r="GN42" s="399"/>
      <c r="GO42" s="399"/>
      <c r="GP42" s="399"/>
      <c r="GQ42" s="399"/>
      <c r="GR42" s="399"/>
      <c r="GS42" s="399"/>
      <c r="GT42" s="399"/>
      <c r="GU42" s="399"/>
      <c r="GV42" s="399"/>
      <c r="GW42" s="399"/>
    </row>
    <row r="43" spans="1:12" ht="23.25" customHeight="1">
      <c r="A43" s="229">
        <v>2112</v>
      </c>
      <c r="B43" s="220" t="s">
        <v>561</v>
      </c>
      <c r="C43" s="220" t="s">
        <v>509</v>
      </c>
      <c r="D43" s="220" t="s">
        <v>510</v>
      </c>
      <c r="E43" s="230" t="s">
        <v>166</v>
      </c>
      <c r="F43" s="89">
        <f>SUM(G43:H43)</f>
        <v>0</v>
      </c>
      <c r="G43" s="89"/>
      <c r="H43" s="218"/>
      <c r="I43" s="89"/>
      <c r="J43" s="218"/>
      <c r="K43" s="89"/>
      <c r="L43" s="89"/>
    </row>
    <row r="44" spans="1:12" ht="18.75" customHeight="1" thickBot="1">
      <c r="A44" s="210">
        <v>2113</v>
      </c>
      <c r="B44" s="211" t="s">
        <v>561</v>
      </c>
      <c r="C44" s="212" t="s">
        <v>509</v>
      </c>
      <c r="D44" s="213" t="s">
        <v>370</v>
      </c>
      <c r="E44" s="231" t="s">
        <v>167</v>
      </c>
      <c r="F44" s="232">
        <f>SUM(G44:H44)</f>
        <v>0</v>
      </c>
      <c r="G44" s="232"/>
      <c r="H44" s="233"/>
      <c r="I44" s="232"/>
      <c r="J44" s="233"/>
      <c r="K44" s="232"/>
      <c r="L44" s="232"/>
    </row>
    <row r="45" spans="1:12" ht="18.75" customHeight="1">
      <c r="A45" s="219">
        <v>2120</v>
      </c>
      <c r="B45" s="211" t="s">
        <v>561</v>
      </c>
      <c r="C45" s="220" t="s">
        <v>510</v>
      </c>
      <c r="D45" s="221" t="s">
        <v>508</v>
      </c>
      <c r="E45" s="217" t="s">
        <v>168</v>
      </c>
      <c r="F45" s="89">
        <f aca="true" t="shared" si="5" ref="F45:L45">SUM(F47:F48)</f>
        <v>0</v>
      </c>
      <c r="G45" s="89">
        <f t="shared" si="5"/>
        <v>0</v>
      </c>
      <c r="H45" s="218">
        <f t="shared" si="5"/>
        <v>0</v>
      </c>
      <c r="I45" s="89">
        <f t="shared" si="5"/>
        <v>0</v>
      </c>
      <c r="J45" s="218">
        <f t="shared" si="5"/>
        <v>0</v>
      </c>
      <c r="K45" s="89">
        <f t="shared" si="5"/>
        <v>0</v>
      </c>
      <c r="L45" s="89">
        <f t="shared" si="5"/>
        <v>0</v>
      </c>
    </row>
    <row r="46" spans="1:12" s="222" customFormat="1" ht="12" customHeight="1">
      <c r="A46" s="219"/>
      <c r="B46" s="211"/>
      <c r="C46" s="220"/>
      <c r="D46" s="221"/>
      <c r="E46" s="217" t="s">
        <v>452</v>
      </c>
      <c r="F46" s="89"/>
      <c r="G46" s="89"/>
      <c r="H46" s="218"/>
      <c r="I46" s="89"/>
      <c r="J46" s="218"/>
      <c r="K46" s="89"/>
      <c r="L46" s="89"/>
    </row>
    <row r="47" spans="1:12" ht="16.5" customHeight="1" thickBot="1">
      <c r="A47" s="219">
        <v>2121</v>
      </c>
      <c r="B47" s="211" t="s">
        <v>561</v>
      </c>
      <c r="C47" s="220" t="s">
        <v>510</v>
      </c>
      <c r="D47" s="221" t="s">
        <v>509</v>
      </c>
      <c r="E47" s="217" t="s">
        <v>330</v>
      </c>
      <c r="F47" s="104">
        <f>SUM(G47:H47)</f>
        <v>0</v>
      </c>
      <c r="G47" s="104"/>
      <c r="H47" s="234"/>
      <c r="I47" s="104"/>
      <c r="J47" s="234"/>
      <c r="K47" s="104"/>
      <c r="L47" s="104"/>
    </row>
    <row r="48" spans="1:12" ht="35.25" customHeight="1" thickBot="1">
      <c r="A48" s="219">
        <v>2122</v>
      </c>
      <c r="B48" s="211" t="s">
        <v>561</v>
      </c>
      <c r="C48" s="220" t="s">
        <v>510</v>
      </c>
      <c r="D48" s="221" t="s">
        <v>510</v>
      </c>
      <c r="E48" s="217" t="s">
        <v>171</v>
      </c>
      <c r="F48" s="104">
        <f>SUM(G48:H48)</f>
        <v>0</v>
      </c>
      <c r="G48" s="104"/>
      <c r="H48" s="234"/>
      <c r="I48" s="104"/>
      <c r="J48" s="234"/>
      <c r="K48" s="104"/>
      <c r="L48" s="104"/>
    </row>
    <row r="49" spans="1:12" ht="30" customHeight="1">
      <c r="A49" s="219">
        <v>2130</v>
      </c>
      <c r="B49" s="211" t="s">
        <v>561</v>
      </c>
      <c r="C49" s="220" t="s">
        <v>370</v>
      </c>
      <c r="D49" s="221" t="s">
        <v>508</v>
      </c>
      <c r="E49" s="249" t="s">
        <v>172</v>
      </c>
      <c r="F49" s="235">
        <f aca="true" t="shared" si="6" ref="F49:L49">SUM(F53,F52)</f>
        <v>6074.3</v>
      </c>
      <c r="G49" s="235">
        <f t="shared" si="6"/>
        <v>6074.3</v>
      </c>
      <c r="H49" s="235">
        <f t="shared" si="6"/>
        <v>0</v>
      </c>
      <c r="I49" s="235">
        <f t="shared" si="6"/>
        <v>1500</v>
      </c>
      <c r="J49" s="235">
        <f t="shared" si="6"/>
        <v>3000</v>
      </c>
      <c r="K49" s="235">
        <f t="shared" si="6"/>
        <v>4589</v>
      </c>
      <c r="L49" s="235">
        <f t="shared" si="6"/>
        <v>6074.3</v>
      </c>
    </row>
    <row r="50" spans="1:12" s="222" customFormat="1" ht="10.5" customHeight="1">
      <c r="A50" s="219"/>
      <c r="B50" s="211"/>
      <c r="C50" s="220"/>
      <c r="D50" s="221"/>
      <c r="E50" s="217" t="s">
        <v>452</v>
      </c>
      <c r="F50" s="89"/>
      <c r="G50" s="89"/>
      <c r="H50" s="218"/>
      <c r="I50" s="89"/>
      <c r="J50" s="218"/>
      <c r="K50" s="89"/>
      <c r="L50" s="89"/>
    </row>
    <row r="51" spans="1:12" ht="31.5" customHeight="1" thickBot="1">
      <c r="A51" s="219">
        <v>2131</v>
      </c>
      <c r="B51" s="211" t="s">
        <v>561</v>
      </c>
      <c r="C51" s="220" t="s">
        <v>370</v>
      </c>
      <c r="D51" s="221" t="s">
        <v>509</v>
      </c>
      <c r="E51" s="217" t="s">
        <v>173</v>
      </c>
      <c r="F51" s="104">
        <f>SUM(G51:H51)</f>
        <v>0</v>
      </c>
      <c r="G51" s="104"/>
      <c r="H51" s="234"/>
      <c r="I51" s="238"/>
      <c r="J51" s="238"/>
      <c r="K51" s="238"/>
      <c r="L51" s="238"/>
    </row>
    <row r="52" spans="1:12" ht="27" customHeight="1" thickBot="1">
      <c r="A52" s="219">
        <v>2132</v>
      </c>
      <c r="B52" s="211" t="s">
        <v>561</v>
      </c>
      <c r="C52" s="220">
        <v>3</v>
      </c>
      <c r="D52" s="221">
        <v>2</v>
      </c>
      <c r="E52" s="217" t="s">
        <v>174</v>
      </c>
      <c r="F52" s="104">
        <f>SUM(G52:H52)</f>
        <v>0</v>
      </c>
      <c r="G52" s="104"/>
      <c r="H52" s="104"/>
      <c r="I52" s="104"/>
      <c r="J52" s="104"/>
      <c r="K52" s="104"/>
      <c r="L52" s="104"/>
    </row>
    <row r="53" spans="1:12" ht="24" customHeight="1" thickBot="1">
      <c r="A53" s="219">
        <v>2133</v>
      </c>
      <c r="B53" s="211" t="s">
        <v>561</v>
      </c>
      <c r="C53" s="220">
        <v>3</v>
      </c>
      <c r="D53" s="221">
        <v>3</v>
      </c>
      <c r="E53" s="249" t="s">
        <v>175</v>
      </c>
      <c r="F53" s="104">
        <f>SUM(G53:H53)</f>
        <v>6074.3</v>
      </c>
      <c r="G53" s="228">
        <f aca="true" t="shared" si="7" ref="G53:L53">SUM(G54:G61)</f>
        <v>6074.3</v>
      </c>
      <c r="H53" s="228">
        <f t="shared" si="7"/>
        <v>0</v>
      </c>
      <c r="I53" s="228">
        <f t="shared" si="7"/>
        <v>1500</v>
      </c>
      <c r="J53" s="228">
        <f t="shared" si="7"/>
        <v>3000</v>
      </c>
      <c r="K53" s="228">
        <f t="shared" si="7"/>
        <v>4589</v>
      </c>
      <c r="L53" s="228">
        <f t="shared" si="7"/>
        <v>6074.3</v>
      </c>
    </row>
    <row r="54" spans="1:12" ht="30" customHeight="1" thickBot="1">
      <c r="A54" s="219"/>
      <c r="B54" s="211"/>
      <c r="C54" s="220"/>
      <c r="D54" s="221"/>
      <c r="E54" s="366" t="s">
        <v>714</v>
      </c>
      <c r="F54" s="104">
        <f aca="true" t="shared" si="8" ref="F54:F61">SUM(G54:H54)</f>
        <v>5080.3</v>
      </c>
      <c r="G54" s="228">
        <v>5080.3</v>
      </c>
      <c r="H54" s="242"/>
      <c r="I54" s="228">
        <v>1250</v>
      </c>
      <c r="J54" s="242">
        <v>2500</v>
      </c>
      <c r="K54" s="228">
        <v>3890</v>
      </c>
      <c r="L54" s="228">
        <v>5080.3</v>
      </c>
    </row>
    <row r="55" spans="1:12" ht="24" customHeight="1" thickBot="1">
      <c r="A55" s="219"/>
      <c r="B55" s="211"/>
      <c r="C55" s="220"/>
      <c r="D55" s="221"/>
      <c r="E55" s="366" t="s">
        <v>696</v>
      </c>
      <c r="F55" s="104">
        <f t="shared" si="8"/>
        <v>100</v>
      </c>
      <c r="G55" s="228">
        <v>100</v>
      </c>
      <c r="H55" s="242"/>
      <c r="I55" s="228"/>
      <c r="J55" s="242"/>
      <c r="K55" s="228"/>
      <c r="L55" s="228">
        <v>100</v>
      </c>
    </row>
    <row r="56" spans="1:12" ht="24" customHeight="1" thickBot="1">
      <c r="A56" s="219"/>
      <c r="B56" s="211"/>
      <c r="C56" s="220"/>
      <c r="D56" s="221"/>
      <c r="E56" s="366" t="s">
        <v>717</v>
      </c>
      <c r="F56" s="104">
        <f t="shared" si="8"/>
        <v>130</v>
      </c>
      <c r="G56" s="228">
        <v>130</v>
      </c>
      <c r="H56" s="242"/>
      <c r="I56" s="228">
        <v>40</v>
      </c>
      <c r="J56" s="242">
        <v>80</v>
      </c>
      <c r="K56" s="228">
        <v>100</v>
      </c>
      <c r="L56" s="228">
        <v>130</v>
      </c>
    </row>
    <row r="57" spans="1:12" ht="24" customHeight="1" thickBot="1">
      <c r="A57" s="219"/>
      <c r="B57" s="211"/>
      <c r="C57" s="220"/>
      <c r="D57" s="221"/>
      <c r="E57" s="366" t="s">
        <v>700</v>
      </c>
      <c r="F57" s="104">
        <f t="shared" si="8"/>
        <v>24</v>
      </c>
      <c r="G57" s="228">
        <v>24</v>
      </c>
      <c r="H57" s="242"/>
      <c r="I57" s="228">
        <v>10</v>
      </c>
      <c r="J57" s="400">
        <v>20</v>
      </c>
      <c r="K57" s="400">
        <v>24</v>
      </c>
      <c r="L57" s="400">
        <v>24</v>
      </c>
    </row>
    <row r="58" spans="1:12" ht="37.5" customHeight="1" thickBot="1">
      <c r="A58" s="219"/>
      <c r="B58" s="211"/>
      <c r="C58" s="220"/>
      <c r="D58" s="221"/>
      <c r="E58" s="360" t="s">
        <v>715</v>
      </c>
      <c r="F58" s="104">
        <f t="shared" si="8"/>
        <v>50</v>
      </c>
      <c r="G58" s="228">
        <v>50</v>
      </c>
      <c r="H58" s="242"/>
      <c r="I58" s="228">
        <v>15</v>
      </c>
      <c r="J58" s="400">
        <v>30</v>
      </c>
      <c r="K58" s="400">
        <v>45</v>
      </c>
      <c r="L58" s="400">
        <v>50</v>
      </c>
    </row>
    <row r="59" spans="1:12" ht="24" customHeight="1" thickBot="1">
      <c r="A59" s="219"/>
      <c r="B59" s="211"/>
      <c r="C59" s="220"/>
      <c r="D59" s="221"/>
      <c r="E59" s="366" t="s">
        <v>708</v>
      </c>
      <c r="F59" s="104">
        <f t="shared" si="8"/>
        <v>60</v>
      </c>
      <c r="G59" s="228">
        <v>60</v>
      </c>
      <c r="H59" s="242"/>
      <c r="I59" s="228">
        <v>20</v>
      </c>
      <c r="J59" s="242">
        <v>40</v>
      </c>
      <c r="K59" s="228">
        <v>50</v>
      </c>
      <c r="L59" s="228">
        <v>60</v>
      </c>
    </row>
    <row r="60" spans="1:12" ht="24" customHeight="1" thickBot="1">
      <c r="A60" s="219"/>
      <c r="B60" s="211"/>
      <c r="C60" s="220"/>
      <c r="D60" s="221"/>
      <c r="E60" s="366" t="s">
        <v>710</v>
      </c>
      <c r="F60" s="104">
        <f t="shared" si="8"/>
        <v>30</v>
      </c>
      <c r="G60" s="228">
        <v>30</v>
      </c>
      <c r="H60" s="242"/>
      <c r="I60" s="228">
        <v>15</v>
      </c>
      <c r="J60" s="242">
        <v>30</v>
      </c>
      <c r="K60" s="228">
        <v>30</v>
      </c>
      <c r="L60" s="228">
        <v>30</v>
      </c>
    </row>
    <row r="61" spans="1:12" ht="30" customHeight="1" thickBot="1">
      <c r="A61" s="219"/>
      <c r="B61" s="211"/>
      <c r="C61" s="220"/>
      <c r="D61" s="221"/>
      <c r="E61" s="366" t="s">
        <v>716</v>
      </c>
      <c r="F61" s="104">
        <f t="shared" si="8"/>
        <v>600</v>
      </c>
      <c r="G61" s="228">
        <v>600</v>
      </c>
      <c r="H61" s="242"/>
      <c r="I61" s="228">
        <v>150</v>
      </c>
      <c r="J61" s="242">
        <v>300</v>
      </c>
      <c r="K61" s="228">
        <v>450</v>
      </c>
      <c r="L61" s="228">
        <v>600</v>
      </c>
    </row>
    <row r="62" spans="1:12" ht="27.75" customHeight="1">
      <c r="A62" s="219">
        <v>2140</v>
      </c>
      <c r="B62" s="211" t="s">
        <v>561</v>
      </c>
      <c r="C62" s="220">
        <v>4</v>
      </c>
      <c r="D62" s="221">
        <v>0</v>
      </c>
      <c r="E62" s="217" t="s">
        <v>176</v>
      </c>
      <c r="F62" s="89">
        <f aca="true" t="shared" si="9" ref="F62:L62">SUM(F64)</f>
        <v>0</v>
      </c>
      <c r="G62" s="89">
        <f t="shared" si="9"/>
        <v>0</v>
      </c>
      <c r="H62" s="218">
        <f t="shared" si="9"/>
        <v>0</v>
      </c>
      <c r="I62" s="89">
        <f t="shared" si="9"/>
        <v>0</v>
      </c>
      <c r="J62" s="218">
        <f t="shared" si="9"/>
        <v>0</v>
      </c>
      <c r="K62" s="89">
        <f t="shared" si="9"/>
        <v>0</v>
      </c>
      <c r="L62" s="89">
        <f t="shared" si="9"/>
        <v>0</v>
      </c>
    </row>
    <row r="63" spans="1:12" s="222" customFormat="1" ht="14.25" customHeight="1">
      <c r="A63" s="219"/>
      <c r="B63" s="211"/>
      <c r="C63" s="220"/>
      <c r="D63" s="221"/>
      <c r="E63" s="217" t="s">
        <v>452</v>
      </c>
      <c r="F63" s="89"/>
      <c r="G63" s="89"/>
      <c r="H63" s="218"/>
      <c r="I63" s="89"/>
      <c r="J63" s="218"/>
      <c r="K63" s="89"/>
      <c r="L63" s="89"/>
    </row>
    <row r="64" spans="1:12" ht="15" customHeight="1" thickBot="1">
      <c r="A64" s="219">
        <v>2141</v>
      </c>
      <c r="B64" s="211" t="s">
        <v>561</v>
      </c>
      <c r="C64" s="220">
        <v>4</v>
      </c>
      <c r="D64" s="221">
        <v>1</v>
      </c>
      <c r="E64" s="217" t="s">
        <v>177</v>
      </c>
      <c r="F64" s="104">
        <f>SUM(G64:H64)</f>
        <v>0</v>
      </c>
      <c r="G64" s="104"/>
      <c r="H64" s="234"/>
      <c r="I64" s="104"/>
      <c r="J64" s="234"/>
      <c r="K64" s="104"/>
      <c r="L64" s="104"/>
    </row>
    <row r="65" spans="1:12" ht="49.5" customHeight="1">
      <c r="A65" s="219">
        <v>2150</v>
      </c>
      <c r="B65" s="211" t="s">
        <v>561</v>
      </c>
      <c r="C65" s="220">
        <v>5</v>
      </c>
      <c r="D65" s="221">
        <v>0</v>
      </c>
      <c r="E65" s="217" t="s">
        <v>178</v>
      </c>
      <c r="F65" s="89">
        <f aca="true" t="shared" si="10" ref="F65:L65">SUM(F67)</f>
        <v>0</v>
      </c>
      <c r="G65" s="89">
        <f t="shared" si="10"/>
        <v>0</v>
      </c>
      <c r="H65" s="218">
        <f t="shared" si="10"/>
        <v>0</v>
      </c>
      <c r="I65" s="89">
        <f t="shared" si="10"/>
        <v>0</v>
      </c>
      <c r="J65" s="218">
        <f t="shared" si="10"/>
        <v>0</v>
      </c>
      <c r="K65" s="89">
        <f t="shared" si="10"/>
        <v>0</v>
      </c>
      <c r="L65" s="89">
        <f t="shared" si="10"/>
        <v>0</v>
      </c>
    </row>
    <row r="66" spans="1:12" s="222" customFormat="1" ht="14.25" customHeight="1" thickBot="1">
      <c r="A66" s="219"/>
      <c r="B66" s="211"/>
      <c r="C66" s="220"/>
      <c r="D66" s="221"/>
      <c r="E66" s="217" t="s">
        <v>452</v>
      </c>
      <c r="F66" s="89"/>
      <c r="G66" s="89"/>
      <c r="H66" s="218"/>
      <c r="I66" s="89"/>
      <c r="J66" s="218"/>
      <c r="K66" s="89"/>
      <c r="L66" s="228"/>
    </row>
    <row r="67" spans="1:12" ht="41.25" customHeight="1" thickBot="1">
      <c r="A67" s="219">
        <v>2151</v>
      </c>
      <c r="B67" s="211" t="s">
        <v>561</v>
      </c>
      <c r="C67" s="220">
        <v>5</v>
      </c>
      <c r="D67" s="221">
        <v>1</v>
      </c>
      <c r="E67" s="217" t="s">
        <v>179</v>
      </c>
      <c r="F67" s="104">
        <f>SUM(G67:H67)</f>
        <v>0</v>
      </c>
      <c r="G67" s="104"/>
      <c r="H67" s="234"/>
      <c r="I67" s="104"/>
      <c r="J67" s="234"/>
      <c r="K67" s="104"/>
      <c r="L67" s="126"/>
    </row>
    <row r="68" spans="1:12" ht="37.5" customHeight="1">
      <c r="A68" s="219">
        <v>2160</v>
      </c>
      <c r="B68" s="211" t="s">
        <v>561</v>
      </c>
      <c r="C68" s="220">
        <v>6</v>
      </c>
      <c r="D68" s="221">
        <v>0</v>
      </c>
      <c r="E68" s="249" t="s">
        <v>180</v>
      </c>
      <c r="F68" s="89">
        <f aca="true" t="shared" si="11" ref="F68:L68">SUM(F70)</f>
        <v>149658.19999999998</v>
      </c>
      <c r="G68" s="89">
        <f t="shared" si="11"/>
        <v>71639.29999999999</v>
      </c>
      <c r="H68" s="218">
        <f t="shared" si="11"/>
        <v>78018.9</v>
      </c>
      <c r="I68" s="108">
        <f t="shared" si="11"/>
        <v>76867.59999999999</v>
      </c>
      <c r="J68" s="218">
        <f t="shared" si="11"/>
        <v>88170</v>
      </c>
      <c r="K68" s="108">
        <f t="shared" si="11"/>
        <v>118498.2</v>
      </c>
      <c r="L68" s="89">
        <f t="shared" si="11"/>
        <v>149658.19999999998</v>
      </c>
    </row>
    <row r="69" spans="1:12" s="222" customFormat="1" ht="10.5" customHeight="1" thickBot="1">
      <c r="A69" s="219"/>
      <c r="B69" s="211"/>
      <c r="C69" s="220"/>
      <c r="D69" s="221"/>
      <c r="E69" s="217" t="s">
        <v>452</v>
      </c>
      <c r="F69" s="89"/>
      <c r="G69" s="89"/>
      <c r="H69" s="218"/>
      <c r="I69" s="89"/>
      <c r="J69" s="218"/>
      <c r="K69" s="89"/>
      <c r="L69" s="228"/>
    </row>
    <row r="70" spans="1:12" ht="39" customHeight="1" thickBot="1">
      <c r="A70" s="223">
        <v>2161</v>
      </c>
      <c r="B70" s="224" t="s">
        <v>561</v>
      </c>
      <c r="C70" s="225">
        <v>6</v>
      </c>
      <c r="D70" s="226">
        <v>1</v>
      </c>
      <c r="E70" s="396" t="s">
        <v>181</v>
      </c>
      <c r="F70" s="228">
        <f>SUM(G70:H70)</f>
        <v>149658.19999999998</v>
      </c>
      <c r="G70" s="228">
        <f>G71+G72+G73+G74+G75+G76+G77+G78+G79+G80+G81</f>
        <v>71639.29999999999</v>
      </c>
      <c r="H70" s="241">
        <f>H71+H72+H73+H74+H75+H76+H77+H78+H79+H80+H81+H82+H83+H86+H90</f>
        <v>78018.9</v>
      </c>
      <c r="I70" s="241">
        <f>I71+I72+I73+I74+I75+I76+I77+I78+I79+I80+I81+I82+I83+I86+I90</f>
        <v>76867.59999999999</v>
      </c>
      <c r="J70" s="241">
        <f>J71+J72+J73+J74+J75+J76+J77+J78+J79+J80+J81+J82+J83+J86+J90</f>
        <v>88170</v>
      </c>
      <c r="K70" s="241">
        <f>K71+K72+K73+K74+K75+K76+K77+K78+K79+K80+K81+K82+K83+K86+K90</f>
        <v>118498.2</v>
      </c>
      <c r="L70" s="126">
        <f>L71+L72+L73+L74+L75+L76+L77+L78+L79+L80+L81+L82+L83+L86+L90</f>
        <v>149658.19999999998</v>
      </c>
    </row>
    <row r="71" spans="1:12" ht="24.75" customHeight="1">
      <c r="A71" s="229"/>
      <c r="B71" s="220"/>
      <c r="C71" s="220"/>
      <c r="D71" s="220"/>
      <c r="E71" s="401" t="s">
        <v>718</v>
      </c>
      <c r="F71" s="228">
        <f aca="true" t="shared" si="12" ref="F71:F90">SUM(G71:H71)</f>
        <v>300</v>
      </c>
      <c r="G71" s="89">
        <v>300</v>
      </c>
      <c r="H71" s="218"/>
      <c r="I71" s="89">
        <v>100</v>
      </c>
      <c r="J71" s="218">
        <v>150</v>
      </c>
      <c r="K71" s="89">
        <v>200</v>
      </c>
      <c r="L71" s="157">
        <v>300</v>
      </c>
    </row>
    <row r="72" spans="1:12" ht="24.75" customHeight="1">
      <c r="A72" s="229"/>
      <c r="B72" s="220"/>
      <c r="C72" s="220"/>
      <c r="D72" s="220"/>
      <c r="E72" s="401" t="s">
        <v>704</v>
      </c>
      <c r="F72" s="228">
        <f t="shared" si="12"/>
        <v>4130.4</v>
      </c>
      <c r="G72" s="89">
        <v>4130.4</v>
      </c>
      <c r="H72" s="218"/>
      <c r="I72" s="89">
        <v>92.4</v>
      </c>
      <c r="J72" s="218">
        <v>1994.9</v>
      </c>
      <c r="K72" s="89">
        <v>2942.1</v>
      </c>
      <c r="L72" s="89">
        <v>4130.4</v>
      </c>
    </row>
    <row r="73" spans="1:12" ht="24.75" customHeight="1">
      <c r="A73" s="229"/>
      <c r="B73" s="220"/>
      <c r="C73" s="220"/>
      <c r="D73" s="220"/>
      <c r="E73" s="401" t="s">
        <v>705</v>
      </c>
      <c r="F73" s="228">
        <f t="shared" si="12"/>
        <v>1500</v>
      </c>
      <c r="G73" s="89">
        <v>1500</v>
      </c>
      <c r="H73" s="218"/>
      <c r="I73" s="89">
        <v>350</v>
      </c>
      <c r="J73" s="218">
        <v>1100</v>
      </c>
      <c r="K73" s="89">
        <v>1500</v>
      </c>
      <c r="L73" s="89">
        <v>1500</v>
      </c>
    </row>
    <row r="74" spans="1:12" ht="24.75" customHeight="1">
      <c r="A74" s="229"/>
      <c r="B74" s="220"/>
      <c r="C74" s="220"/>
      <c r="D74" s="220"/>
      <c r="E74" s="401" t="s">
        <v>711</v>
      </c>
      <c r="F74" s="228">
        <f t="shared" si="12"/>
        <v>800</v>
      </c>
      <c r="G74" s="89">
        <v>800</v>
      </c>
      <c r="H74" s="218"/>
      <c r="I74" s="89">
        <v>200</v>
      </c>
      <c r="J74" s="218">
        <v>400</v>
      </c>
      <c r="K74" s="89">
        <v>600</v>
      </c>
      <c r="L74" s="89">
        <v>800</v>
      </c>
    </row>
    <row r="75" spans="1:12" ht="24.75" customHeight="1">
      <c r="A75" s="229"/>
      <c r="B75" s="220"/>
      <c r="C75" s="220"/>
      <c r="D75" s="220"/>
      <c r="E75" s="401" t="s">
        <v>719</v>
      </c>
      <c r="F75" s="228">
        <f t="shared" si="12"/>
        <v>3003.7</v>
      </c>
      <c r="G75" s="89">
        <v>3003.7</v>
      </c>
      <c r="H75" s="218"/>
      <c r="I75" s="89">
        <v>3.7</v>
      </c>
      <c r="J75" s="218">
        <v>2003.7</v>
      </c>
      <c r="K75" s="89">
        <v>3003.7</v>
      </c>
      <c r="L75" s="89">
        <v>3003.7</v>
      </c>
    </row>
    <row r="76" spans="1:12" ht="39.75" customHeight="1">
      <c r="A76" s="229"/>
      <c r="B76" s="220"/>
      <c r="C76" s="220"/>
      <c r="D76" s="220"/>
      <c r="E76" s="477" t="s">
        <v>720</v>
      </c>
      <c r="F76" s="228">
        <f t="shared" si="12"/>
        <v>16272.5</v>
      </c>
      <c r="G76" s="89">
        <v>16272.5</v>
      </c>
      <c r="H76" s="218"/>
      <c r="I76" s="89">
        <v>3826.6</v>
      </c>
      <c r="J76" s="218">
        <v>8176.5</v>
      </c>
      <c r="K76" s="89">
        <v>11376.5</v>
      </c>
      <c r="L76" s="89">
        <v>16272.5</v>
      </c>
    </row>
    <row r="77" spans="1:12" ht="24.75" customHeight="1">
      <c r="A77" s="229"/>
      <c r="B77" s="220"/>
      <c r="C77" s="220"/>
      <c r="D77" s="220"/>
      <c r="E77" s="333" t="s">
        <v>739</v>
      </c>
      <c r="F77" s="228">
        <f t="shared" si="12"/>
        <v>100</v>
      </c>
      <c r="G77" s="89">
        <v>100</v>
      </c>
      <c r="H77" s="218"/>
      <c r="I77" s="89">
        <v>100</v>
      </c>
      <c r="J77" s="218">
        <v>100</v>
      </c>
      <c r="K77" s="89">
        <v>100</v>
      </c>
      <c r="L77" s="89">
        <v>100</v>
      </c>
    </row>
    <row r="78" spans="1:12" ht="24.75" customHeight="1">
      <c r="A78" s="229"/>
      <c r="B78" s="220"/>
      <c r="C78" s="220"/>
      <c r="D78" s="220"/>
      <c r="E78" s="333" t="s">
        <v>721</v>
      </c>
      <c r="F78" s="228">
        <f t="shared" si="12"/>
        <v>41656.7</v>
      </c>
      <c r="G78" s="89">
        <v>41656.7</v>
      </c>
      <c r="H78" s="218"/>
      <c r="I78" s="89"/>
      <c r="J78" s="218">
        <v>50</v>
      </c>
      <c r="K78" s="89">
        <v>22581</v>
      </c>
      <c r="L78" s="89">
        <v>41656.7</v>
      </c>
    </row>
    <row r="79" spans="1:12" ht="24.75" customHeight="1">
      <c r="A79" s="229"/>
      <c r="B79" s="220"/>
      <c r="C79" s="220"/>
      <c r="D79" s="220"/>
      <c r="E79" s="401" t="s">
        <v>722</v>
      </c>
      <c r="F79" s="402">
        <f t="shared" si="12"/>
        <v>2700</v>
      </c>
      <c r="G79" s="89">
        <v>2700</v>
      </c>
      <c r="H79" s="218"/>
      <c r="I79" s="89">
        <v>700</v>
      </c>
      <c r="J79" s="218">
        <v>1400</v>
      </c>
      <c r="K79" s="89">
        <v>2100</v>
      </c>
      <c r="L79" s="89">
        <v>2700</v>
      </c>
    </row>
    <row r="80" spans="1:12" ht="37.5" customHeight="1">
      <c r="A80" s="403"/>
      <c r="B80" s="211"/>
      <c r="C80" s="220"/>
      <c r="D80" s="220"/>
      <c r="E80" s="401" t="s">
        <v>723</v>
      </c>
      <c r="F80" s="402">
        <f t="shared" si="12"/>
        <v>176</v>
      </c>
      <c r="G80" s="89">
        <v>176</v>
      </c>
      <c r="H80" s="218"/>
      <c r="I80" s="89">
        <v>176</v>
      </c>
      <c r="J80" s="218">
        <v>176</v>
      </c>
      <c r="K80" s="89">
        <v>176</v>
      </c>
      <c r="L80" s="89">
        <v>176</v>
      </c>
    </row>
    <row r="81" spans="1:12" ht="24.75" customHeight="1">
      <c r="A81" s="403"/>
      <c r="B81" s="211"/>
      <c r="C81" s="220"/>
      <c r="D81" s="220"/>
      <c r="E81" s="401" t="s">
        <v>713</v>
      </c>
      <c r="F81" s="402">
        <f t="shared" si="12"/>
        <v>1000</v>
      </c>
      <c r="G81" s="89">
        <v>1000</v>
      </c>
      <c r="H81" s="218"/>
      <c r="I81" s="89">
        <v>300</v>
      </c>
      <c r="J81" s="218">
        <v>600</v>
      </c>
      <c r="K81" s="89">
        <v>900</v>
      </c>
      <c r="L81" s="89">
        <v>1000</v>
      </c>
    </row>
    <row r="82" spans="1:12" ht="24.75" customHeight="1">
      <c r="A82" s="403"/>
      <c r="B82" s="211"/>
      <c r="C82" s="220"/>
      <c r="D82" s="220"/>
      <c r="E82" s="360" t="s">
        <v>865</v>
      </c>
      <c r="F82" s="402">
        <f t="shared" si="12"/>
        <v>5000</v>
      </c>
      <c r="G82" s="89"/>
      <c r="H82" s="218">
        <v>5000</v>
      </c>
      <c r="I82" s="89"/>
      <c r="J82" s="218"/>
      <c r="K82" s="89"/>
      <c r="L82" s="89">
        <v>5000</v>
      </c>
    </row>
    <row r="83" spans="1:12" ht="24.75" customHeight="1">
      <c r="A83" s="403"/>
      <c r="B83" s="211"/>
      <c r="C83" s="220"/>
      <c r="D83" s="220"/>
      <c r="E83" s="404" t="s">
        <v>753</v>
      </c>
      <c r="F83" s="402">
        <f t="shared" si="12"/>
        <v>60000</v>
      </c>
      <c r="G83" s="89"/>
      <c r="H83" s="218">
        <f>SUM(H84+H85)</f>
        <v>60000</v>
      </c>
      <c r="I83" s="89">
        <f>SUM(I84+I85)</f>
        <v>60000</v>
      </c>
      <c r="J83" s="218">
        <f>SUM(J84+J85)</f>
        <v>60000</v>
      </c>
      <c r="K83" s="89">
        <f>SUM(K84+K85)</f>
        <v>60000</v>
      </c>
      <c r="L83" s="89">
        <f>SUM(L84+L85)</f>
        <v>60000</v>
      </c>
    </row>
    <row r="84" spans="1:12" ht="24.75" customHeight="1">
      <c r="A84" s="403"/>
      <c r="B84" s="211"/>
      <c r="C84" s="220"/>
      <c r="D84" s="220"/>
      <c r="E84" s="401" t="s">
        <v>751</v>
      </c>
      <c r="F84" s="402">
        <f t="shared" si="12"/>
        <v>36000</v>
      </c>
      <c r="G84" s="89"/>
      <c r="H84" s="218">
        <v>36000</v>
      </c>
      <c r="I84" s="89">
        <v>36000</v>
      </c>
      <c r="J84" s="218">
        <v>36000</v>
      </c>
      <c r="K84" s="89">
        <v>36000</v>
      </c>
      <c r="L84" s="89">
        <v>36000</v>
      </c>
    </row>
    <row r="85" spans="1:12" ht="33.75" customHeight="1" thickBot="1">
      <c r="A85" s="403"/>
      <c r="B85" s="211"/>
      <c r="C85" s="220"/>
      <c r="D85" s="220"/>
      <c r="E85" s="401" t="s">
        <v>752</v>
      </c>
      <c r="F85" s="402">
        <f t="shared" si="12"/>
        <v>24000</v>
      </c>
      <c r="G85" s="89"/>
      <c r="H85" s="242">
        <v>24000</v>
      </c>
      <c r="I85" s="89">
        <v>24000</v>
      </c>
      <c r="J85" s="242">
        <v>24000</v>
      </c>
      <c r="K85" s="89">
        <v>24000</v>
      </c>
      <c r="L85" s="228">
        <v>24000</v>
      </c>
    </row>
    <row r="86" spans="1:12" ht="27.75" customHeight="1" thickBot="1">
      <c r="A86" s="403"/>
      <c r="B86" s="211"/>
      <c r="C86" s="220"/>
      <c r="D86" s="220"/>
      <c r="E86" s="374" t="s">
        <v>754</v>
      </c>
      <c r="F86" s="402">
        <f t="shared" si="12"/>
        <v>3000</v>
      </c>
      <c r="G86" s="89"/>
      <c r="H86" s="126">
        <f>SUM(H87,H88,H89)</f>
        <v>3000</v>
      </c>
      <c r="I86" s="218">
        <f>SUM(I87,I88,I89)</f>
        <v>1000</v>
      </c>
      <c r="J86" s="126">
        <f>SUM(J87,J88,J89)</f>
        <v>2000</v>
      </c>
      <c r="K86" s="218">
        <f>SUM(K87,K88,K89)</f>
        <v>3000</v>
      </c>
      <c r="L86" s="126">
        <f>SUM(L87,L88,L89)</f>
        <v>3000</v>
      </c>
    </row>
    <row r="87" spans="1:12" ht="27.75" customHeight="1">
      <c r="A87" s="403"/>
      <c r="B87" s="211"/>
      <c r="C87" s="220"/>
      <c r="D87" s="220"/>
      <c r="E87" s="374" t="s">
        <v>866</v>
      </c>
      <c r="F87" s="402">
        <f t="shared" si="12"/>
        <v>1000</v>
      </c>
      <c r="G87" s="89"/>
      <c r="H87" s="244">
        <v>1000</v>
      </c>
      <c r="I87" s="228"/>
      <c r="J87" s="399">
        <v>1000</v>
      </c>
      <c r="K87" s="228">
        <v>1000</v>
      </c>
      <c r="L87" s="130">
        <v>1000</v>
      </c>
    </row>
    <row r="88" spans="1:12" ht="27.75" customHeight="1">
      <c r="A88" s="403"/>
      <c r="B88" s="211"/>
      <c r="C88" s="220"/>
      <c r="D88" s="220"/>
      <c r="E88" s="374" t="s">
        <v>869</v>
      </c>
      <c r="F88" s="402">
        <f t="shared" si="12"/>
        <v>1000</v>
      </c>
      <c r="G88" s="89"/>
      <c r="H88" s="218">
        <v>1000</v>
      </c>
      <c r="I88" s="228"/>
      <c r="J88" s="242"/>
      <c r="K88" s="228">
        <v>1000</v>
      </c>
      <c r="L88" s="228">
        <v>1000</v>
      </c>
    </row>
    <row r="89" spans="1:12" ht="48" customHeight="1" thickBot="1">
      <c r="A89" s="403"/>
      <c r="B89" s="211"/>
      <c r="C89" s="220"/>
      <c r="D89" s="220"/>
      <c r="E89" s="360" t="s">
        <v>755</v>
      </c>
      <c r="F89" s="402">
        <f t="shared" si="12"/>
        <v>1000</v>
      </c>
      <c r="G89" s="89"/>
      <c r="H89" s="218">
        <v>1000</v>
      </c>
      <c r="I89" s="228">
        <v>1000</v>
      </c>
      <c r="J89" s="242">
        <v>1000</v>
      </c>
      <c r="K89" s="228">
        <v>1000</v>
      </c>
      <c r="L89" s="228">
        <v>1000</v>
      </c>
    </row>
    <row r="90" spans="1:12" ht="26.25" customHeight="1">
      <c r="A90" s="403"/>
      <c r="B90" s="211"/>
      <c r="C90" s="220"/>
      <c r="D90" s="220"/>
      <c r="E90" s="401" t="s">
        <v>756</v>
      </c>
      <c r="F90" s="402">
        <f t="shared" si="12"/>
        <v>10018.9</v>
      </c>
      <c r="G90" s="89"/>
      <c r="H90" s="218">
        <v>10018.9</v>
      </c>
      <c r="I90" s="108">
        <v>10018.9</v>
      </c>
      <c r="J90" s="108">
        <v>10018.9</v>
      </c>
      <c r="K90" s="108">
        <v>10018.9</v>
      </c>
      <c r="L90" s="108">
        <v>10018.9</v>
      </c>
    </row>
    <row r="91" spans="1:12" ht="15.75">
      <c r="A91" s="219">
        <v>2170</v>
      </c>
      <c r="B91" s="211" t="s">
        <v>561</v>
      </c>
      <c r="C91" s="220">
        <v>7</v>
      </c>
      <c r="D91" s="221">
        <v>0</v>
      </c>
      <c r="E91" s="217" t="s">
        <v>44</v>
      </c>
      <c r="F91" s="89">
        <f aca="true" t="shared" si="13" ref="F91:L91">SUM(F93)</f>
        <v>0</v>
      </c>
      <c r="G91" s="89">
        <f t="shared" si="13"/>
        <v>0</v>
      </c>
      <c r="H91" s="218">
        <f t="shared" si="13"/>
        <v>0</v>
      </c>
      <c r="I91" s="157">
        <f t="shared" si="13"/>
        <v>0</v>
      </c>
      <c r="J91" s="244">
        <f t="shared" si="13"/>
        <v>0</v>
      </c>
      <c r="K91" s="89">
        <f t="shared" si="13"/>
        <v>0</v>
      </c>
      <c r="L91" s="157">
        <f t="shared" si="13"/>
        <v>0</v>
      </c>
    </row>
    <row r="92" spans="1:12" s="222" customFormat="1" ht="14.25" customHeight="1">
      <c r="A92" s="219"/>
      <c r="B92" s="211"/>
      <c r="C92" s="220"/>
      <c r="D92" s="221"/>
      <c r="E92" s="217" t="s">
        <v>452</v>
      </c>
      <c r="F92" s="89"/>
      <c r="G92" s="89"/>
      <c r="H92" s="218"/>
      <c r="I92" s="89"/>
      <c r="J92" s="218"/>
      <c r="K92" s="89"/>
      <c r="L92" s="89"/>
    </row>
    <row r="93" spans="1:12" ht="16.5" thickBot="1">
      <c r="A93" s="219">
        <v>2171</v>
      </c>
      <c r="B93" s="211" t="s">
        <v>561</v>
      </c>
      <c r="C93" s="220">
        <v>7</v>
      </c>
      <c r="D93" s="221">
        <v>1</v>
      </c>
      <c r="E93" s="217" t="s">
        <v>44</v>
      </c>
      <c r="F93" s="104">
        <f>SUM(G93:H93)</f>
        <v>0</v>
      </c>
      <c r="G93" s="104"/>
      <c r="H93" s="234"/>
      <c r="I93" s="104"/>
      <c r="J93" s="234"/>
      <c r="K93" s="104"/>
      <c r="L93" s="104"/>
    </row>
    <row r="94" spans="1:12" ht="38.25" customHeight="1">
      <c r="A94" s="219">
        <v>2180</v>
      </c>
      <c r="B94" s="211" t="s">
        <v>561</v>
      </c>
      <c r="C94" s="220">
        <v>8</v>
      </c>
      <c r="D94" s="221">
        <v>0</v>
      </c>
      <c r="E94" s="217" t="s">
        <v>182</v>
      </c>
      <c r="F94" s="89">
        <f aca="true" t="shared" si="14" ref="F94:L94">SUM(F96)</f>
        <v>0</v>
      </c>
      <c r="G94" s="89">
        <f t="shared" si="14"/>
        <v>0</v>
      </c>
      <c r="H94" s="218">
        <f t="shared" si="14"/>
        <v>0</v>
      </c>
      <c r="I94" s="89">
        <f t="shared" si="14"/>
        <v>0</v>
      </c>
      <c r="J94" s="218">
        <f t="shared" si="14"/>
        <v>0</v>
      </c>
      <c r="K94" s="89">
        <f t="shared" si="14"/>
        <v>0</v>
      </c>
      <c r="L94" s="89">
        <f t="shared" si="14"/>
        <v>0</v>
      </c>
    </row>
    <row r="95" spans="1:12" s="222" customFormat="1" ht="18.75" customHeight="1">
      <c r="A95" s="219"/>
      <c r="B95" s="211"/>
      <c r="C95" s="220"/>
      <c r="D95" s="221"/>
      <c r="E95" s="217" t="s">
        <v>452</v>
      </c>
      <c r="F95" s="89"/>
      <c r="G95" s="89"/>
      <c r="H95" s="218"/>
      <c r="I95" s="89"/>
      <c r="J95" s="218"/>
      <c r="K95" s="89"/>
      <c r="L95" s="89"/>
    </row>
    <row r="96" spans="1:12" ht="34.5" customHeight="1">
      <c r="A96" s="219">
        <v>2181</v>
      </c>
      <c r="B96" s="211" t="s">
        <v>561</v>
      </c>
      <c r="C96" s="220">
        <v>8</v>
      </c>
      <c r="D96" s="221">
        <v>1</v>
      </c>
      <c r="E96" s="217" t="s">
        <v>182</v>
      </c>
      <c r="F96" s="89">
        <f aca="true" t="shared" si="15" ref="F96:L96">SUM(F98:F99)</f>
        <v>0</v>
      </c>
      <c r="G96" s="89">
        <f>SUM(G98:G99)</f>
        <v>0</v>
      </c>
      <c r="H96" s="218">
        <f t="shared" si="15"/>
        <v>0</v>
      </c>
      <c r="I96" s="89">
        <f t="shared" si="15"/>
        <v>0</v>
      </c>
      <c r="J96" s="218">
        <f t="shared" si="15"/>
        <v>0</v>
      </c>
      <c r="K96" s="89">
        <f t="shared" si="15"/>
        <v>0</v>
      </c>
      <c r="L96" s="89">
        <f t="shared" si="15"/>
        <v>0</v>
      </c>
    </row>
    <row r="97" spans="1:12" ht="15.75">
      <c r="A97" s="219"/>
      <c r="B97" s="211"/>
      <c r="C97" s="220"/>
      <c r="D97" s="221"/>
      <c r="E97" s="231" t="s">
        <v>452</v>
      </c>
      <c r="F97" s="89"/>
      <c r="G97" s="89"/>
      <c r="H97" s="218"/>
      <c r="I97" s="89"/>
      <c r="J97" s="218"/>
      <c r="K97" s="89"/>
      <c r="L97" s="89"/>
    </row>
    <row r="98" spans="1:12" ht="16.5" thickBot="1">
      <c r="A98" s="219">
        <v>2182</v>
      </c>
      <c r="B98" s="211" t="s">
        <v>561</v>
      </c>
      <c r="C98" s="220">
        <v>8</v>
      </c>
      <c r="D98" s="221">
        <v>1</v>
      </c>
      <c r="E98" s="231" t="s">
        <v>459</v>
      </c>
      <c r="F98" s="104">
        <f>SUM(G98:H98)</f>
        <v>0</v>
      </c>
      <c r="G98" s="104"/>
      <c r="H98" s="234"/>
      <c r="I98" s="104"/>
      <c r="J98" s="234"/>
      <c r="K98" s="104"/>
      <c r="L98" s="104"/>
    </row>
    <row r="99" spans="1:12" ht="24.75" thickBot="1">
      <c r="A99" s="219">
        <v>2183</v>
      </c>
      <c r="B99" s="211" t="s">
        <v>561</v>
      </c>
      <c r="C99" s="220">
        <v>8</v>
      </c>
      <c r="D99" s="221">
        <v>1</v>
      </c>
      <c r="E99" s="231" t="s">
        <v>460</v>
      </c>
      <c r="F99" s="104">
        <f>SUM(G99:H99)</f>
        <v>0</v>
      </c>
      <c r="G99" s="104">
        <f aca="true" t="shared" si="16" ref="G99:L99">G100</f>
        <v>0</v>
      </c>
      <c r="H99" s="234">
        <f t="shared" si="16"/>
        <v>0</v>
      </c>
      <c r="I99" s="104">
        <f t="shared" si="16"/>
        <v>0</v>
      </c>
      <c r="J99" s="234">
        <f t="shared" si="16"/>
        <v>0</v>
      </c>
      <c r="K99" s="104">
        <f t="shared" si="16"/>
        <v>0</v>
      </c>
      <c r="L99" s="104">
        <f t="shared" si="16"/>
        <v>0</v>
      </c>
    </row>
    <row r="100" spans="1:12" ht="24.75" thickBot="1">
      <c r="A100" s="219">
        <v>2184</v>
      </c>
      <c r="B100" s="211" t="s">
        <v>561</v>
      </c>
      <c r="C100" s="220">
        <v>8</v>
      </c>
      <c r="D100" s="221">
        <v>1</v>
      </c>
      <c r="E100" s="231" t="s">
        <v>465</v>
      </c>
      <c r="F100" s="104">
        <f>SUM(G100:H100)</f>
        <v>0</v>
      </c>
      <c r="G100" s="104"/>
      <c r="H100" s="234"/>
      <c r="I100" s="104"/>
      <c r="J100" s="234"/>
      <c r="K100" s="104"/>
      <c r="L100" s="104"/>
    </row>
    <row r="101" spans="1:12" ht="15.75">
      <c r="A101" s="219">
        <v>2185</v>
      </c>
      <c r="B101" s="211" t="s">
        <v>561</v>
      </c>
      <c r="C101" s="220">
        <v>8</v>
      </c>
      <c r="D101" s="221">
        <v>1</v>
      </c>
      <c r="E101" s="231"/>
      <c r="F101" s="89"/>
      <c r="G101" s="89"/>
      <c r="H101" s="218"/>
      <c r="I101" s="89"/>
      <c r="J101" s="218"/>
      <c r="K101" s="89"/>
      <c r="L101" s="89"/>
    </row>
    <row r="102" spans="1:12" s="216" customFormat="1" ht="40.5" customHeight="1">
      <c r="A102" s="219">
        <v>2200</v>
      </c>
      <c r="B102" s="211" t="s">
        <v>562</v>
      </c>
      <c r="C102" s="220">
        <v>0</v>
      </c>
      <c r="D102" s="221">
        <v>0</v>
      </c>
      <c r="E102" s="214" t="s">
        <v>795</v>
      </c>
      <c r="F102" s="235">
        <f aca="true" t="shared" si="17" ref="F102:L102">SUM(F104,F107,F110,F113,F116)</f>
        <v>0</v>
      </c>
      <c r="G102" s="235">
        <f t="shared" si="17"/>
        <v>0</v>
      </c>
      <c r="H102" s="245">
        <f t="shared" si="17"/>
        <v>0</v>
      </c>
      <c r="I102" s="235">
        <f t="shared" si="17"/>
        <v>0</v>
      </c>
      <c r="J102" s="245">
        <f t="shared" si="17"/>
        <v>0</v>
      </c>
      <c r="K102" s="235">
        <f t="shared" si="17"/>
        <v>0</v>
      </c>
      <c r="L102" s="235">
        <f t="shared" si="17"/>
        <v>0</v>
      </c>
    </row>
    <row r="103" spans="1:12" ht="11.25" customHeight="1">
      <c r="A103" s="210"/>
      <c r="B103" s="211"/>
      <c r="C103" s="212"/>
      <c r="D103" s="213"/>
      <c r="E103" s="217" t="s">
        <v>451</v>
      </c>
      <c r="F103" s="157"/>
      <c r="G103" s="157"/>
      <c r="H103" s="244"/>
      <c r="I103" s="157"/>
      <c r="J103" s="244"/>
      <c r="K103" s="157"/>
      <c r="L103" s="157"/>
    </row>
    <row r="104" spans="1:12" ht="21" customHeight="1">
      <c r="A104" s="219">
        <v>2210</v>
      </c>
      <c r="B104" s="211" t="s">
        <v>562</v>
      </c>
      <c r="C104" s="220">
        <v>1</v>
      </c>
      <c r="D104" s="221">
        <v>0</v>
      </c>
      <c r="E104" s="217" t="s">
        <v>183</v>
      </c>
      <c r="F104" s="89">
        <f aca="true" t="shared" si="18" ref="F104:L104">SUM(F106)</f>
        <v>0</v>
      </c>
      <c r="G104" s="89">
        <f t="shared" si="18"/>
        <v>0</v>
      </c>
      <c r="H104" s="218">
        <f t="shared" si="18"/>
        <v>0</v>
      </c>
      <c r="I104" s="89">
        <f t="shared" si="18"/>
        <v>0</v>
      </c>
      <c r="J104" s="218">
        <f t="shared" si="18"/>
        <v>0</v>
      </c>
      <c r="K104" s="89">
        <f t="shared" si="18"/>
        <v>0</v>
      </c>
      <c r="L104" s="89">
        <f t="shared" si="18"/>
        <v>0</v>
      </c>
    </row>
    <row r="105" spans="1:12" s="222" customFormat="1" ht="10.5" customHeight="1">
      <c r="A105" s="219"/>
      <c r="B105" s="211"/>
      <c r="C105" s="220"/>
      <c r="D105" s="221"/>
      <c r="E105" s="217" t="s">
        <v>452</v>
      </c>
      <c r="F105" s="89"/>
      <c r="G105" s="89"/>
      <c r="H105" s="218"/>
      <c r="I105" s="89"/>
      <c r="J105" s="218"/>
      <c r="K105" s="89"/>
      <c r="L105" s="89"/>
    </row>
    <row r="106" spans="1:12" ht="19.5" customHeight="1" thickBot="1">
      <c r="A106" s="219">
        <v>2211</v>
      </c>
      <c r="B106" s="211" t="s">
        <v>562</v>
      </c>
      <c r="C106" s="220">
        <v>1</v>
      </c>
      <c r="D106" s="221">
        <v>1</v>
      </c>
      <c r="E106" s="217" t="s">
        <v>184</v>
      </c>
      <c r="F106" s="104">
        <f>SUM(G106:H106)</f>
        <v>0</v>
      </c>
      <c r="G106" s="104"/>
      <c r="H106" s="234"/>
      <c r="I106" s="104"/>
      <c r="J106" s="238"/>
      <c r="K106" s="238"/>
      <c r="L106" s="238"/>
    </row>
    <row r="107" spans="1:12" ht="17.25" customHeight="1">
      <c r="A107" s="219">
        <v>2220</v>
      </c>
      <c r="B107" s="211" t="s">
        <v>562</v>
      </c>
      <c r="C107" s="220">
        <v>2</v>
      </c>
      <c r="D107" s="221">
        <v>0</v>
      </c>
      <c r="E107" s="217" t="s">
        <v>185</v>
      </c>
      <c r="F107" s="89">
        <f aca="true" t="shared" si="19" ref="F107:L107">SUM(F109)</f>
        <v>0</v>
      </c>
      <c r="G107" s="89">
        <f t="shared" si="19"/>
        <v>0</v>
      </c>
      <c r="H107" s="218">
        <f t="shared" si="19"/>
        <v>0</v>
      </c>
      <c r="I107" s="89">
        <f t="shared" si="19"/>
        <v>0</v>
      </c>
      <c r="J107" s="218">
        <f t="shared" si="19"/>
        <v>0</v>
      </c>
      <c r="K107" s="89">
        <f t="shared" si="19"/>
        <v>0</v>
      </c>
      <c r="L107" s="89">
        <f t="shared" si="19"/>
        <v>0</v>
      </c>
    </row>
    <row r="108" spans="1:12" s="222" customFormat="1" ht="10.5" customHeight="1">
      <c r="A108" s="219"/>
      <c r="B108" s="211"/>
      <c r="C108" s="220"/>
      <c r="D108" s="221"/>
      <c r="E108" s="217" t="s">
        <v>452</v>
      </c>
      <c r="F108" s="89"/>
      <c r="G108" s="89"/>
      <c r="H108" s="218"/>
      <c r="I108" s="89"/>
      <c r="J108" s="218"/>
      <c r="K108" s="89"/>
      <c r="L108" s="89"/>
    </row>
    <row r="109" spans="1:12" ht="15.75" customHeight="1" thickBot="1">
      <c r="A109" s="219">
        <v>2221</v>
      </c>
      <c r="B109" s="211" t="s">
        <v>562</v>
      </c>
      <c r="C109" s="220">
        <v>2</v>
      </c>
      <c r="D109" s="221">
        <v>1</v>
      </c>
      <c r="E109" s="217" t="s">
        <v>186</v>
      </c>
      <c r="F109" s="104">
        <f>SUM(G109:H109)</f>
        <v>0</v>
      </c>
      <c r="G109" s="104"/>
      <c r="H109" s="234"/>
      <c r="I109" s="104"/>
      <c r="J109" s="234"/>
      <c r="K109" s="104"/>
      <c r="L109" s="104"/>
    </row>
    <row r="110" spans="1:12" ht="17.25" customHeight="1">
      <c r="A110" s="219">
        <v>2230</v>
      </c>
      <c r="B110" s="211" t="s">
        <v>562</v>
      </c>
      <c r="C110" s="220">
        <v>3</v>
      </c>
      <c r="D110" s="221">
        <v>0</v>
      </c>
      <c r="E110" s="217" t="s">
        <v>187</v>
      </c>
      <c r="F110" s="89">
        <f aca="true" t="shared" si="20" ref="F110:L110">SUM(F112)</f>
        <v>0</v>
      </c>
      <c r="G110" s="89">
        <f t="shared" si="20"/>
        <v>0</v>
      </c>
      <c r="H110" s="218">
        <f t="shared" si="20"/>
        <v>0</v>
      </c>
      <c r="I110" s="89">
        <f t="shared" si="20"/>
        <v>0</v>
      </c>
      <c r="J110" s="218">
        <f t="shared" si="20"/>
        <v>0</v>
      </c>
      <c r="K110" s="89">
        <f t="shared" si="20"/>
        <v>0</v>
      </c>
      <c r="L110" s="89">
        <f t="shared" si="20"/>
        <v>0</v>
      </c>
    </row>
    <row r="111" spans="1:12" s="222" customFormat="1" ht="14.25" customHeight="1">
      <c r="A111" s="219"/>
      <c r="B111" s="211"/>
      <c r="C111" s="220"/>
      <c r="D111" s="221"/>
      <c r="E111" s="217" t="s">
        <v>452</v>
      </c>
      <c r="F111" s="89"/>
      <c r="G111" s="89"/>
      <c r="H111" s="218"/>
      <c r="I111" s="89"/>
      <c r="J111" s="218"/>
      <c r="K111" s="89"/>
      <c r="L111" s="89"/>
    </row>
    <row r="112" spans="1:12" ht="19.5" customHeight="1" thickBot="1">
      <c r="A112" s="219">
        <v>2231</v>
      </c>
      <c r="B112" s="211" t="s">
        <v>562</v>
      </c>
      <c r="C112" s="220">
        <v>3</v>
      </c>
      <c r="D112" s="221">
        <v>1</v>
      </c>
      <c r="E112" s="217" t="s">
        <v>188</v>
      </c>
      <c r="F112" s="104">
        <f>SUM(G112:H112)</f>
        <v>0</v>
      </c>
      <c r="G112" s="104"/>
      <c r="H112" s="234"/>
      <c r="I112" s="104"/>
      <c r="J112" s="234"/>
      <c r="K112" s="104"/>
      <c r="L112" s="104"/>
    </row>
    <row r="113" spans="1:12" ht="38.25" customHeight="1">
      <c r="A113" s="219">
        <v>2240</v>
      </c>
      <c r="B113" s="211" t="s">
        <v>562</v>
      </c>
      <c r="C113" s="220">
        <v>4</v>
      </c>
      <c r="D113" s="221">
        <v>0</v>
      </c>
      <c r="E113" s="217" t="s">
        <v>189</v>
      </c>
      <c r="F113" s="89">
        <f aca="true" t="shared" si="21" ref="F113:L113">SUM(F115)</f>
        <v>0</v>
      </c>
      <c r="G113" s="89">
        <f t="shared" si="21"/>
        <v>0</v>
      </c>
      <c r="H113" s="218">
        <f t="shared" si="21"/>
        <v>0</v>
      </c>
      <c r="I113" s="89">
        <f t="shared" si="21"/>
        <v>0</v>
      </c>
      <c r="J113" s="218">
        <f t="shared" si="21"/>
        <v>0</v>
      </c>
      <c r="K113" s="89">
        <f t="shared" si="21"/>
        <v>0</v>
      </c>
      <c r="L113" s="89">
        <f t="shared" si="21"/>
        <v>0</v>
      </c>
    </row>
    <row r="114" spans="1:12" s="222" customFormat="1" ht="15.75" customHeight="1">
      <c r="A114" s="219"/>
      <c r="B114" s="220"/>
      <c r="C114" s="220"/>
      <c r="D114" s="221"/>
      <c r="E114" s="217" t="s">
        <v>452</v>
      </c>
      <c r="F114" s="89"/>
      <c r="G114" s="89"/>
      <c r="H114" s="218"/>
      <c r="I114" s="89"/>
      <c r="J114" s="218"/>
      <c r="K114" s="89"/>
      <c r="L114" s="89"/>
    </row>
    <row r="115" spans="1:12" ht="34.5" customHeight="1" thickBot="1">
      <c r="A115" s="219">
        <v>2241</v>
      </c>
      <c r="B115" s="211" t="s">
        <v>562</v>
      </c>
      <c r="C115" s="220">
        <v>4</v>
      </c>
      <c r="D115" s="221">
        <v>1</v>
      </c>
      <c r="E115" s="217" t="s">
        <v>189</v>
      </c>
      <c r="F115" s="104">
        <f>SUM(G115:H115)</f>
        <v>0</v>
      </c>
      <c r="G115" s="104"/>
      <c r="H115" s="234"/>
      <c r="I115" s="104"/>
      <c r="J115" s="234"/>
      <c r="K115" s="104"/>
      <c r="L115" s="104"/>
    </row>
    <row r="116" spans="1:12" ht="27.75" customHeight="1">
      <c r="A116" s="219">
        <v>2250</v>
      </c>
      <c r="B116" s="211" t="s">
        <v>562</v>
      </c>
      <c r="C116" s="220">
        <v>5</v>
      </c>
      <c r="D116" s="221">
        <v>0</v>
      </c>
      <c r="E116" s="217" t="s">
        <v>190</v>
      </c>
      <c r="F116" s="89">
        <f aca="true" t="shared" si="22" ref="F116:L116">SUM(F118)</f>
        <v>0</v>
      </c>
      <c r="G116" s="89">
        <f t="shared" si="22"/>
        <v>0</v>
      </c>
      <c r="H116" s="218">
        <f t="shared" si="22"/>
        <v>0</v>
      </c>
      <c r="I116" s="89">
        <f t="shared" si="22"/>
        <v>0</v>
      </c>
      <c r="J116" s="218">
        <f t="shared" si="22"/>
        <v>0</v>
      </c>
      <c r="K116" s="89">
        <f t="shared" si="22"/>
        <v>0</v>
      </c>
      <c r="L116" s="89">
        <f t="shared" si="22"/>
        <v>0</v>
      </c>
    </row>
    <row r="117" spans="1:12" s="222" customFormat="1" ht="13.5" customHeight="1">
      <c r="A117" s="219"/>
      <c r="B117" s="211"/>
      <c r="C117" s="220"/>
      <c r="D117" s="221"/>
      <c r="E117" s="217" t="s">
        <v>452</v>
      </c>
      <c r="F117" s="89"/>
      <c r="G117" s="89"/>
      <c r="H117" s="218"/>
      <c r="I117" s="89"/>
      <c r="J117" s="218"/>
      <c r="K117" s="89"/>
      <c r="L117" s="89"/>
    </row>
    <row r="118" spans="1:12" ht="25.5" customHeight="1" thickBot="1">
      <c r="A118" s="219">
        <v>2251</v>
      </c>
      <c r="B118" s="220" t="s">
        <v>562</v>
      </c>
      <c r="C118" s="220">
        <v>5</v>
      </c>
      <c r="D118" s="221">
        <v>1</v>
      </c>
      <c r="E118" s="217" t="s">
        <v>190</v>
      </c>
      <c r="F118" s="104">
        <f>SUM(G118:H118)</f>
        <v>0</v>
      </c>
      <c r="G118" s="104"/>
      <c r="H118" s="234"/>
      <c r="I118" s="104"/>
      <c r="J118" s="234"/>
      <c r="K118" s="104"/>
      <c r="L118" s="104"/>
    </row>
    <row r="119" spans="1:12" s="216" customFormat="1" ht="62.25" customHeight="1">
      <c r="A119" s="219">
        <v>2300</v>
      </c>
      <c r="B119" s="246" t="s">
        <v>563</v>
      </c>
      <c r="C119" s="247">
        <v>0</v>
      </c>
      <c r="D119" s="248">
        <v>0</v>
      </c>
      <c r="E119" s="249" t="s">
        <v>796</v>
      </c>
      <c r="F119" s="235">
        <f aca="true" t="shared" si="23" ref="F119:L119">SUM(F121,F126,F129,F133,F136,F139,F142)</f>
        <v>0</v>
      </c>
      <c r="G119" s="235">
        <f t="shared" si="23"/>
        <v>0</v>
      </c>
      <c r="H119" s="245">
        <f t="shared" si="23"/>
        <v>0</v>
      </c>
      <c r="I119" s="235">
        <f t="shared" si="23"/>
        <v>0</v>
      </c>
      <c r="J119" s="245">
        <f t="shared" si="23"/>
        <v>0</v>
      </c>
      <c r="K119" s="235">
        <f t="shared" si="23"/>
        <v>0</v>
      </c>
      <c r="L119" s="235">
        <f t="shared" si="23"/>
        <v>0</v>
      </c>
    </row>
    <row r="120" spans="1:12" ht="13.5" customHeight="1">
      <c r="A120" s="210"/>
      <c r="B120" s="211"/>
      <c r="C120" s="212"/>
      <c r="D120" s="213"/>
      <c r="E120" s="217" t="s">
        <v>451</v>
      </c>
      <c r="F120" s="157"/>
      <c r="G120" s="157"/>
      <c r="H120" s="244"/>
      <c r="I120" s="157"/>
      <c r="J120" s="244"/>
      <c r="K120" s="157"/>
      <c r="L120" s="157"/>
    </row>
    <row r="121" spans="1:12" ht="26.25" customHeight="1">
      <c r="A121" s="219">
        <v>2310</v>
      </c>
      <c r="B121" s="246" t="s">
        <v>563</v>
      </c>
      <c r="C121" s="220">
        <v>1</v>
      </c>
      <c r="D121" s="221">
        <v>0</v>
      </c>
      <c r="E121" s="217" t="s">
        <v>356</v>
      </c>
      <c r="F121" s="89">
        <f aca="true" t="shared" si="24" ref="F121:L121">SUM(F123:F125)</f>
        <v>0</v>
      </c>
      <c r="G121" s="89">
        <f t="shared" si="24"/>
        <v>0</v>
      </c>
      <c r="H121" s="218">
        <f t="shared" si="24"/>
        <v>0</v>
      </c>
      <c r="I121" s="89">
        <f t="shared" si="24"/>
        <v>0</v>
      </c>
      <c r="J121" s="218">
        <f t="shared" si="24"/>
        <v>0</v>
      </c>
      <c r="K121" s="89">
        <f t="shared" si="24"/>
        <v>0</v>
      </c>
      <c r="L121" s="89">
        <f t="shared" si="24"/>
        <v>0</v>
      </c>
    </row>
    <row r="122" spans="1:12" s="222" customFormat="1" ht="12.75" customHeight="1">
      <c r="A122" s="219"/>
      <c r="B122" s="211"/>
      <c r="C122" s="220"/>
      <c r="D122" s="221"/>
      <c r="E122" s="217" t="s">
        <v>452</v>
      </c>
      <c r="F122" s="89"/>
      <c r="G122" s="89"/>
      <c r="H122" s="218"/>
      <c r="I122" s="89"/>
      <c r="J122" s="218"/>
      <c r="K122" s="89"/>
      <c r="L122" s="89"/>
    </row>
    <row r="123" spans="1:12" ht="21.75" customHeight="1" thickBot="1">
      <c r="A123" s="219">
        <v>2311</v>
      </c>
      <c r="B123" s="246" t="s">
        <v>563</v>
      </c>
      <c r="C123" s="220">
        <v>1</v>
      </c>
      <c r="D123" s="221">
        <v>1</v>
      </c>
      <c r="E123" s="217" t="s">
        <v>191</v>
      </c>
      <c r="F123" s="104">
        <f>SUM(G123:H123)</f>
        <v>0</v>
      </c>
      <c r="G123" s="104"/>
      <c r="H123" s="234"/>
      <c r="I123" s="104"/>
      <c r="J123" s="234"/>
      <c r="K123" s="104"/>
      <c r="L123" s="104"/>
    </row>
    <row r="124" spans="1:12" ht="16.5" thickBot="1">
      <c r="A124" s="219">
        <v>2312</v>
      </c>
      <c r="B124" s="246" t="s">
        <v>563</v>
      </c>
      <c r="C124" s="220">
        <v>1</v>
      </c>
      <c r="D124" s="221">
        <v>2</v>
      </c>
      <c r="E124" s="217" t="s">
        <v>357</v>
      </c>
      <c r="F124" s="104">
        <f>SUM(G124:H124)</f>
        <v>0</v>
      </c>
      <c r="G124" s="104"/>
      <c r="H124" s="234"/>
      <c r="I124" s="104"/>
      <c r="J124" s="234"/>
      <c r="K124" s="104"/>
      <c r="L124" s="104"/>
    </row>
    <row r="125" spans="1:12" ht="16.5" thickBot="1">
      <c r="A125" s="219">
        <v>2313</v>
      </c>
      <c r="B125" s="246" t="s">
        <v>563</v>
      </c>
      <c r="C125" s="220">
        <v>1</v>
      </c>
      <c r="D125" s="221">
        <v>3</v>
      </c>
      <c r="E125" s="217" t="s">
        <v>358</v>
      </c>
      <c r="F125" s="104">
        <f>SUM(G125:H125)</f>
        <v>0</v>
      </c>
      <c r="G125" s="104"/>
      <c r="H125" s="234"/>
      <c r="I125" s="104"/>
      <c r="J125" s="234"/>
      <c r="K125" s="104"/>
      <c r="L125" s="104"/>
    </row>
    <row r="126" spans="1:12" ht="19.5" customHeight="1">
      <c r="A126" s="219">
        <v>2320</v>
      </c>
      <c r="B126" s="246" t="s">
        <v>563</v>
      </c>
      <c r="C126" s="220">
        <v>2</v>
      </c>
      <c r="D126" s="221">
        <v>0</v>
      </c>
      <c r="E126" s="217" t="s">
        <v>359</v>
      </c>
      <c r="F126" s="89">
        <f aca="true" t="shared" si="25" ref="F126:L126">SUM(F128)</f>
        <v>0</v>
      </c>
      <c r="G126" s="89">
        <f t="shared" si="25"/>
        <v>0</v>
      </c>
      <c r="H126" s="218">
        <f t="shared" si="25"/>
        <v>0</v>
      </c>
      <c r="I126" s="89">
        <f t="shared" si="25"/>
        <v>0</v>
      </c>
      <c r="J126" s="218">
        <f t="shared" si="25"/>
        <v>0</v>
      </c>
      <c r="K126" s="89">
        <f t="shared" si="25"/>
        <v>0</v>
      </c>
      <c r="L126" s="89">
        <f t="shared" si="25"/>
        <v>0</v>
      </c>
    </row>
    <row r="127" spans="1:12" s="222" customFormat="1" ht="14.25" customHeight="1">
      <c r="A127" s="219"/>
      <c r="B127" s="211"/>
      <c r="C127" s="220"/>
      <c r="D127" s="221"/>
      <c r="E127" s="217" t="s">
        <v>452</v>
      </c>
      <c r="F127" s="89"/>
      <c r="G127" s="89"/>
      <c r="H127" s="218"/>
      <c r="I127" s="89"/>
      <c r="J127" s="218"/>
      <c r="K127" s="89"/>
      <c r="L127" s="89"/>
    </row>
    <row r="128" spans="1:12" ht="15.75" customHeight="1" thickBot="1">
      <c r="A128" s="219">
        <v>2321</v>
      </c>
      <c r="B128" s="246" t="s">
        <v>563</v>
      </c>
      <c r="C128" s="220">
        <v>2</v>
      </c>
      <c r="D128" s="221">
        <v>1</v>
      </c>
      <c r="E128" s="217" t="s">
        <v>360</v>
      </c>
      <c r="F128" s="104">
        <f>SUM(G128:H128)</f>
        <v>0</v>
      </c>
      <c r="G128" s="104"/>
      <c r="H128" s="234"/>
      <c r="I128" s="104"/>
      <c r="J128" s="234"/>
      <c r="K128" s="104"/>
      <c r="L128" s="104"/>
    </row>
    <row r="129" spans="1:12" ht="26.25" customHeight="1">
      <c r="A129" s="219">
        <v>2330</v>
      </c>
      <c r="B129" s="246" t="s">
        <v>563</v>
      </c>
      <c r="C129" s="220">
        <v>3</v>
      </c>
      <c r="D129" s="221">
        <v>0</v>
      </c>
      <c r="E129" s="217" t="s">
        <v>361</v>
      </c>
      <c r="F129" s="89">
        <f aca="true" t="shared" si="26" ref="F129:L129">SUM(F131:F132)</f>
        <v>0</v>
      </c>
      <c r="G129" s="89">
        <f t="shared" si="26"/>
        <v>0</v>
      </c>
      <c r="H129" s="218">
        <f t="shared" si="26"/>
        <v>0</v>
      </c>
      <c r="I129" s="89">
        <f t="shared" si="26"/>
        <v>0</v>
      </c>
      <c r="J129" s="218">
        <f t="shared" si="26"/>
        <v>0</v>
      </c>
      <c r="K129" s="89">
        <f t="shared" si="26"/>
        <v>0</v>
      </c>
      <c r="L129" s="89">
        <f t="shared" si="26"/>
        <v>0</v>
      </c>
    </row>
    <row r="130" spans="1:12" s="222" customFormat="1" ht="16.5" customHeight="1">
      <c r="A130" s="219"/>
      <c r="B130" s="211"/>
      <c r="C130" s="220"/>
      <c r="D130" s="221"/>
      <c r="E130" s="217" t="s">
        <v>452</v>
      </c>
      <c r="F130" s="89"/>
      <c r="G130" s="89"/>
      <c r="H130" s="218"/>
      <c r="I130" s="89"/>
      <c r="J130" s="218"/>
      <c r="K130" s="89"/>
      <c r="L130" s="89"/>
    </row>
    <row r="131" spans="1:12" ht="20.25" customHeight="1" thickBot="1">
      <c r="A131" s="219">
        <v>2331</v>
      </c>
      <c r="B131" s="246" t="s">
        <v>563</v>
      </c>
      <c r="C131" s="220">
        <v>3</v>
      </c>
      <c r="D131" s="221">
        <v>1</v>
      </c>
      <c r="E131" s="217" t="s">
        <v>192</v>
      </c>
      <c r="F131" s="104">
        <f>SUM(G131:H131)</f>
        <v>0</v>
      </c>
      <c r="G131" s="104"/>
      <c r="H131" s="234"/>
      <c r="I131" s="104"/>
      <c r="J131" s="234"/>
      <c r="K131" s="104"/>
      <c r="L131" s="104"/>
    </row>
    <row r="132" spans="1:12" ht="16.5" thickBot="1">
      <c r="A132" s="219">
        <v>2332</v>
      </c>
      <c r="B132" s="246" t="s">
        <v>563</v>
      </c>
      <c r="C132" s="220">
        <v>3</v>
      </c>
      <c r="D132" s="221">
        <v>2</v>
      </c>
      <c r="E132" s="217" t="s">
        <v>362</v>
      </c>
      <c r="F132" s="104">
        <f>SUM(G132:H132)</f>
        <v>0</v>
      </c>
      <c r="G132" s="104"/>
      <c r="H132" s="234"/>
      <c r="I132" s="104"/>
      <c r="J132" s="234"/>
      <c r="K132" s="104"/>
      <c r="L132" s="104"/>
    </row>
    <row r="133" spans="1:12" ht="15.75">
      <c r="A133" s="219">
        <v>2340</v>
      </c>
      <c r="B133" s="246" t="s">
        <v>563</v>
      </c>
      <c r="C133" s="220">
        <v>4</v>
      </c>
      <c r="D133" s="221">
        <v>0</v>
      </c>
      <c r="E133" s="217" t="s">
        <v>363</v>
      </c>
      <c r="F133" s="89">
        <f aca="true" t="shared" si="27" ref="F133:L133">SUM(F135)</f>
        <v>0</v>
      </c>
      <c r="G133" s="89">
        <f t="shared" si="27"/>
        <v>0</v>
      </c>
      <c r="H133" s="218">
        <f t="shared" si="27"/>
        <v>0</v>
      </c>
      <c r="I133" s="89">
        <f t="shared" si="27"/>
        <v>0</v>
      </c>
      <c r="J133" s="218">
        <f t="shared" si="27"/>
        <v>0</v>
      </c>
      <c r="K133" s="89">
        <f t="shared" si="27"/>
        <v>0</v>
      </c>
      <c r="L133" s="89">
        <f t="shared" si="27"/>
        <v>0</v>
      </c>
    </row>
    <row r="134" spans="1:12" s="222" customFormat="1" ht="14.25" customHeight="1">
      <c r="A134" s="219"/>
      <c r="B134" s="211"/>
      <c r="C134" s="220"/>
      <c r="D134" s="221"/>
      <c r="E134" s="217" t="s">
        <v>452</v>
      </c>
      <c r="F134" s="89"/>
      <c r="G134" s="89"/>
      <c r="H134" s="218"/>
      <c r="I134" s="89"/>
      <c r="J134" s="218"/>
      <c r="K134" s="89"/>
      <c r="L134" s="89"/>
    </row>
    <row r="135" spans="1:12" ht="16.5" thickBot="1">
      <c r="A135" s="219">
        <v>2341</v>
      </c>
      <c r="B135" s="246" t="s">
        <v>563</v>
      </c>
      <c r="C135" s="220">
        <v>4</v>
      </c>
      <c r="D135" s="221">
        <v>1</v>
      </c>
      <c r="E135" s="217" t="s">
        <v>363</v>
      </c>
      <c r="F135" s="104">
        <f>SUM(G135:H135)</f>
        <v>0</v>
      </c>
      <c r="G135" s="104"/>
      <c r="H135" s="234"/>
      <c r="I135" s="104"/>
      <c r="J135" s="234"/>
      <c r="K135" s="104"/>
      <c r="L135" s="104"/>
    </row>
    <row r="136" spans="1:12" ht="14.25" customHeight="1">
      <c r="A136" s="219">
        <v>2350</v>
      </c>
      <c r="B136" s="246" t="s">
        <v>563</v>
      </c>
      <c r="C136" s="220">
        <v>5</v>
      </c>
      <c r="D136" s="221">
        <v>0</v>
      </c>
      <c r="E136" s="217" t="s">
        <v>193</v>
      </c>
      <c r="F136" s="89">
        <f aca="true" t="shared" si="28" ref="F136:L136">SUM(F138)</f>
        <v>0</v>
      </c>
      <c r="G136" s="89">
        <f t="shared" si="28"/>
        <v>0</v>
      </c>
      <c r="H136" s="218">
        <f t="shared" si="28"/>
        <v>0</v>
      </c>
      <c r="I136" s="89">
        <f t="shared" si="28"/>
        <v>0</v>
      </c>
      <c r="J136" s="218">
        <f t="shared" si="28"/>
        <v>0</v>
      </c>
      <c r="K136" s="89">
        <f t="shared" si="28"/>
        <v>0</v>
      </c>
      <c r="L136" s="89">
        <f t="shared" si="28"/>
        <v>0</v>
      </c>
    </row>
    <row r="137" spans="1:12" s="222" customFormat="1" ht="14.25" customHeight="1">
      <c r="A137" s="219"/>
      <c r="B137" s="211"/>
      <c r="C137" s="220"/>
      <c r="D137" s="221"/>
      <c r="E137" s="217" t="s">
        <v>452</v>
      </c>
      <c r="F137" s="89"/>
      <c r="G137" s="89"/>
      <c r="H137" s="218"/>
      <c r="I137" s="89"/>
      <c r="J137" s="218"/>
      <c r="K137" s="89"/>
      <c r="L137" s="89"/>
    </row>
    <row r="138" spans="1:12" ht="18" customHeight="1" thickBot="1">
      <c r="A138" s="219">
        <v>2351</v>
      </c>
      <c r="B138" s="246" t="s">
        <v>563</v>
      </c>
      <c r="C138" s="220">
        <v>5</v>
      </c>
      <c r="D138" s="221">
        <v>1</v>
      </c>
      <c r="E138" s="217" t="s">
        <v>194</v>
      </c>
      <c r="F138" s="104">
        <f>SUM(G138:H138)</f>
        <v>0</v>
      </c>
      <c r="G138" s="104"/>
      <c r="H138" s="234"/>
      <c r="I138" s="104"/>
      <c r="J138" s="234"/>
      <c r="K138" s="104"/>
      <c r="L138" s="104"/>
    </row>
    <row r="139" spans="1:12" ht="39" customHeight="1">
      <c r="A139" s="219">
        <v>2360</v>
      </c>
      <c r="B139" s="246" t="s">
        <v>563</v>
      </c>
      <c r="C139" s="220">
        <v>6</v>
      </c>
      <c r="D139" s="221">
        <v>0</v>
      </c>
      <c r="E139" s="217" t="s">
        <v>483</v>
      </c>
      <c r="F139" s="89">
        <f aca="true" t="shared" si="29" ref="F139:L139">SUM(F141)</f>
        <v>0</v>
      </c>
      <c r="G139" s="89">
        <f t="shared" si="29"/>
        <v>0</v>
      </c>
      <c r="H139" s="218">
        <f t="shared" si="29"/>
        <v>0</v>
      </c>
      <c r="I139" s="89">
        <f t="shared" si="29"/>
        <v>0</v>
      </c>
      <c r="J139" s="218">
        <f t="shared" si="29"/>
        <v>0</v>
      </c>
      <c r="K139" s="89">
        <f t="shared" si="29"/>
        <v>0</v>
      </c>
      <c r="L139" s="89">
        <f t="shared" si="29"/>
        <v>0</v>
      </c>
    </row>
    <row r="140" spans="1:12" s="222" customFormat="1" ht="13.5" customHeight="1">
      <c r="A140" s="219"/>
      <c r="B140" s="211"/>
      <c r="C140" s="220"/>
      <c r="D140" s="221"/>
      <c r="E140" s="217" t="s">
        <v>452</v>
      </c>
      <c r="F140" s="89"/>
      <c r="G140" s="89"/>
      <c r="H140" s="218"/>
      <c r="I140" s="89"/>
      <c r="J140" s="218"/>
      <c r="K140" s="89"/>
      <c r="L140" s="89"/>
    </row>
    <row r="141" spans="1:12" ht="42" customHeight="1" thickBot="1">
      <c r="A141" s="219">
        <v>2361</v>
      </c>
      <c r="B141" s="246" t="s">
        <v>563</v>
      </c>
      <c r="C141" s="220">
        <v>6</v>
      </c>
      <c r="D141" s="221">
        <v>1</v>
      </c>
      <c r="E141" s="217" t="s">
        <v>483</v>
      </c>
      <c r="F141" s="104">
        <f>SUM(G141:H141)</f>
        <v>0</v>
      </c>
      <c r="G141" s="104"/>
      <c r="H141" s="234"/>
      <c r="I141" s="104"/>
      <c r="J141" s="234"/>
      <c r="K141" s="104"/>
      <c r="L141" s="104"/>
    </row>
    <row r="142" spans="1:12" ht="34.5" customHeight="1">
      <c r="A142" s="219">
        <v>2370</v>
      </c>
      <c r="B142" s="246" t="s">
        <v>563</v>
      </c>
      <c r="C142" s="220">
        <v>7</v>
      </c>
      <c r="D142" s="221">
        <v>0</v>
      </c>
      <c r="E142" s="217" t="s">
        <v>484</v>
      </c>
      <c r="F142" s="89">
        <f aca="true" t="shared" si="30" ref="F142:L142">SUM(F144)</f>
        <v>0</v>
      </c>
      <c r="G142" s="89">
        <f t="shared" si="30"/>
        <v>0</v>
      </c>
      <c r="H142" s="218">
        <f t="shared" si="30"/>
        <v>0</v>
      </c>
      <c r="I142" s="89">
        <f t="shared" si="30"/>
        <v>0</v>
      </c>
      <c r="J142" s="218">
        <f t="shared" si="30"/>
        <v>0</v>
      </c>
      <c r="K142" s="89">
        <f t="shared" si="30"/>
        <v>0</v>
      </c>
      <c r="L142" s="89">
        <f t="shared" si="30"/>
        <v>0</v>
      </c>
    </row>
    <row r="143" spans="1:12" s="222" customFormat="1" ht="12" customHeight="1">
      <c r="A143" s="219"/>
      <c r="B143" s="211"/>
      <c r="C143" s="220"/>
      <c r="D143" s="221"/>
      <c r="E143" s="217" t="s">
        <v>452</v>
      </c>
      <c r="F143" s="89"/>
      <c r="G143" s="89"/>
      <c r="H143" s="218"/>
      <c r="I143" s="89"/>
      <c r="J143" s="218"/>
      <c r="K143" s="89"/>
      <c r="L143" s="89"/>
    </row>
    <row r="144" spans="1:12" ht="38.25" customHeight="1" thickBot="1">
      <c r="A144" s="219">
        <v>2371</v>
      </c>
      <c r="B144" s="246" t="s">
        <v>563</v>
      </c>
      <c r="C144" s="220">
        <v>7</v>
      </c>
      <c r="D144" s="221">
        <v>1</v>
      </c>
      <c r="E144" s="217" t="s">
        <v>485</v>
      </c>
      <c r="F144" s="104">
        <f>SUM(G144:H144)</f>
        <v>0</v>
      </c>
      <c r="G144" s="104"/>
      <c r="H144" s="234"/>
      <c r="I144" s="104"/>
      <c r="J144" s="234"/>
      <c r="K144" s="104"/>
      <c r="L144" s="104"/>
    </row>
    <row r="145" spans="1:12" s="216" customFormat="1" ht="48.75" customHeight="1">
      <c r="A145" s="219">
        <v>2400</v>
      </c>
      <c r="B145" s="246" t="s">
        <v>1</v>
      </c>
      <c r="C145" s="247">
        <v>0</v>
      </c>
      <c r="D145" s="248">
        <v>0</v>
      </c>
      <c r="E145" s="249" t="s">
        <v>797</v>
      </c>
      <c r="F145" s="235">
        <f aca="true" t="shared" si="31" ref="F145:K145">SUM(F147,F151,F164,F172,F177,F188,F191,F197,F206)</f>
        <v>142589.3</v>
      </c>
      <c r="G145" s="235">
        <f t="shared" si="31"/>
        <v>21552</v>
      </c>
      <c r="H145" s="235">
        <f t="shared" si="31"/>
        <v>121037.3</v>
      </c>
      <c r="I145" s="235">
        <f t="shared" si="31"/>
        <v>126387.3</v>
      </c>
      <c r="J145" s="235">
        <f t="shared" si="31"/>
        <v>133137.3</v>
      </c>
      <c r="K145" s="235">
        <f t="shared" si="31"/>
        <v>137487.3</v>
      </c>
      <c r="L145" s="235">
        <f>L153+L179+L206</f>
        <v>142589.3</v>
      </c>
    </row>
    <row r="146" spans="1:12" ht="18" customHeight="1">
      <c r="A146" s="210"/>
      <c r="B146" s="211"/>
      <c r="C146" s="212"/>
      <c r="D146" s="213"/>
      <c r="E146" s="217" t="s">
        <v>451</v>
      </c>
      <c r="F146" s="157"/>
      <c r="G146" s="157"/>
      <c r="H146" s="244"/>
      <c r="I146" s="157"/>
      <c r="J146" s="244"/>
      <c r="K146" s="157"/>
      <c r="L146" s="157"/>
    </row>
    <row r="147" spans="1:12" ht="36.75" customHeight="1">
      <c r="A147" s="219">
        <v>2410</v>
      </c>
      <c r="B147" s="246" t="s">
        <v>1</v>
      </c>
      <c r="C147" s="220">
        <v>1</v>
      </c>
      <c r="D147" s="221">
        <v>0</v>
      </c>
      <c r="E147" s="217" t="s">
        <v>195</v>
      </c>
      <c r="F147" s="89">
        <f aca="true" t="shared" si="32" ref="F147:L147">SUM(F149:F150)</f>
        <v>0</v>
      </c>
      <c r="G147" s="89">
        <f t="shared" si="32"/>
        <v>0</v>
      </c>
      <c r="H147" s="218">
        <f t="shared" si="32"/>
        <v>0</v>
      </c>
      <c r="I147" s="89">
        <f t="shared" si="32"/>
        <v>0</v>
      </c>
      <c r="J147" s="218">
        <f t="shared" si="32"/>
        <v>0</v>
      </c>
      <c r="K147" s="89">
        <f t="shared" si="32"/>
        <v>0</v>
      </c>
      <c r="L147" s="89">
        <f t="shared" si="32"/>
        <v>0</v>
      </c>
    </row>
    <row r="148" spans="1:12" s="222" customFormat="1" ht="13.5" customHeight="1">
      <c r="A148" s="219"/>
      <c r="B148" s="211"/>
      <c r="C148" s="220"/>
      <c r="D148" s="221"/>
      <c r="E148" s="217" t="s">
        <v>452</v>
      </c>
      <c r="F148" s="89"/>
      <c r="G148" s="89"/>
      <c r="H148" s="218"/>
      <c r="I148" s="89"/>
      <c r="J148" s="218"/>
      <c r="K148" s="89"/>
      <c r="L148" s="89"/>
    </row>
    <row r="149" spans="1:12" ht="29.25" customHeight="1" thickBot="1">
      <c r="A149" s="219">
        <v>2411</v>
      </c>
      <c r="B149" s="246" t="s">
        <v>1</v>
      </c>
      <c r="C149" s="220">
        <v>1</v>
      </c>
      <c r="D149" s="221">
        <v>1</v>
      </c>
      <c r="E149" s="217" t="s">
        <v>196</v>
      </c>
      <c r="F149" s="104">
        <f>SUM(G149:H149)</f>
        <v>0</v>
      </c>
      <c r="G149" s="104"/>
      <c r="H149" s="234"/>
      <c r="I149" s="104"/>
      <c r="J149" s="234"/>
      <c r="K149" s="104"/>
      <c r="L149" s="104"/>
    </row>
    <row r="150" spans="1:12" ht="36.75" customHeight="1" thickBot="1">
      <c r="A150" s="219">
        <v>2412</v>
      </c>
      <c r="B150" s="246" t="s">
        <v>1</v>
      </c>
      <c r="C150" s="220">
        <v>1</v>
      </c>
      <c r="D150" s="221">
        <v>2</v>
      </c>
      <c r="E150" s="217" t="s">
        <v>197</v>
      </c>
      <c r="F150" s="104">
        <f>SUM(G150:H150)</f>
        <v>0</v>
      </c>
      <c r="G150" s="104"/>
      <c r="H150" s="234"/>
      <c r="I150" s="104"/>
      <c r="J150" s="234"/>
      <c r="K150" s="104"/>
      <c r="L150" s="104"/>
    </row>
    <row r="151" spans="1:12" ht="40.5" customHeight="1" thickBot="1">
      <c r="A151" s="219">
        <v>2420</v>
      </c>
      <c r="B151" s="246" t="s">
        <v>1</v>
      </c>
      <c r="C151" s="220">
        <v>2</v>
      </c>
      <c r="D151" s="221">
        <v>0</v>
      </c>
      <c r="E151" s="217" t="s">
        <v>198</v>
      </c>
      <c r="F151" s="104">
        <f>SUM(G151:H151)</f>
        <v>22550</v>
      </c>
      <c r="G151" s="89">
        <f aca="true" t="shared" si="33" ref="G151:L151">SUM(G153,G161,G162,G163)</f>
        <v>6800</v>
      </c>
      <c r="H151" s="89">
        <f t="shared" si="33"/>
        <v>15750</v>
      </c>
      <c r="I151" s="89">
        <f t="shared" si="33"/>
        <v>17100</v>
      </c>
      <c r="J151" s="89">
        <f t="shared" si="33"/>
        <v>19350</v>
      </c>
      <c r="K151" s="89">
        <f t="shared" si="33"/>
        <v>20200</v>
      </c>
      <c r="L151" s="89">
        <f t="shared" si="33"/>
        <v>22550</v>
      </c>
    </row>
    <row r="152" spans="1:12" s="222" customFormat="1" ht="13.5" customHeight="1">
      <c r="A152" s="219"/>
      <c r="B152" s="211"/>
      <c r="C152" s="220"/>
      <c r="D152" s="221"/>
      <c r="E152" s="217" t="s">
        <v>452</v>
      </c>
      <c r="F152" s="89"/>
      <c r="G152" s="89"/>
      <c r="H152" s="218"/>
      <c r="I152" s="89"/>
      <c r="J152" s="218"/>
      <c r="K152" s="89"/>
      <c r="L152" s="89"/>
    </row>
    <row r="153" spans="1:12" ht="16.5" customHeight="1" thickBot="1">
      <c r="A153" s="219">
        <v>2421</v>
      </c>
      <c r="B153" s="246" t="s">
        <v>1</v>
      </c>
      <c r="C153" s="220">
        <v>2</v>
      </c>
      <c r="D153" s="221">
        <v>1</v>
      </c>
      <c r="E153" s="249" t="s">
        <v>199</v>
      </c>
      <c r="F153" s="104">
        <f aca="true" t="shared" si="34" ref="F153:F164">SUM(G153:H153)</f>
        <v>22550</v>
      </c>
      <c r="G153" s="104">
        <f>SUM(G154,G156)</f>
        <v>6800</v>
      </c>
      <c r="H153" s="104">
        <f>SUM(H154,H156,H159)</f>
        <v>15750</v>
      </c>
      <c r="I153" s="104">
        <f>SUM(I154,I156,I159)</f>
        <v>17100</v>
      </c>
      <c r="J153" s="104">
        <f>SUM(J154,J156,J159)</f>
        <v>19350</v>
      </c>
      <c r="K153" s="104">
        <f>SUM(K154,K156,K159)</f>
        <v>20200</v>
      </c>
      <c r="L153" s="104">
        <f>SUM(L154,L156,L159)</f>
        <v>22550</v>
      </c>
    </row>
    <row r="154" spans="1:12" ht="18.75" customHeight="1" thickBot="1">
      <c r="A154" s="219"/>
      <c r="B154" s="246" t="s">
        <v>1</v>
      </c>
      <c r="C154" s="220" t="s">
        <v>510</v>
      </c>
      <c r="D154" s="221" t="s">
        <v>509</v>
      </c>
      <c r="E154" s="405" t="s">
        <v>738</v>
      </c>
      <c r="F154" s="104">
        <f t="shared" si="34"/>
        <v>5400</v>
      </c>
      <c r="G154" s="104">
        <f aca="true" t="shared" si="35" ref="G154:L154">SUM(G155)</f>
        <v>5400</v>
      </c>
      <c r="H154" s="104">
        <f t="shared" si="35"/>
        <v>0</v>
      </c>
      <c r="I154" s="104">
        <f t="shared" si="35"/>
        <v>1350</v>
      </c>
      <c r="J154" s="104">
        <f t="shared" si="35"/>
        <v>2700</v>
      </c>
      <c r="K154" s="104">
        <f t="shared" si="35"/>
        <v>3150</v>
      </c>
      <c r="L154" s="104">
        <f t="shared" si="35"/>
        <v>5400</v>
      </c>
    </row>
    <row r="155" spans="1:12" ht="29.25" customHeight="1" thickBot="1">
      <c r="A155" s="219"/>
      <c r="B155" s="246"/>
      <c r="C155" s="220"/>
      <c r="D155" s="221"/>
      <c r="E155" s="366" t="s">
        <v>704</v>
      </c>
      <c r="F155" s="104">
        <f t="shared" si="34"/>
        <v>5400</v>
      </c>
      <c r="G155" s="104">
        <v>5400</v>
      </c>
      <c r="H155" s="234"/>
      <c r="I155" s="104">
        <v>1350</v>
      </c>
      <c r="J155" s="234">
        <v>2700</v>
      </c>
      <c r="K155" s="104">
        <v>3150</v>
      </c>
      <c r="L155" s="104">
        <v>5400</v>
      </c>
    </row>
    <row r="156" spans="1:12" ht="29.25" customHeight="1" thickBot="1">
      <c r="A156" s="219"/>
      <c r="B156" s="246" t="s">
        <v>1</v>
      </c>
      <c r="C156" s="220" t="s">
        <v>510</v>
      </c>
      <c r="D156" s="221" t="s">
        <v>509</v>
      </c>
      <c r="E156" s="366" t="s">
        <v>737</v>
      </c>
      <c r="F156" s="406">
        <f t="shared" si="34"/>
        <v>1400</v>
      </c>
      <c r="G156" s="104">
        <f aca="true" t="shared" si="36" ref="G156:L156">SUM(G157,G158)</f>
        <v>1400</v>
      </c>
      <c r="H156" s="104">
        <f>SUM(H157,H158)</f>
        <v>0</v>
      </c>
      <c r="I156" s="104">
        <f t="shared" si="36"/>
        <v>0</v>
      </c>
      <c r="J156" s="104">
        <f t="shared" si="36"/>
        <v>900</v>
      </c>
      <c r="K156" s="104">
        <f t="shared" si="36"/>
        <v>1300</v>
      </c>
      <c r="L156" s="104">
        <f t="shared" si="36"/>
        <v>1400</v>
      </c>
    </row>
    <row r="157" spans="1:12" ht="33" customHeight="1" thickBot="1">
      <c r="A157" s="219"/>
      <c r="B157" s="246"/>
      <c r="C157" s="220"/>
      <c r="D157" s="220"/>
      <c r="E157" s="366" t="s">
        <v>707</v>
      </c>
      <c r="F157" s="406">
        <f t="shared" si="34"/>
        <v>200</v>
      </c>
      <c r="G157" s="104">
        <v>200</v>
      </c>
      <c r="H157" s="234"/>
      <c r="I157" s="104"/>
      <c r="J157" s="234">
        <v>200</v>
      </c>
      <c r="K157" s="104">
        <v>200</v>
      </c>
      <c r="L157" s="104">
        <v>200</v>
      </c>
    </row>
    <row r="158" spans="1:12" ht="19.5" customHeight="1" thickBot="1">
      <c r="A158" s="219"/>
      <c r="B158" s="246"/>
      <c r="C158" s="220"/>
      <c r="D158" s="221"/>
      <c r="E158" s="407" t="s">
        <v>724</v>
      </c>
      <c r="F158" s="104">
        <f t="shared" si="34"/>
        <v>1200</v>
      </c>
      <c r="G158" s="104">
        <v>1200</v>
      </c>
      <c r="H158" s="234"/>
      <c r="I158" s="104"/>
      <c r="J158" s="234">
        <v>700</v>
      </c>
      <c r="K158" s="104">
        <v>1100</v>
      </c>
      <c r="L158" s="104">
        <v>1200</v>
      </c>
    </row>
    <row r="159" spans="1:12" ht="30" customHeight="1" thickBot="1">
      <c r="A159" s="219"/>
      <c r="B159" s="246"/>
      <c r="C159" s="220"/>
      <c r="D159" s="221"/>
      <c r="E159" s="360" t="s">
        <v>762</v>
      </c>
      <c r="F159" s="104">
        <f t="shared" si="34"/>
        <v>15750</v>
      </c>
      <c r="G159" s="104"/>
      <c r="H159" s="218">
        <f>SUM(H160)</f>
        <v>15750</v>
      </c>
      <c r="I159" s="126">
        <f>SUM(I160)</f>
        <v>15750</v>
      </c>
      <c r="J159" s="126">
        <f>SUM(J160)</f>
        <v>15750</v>
      </c>
      <c r="K159" s="218">
        <f>SUM(K160)</f>
        <v>15750</v>
      </c>
      <c r="L159" s="126">
        <f>SUM(L160)</f>
        <v>15750</v>
      </c>
    </row>
    <row r="160" spans="1:12" ht="28.5" customHeight="1" thickBot="1">
      <c r="A160" s="219"/>
      <c r="B160" s="246"/>
      <c r="C160" s="220"/>
      <c r="D160" s="221"/>
      <c r="E160" s="231" t="s">
        <v>763</v>
      </c>
      <c r="F160" s="104">
        <f t="shared" si="34"/>
        <v>15750</v>
      </c>
      <c r="G160" s="104"/>
      <c r="H160" s="234">
        <v>15750</v>
      </c>
      <c r="I160" s="232">
        <v>15750</v>
      </c>
      <c r="J160" s="233">
        <v>15750</v>
      </c>
      <c r="K160" s="104">
        <v>15750</v>
      </c>
      <c r="L160" s="232">
        <v>15750</v>
      </c>
    </row>
    <row r="161" spans="1:12" ht="17.25" customHeight="1" thickBot="1">
      <c r="A161" s="219">
        <v>2422</v>
      </c>
      <c r="B161" s="246" t="s">
        <v>1</v>
      </c>
      <c r="C161" s="220">
        <v>2</v>
      </c>
      <c r="D161" s="221">
        <v>2</v>
      </c>
      <c r="E161" s="217" t="s">
        <v>200</v>
      </c>
      <c r="F161" s="104">
        <f t="shared" si="34"/>
        <v>0</v>
      </c>
      <c r="G161" s="104"/>
      <c r="H161" s="234"/>
      <c r="I161" s="104"/>
      <c r="J161" s="234"/>
      <c r="K161" s="104"/>
      <c r="L161" s="104"/>
    </row>
    <row r="162" spans="1:12" ht="21" customHeight="1" thickBot="1">
      <c r="A162" s="219">
        <v>2423</v>
      </c>
      <c r="B162" s="246" t="s">
        <v>1</v>
      </c>
      <c r="C162" s="220">
        <v>2</v>
      </c>
      <c r="D162" s="221">
        <v>3</v>
      </c>
      <c r="E162" s="217" t="s">
        <v>201</v>
      </c>
      <c r="F162" s="104">
        <f t="shared" si="34"/>
        <v>0</v>
      </c>
      <c r="G162" s="104"/>
      <c r="H162" s="234"/>
      <c r="I162" s="104"/>
      <c r="J162" s="234"/>
      <c r="K162" s="104"/>
      <c r="L162" s="104"/>
    </row>
    <row r="163" spans="1:12" ht="16.5" thickBot="1">
      <c r="A163" s="219">
        <v>2424</v>
      </c>
      <c r="B163" s="246" t="s">
        <v>1</v>
      </c>
      <c r="C163" s="220">
        <v>2</v>
      </c>
      <c r="D163" s="221">
        <v>4</v>
      </c>
      <c r="E163" s="217" t="s">
        <v>2</v>
      </c>
      <c r="F163" s="104">
        <f t="shared" si="34"/>
        <v>0</v>
      </c>
      <c r="G163" s="228"/>
      <c r="H163" s="228"/>
      <c r="I163" s="228"/>
      <c r="J163" s="228"/>
      <c r="K163" s="228"/>
      <c r="L163" s="228"/>
    </row>
    <row r="164" spans="1:12" ht="14.25" customHeight="1" thickBot="1">
      <c r="A164" s="219">
        <v>2430</v>
      </c>
      <c r="B164" s="246" t="s">
        <v>1</v>
      </c>
      <c r="C164" s="220">
        <v>3</v>
      </c>
      <c r="D164" s="221">
        <v>0</v>
      </c>
      <c r="E164" s="217" t="s">
        <v>202</v>
      </c>
      <c r="F164" s="104">
        <f t="shared" si="34"/>
        <v>0</v>
      </c>
      <c r="G164" s="89">
        <f aca="true" t="shared" si="37" ref="G164:L164">SUM(G166:G167)</f>
        <v>0</v>
      </c>
      <c r="H164" s="218">
        <f t="shared" si="37"/>
        <v>0</v>
      </c>
      <c r="I164" s="89">
        <f t="shared" si="37"/>
        <v>0</v>
      </c>
      <c r="J164" s="218">
        <f t="shared" si="37"/>
        <v>0</v>
      </c>
      <c r="K164" s="89">
        <f t="shared" si="37"/>
        <v>0</v>
      </c>
      <c r="L164" s="89">
        <f t="shared" si="37"/>
        <v>0</v>
      </c>
    </row>
    <row r="165" spans="1:12" s="222" customFormat="1" ht="13.5" customHeight="1">
      <c r="A165" s="219"/>
      <c r="B165" s="211"/>
      <c r="C165" s="220"/>
      <c r="D165" s="221"/>
      <c r="E165" s="217" t="s">
        <v>452</v>
      </c>
      <c r="F165" s="89"/>
      <c r="G165" s="89"/>
      <c r="H165" s="218"/>
      <c r="I165" s="89"/>
      <c r="J165" s="218"/>
      <c r="K165" s="89"/>
      <c r="L165" s="89"/>
    </row>
    <row r="166" spans="1:12" ht="21.75" customHeight="1" thickBot="1">
      <c r="A166" s="219">
        <v>2431</v>
      </c>
      <c r="B166" s="246" t="s">
        <v>1</v>
      </c>
      <c r="C166" s="220">
        <v>3</v>
      </c>
      <c r="D166" s="221">
        <v>1</v>
      </c>
      <c r="E166" s="217" t="s">
        <v>203</v>
      </c>
      <c r="F166" s="104">
        <f aca="true" t="shared" si="38" ref="F166:F171">SUM(G166:H166)</f>
        <v>0</v>
      </c>
      <c r="G166" s="89"/>
      <c r="H166" s="218"/>
      <c r="I166" s="89"/>
      <c r="J166" s="218"/>
      <c r="K166" s="89"/>
      <c r="L166" s="89"/>
    </row>
    <row r="167" spans="1:12" ht="15" customHeight="1" thickBot="1">
      <c r="A167" s="219">
        <v>2432</v>
      </c>
      <c r="B167" s="246" t="s">
        <v>1</v>
      </c>
      <c r="C167" s="220">
        <v>3</v>
      </c>
      <c r="D167" s="221">
        <v>2</v>
      </c>
      <c r="E167" s="217" t="s">
        <v>204</v>
      </c>
      <c r="F167" s="104">
        <f>SUM(G167:H167)</f>
        <v>0</v>
      </c>
      <c r="G167" s="89"/>
      <c r="H167" s="89"/>
      <c r="I167" s="89"/>
      <c r="J167" s="89"/>
      <c r="K167" s="89"/>
      <c r="L167" s="89"/>
    </row>
    <row r="168" spans="1:12" ht="15" customHeight="1" thickBot="1">
      <c r="A168" s="219">
        <v>2433</v>
      </c>
      <c r="B168" s="246" t="s">
        <v>1</v>
      </c>
      <c r="C168" s="220">
        <v>3</v>
      </c>
      <c r="D168" s="221">
        <v>3</v>
      </c>
      <c r="E168" s="217" t="s">
        <v>205</v>
      </c>
      <c r="F168" s="104">
        <f t="shared" si="38"/>
        <v>0</v>
      </c>
      <c r="G168" s="89"/>
      <c r="H168" s="218"/>
      <c r="I168" s="89"/>
      <c r="J168" s="218"/>
      <c r="K168" s="89"/>
      <c r="L168" s="89"/>
    </row>
    <row r="169" spans="1:12" ht="21" customHeight="1" thickBot="1">
      <c r="A169" s="219">
        <v>2434</v>
      </c>
      <c r="B169" s="246" t="s">
        <v>1</v>
      </c>
      <c r="C169" s="220">
        <v>3</v>
      </c>
      <c r="D169" s="221">
        <v>4</v>
      </c>
      <c r="E169" s="217" t="s">
        <v>206</v>
      </c>
      <c r="F169" s="104">
        <f t="shared" si="38"/>
        <v>0</v>
      </c>
      <c r="G169" s="89"/>
      <c r="H169" s="218"/>
      <c r="I169" s="89"/>
      <c r="J169" s="218"/>
      <c r="K169" s="89"/>
      <c r="L169" s="89"/>
    </row>
    <row r="170" spans="1:12" ht="15" customHeight="1" thickBot="1">
      <c r="A170" s="219">
        <v>2435</v>
      </c>
      <c r="B170" s="246" t="s">
        <v>1</v>
      </c>
      <c r="C170" s="220">
        <v>3</v>
      </c>
      <c r="D170" s="221">
        <v>5</v>
      </c>
      <c r="E170" s="217" t="s">
        <v>207</v>
      </c>
      <c r="F170" s="104">
        <f t="shared" si="38"/>
        <v>0</v>
      </c>
      <c r="G170" s="89"/>
      <c r="H170" s="218"/>
      <c r="I170" s="89"/>
      <c r="J170" s="218"/>
      <c r="K170" s="89"/>
      <c r="L170" s="89"/>
    </row>
    <row r="171" spans="1:12" ht="16.5" customHeight="1" thickBot="1">
      <c r="A171" s="219">
        <v>2436</v>
      </c>
      <c r="B171" s="246" t="s">
        <v>1</v>
      </c>
      <c r="C171" s="220">
        <v>3</v>
      </c>
      <c r="D171" s="221">
        <v>6</v>
      </c>
      <c r="E171" s="217" t="s">
        <v>208</v>
      </c>
      <c r="F171" s="104">
        <f t="shared" si="38"/>
        <v>0</v>
      </c>
      <c r="G171" s="89"/>
      <c r="H171" s="218"/>
      <c r="I171" s="89"/>
      <c r="J171" s="218"/>
      <c r="K171" s="89"/>
      <c r="L171" s="89"/>
    </row>
    <row r="172" spans="1:12" ht="39" customHeight="1">
      <c r="A172" s="219">
        <v>2440</v>
      </c>
      <c r="B172" s="246" t="s">
        <v>1</v>
      </c>
      <c r="C172" s="220">
        <v>4</v>
      </c>
      <c r="D172" s="221">
        <v>0</v>
      </c>
      <c r="E172" s="217" t="s">
        <v>209</v>
      </c>
      <c r="F172" s="89">
        <f aca="true" t="shared" si="39" ref="F172:L172">SUM(F174:F176)</f>
        <v>0</v>
      </c>
      <c r="G172" s="89">
        <f t="shared" si="39"/>
        <v>0</v>
      </c>
      <c r="H172" s="218">
        <f t="shared" si="39"/>
        <v>0</v>
      </c>
      <c r="I172" s="89">
        <f t="shared" si="39"/>
        <v>0</v>
      </c>
      <c r="J172" s="218">
        <f t="shared" si="39"/>
        <v>0</v>
      </c>
      <c r="K172" s="89">
        <f t="shared" si="39"/>
        <v>0</v>
      </c>
      <c r="L172" s="89">
        <f t="shared" si="39"/>
        <v>0</v>
      </c>
    </row>
    <row r="173" spans="1:12" s="222" customFormat="1" ht="14.25" customHeight="1">
      <c r="A173" s="219"/>
      <c r="B173" s="211"/>
      <c r="C173" s="220"/>
      <c r="D173" s="221"/>
      <c r="E173" s="217" t="s">
        <v>452</v>
      </c>
      <c r="F173" s="89"/>
      <c r="G173" s="89"/>
      <c r="H173" s="218"/>
      <c r="I173" s="89"/>
      <c r="J173" s="218"/>
      <c r="K173" s="89"/>
      <c r="L173" s="89"/>
    </row>
    <row r="174" spans="1:12" ht="34.5" customHeight="1" thickBot="1">
      <c r="A174" s="219">
        <v>2441</v>
      </c>
      <c r="B174" s="246" t="s">
        <v>1</v>
      </c>
      <c r="C174" s="220">
        <v>4</v>
      </c>
      <c r="D174" s="221">
        <v>1</v>
      </c>
      <c r="E174" s="217" t="s">
        <v>210</v>
      </c>
      <c r="F174" s="104">
        <f>SUM(G174:H174)</f>
        <v>0</v>
      </c>
      <c r="G174" s="89"/>
      <c r="H174" s="218"/>
      <c r="I174" s="89"/>
      <c r="J174" s="218"/>
      <c r="K174" s="89"/>
      <c r="L174" s="89"/>
    </row>
    <row r="175" spans="1:12" ht="20.25" customHeight="1" thickBot="1">
      <c r="A175" s="219">
        <v>2442</v>
      </c>
      <c r="B175" s="246" t="s">
        <v>1</v>
      </c>
      <c r="C175" s="220">
        <v>4</v>
      </c>
      <c r="D175" s="221">
        <v>2</v>
      </c>
      <c r="E175" s="217" t="s">
        <v>211</v>
      </c>
      <c r="F175" s="104">
        <f>SUM(G175:H175)</f>
        <v>0</v>
      </c>
      <c r="G175" s="89"/>
      <c r="H175" s="218"/>
      <c r="I175" s="89"/>
      <c r="J175" s="218"/>
      <c r="K175" s="89"/>
      <c r="L175" s="104"/>
    </row>
    <row r="176" spans="1:12" ht="15" customHeight="1" thickBot="1">
      <c r="A176" s="219">
        <v>2443</v>
      </c>
      <c r="B176" s="246" t="s">
        <v>1</v>
      </c>
      <c r="C176" s="220">
        <v>4</v>
      </c>
      <c r="D176" s="221">
        <v>3</v>
      </c>
      <c r="E176" s="217" t="s">
        <v>212</v>
      </c>
      <c r="F176" s="104">
        <f>SUM(G176:H176)</f>
        <v>0</v>
      </c>
      <c r="G176" s="89"/>
      <c r="H176" s="218"/>
      <c r="I176" s="89"/>
      <c r="J176" s="218"/>
      <c r="K176" s="89"/>
      <c r="L176" s="89"/>
    </row>
    <row r="177" spans="1:12" ht="16.5" customHeight="1">
      <c r="A177" s="219">
        <v>2450</v>
      </c>
      <c r="B177" s="246" t="s">
        <v>1</v>
      </c>
      <c r="C177" s="220">
        <v>5</v>
      </c>
      <c r="D177" s="221">
        <v>0</v>
      </c>
      <c r="E177" s="217" t="s">
        <v>213</v>
      </c>
      <c r="F177" s="89">
        <f>SUM(F179)</f>
        <v>127539.3</v>
      </c>
      <c r="G177" s="89">
        <f>SUM(G179+G184+G185+G186+G187)</f>
        <v>14752</v>
      </c>
      <c r="H177" s="218">
        <f>SUM(H179)</f>
        <v>112787.3</v>
      </c>
      <c r="I177" s="253">
        <f>SUM(I179)</f>
        <v>109287.3</v>
      </c>
      <c r="J177" s="253">
        <f>SUM(J179)</f>
        <v>113787.3</v>
      </c>
      <c r="K177" s="218">
        <f>SUM(K179)</f>
        <v>124787.3</v>
      </c>
      <c r="L177" s="253">
        <f>SUM(L179)</f>
        <v>127539.3</v>
      </c>
    </row>
    <row r="178" spans="1:12" s="222" customFormat="1" ht="15" customHeight="1">
      <c r="A178" s="219"/>
      <c r="B178" s="211"/>
      <c r="C178" s="220"/>
      <c r="D178" s="221"/>
      <c r="E178" s="217" t="s">
        <v>452</v>
      </c>
      <c r="F178" s="89"/>
      <c r="G178" s="89"/>
      <c r="H178" s="218"/>
      <c r="I178" s="89"/>
      <c r="J178" s="218"/>
      <c r="K178" s="89"/>
      <c r="L178" s="89"/>
    </row>
    <row r="179" spans="1:12" ht="14.25" customHeight="1" thickBot="1">
      <c r="A179" s="219">
        <v>2451</v>
      </c>
      <c r="B179" s="246" t="s">
        <v>1</v>
      </c>
      <c r="C179" s="220">
        <v>5</v>
      </c>
      <c r="D179" s="221">
        <v>1</v>
      </c>
      <c r="E179" s="249" t="s">
        <v>214</v>
      </c>
      <c r="F179" s="104">
        <f aca="true" t="shared" si="40" ref="F179:F187">SUM(G179:H179)</f>
        <v>127539.3</v>
      </c>
      <c r="G179" s="104">
        <f>G180+G181+G182+G183</f>
        <v>14752</v>
      </c>
      <c r="H179" s="104">
        <f>H181</f>
        <v>112787.3</v>
      </c>
      <c r="I179" s="104">
        <f>I180+I181</f>
        <v>109287.3</v>
      </c>
      <c r="J179" s="104">
        <f>J180+J181</f>
        <v>113787.3</v>
      </c>
      <c r="K179" s="104">
        <f>K180+K181</f>
        <v>124787.3</v>
      </c>
      <c r="L179" s="104">
        <f>L180+L181</f>
        <v>127539.3</v>
      </c>
    </row>
    <row r="180" spans="1:12" ht="39.75" customHeight="1" thickBot="1">
      <c r="A180" s="219"/>
      <c r="B180" s="246"/>
      <c r="C180" s="220"/>
      <c r="D180" s="221"/>
      <c r="E180" s="364" t="s">
        <v>720</v>
      </c>
      <c r="F180" s="104">
        <f t="shared" si="40"/>
        <v>14752</v>
      </c>
      <c r="G180" s="104">
        <v>14752</v>
      </c>
      <c r="H180" s="234"/>
      <c r="I180" s="408">
        <v>4000</v>
      </c>
      <c r="J180" s="242">
        <v>8500</v>
      </c>
      <c r="K180" s="408">
        <v>12000</v>
      </c>
      <c r="L180" s="408">
        <v>14752</v>
      </c>
    </row>
    <row r="181" spans="1:12" ht="38.25" customHeight="1" thickBot="1">
      <c r="A181" s="219"/>
      <c r="B181" s="246"/>
      <c r="C181" s="220"/>
      <c r="D181" s="221"/>
      <c r="E181" s="360" t="s">
        <v>758</v>
      </c>
      <c r="F181" s="104">
        <f t="shared" si="40"/>
        <v>112787.3</v>
      </c>
      <c r="G181" s="104"/>
      <c r="H181" s="218">
        <f>SUM(H182,H183)</f>
        <v>112787.3</v>
      </c>
      <c r="I181" s="253">
        <f>SUM(I182,I183)</f>
        <v>105287.3</v>
      </c>
      <c r="J181" s="218">
        <f>SUM(J182,J183)</f>
        <v>105287.3</v>
      </c>
      <c r="K181" s="253">
        <f>SUM(K182,K183)</f>
        <v>112787.3</v>
      </c>
      <c r="L181" s="253">
        <f>SUM(L182,L183)</f>
        <v>112787.3</v>
      </c>
    </row>
    <row r="182" spans="1:12" ht="31.5" customHeight="1" thickBot="1">
      <c r="A182" s="219"/>
      <c r="B182" s="246"/>
      <c r="C182" s="220"/>
      <c r="D182" s="221"/>
      <c r="E182" s="217" t="s">
        <v>757</v>
      </c>
      <c r="F182" s="104">
        <f t="shared" si="40"/>
        <v>102787.3</v>
      </c>
      <c r="G182" s="104"/>
      <c r="H182" s="234">
        <v>102787.3</v>
      </c>
      <c r="I182" s="104">
        <v>102787.3</v>
      </c>
      <c r="J182" s="104">
        <v>102787.3</v>
      </c>
      <c r="K182" s="104">
        <v>102787.3</v>
      </c>
      <c r="L182" s="104">
        <v>102787.3</v>
      </c>
    </row>
    <row r="183" spans="1:12" ht="39" customHeight="1" thickBot="1">
      <c r="A183" s="219"/>
      <c r="B183" s="246"/>
      <c r="C183" s="220"/>
      <c r="D183" s="221"/>
      <c r="E183" s="462" t="s">
        <v>867</v>
      </c>
      <c r="F183" s="104">
        <f t="shared" si="40"/>
        <v>10000</v>
      </c>
      <c r="G183" s="104"/>
      <c r="H183" s="234">
        <v>10000</v>
      </c>
      <c r="I183" s="126">
        <v>2500</v>
      </c>
      <c r="J183" s="271">
        <v>2500</v>
      </c>
      <c r="K183" s="126">
        <v>10000</v>
      </c>
      <c r="L183" s="126">
        <v>10000</v>
      </c>
    </row>
    <row r="184" spans="1:12" ht="18" customHeight="1" thickBot="1">
      <c r="A184" s="219">
        <v>2452</v>
      </c>
      <c r="B184" s="246" t="s">
        <v>1</v>
      </c>
      <c r="C184" s="220">
        <v>5</v>
      </c>
      <c r="D184" s="221">
        <v>2</v>
      </c>
      <c r="E184" s="217" t="s">
        <v>215</v>
      </c>
      <c r="F184" s="104">
        <f t="shared" si="40"/>
        <v>0</v>
      </c>
      <c r="G184" s="104"/>
      <c r="H184" s="234"/>
      <c r="I184" s="104"/>
      <c r="J184" s="234"/>
      <c r="K184" s="104"/>
      <c r="L184" s="104"/>
    </row>
    <row r="185" spans="1:12" ht="15" customHeight="1" thickBot="1">
      <c r="A185" s="219">
        <v>2453</v>
      </c>
      <c r="B185" s="246" t="s">
        <v>1</v>
      </c>
      <c r="C185" s="220">
        <v>5</v>
      </c>
      <c r="D185" s="221">
        <v>3</v>
      </c>
      <c r="E185" s="217" t="s">
        <v>216</v>
      </c>
      <c r="F185" s="104">
        <f t="shared" si="40"/>
        <v>0</v>
      </c>
      <c r="G185" s="104"/>
      <c r="H185" s="234"/>
      <c r="I185" s="104"/>
      <c r="J185" s="234"/>
      <c r="K185" s="104"/>
      <c r="L185" s="104"/>
    </row>
    <row r="186" spans="1:12" ht="15" customHeight="1" thickBot="1">
      <c r="A186" s="219">
        <v>2454</v>
      </c>
      <c r="B186" s="246" t="s">
        <v>1</v>
      </c>
      <c r="C186" s="220">
        <v>5</v>
      </c>
      <c r="D186" s="221">
        <v>4</v>
      </c>
      <c r="E186" s="217" t="s">
        <v>217</v>
      </c>
      <c r="F186" s="104">
        <f t="shared" si="40"/>
        <v>0</v>
      </c>
      <c r="G186" s="104"/>
      <c r="H186" s="234"/>
      <c r="I186" s="104"/>
      <c r="J186" s="234"/>
      <c r="K186" s="104"/>
      <c r="L186" s="104"/>
    </row>
    <row r="187" spans="1:12" ht="23.25" customHeight="1" thickBot="1">
      <c r="A187" s="219">
        <v>2455</v>
      </c>
      <c r="B187" s="246" t="s">
        <v>1</v>
      </c>
      <c r="C187" s="220">
        <v>5</v>
      </c>
      <c r="D187" s="221">
        <v>5</v>
      </c>
      <c r="E187" s="217" t="s">
        <v>218</v>
      </c>
      <c r="F187" s="104">
        <f t="shared" si="40"/>
        <v>0</v>
      </c>
      <c r="G187" s="104"/>
      <c r="H187" s="234"/>
      <c r="I187" s="104"/>
      <c r="J187" s="234"/>
      <c r="K187" s="104"/>
      <c r="L187" s="104"/>
    </row>
    <row r="188" spans="1:12" ht="18" customHeight="1">
      <c r="A188" s="219">
        <v>2460</v>
      </c>
      <c r="B188" s="246" t="s">
        <v>1</v>
      </c>
      <c r="C188" s="220">
        <v>6</v>
      </c>
      <c r="D188" s="221">
        <v>0</v>
      </c>
      <c r="E188" s="217" t="s">
        <v>219</v>
      </c>
      <c r="F188" s="89">
        <f aca="true" t="shared" si="41" ref="F188:L188">SUM(F190)</f>
        <v>0</v>
      </c>
      <c r="G188" s="89">
        <f t="shared" si="41"/>
        <v>0</v>
      </c>
      <c r="H188" s="218">
        <f t="shared" si="41"/>
        <v>0</v>
      </c>
      <c r="I188" s="89">
        <f t="shared" si="41"/>
        <v>0</v>
      </c>
      <c r="J188" s="218">
        <f t="shared" si="41"/>
        <v>0</v>
      </c>
      <c r="K188" s="89">
        <f t="shared" si="41"/>
        <v>0</v>
      </c>
      <c r="L188" s="89">
        <f t="shared" si="41"/>
        <v>0</v>
      </c>
    </row>
    <row r="189" spans="1:12" s="222" customFormat="1" ht="15" customHeight="1">
      <c r="A189" s="219"/>
      <c r="B189" s="211"/>
      <c r="C189" s="220"/>
      <c r="D189" s="221"/>
      <c r="E189" s="217" t="s">
        <v>452</v>
      </c>
      <c r="F189" s="89"/>
      <c r="G189" s="89"/>
      <c r="H189" s="218"/>
      <c r="I189" s="89"/>
      <c r="J189" s="218"/>
      <c r="K189" s="89"/>
      <c r="L189" s="89"/>
    </row>
    <row r="190" spans="1:12" ht="18.75" customHeight="1" thickBot="1">
      <c r="A190" s="219">
        <v>2461</v>
      </c>
      <c r="B190" s="246" t="s">
        <v>1</v>
      </c>
      <c r="C190" s="220">
        <v>6</v>
      </c>
      <c r="D190" s="221">
        <v>1</v>
      </c>
      <c r="E190" s="217" t="s">
        <v>220</v>
      </c>
      <c r="F190" s="104">
        <f>SUM(G190:H190)</f>
        <v>0</v>
      </c>
      <c r="G190" s="104"/>
      <c r="H190" s="234"/>
      <c r="I190" s="104"/>
      <c r="J190" s="234"/>
      <c r="K190" s="104"/>
      <c r="L190" s="104"/>
    </row>
    <row r="191" spans="1:12" ht="14.25" customHeight="1">
      <c r="A191" s="219">
        <v>2470</v>
      </c>
      <c r="B191" s="246" t="s">
        <v>1</v>
      </c>
      <c r="C191" s="220">
        <v>7</v>
      </c>
      <c r="D191" s="221">
        <v>0</v>
      </c>
      <c r="E191" s="217" t="s">
        <v>221</v>
      </c>
      <c r="F191" s="89">
        <f aca="true" t="shared" si="42" ref="F191:L191">SUM(F193:F196)</f>
        <v>0</v>
      </c>
      <c r="G191" s="89">
        <f t="shared" si="42"/>
        <v>0</v>
      </c>
      <c r="H191" s="218">
        <f t="shared" si="42"/>
        <v>0</v>
      </c>
      <c r="I191" s="89">
        <f t="shared" si="42"/>
        <v>0</v>
      </c>
      <c r="J191" s="218">
        <f t="shared" si="42"/>
        <v>0</v>
      </c>
      <c r="K191" s="89">
        <f t="shared" si="42"/>
        <v>0</v>
      </c>
      <c r="L191" s="89">
        <f t="shared" si="42"/>
        <v>0</v>
      </c>
    </row>
    <row r="192" spans="1:12" s="222" customFormat="1" ht="14.25" customHeight="1">
      <c r="A192" s="219"/>
      <c r="B192" s="211"/>
      <c r="C192" s="220"/>
      <c r="D192" s="221"/>
      <c r="E192" s="217" t="s">
        <v>452</v>
      </c>
      <c r="F192" s="89"/>
      <c r="G192" s="89"/>
      <c r="H192" s="218"/>
      <c r="I192" s="89"/>
      <c r="J192" s="218"/>
      <c r="K192" s="89"/>
      <c r="L192" s="89"/>
    </row>
    <row r="193" spans="1:12" ht="27" customHeight="1" thickBot="1">
      <c r="A193" s="219">
        <v>2471</v>
      </c>
      <c r="B193" s="246" t="s">
        <v>1</v>
      </c>
      <c r="C193" s="220">
        <v>7</v>
      </c>
      <c r="D193" s="221">
        <v>1</v>
      </c>
      <c r="E193" s="217" t="s">
        <v>222</v>
      </c>
      <c r="F193" s="104">
        <f>SUM(G193:H193)</f>
        <v>0</v>
      </c>
      <c r="G193" s="104"/>
      <c r="H193" s="234"/>
      <c r="I193" s="104"/>
      <c r="J193" s="234"/>
      <c r="K193" s="104"/>
      <c r="L193" s="104"/>
    </row>
    <row r="194" spans="1:12" ht="21.75" customHeight="1" thickBot="1">
      <c r="A194" s="219">
        <v>2472</v>
      </c>
      <c r="B194" s="246" t="s">
        <v>1</v>
      </c>
      <c r="C194" s="220">
        <v>7</v>
      </c>
      <c r="D194" s="221">
        <v>2</v>
      </c>
      <c r="E194" s="217" t="s">
        <v>223</v>
      </c>
      <c r="F194" s="104">
        <f>SUM(G194:H194)</f>
        <v>0</v>
      </c>
      <c r="G194" s="104"/>
      <c r="H194" s="234"/>
      <c r="I194" s="104"/>
      <c r="J194" s="234"/>
      <c r="K194" s="104"/>
      <c r="L194" s="104"/>
    </row>
    <row r="195" spans="1:12" ht="21" customHeight="1" thickBot="1">
      <c r="A195" s="219">
        <v>2473</v>
      </c>
      <c r="B195" s="246" t="s">
        <v>1</v>
      </c>
      <c r="C195" s="220">
        <v>7</v>
      </c>
      <c r="D195" s="221">
        <v>3</v>
      </c>
      <c r="E195" s="217" t="s">
        <v>224</v>
      </c>
      <c r="F195" s="104">
        <f>SUM(G195:H195)</f>
        <v>0</v>
      </c>
      <c r="G195" s="104"/>
      <c r="H195" s="234"/>
      <c r="I195" s="104"/>
      <c r="J195" s="234"/>
      <c r="K195" s="104"/>
      <c r="L195" s="104"/>
    </row>
    <row r="196" spans="1:12" ht="22.5" customHeight="1" thickBot="1">
      <c r="A196" s="219">
        <v>2474</v>
      </c>
      <c r="B196" s="246" t="s">
        <v>1</v>
      </c>
      <c r="C196" s="220">
        <v>7</v>
      </c>
      <c r="D196" s="221">
        <v>4</v>
      </c>
      <c r="E196" s="217" t="s">
        <v>225</v>
      </c>
      <c r="F196" s="104">
        <f>SUM(G196:H196)</f>
        <v>0</v>
      </c>
      <c r="G196" s="104"/>
      <c r="H196" s="234"/>
      <c r="I196" s="104"/>
      <c r="J196" s="234"/>
      <c r="K196" s="104"/>
      <c r="L196" s="104"/>
    </row>
    <row r="197" spans="1:12" ht="39.75" customHeight="1">
      <c r="A197" s="219">
        <v>2480</v>
      </c>
      <c r="B197" s="246" t="s">
        <v>1</v>
      </c>
      <c r="C197" s="220">
        <v>8</v>
      </c>
      <c r="D197" s="221">
        <v>0</v>
      </c>
      <c r="E197" s="217" t="s">
        <v>226</v>
      </c>
      <c r="F197" s="89">
        <f aca="true" t="shared" si="43" ref="F197:L197">SUM(F199:F205)</f>
        <v>0</v>
      </c>
      <c r="G197" s="89">
        <f t="shared" si="43"/>
        <v>0</v>
      </c>
      <c r="H197" s="218">
        <f t="shared" si="43"/>
        <v>0</v>
      </c>
      <c r="I197" s="89">
        <f t="shared" si="43"/>
        <v>0</v>
      </c>
      <c r="J197" s="218">
        <f t="shared" si="43"/>
        <v>0</v>
      </c>
      <c r="K197" s="89">
        <f t="shared" si="43"/>
        <v>0</v>
      </c>
      <c r="L197" s="89">
        <f t="shared" si="43"/>
        <v>0</v>
      </c>
    </row>
    <row r="198" spans="1:12" s="222" customFormat="1" ht="16.5" customHeight="1">
      <c r="A198" s="219"/>
      <c r="B198" s="211"/>
      <c r="C198" s="220"/>
      <c r="D198" s="221"/>
      <c r="E198" s="217" t="s">
        <v>452</v>
      </c>
      <c r="F198" s="89"/>
      <c r="G198" s="89"/>
      <c r="H198" s="218"/>
      <c r="I198" s="89"/>
      <c r="J198" s="218"/>
      <c r="K198" s="89"/>
      <c r="L198" s="89"/>
    </row>
    <row r="199" spans="1:12" ht="48.75" customHeight="1" thickBot="1">
      <c r="A199" s="219">
        <v>2481</v>
      </c>
      <c r="B199" s="246" t="s">
        <v>1</v>
      </c>
      <c r="C199" s="220">
        <v>8</v>
      </c>
      <c r="D199" s="221">
        <v>1</v>
      </c>
      <c r="E199" s="217" t="s">
        <v>227</v>
      </c>
      <c r="F199" s="104">
        <f aca="true" t="shared" si="44" ref="F199:F205">SUM(G199:H199)</f>
        <v>0</v>
      </c>
      <c r="G199" s="104"/>
      <c r="H199" s="234"/>
      <c r="I199" s="104"/>
      <c r="J199" s="234"/>
      <c r="K199" s="104"/>
      <c r="L199" s="104"/>
    </row>
    <row r="200" spans="1:12" ht="51.75" customHeight="1" thickBot="1">
      <c r="A200" s="219">
        <v>2482</v>
      </c>
      <c r="B200" s="246" t="s">
        <v>1</v>
      </c>
      <c r="C200" s="220">
        <v>8</v>
      </c>
      <c r="D200" s="221">
        <v>2</v>
      </c>
      <c r="E200" s="217" t="s">
        <v>228</v>
      </c>
      <c r="F200" s="104">
        <f t="shared" si="44"/>
        <v>0</v>
      </c>
      <c r="G200" s="104"/>
      <c r="H200" s="234"/>
      <c r="I200" s="104"/>
      <c r="J200" s="234"/>
      <c r="K200" s="104"/>
      <c r="L200" s="104"/>
    </row>
    <row r="201" spans="1:12" ht="40.5" customHeight="1" thickBot="1">
      <c r="A201" s="219">
        <v>2483</v>
      </c>
      <c r="B201" s="246" t="s">
        <v>1</v>
      </c>
      <c r="C201" s="220">
        <v>8</v>
      </c>
      <c r="D201" s="221">
        <v>3</v>
      </c>
      <c r="E201" s="217" t="s">
        <v>229</v>
      </c>
      <c r="F201" s="104">
        <f t="shared" si="44"/>
        <v>0</v>
      </c>
      <c r="G201" s="104"/>
      <c r="H201" s="234"/>
      <c r="I201" s="104"/>
      <c r="J201" s="234"/>
      <c r="K201" s="104"/>
      <c r="L201" s="104"/>
    </row>
    <row r="202" spans="1:12" ht="52.5" customHeight="1" thickBot="1">
      <c r="A202" s="219">
        <v>2484</v>
      </c>
      <c r="B202" s="246" t="s">
        <v>1</v>
      </c>
      <c r="C202" s="220">
        <v>8</v>
      </c>
      <c r="D202" s="221">
        <v>4</v>
      </c>
      <c r="E202" s="217" t="s">
        <v>230</v>
      </c>
      <c r="F202" s="104">
        <f t="shared" si="44"/>
        <v>0</v>
      </c>
      <c r="G202" s="104"/>
      <c r="H202" s="234"/>
      <c r="I202" s="104"/>
      <c r="J202" s="234"/>
      <c r="K202" s="104"/>
      <c r="L202" s="104"/>
    </row>
    <row r="203" spans="1:12" ht="33.75" customHeight="1" thickBot="1">
      <c r="A203" s="219">
        <v>2485</v>
      </c>
      <c r="B203" s="246" t="s">
        <v>1</v>
      </c>
      <c r="C203" s="220">
        <v>8</v>
      </c>
      <c r="D203" s="221">
        <v>5</v>
      </c>
      <c r="E203" s="217" t="s">
        <v>231</v>
      </c>
      <c r="F203" s="104">
        <f t="shared" si="44"/>
        <v>0</v>
      </c>
      <c r="G203" s="104"/>
      <c r="H203" s="234"/>
      <c r="I203" s="104"/>
      <c r="J203" s="234"/>
      <c r="K203" s="104"/>
      <c r="L203" s="104"/>
    </row>
    <row r="204" spans="1:12" ht="27" customHeight="1" thickBot="1">
      <c r="A204" s="219">
        <v>2486</v>
      </c>
      <c r="B204" s="246" t="s">
        <v>1</v>
      </c>
      <c r="C204" s="220">
        <v>8</v>
      </c>
      <c r="D204" s="221">
        <v>6</v>
      </c>
      <c r="E204" s="217" t="s">
        <v>232</v>
      </c>
      <c r="F204" s="104">
        <f t="shared" si="44"/>
        <v>0</v>
      </c>
      <c r="G204" s="104"/>
      <c r="H204" s="234"/>
      <c r="I204" s="104"/>
      <c r="J204" s="234"/>
      <c r="K204" s="104"/>
      <c r="L204" s="104"/>
    </row>
    <row r="205" spans="1:12" ht="38.25" customHeight="1" thickBot="1">
      <c r="A205" s="219">
        <v>2487</v>
      </c>
      <c r="B205" s="246" t="s">
        <v>1</v>
      </c>
      <c r="C205" s="220">
        <v>8</v>
      </c>
      <c r="D205" s="221">
        <v>7</v>
      </c>
      <c r="E205" s="217" t="s">
        <v>233</v>
      </c>
      <c r="F205" s="104">
        <f t="shared" si="44"/>
        <v>0</v>
      </c>
      <c r="G205" s="104"/>
      <c r="H205" s="234"/>
      <c r="I205" s="104"/>
      <c r="J205" s="234"/>
      <c r="K205" s="104"/>
      <c r="L205" s="104"/>
    </row>
    <row r="206" spans="1:12" ht="27.75" customHeight="1">
      <c r="A206" s="219">
        <v>2490</v>
      </c>
      <c r="B206" s="246" t="s">
        <v>1</v>
      </c>
      <c r="C206" s="220">
        <v>9</v>
      </c>
      <c r="D206" s="221">
        <v>0</v>
      </c>
      <c r="E206" s="217" t="s">
        <v>234</v>
      </c>
      <c r="F206" s="89">
        <f aca="true" t="shared" si="45" ref="F206:L206">SUM(F208)</f>
        <v>-7500</v>
      </c>
      <c r="G206" s="89">
        <f t="shared" si="45"/>
        <v>0</v>
      </c>
      <c r="H206" s="218">
        <f t="shared" si="45"/>
        <v>-7500</v>
      </c>
      <c r="I206" s="89">
        <f t="shared" si="45"/>
        <v>0</v>
      </c>
      <c r="J206" s="218">
        <f t="shared" si="45"/>
        <v>0</v>
      </c>
      <c r="K206" s="89">
        <f t="shared" si="45"/>
        <v>-7500</v>
      </c>
      <c r="L206" s="89">
        <f t="shared" si="45"/>
        <v>-7500</v>
      </c>
    </row>
    <row r="207" spans="1:12" s="222" customFormat="1" ht="16.5" customHeight="1">
      <c r="A207" s="219"/>
      <c r="B207" s="211"/>
      <c r="C207" s="220"/>
      <c r="D207" s="221"/>
      <c r="E207" s="217" t="s">
        <v>452</v>
      </c>
      <c r="F207" s="89"/>
      <c r="G207" s="89"/>
      <c r="H207" s="218"/>
      <c r="I207" s="89"/>
      <c r="J207" s="218"/>
      <c r="K207" s="89"/>
      <c r="L207" s="89"/>
    </row>
    <row r="208" spans="1:12" ht="27.75" customHeight="1" thickBot="1">
      <c r="A208" s="219">
        <v>2491</v>
      </c>
      <c r="B208" s="246" t="s">
        <v>1</v>
      </c>
      <c r="C208" s="220">
        <v>9</v>
      </c>
      <c r="D208" s="221">
        <v>1</v>
      </c>
      <c r="E208" s="217" t="s">
        <v>234</v>
      </c>
      <c r="F208" s="104">
        <f>SUM(G208:H208)</f>
        <v>-7500</v>
      </c>
      <c r="G208" s="104"/>
      <c r="H208" s="234">
        <v>-7500</v>
      </c>
      <c r="I208" s="104"/>
      <c r="J208" s="234"/>
      <c r="K208" s="104">
        <v>-7500</v>
      </c>
      <c r="L208" s="104">
        <v>-7500</v>
      </c>
    </row>
    <row r="209" spans="1:12" s="216" customFormat="1" ht="34.5" customHeight="1">
      <c r="A209" s="219">
        <v>2500</v>
      </c>
      <c r="B209" s="246" t="s">
        <v>3</v>
      </c>
      <c r="C209" s="247">
        <v>0</v>
      </c>
      <c r="D209" s="248">
        <v>0</v>
      </c>
      <c r="E209" s="249" t="s">
        <v>798</v>
      </c>
      <c r="F209" s="235">
        <f aca="true" t="shared" si="46" ref="F209:L209">SUM(F211,F215,F218,F221,F224,F227,)</f>
        <v>44152.6</v>
      </c>
      <c r="G209" s="235">
        <f t="shared" si="46"/>
        <v>43152.6</v>
      </c>
      <c r="H209" s="245">
        <f t="shared" si="46"/>
        <v>1000</v>
      </c>
      <c r="I209" s="235">
        <f t="shared" si="46"/>
        <v>9060.6</v>
      </c>
      <c r="J209" s="245">
        <f t="shared" si="46"/>
        <v>22160.6</v>
      </c>
      <c r="K209" s="235">
        <f t="shared" si="46"/>
        <v>33260.6</v>
      </c>
      <c r="L209" s="235">
        <f t="shared" si="46"/>
        <v>44152.6</v>
      </c>
    </row>
    <row r="210" spans="1:12" ht="11.25" customHeight="1">
      <c r="A210" s="210"/>
      <c r="B210" s="211"/>
      <c r="C210" s="212"/>
      <c r="D210" s="213"/>
      <c r="E210" s="217" t="s">
        <v>451</v>
      </c>
      <c r="F210" s="157"/>
      <c r="G210" s="157"/>
      <c r="H210" s="244"/>
      <c r="I210" s="157"/>
      <c r="J210" s="244"/>
      <c r="K210" s="157"/>
      <c r="L210" s="157"/>
    </row>
    <row r="211" spans="1:12" ht="17.25" customHeight="1">
      <c r="A211" s="219">
        <v>2510</v>
      </c>
      <c r="B211" s="246" t="s">
        <v>3</v>
      </c>
      <c r="C211" s="220">
        <v>1</v>
      </c>
      <c r="D211" s="221">
        <v>0</v>
      </c>
      <c r="E211" s="217" t="s">
        <v>235</v>
      </c>
      <c r="F211" s="89">
        <f aca="true" t="shared" si="47" ref="F211:L211">SUM(F213)</f>
        <v>41952.6</v>
      </c>
      <c r="G211" s="89">
        <f t="shared" si="47"/>
        <v>41952.6</v>
      </c>
      <c r="H211" s="218">
        <f t="shared" si="47"/>
        <v>0</v>
      </c>
      <c r="I211" s="89">
        <f t="shared" si="47"/>
        <v>8060.6</v>
      </c>
      <c r="J211" s="218">
        <f t="shared" si="47"/>
        <v>20560.6</v>
      </c>
      <c r="K211" s="89">
        <f t="shared" si="47"/>
        <v>31060.6</v>
      </c>
      <c r="L211" s="89">
        <f t="shared" si="47"/>
        <v>41952.6</v>
      </c>
    </row>
    <row r="212" spans="1:12" s="222" customFormat="1" ht="10.5" customHeight="1">
      <c r="A212" s="219"/>
      <c r="B212" s="211"/>
      <c r="C212" s="220"/>
      <c r="D212" s="221"/>
      <c r="E212" s="217" t="s">
        <v>452</v>
      </c>
      <c r="F212" s="89"/>
      <c r="G212" s="89"/>
      <c r="H212" s="218"/>
      <c r="I212" s="89"/>
      <c r="J212" s="218"/>
      <c r="K212" s="89"/>
      <c r="L212" s="89"/>
    </row>
    <row r="213" spans="1:12" ht="17.25" customHeight="1" thickBot="1">
      <c r="A213" s="219">
        <v>2511</v>
      </c>
      <c r="B213" s="246" t="s">
        <v>3</v>
      </c>
      <c r="C213" s="220">
        <v>1</v>
      </c>
      <c r="D213" s="221">
        <v>1</v>
      </c>
      <c r="E213" s="249" t="s">
        <v>235</v>
      </c>
      <c r="F213" s="104">
        <f>SUM(G213:H213)</f>
        <v>41952.6</v>
      </c>
      <c r="G213" s="104">
        <f aca="true" t="shared" si="48" ref="G213:L213">SUM(G214)</f>
        <v>41952.6</v>
      </c>
      <c r="H213" s="104">
        <f t="shared" si="48"/>
        <v>0</v>
      </c>
      <c r="I213" s="104">
        <f t="shared" si="48"/>
        <v>8060.6</v>
      </c>
      <c r="J213" s="104">
        <f t="shared" si="48"/>
        <v>20560.6</v>
      </c>
      <c r="K213" s="104">
        <f t="shared" si="48"/>
        <v>31060.6</v>
      </c>
      <c r="L213" s="104">
        <f t="shared" si="48"/>
        <v>41952.6</v>
      </c>
    </row>
    <row r="214" spans="1:12" ht="40.5" customHeight="1" thickBot="1">
      <c r="A214" s="219"/>
      <c r="B214" s="246"/>
      <c r="C214" s="220"/>
      <c r="D214" s="221"/>
      <c r="E214" s="364" t="s">
        <v>720</v>
      </c>
      <c r="F214" s="104">
        <f>SUM(G214:H214)</f>
        <v>41952.6</v>
      </c>
      <c r="G214" s="89">
        <v>41952.6</v>
      </c>
      <c r="H214" s="218"/>
      <c r="I214" s="89">
        <v>8060.6</v>
      </c>
      <c r="J214" s="218">
        <v>20560.6</v>
      </c>
      <c r="K214" s="89">
        <v>31060.6</v>
      </c>
      <c r="L214" s="89">
        <v>41952.6</v>
      </c>
    </row>
    <row r="215" spans="1:12" ht="18.75" customHeight="1">
      <c r="A215" s="219">
        <v>2520</v>
      </c>
      <c r="B215" s="246" t="s">
        <v>3</v>
      </c>
      <c r="C215" s="220">
        <v>2</v>
      </c>
      <c r="D215" s="221">
        <v>0</v>
      </c>
      <c r="E215" s="217" t="s">
        <v>236</v>
      </c>
      <c r="F215" s="89">
        <f aca="true" t="shared" si="49" ref="F215:L215">SUM(F217)</f>
        <v>0</v>
      </c>
      <c r="G215" s="89">
        <f t="shared" si="49"/>
        <v>0</v>
      </c>
      <c r="H215" s="218">
        <f t="shared" si="49"/>
        <v>0</v>
      </c>
      <c r="I215" s="89">
        <f t="shared" si="49"/>
        <v>0</v>
      </c>
      <c r="J215" s="218">
        <f t="shared" si="49"/>
        <v>0</v>
      </c>
      <c r="K215" s="89">
        <f t="shared" si="49"/>
        <v>0</v>
      </c>
      <c r="L215" s="89">
        <f t="shared" si="49"/>
        <v>0</v>
      </c>
    </row>
    <row r="216" spans="1:12" s="222" customFormat="1" ht="10.5" customHeight="1">
      <c r="A216" s="219"/>
      <c r="B216" s="211"/>
      <c r="C216" s="220"/>
      <c r="D216" s="221"/>
      <c r="E216" s="217"/>
      <c r="F216" s="228"/>
      <c r="G216" s="228"/>
      <c r="H216" s="242"/>
      <c r="I216" s="228"/>
      <c r="J216" s="242"/>
      <c r="K216" s="228"/>
      <c r="L216" s="228"/>
    </row>
    <row r="217" spans="1:12" ht="16.5" customHeight="1" thickBot="1">
      <c r="A217" s="219">
        <v>2521</v>
      </c>
      <c r="B217" s="246" t="s">
        <v>3</v>
      </c>
      <c r="C217" s="220">
        <v>2</v>
      </c>
      <c r="D217" s="221">
        <v>1</v>
      </c>
      <c r="E217" s="217" t="s">
        <v>237</v>
      </c>
      <c r="F217" s="104">
        <f>SUM(G217:H217)</f>
        <v>0</v>
      </c>
      <c r="G217" s="228"/>
      <c r="H217" s="228"/>
      <c r="I217" s="228"/>
      <c r="J217" s="228"/>
      <c r="K217" s="228"/>
      <c r="L217" s="228"/>
    </row>
    <row r="218" spans="1:12" ht="24.75" customHeight="1">
      <c r="A218" s="219">
        <v>2530</v>
      </c>
      <c r="B218" s="246" t="s">
        <v>3</v>
      </c>
      <c r="C218" s="220">
        <v>3</v>
      </c>
      <c r="D218" s="221">
        <v>0</v>
      </c>
      <c r="E218" s="217" t="s">
        <v>238</v>
      </c>
      <c r="F218" s="89">
        <f aca="true" t="shared" si="50" ref="F218:L218">SUM(F220)</f>
        <v>0</v>
      </c>
      <c r="G218" s="89">
        <f t="shared" si="50"/>
        <v>0</v>
      </c>
      <c r="H218" s="218">
        <f t="shared" si="50"/>
        <v>0</v>
      </c>
      <c r="I218" s="89">
        <f t="shared" si="50"/>
        <v>0</v>
      </c>
      <c r="J218" s="218">
        <f t="shared" si="50"/>
        <v>0</v>
      </c>
      <c r="K218" s="89">
        <f t="shared" si="50"/>
        <v>0</v>
      </c>
      <c r="L218" s="89">
        <f t="shared" si="50"/>
        <v>0</v>
      </c>
    </row>
    <row r="219" spans="1:12" s="222" customFormat="1" ht="15.75" customHeight="1">
      <c r="A219" s="219"/>
      <c r="B219" s="211"/>
      <c r="C219" s="220"/>
      <c r="D219" s="221"/>
      <c r="E219" s="217" t="s">
        <v>452</v>
      </c>
      <c r="F219" s="89"/>
      <c r="G219" s="89"/>
      <c r="H219" s="218"/>
      <c r="I219" s="89"/>
      <c r="J219" s="218"/>
      <c r="K219" s="89"/>
      <c r="L219" s="89"/>
    </row>
    <row r="220" spans="1:12" ht="25.5" customHeight="1" thickBot="1">
      <c r="A220" s="219">
        <v>2531</v>
      </c>
      <c r="B220" s="246" t="s">
        <v>3</v>
      </c>
      <c r="C220" s="220">
        <v>3</v>
      </c>
      <c r="D220" s="221">
        <v>1</v>
      </c>
      <c r="E220" s="217" t="s">
        <v>238</v>
      </c>
      <c r="F220" s="104">
        <f>SUM(G220:H220)</f>
        <v>0</v>
      </c>
      <c r="G220" s="104"/>
      <c r="H220" s="104"/>
      <c r="I220" s="104"/>
      <c r="J220" s="104"/>
      <c r="K220" s="104"/>
      <c r="L220" s="104"/>
    </row>
    <row r="221" spans="1:12" ht="30" customHeight="1">
      <c r="A221" s="219">
        <v>2540</v>
      </c>
      <c r="B221" s="246" t="s">
        <v>3</v>
      </c>
      <c r="C221" s="220">
        <v>4</v>
      </c>
      <c r="D221" s="221">
        <v>0</v>
      </c>
      <c r="E221" s="217" t="s">
        <v>239</v>
      </c>
      <c r="F221" s="89">
        <f aca="true" t="shared" si="51" ref="F221:L221">SUM(F223)</f>
        <v>0</v>
      </c>
      <c r="G221" s="89">
        <f t="shared" si="51"/>
        <v>0</v>
      </c>
      <c r="H221" s="218">
        <f t="shared" si="51"/>
        <v>0</v>
      </c>
      <c r="I221" s="89">
        <f t="shared" si="51"/>
        <v>0</v>
      </c>
      <c r="J221" s="218">
        <f t="shared" si="51"/>
        <v>0</v>
      </c>
      <c r="K221" s="89">
        <f t="shared" si="51"/>
        <v>0</v>
      </c>
      <c r="L221" s="89">
        <f t="shared" si="51"/>
        <v>0</v>
      </c>
    </row>
    <row r="222" spans="1:12" s="222" customFormat="1" ht="16.5" customHeight="1">
      <c r="A222" s="219"/>
      <c r="B222" s="211"/>
      <c r="C222" s="220"/>
      <c r="D222" s="221"/>
      <c r="E222" s="217" t="s">
        <v>452</v>
      </c>
      <c r="F222" s="89"/>
      <c r="G222" s="89"/>
      <c r="H222" s="218"/>
      <c r="I222" s="89"/>
      <c r="J222" s="218"/>
      <c r="K222" s="89"/>
      <c r="L222" s="89"/>
    </row>
    <row r="223" spans="1:12" ht="24" customHeight="1" thickBot="1">
      <c r="A223" s="219">
        <v>2541</v>
      </c>
      <c r="B223" s="246" t="s">
        <v>3</v>
      </c>
      <c r="C223" s="220">
        <v>4</v>
      </c>
      <c r="D223" s="221">
        <v>1</v>
      </c>
      <c r="E223" s="217" t="s">
        <v>239</v>
      </c>
      <c r="F223" s="104">
        <f>SUM(G223:H223)</f>
        <v>0</v>
      </c>
      <c r="G223" s="228"/>
      <c r="H223" s="228"/>
      <c r="I223" s="228"/>
      <c r="J223" s="228"/>
      <c r="K223" s="228"/>
      <c r="L223" s="228"/>
    </row>
    <row r="224" spans="1:12" ht="48" customHeight="1">
      <c r="A224" s="219">
        <v>2550</v>
      </c>
      <c r="B224" s="246" t="s">
        <v>3</v>
      </c>
      <c r="C224" s="220">
        <v>5</v>
      </c>
      <c r="D224" s="221">
        <v>0</v>
      </c>
      <c r="E224" s="217" t="s">
        <v>240</v>
      </c>
      <c r="F224" s="89">
        <f aca="true" t="shared" si="52" ref="F224:L224">SUM(F226)</f>
        <v>0</v>
      </c>
      <c r="G224" s="89">
        <f t="shared" si="52"/>
        <v>0</v>
      </c>
      <c r="H224" s="218">
        <f t="shared" si="52"/>
        <v>0</v>
      </c>
      <c r="I224" s="89">
        <f t="shared" si="52"/>
        <v>0</v>
      </c>
      <c r="J224" s="218">
        <f t="shared" si="52"/>
        <v>0</v>
      </c>
      <c r="K224" s="89">
        <f t="shared" si="52"/>
        <v>0</v>
      </c>
      <c r="L224" s="89">
        <f t="shared" si="52"/>
        <v>0</v>
      </c>
    </row>
    <row r="225" spans="1:12" s="222" customFormat="1" ht="14.25" customHeight="1">
      <c r="A225" s="219"/>
      <c r="B225" s="211"/>
      <c r="C225" s="220"/>
      <c r="D225" s="221"/>
      <c r="E225" s="217" t="s">
        <v>452</v>
      </c>
      <c r="F225" s="89"/>
      <c r="G225" s="89"/>
      <c r="H225" s="218"/>
      <c r="I225" s="89"/>
      <c r="J225" s="218"/>
      <c r="K225" s="89"/>
      <c r="L225" s="89"/>
    </row>
    <row r="226" spans="1:12" ht="52.5" customHeight="1" thickBot="1">
      <c r="A226" s="219">
        <v>2551</v>
      </c>
      <c r="B226" s="246" t="s">
        <v>3</v>
      </c>
      <c r="C226" s="220">
        <v>5</v>
      </c>
      <c r="D226" s="221">
        <v>1</v>
      </c>
      <c r="E226" s="217" t="s">
        <v>240</v>
      </c>
      <c r="F226" s="104">
        <f>SUM(G226:H226)</f>
        <v>0</v>
      </c>
      <c r="G226" s="104"/>
      <c r="H226" s="234"/>
      <c r="I226" s="104"/>
      <c r="J226" s="234"/>
      <c r="K226" s="104"/>
      <c r="L226" s="104"/>
    </row>
    <row r="227" spans="1:12" ht="38.25" customHeight="1">
      <c r="A227" s="219">
        <v>2560</v>
      </c>
      <c r="B227" s="246" t="s">
        <v>3</v>
      </c>
      <c r="C227" s="220">
        <v>6</v>
      </c>
      <c r="D227" s="221">
        <v>0</v>
      </c>
      <c r="E227" s="217" t="s">
        <v>241</v>
      </c>
      <c r="F227" s="89">
        <f aca="true" t="shared" si="53" ref="F227:L227">SUM(F229)</f>
        <v>2200</v>
      </c>
      <c r="G227" s="89">
        <f t="shared" si="53"/>
        <v>1200</v>
      </c>
      <c r="H227" s="218">
        <f t="shared" si="53"/>
        <v>1000</v>
      </c>
      <c r="I227" s="89">
        <f t="shared" si="53"/>
        <v>1000</v>
      </c>
      <c r="J227" s="218">
        <f t="shared" si="53"/>
        <v>1600</v>
      </c>
      <c r="K227" s="89">
        <f t="shared" si="53"/>
        <v>2200</v>
      </c>
      <c r="L227" s="89">
        <f t="shared" si="53"/>
        <v>2200</v>
      </c>
    </row>
    <row r="228" spans="1:12" s="222" customFormat="1" ht="21" customHeight="1">
      <c r="A228" s="219"/>
      <c r="B228" s="211"/>
      <c r="C228" s="220"/>
      <c r="D228" s="221"/>
      <c r="E228" s="217" t="s">
        <v>452</v>
      </c>
      <c r="F228" s="89"/>
      <c r="G228" s="89"/>
      <c r="H228" s="218"/>
      <c r="I228" s="89"/>
      <c r="J228" s="218"/>
      <c r="K228" s="89"/>
      <c r="L228" s="89"/>
    </row>
    <row r="229" spans="1:12" ht="37.5" customHeight="1" thickBot="1">
      <c r="A229" s="219">
        <v>2561</v>
      </c>
      <c r="B229" s="246" t="s">
        <v>3</v>
      </c>
      <c r="C229" s="220">
        <v>6</v>
      </c>
      <c r="D229" s="221">
        <v>1</v>
      </c>
      <c r="E229" s="249" t="s">
        <v>241</v>
      </c>
      <c r="F229" s="104">
        <f>SUM(G229:H229)</f>
        <v>2200</v>
      </c>
      <c r="G229" s="228">
        <f>SUM(G230:G231)</f>
        <v>1200</v>
      </c>
      <c r="H229" s="228">
        <f>SUM(H230:H232)</f>
        <v>1000</v>
      </c>
      <c r="I229" s="228">
        <f>SUM(I230:I232)</f>
        <v>1000</v>
      </c>
      <c r="J229" s="228">
        <f>SUM(J230:J232)</f>
        <v>1600</v>
      </c>
      <c r="K229" s="228">
        <f>SUM(K230:K232)</f>
        <v>2200</v>
      </c>
      <c r="L229" s="228">
        <f>SUM(L230:L232)</f>
        <v>2200</v>
      </c>
    </row>
    <row r="230" spans="1:12" ht="39" customHeight="1" thickBot="1">
      <c r="A230" s="219"/>
      <c r="B230" s="246"/>
      <c r="C230" s="220"/>
      <c r="D230" s="221"/>
      <c r="E230" s="364" t="s">
        <v>720</v>
      </c>
      <c r="F230" s="104">
        <f>SUM(G230:H230)</f>
        <v>1200</v>
      </c>
      <c r="G230" s="89">
        <v>1200</v>
      </c>
      <c r="H230" s="218"/>
      <c r="I230" s="89"/>
      <c r="J230" s="218">
        <v>600</v>
      </c>
      <c r="K230" s="89">
        <v>1200</v>
      </c>
      <c r="L230" s="89">
        <v>1200</v>
      </c>
    </row>
    <row r="231" spans="1:12" ht="27.75" customHeight="1" hidden="1" thickBot="1">
      <c r="A231" s="219"/>
      <c r="B231" s="246"/>
      <c r="C231" s="220"/>
      <c r="D231" s="221"/>
      <c r="E231" s="217"/>
      <c r="F231" s="104">
        <f>SUM(G231:H231)</f>
        <v>0</v>
      </c>
      <c r="G231" s="89"/>
      <c r="H231" s="218"/>
      <c r="I231" s="89"/>
      <c r="J231" s="218"/>
      <c r="K231" s="89"/>
      <c r="L231" s="89"/>
    </row>
    <row r="232" spans="1:12" ht="27.75" customHeight="1" thickBot="1">
      <c r="A232" s="219"/>
      <c r="B232" s="246"/>
      <c r="C232" s="220"/>
      <c r="D232" s="221"/>
      <c r="E232" s="366" t="s">
        <v>759</v>
      </c>
      <c r="F232" s="104">
        <f>SUM(G232:H232)</f>
        <v>1000</v>
      </c>
      <c r="G232" s="89"/>
      <c r="H232" s="218">
        <v>1000</v>
      </c>
      <c r="I232" s="89">
        <v>1000</v>
      </c>
      <c r="J232" s="218">
        <v>1000</v>
      </c>
      <c r="K232" s="89">
        <v>1000</v>
      </c>
      <c r="L232" s="89">
        <v>1000</v>
      </c>
    </row>
    <row r="233" spans="1:12" s="216" customFormat="1" ht="48" customHeight="1">
      <c r="A233" s="219">
        <v>2600</v>
      </c>
      <c r="B233" s="246" t="s">
        <v>4</v>
      </c>
      <c r="C233" s="247">
        <v>0</v>
      </c>
      <c r="D233" s="248">
        <v>0</v>
      </c>
      <c r="E233" s="249" t="s">
        <v>799</v>
      </c>
      <c r="F233" s="235">
        <f aca="true" t="shared" si="54" ref="F233:L233">SUM(F235,F238,F241,F246,F254,F257,)</f>
        <v>72150.6</v>
      </c>
      <c r="G233" s="235">
        <f t="shared" si="54"/>
        <v>57150.6</v>
      </c>
      <c r="H233" s="245">
        <f t="shared" si="54"/>
        <v>15000</v>
      </c>
      <c r="I233" s="235">
        <f t="shared" si="54"/>
        <v>25643.2</v>
      </c>
      <c r="J233" s="245">
        <f t="shared" si="54"/>
        <v>52274.600000000006</v>
      </c>
      <c r="K233" s="235">
        <f t="shared" si="54"/>
        <v>62874.600000000006</v>
      </c>
      <c r="L233" s="235">
        <f t="shared" si="54"/>
        <v>72150.6</v>
      </c>
    </row>
    <row r="234" spans="1:12" ht="17.25" customHeight="1">
      <c r="A234" s="210"/>
      <c r="B234" s="211"/>
      <c r="C234" s="212"/>
      <c r="D234" s="213"/>
      <c r="E234" s="217" t="s">
        <v>451</v>
      </c>
      <c r="F234" s="157"/>
      <c r="G234" s="157"/>
      <c r="H234" s="244"/>
      <c r="I234" s="157"/>
      <c r="J234" s="244"/>
      <c r="K234" s="157"/>
      <c r="L234" s="157"/>
    </row>
    <row r="235" spans="1:12" ht="16.5" customHeight="1">
      <c r="A235" s="219">
        <v>2610</v>
      </c>
      <c r="B235" s="246" t="s">
        <v>4</v>
      </c>
      <c r="C235" s="220">
        <v>1</v>
      </c>
      <c r="D235" s="221">
        <v>0</v>
      </c>
      <c r="E235" s="217" t="s">
        <v>242</v>
      </c>
      <c r="F235" s="89">
        <f aca="true" t="shared" si="55" ref="F235:L235">SUM(F237)</f>
        <v>0</v>
      </c>
      <c r="G235" s="89">
        <f t="shared" si="55"/>
        <v>0</v>
      </c>
      <c r="H235" s="218">
        <f t="shared" si="55"/>
        <v>0</v>
      </c>
      <c r="I235" s="89">
        <f t="shared" si="55"/>
        <v>0</v>
      </c>
      <c r="J235" s="218">
        <f t="shared" si="55"/>
        <v>0</v>
      </c>
      <c r="K235" s="89">
        <f t="shared" si="55"/>
        <v>0</v>
      </c>
      <c r="L235" s="89">
        <f t="shared" si="55"/>
        <v>0</v>
      </c>
    </row>
    <row r="236" spans="1:12" s="222" customFormat="1" ht="14.25" customHeight="1">
      <c r="A236" s="219"/>
      <c r="B236" s="211"/>
      <c r="C236" s="220"/>
      <c r="D236" s="221"/>
      <c r="E236" s="217" t="s">
        <v>452</v>
      </c>
      <c r="F236" s="89"/>
      <c r="G236" s="89"/>
      <c r="H236" s="218"/>
      <c r="I236" s="89"/>
      <c r="J236" s="218"/>
      <c r="K236" s="89"/>
      <c r="L236" s="89"/>
    </row>
    <row r="237" spans="1:12" ht="21" customHeight="1" thickBot="1">
      <c r="A237" s="219">
        <v>2611</v>
      </c>
      <c r="B237" s="246" t="s">
        <v>4</v>
      </c>
      <c r="C237" s="220">
        <v>1</v>
      </c>
      <c r="D237" s="221">
        <v>1</v>
      </c>
      <c r="E237" s="217" t="s">
        <v>243</v>
      </c>
      <c r="F237" s="104">
        <f>SUM(G237:H237)</f>
        <v>0</v>
      </c>
      <c r="G237" s="228"/>
      <c r="H237" s="228"/>
      <c r="I237" s="228"/>
      <c r="J237" s="228"/>
      <c r="K237" s="228"/>
      <c r="L237" s="228"/>
    </row>
    <row r="238" spans="1:12" ht="17.25" customHeight="1">
      <c r="A238" s="219">
        <v>2620</v>
      </c>
      <c r="B238" s="246" t="s">
        <v>4</v>
      </c>
      <c r="C238" s="220">
        <v>2</v>
      </c>
      <c r="D238" s="221">
        <v>0</v>
      </c>
      <c r="E238" s="217" t="s">
        <v>244</v>
      </c>
      <c r="F238" s="89">
        <f aca="true" t="shared" si="56" ref="F238:L238">SUM(F240)</f>
        <v>0</v>
      </c>
      <c r="G238" s="89">
        <f t="shared" si="56"/>
        <v>0</v>
      </c>
      <c r="H238" s="218">
        <f t="shared" si="56"/>
        <v>0</v>
      </c>
      <c r="I238" s="89">
        <f t="shared" si="56"/>
        <v>0</v>
      </c>
      <c r="J238" s="218">
        <f t="shared" si="56"/>
        <v>0</v>
      </c>
      <c r="K238" s="89">
        <f t="shared" si="56"/>
        <v>0</v>
      </c>
      <c r="L238" s="89">
        <f t="shared" si="56"/>
        <v>0</v>
      </c>
    </row>
    <row r="239" spans="1:12" s="222" customFormat="1" ht="10.5" customHeight="1">
      <c r="A239" s="219"/>
      <c r="B239" s="211"/>
      <c r="C239" s="220"/>
      <c r="D239" s="221"/>
      <c r="E239" s="217" t="s">
        <v>452</v>
      </c>
      <c r="F239" s="89"/>
      <c r="G239" s="89"/>
      <c r="H239" s="218"/>
      <c r="I239" s="89"/>
      <c r="J239" s="218"/>
      <c r="K239" s="89"/>
      <c r="L239" s="89"/>
    </row>
    <row r="240" spans="1:12" ht="13.5" customHeight="1" thickBot="1">
      <c r="A240" s="219">
        <v>2621</v>
      </c>
      <c r="B240" s="246" t="s">
        <v>4</v>
      </c>
      <c r="C240" s="220">
        <v>2</v>
      </c>
      <c r="D240" s="221">
        <v>1</v>
      </c>
      <c r="E240" s="217" t="s">
        <v>244</v>
      </c>
      <c r="F240" s="104">
        <f>SUM(G240:H240)</f>
        <v>0</v>
      </c>
      <c r="G240" s="104"/>
      <c r="H240" s="234"/>
      <c r="I240" s="104"/>
      <c r="J240" s="234"/>
      <c r="K240" s="104"/>
      <c r="L240" s="104"/>
    </row>
    <row r="241" spans="1:12" ht="18.75" customHeight="1">
      <c r="A241" s="219">
        <v>2630</v>
      </c>
      <c r="B241" s="246" t="s">
        <v>4</v>
      </c>
      <c r="C241" s="220">
        <v>3</v>
      </c>
      <c r="D241" s="221">
        <v>0</v>
      </c>
      <c r="E241" s="217" t="s">
        <v>245</v>
      </c>
      <c r="F241" s="89">
        <f aca="true" t="shared" si="57" ref="F241:L241">SUM(F243)</f>
        <v>18306</v>
      </c>
      <c r="G241" s="89">
        <f t="shared" si="57"/>
        <v>18306</v>
      </c>
      <c r="H241" s="218">
        <f t="shared" si="57"/>
        <v>0</v>
      </c>
      <c r="I241" s="89">
        <f t="shared" si="57"/>
        <v>4250</v>
      </c>
      <c r="J241" s="218">
        <f t="shared" si="57"/>
        <v>8550</v>
      </c>
      <c r="K241" s="89">
        <f t="shared" si="57"/>
        <v>14050</v>
      </c>
      <c r="L241" s="89">
        <f t="shared" si="57"/>
        <v>18306</v>
      </c>
    </row>
    <row r="242" spans="1:12" s="222" customFormat="1" ht="15.75" customHeight="1">
      <c r="A242" s="219"/>
      <c r="B242" s="211"/>
      <c r="C242" s="220"/>
      <c r="D242" s="221"/>
      <c r="E242" s="217" t="s">
        <v>452</v>
      </c>
      <c r="F242" s="89"/>
      <c r="G242" s="89"/>
      <c r="H242" s="218"/>
      <c r="I242" s="89"/>
      <c r="J242" s="218"/>
      <c r="K242" s="89"/>
      <c r="L242" s="89"/>
    </row>
    <row r="243" spans="1:12" ht="15" customHeight="1" thickBot="1">
      <c r="A243" s="219">
        <v>2631</v>
      </c>
      <c r="B243" s="246" t="s">
        <v>4</v>
      </c>
      <c r="C243" s="220">
        <v>3</v>
      </c>
      <c r="D243" s="221">
        <v>1</v>
      </c>
      <c r="E243" s="249" t="s">
        <v>246</v>
      </c>
      <c r="F243" s="104">
        <f>SUM(G243:H243)</f>
        <v>18306</v>
      </c>
      <c r="G243" s="228">
        <f aca="true" t="shared" si="58" ref="G243:L243">G244+G245</f>
        <v>18306</v>
      </c>
      <c r="H243" s="228">
        <f t="shared" si="58"/>
        <v>0</v>
      </c>
      <c r="I243" s="228">
        <f t="shared" si="58"/>
        <v>4250</v>
      </c>
      <c r="J243" s="228">
        <f t="shared" si="58"/>
        <v>8550</v>
      </c>
      <c r="K243" s="228">
        <f t="shared" si="58"/>
        <v>14050</v>
      </c>
      <c r="L243" s="228">
        <f t="shared" si="58"/>
        <v>18306</v>
      </c>
    </row>
    <row r="244" spans="1:12" ht="47.25" customHeight="1" thickBot="1">
      <c r="A244" s="219"/>
      <c r="B244" s="246"/>
      <c r="C244" s="220"/>
      <c r="D244" s="221"/>
      <c r="E244" s="364" t="s">
        <v>720</v>
      </c>
      <c r="F244" s="104">
        <f>SUM(G244:H244)</f>
        <v>18256</v>
      </c>
      <c r="G244" s="89">
        <v>18256</v>
      </c>
      <c r="H244" s="218"/>
      <c r="I244" s="89">
        <v>4200</v>
      </c>
      <c r="J244" s="218">
        <v>8500</v>
      </c>
      <c r="K244" s="89">
        <v>14000</v>
      </c>
      <c r="L244" s="89">
        <v>18256</v>
      </c>
    </row>
    <row r="245" spans="1:12" ht="15" customHeight="1" thickBot="1">
      <c r="A245" s="219"/>
      <c r="B245" s="246"/>
      <c r="C245" s="220"/>
      <c r="D245" s="221"/>
      <c r="E245" s="360" t="s">
        <v>745</v>
      </c>
      <c r="F245" s="104">
        <f>SUM(G245:H245)</f>
        <v>50</v>
      </c>
      <c r="G245" s="89">
        <v>50</v>
      </c>
      <c r="H245" s="218"/>
      <c r="I245" s="89">
        <v>50</v>
      </c>
      <c r="J245" s="218">
        <v>50</v>
      </c>
      <c r="K245" s="89">
        <v>50</v>
      </c>
      <c r="L245" s="89">
        <v>50</v>
      </c>
    </row>
    <row r="246" spans="1:12" ht="15.75" customHeight="1">
      <c r="A246" s="219">
        <v>2640</v>
      </c>
      <c r="B246" s="246" t="s">
        <v>4</v>
      </c>
      <c r="C246" s="220">
        <v>4</v>
      </c>
      <c r="D246" s="221">
        <v>0</v>
      </c>
      <c r="E246" s="217" t="s">
        <v>247</v>
      </c>
      <c r="F246" s="89">
        <f aca="true" t="shared" si="59" ref="F246:L246">SUM(F248)</f>
        <v>16867.2</v>
      </c>
      <c r="G246" s="89">
        <f t="shared" si="59"/>
        <v>16867.2</v>
      </c>
      <c r="H246" s="218">
        <f t="shared" si="59"/>
        <v>0</v>
      </c>
      <c r="I246" s="89">
        <f t="shared" si="59"/>
        <v>5593.2</v>
      </c>
      <c r="J246" s="218">
        <f t="shared" si="59"/>
        <v>9947.2</v>
      </c>
      <c r="K246" s="89">
        <f t="shared" si="59"/>
        <v>13247.2</v>
      </c>
      <c r="L246" s="89">
        <f t="shared" si="59"/>
        <v>16867.2</v>
      </c>
    </row>
    <row r="247" spans="1:12" s="222" customFormat="1" ht="14.25" customHeight="1">
      <c r="A247" s="219"/>
      <c r="B247" s="211"/>
      <c r="C247" s="220"/>
      <c r="D247" s="221"/>
      <c r="E247" s="217" t="s">
        <v>452</v>
      </c>
      <c r="F247" s="89"/>
      <c r="G247" s="89"/>
      <c r="H247" s="218"/>
      <c r="I247" s="89"/>
      <c r="J247" s="218"/>
      <c r="K247" s="89"/>
      <c r="L247" s="89"/>
    </row>
    <row r="248" spans="1:12" ht="13.5" customHeight="1" thickBot="1">
      <c r="A248" s="219">
        <v>2641</v>
      </c>
      <c r="B248" s="246" t="s">
        <v>4</v>
      </c>
      <c r="C248" s="220">
        <v>4</v>
      </c>
      <c r="D248" s="221">
        <v>1</v>
      </c>
      <c r="E248" s="249" t="s">
        <v>248</v>
      </c>
      <c r="F248" s="104">
        <f aca="true" t="shared" si="60" ref="F248:F253">SUM(G248:H248)</f>
        <v>16867.2</v>
      </c>
      <c r="G248" s="228">
        <f aca="true" t="shared" si="61" ref="G248:L248">G249+G250+G251+G252+G253</f>
        <v>16867.2</v>
      </c>
      <c r="H248" s="228">
        <f t="shared" si="61"/>
        <v>0</v>
      </c>
      <c r="I248" s="228">
        <f t="shared" si="61"/>
        <v>5593.2</v>
      </c>
      <c r="J248" s="228">
        <f t="shared" si="61"/>
        <v>9947.2</v>
      </c>
      <c r="K248" s="228">
        <f t="shared" si="61"/>
        <v>13247.2</v>
      </c>
      <c r="L248" s="228">
        <f t="shared" si="61"/>
        <v>16867.2</v>
      </c>
    </row>
    <row r="249" spans="1:12" ht="23.25" customHeight="1" thickBot="1">
      <c r="A249" s="219"/>
      <c r="B249" s="246"/>
      <c r="C249" s="220"/>
      <c r="D249" s="221"/>
      <c r="E249" s="366" t="s">
        <v>696</v>
      </c>
      <c r="F249" s="104">
        <f t="shared" si="60"/>
        <v>9062.2</v>
      </c>
      <c r="G249" s="89">
        <v>9062.2</v>
      </c>
      <c r="H249" s="218"/>
      <c r="I249" s="89">
        <v>2843.2</v>
      </c>
      <c r="J249" s="218">
        <v>4762.2</v>
      </c>
      <c r="K249" s="89">
        <v>6562.2</v>
      </c>
      <c r="L249" s="89">
        <v>9062.2</v>
      </c>
    </row>
    <row r="250" spans="1:12" ht="45.75" customHeight="1" thickBot="1">
      <c r="A250" s="219"/>
      <c r="B250" s="246"/>
      <c r="C250" s="220"/>
      <c r="D250" s="221"/>
      <c r="E250" s="409" t="s">
        <v>720</v>
      </c>
      <c r="F250" s="104">
        <f t="shared" si="60"/>
        <v>6120</v>
      </c>
      <c r="G250" s="89">
        <v>6120</v>
      </c>
      <c r="H250" s="218"/>
      <c r="I250" s="89">
        <v>2000</v>
      </c>
      <c r="J250" s="218">
        <v>3500</v>
      </c>
      <c r="K250" s="89">
        <v>5000</v>
      </c>
      <c r="L250" s="89">
        <v>6120</v>
      </c>
    </row>
    <row r="251" spans="1:12" ht="21.75" customHeight="1" thickBot="1">
      <c r="A251" s="219"/>
      <c r="B251" s="246"/>
      <c r="C251" s="220"/>
      <c r="D251" s="221"/>
      <c r="E251" s="409" t="s">
        <v>725</v>
      </c>
      <c r="F251" s="104">
        <f t="shared" si="60"/>
        <v>1685</v>
      </c>
      <c r="G251" s="89">
        <v>1685</v>
      </c>
      <c r="H251" s="218"/>
      <c r="I251" s="89">
        <v>750</v>
      </c>
      <c r="J251" s="218">
        <v>1685</v>
      </c>
      <c r="K251" s="89">
        <v>1685</v>
      </c>
      <c r="L251" s="89">
        <v>1685</v>
      </c>
    </row>
    <row r="252" spans="1:12" ht="13.5" customHeight="1" thickBot="1">
      <c r="A252" s="219"/>
      <c r="B252" s="246"/>
      <c r="C252" s="220"/>
      <c r="D252" s="221"/>
      <c r="E252" s="217"/>
      <c r="F252" s="104">
        <f t="shared" si="60"/>
        <v>0</v>
      </c>
      <c r="G252" s="89"/>
      <c r="H252" s="218"/>
      <c r="I252" s="89"/>
      <c r="J252" s="218"/>
      <c r="K252" s="89"/>
      <c r="L252" s="89"/>
    </row>
    <row r="253" spans="1:12" ht="13.5" customHeight="1" thickBot="1">
      <c r="A253" s="219"/>
      <c r="B253" s="246"/>
      <c r="C253" s="220"/>
      <c r="D253" s="221"/>
      <c r="E253" s="217"/>
      <c r="F253" s="104">
        <f t="shared" si="60"/>
        <v>0</v>
      </c>
      <c r="G253" s="89"/>
      <c r="H253" s="218"/>
      <c r="I253" s="89"/>
      <c r="J253" s="218"/>
      <c r="K253" s="89"/>
      <c r="L253" s="89"/>
    </row>
    <row r="254" spans="1:12" ht="48.75" customHeight="1">
      <c r="A254" s="219">
        <v>2650</v>
      </c>
      <c r="B254" s="246" t="s">
        <v>4</v>
      </c>
      <c r="C254" s="220">
        <v>5</v>
      </c>
      <c r="D254" s="221">
        <v>0</v>
      </c>
      <c r="E254" s="217" t="s">
        <v>255</v>
      </c>
      <c r="F254" s="89">
        <f aca="true" t="shared" si="62" ref="F254:L254">SUM(F256)</f>
        <v>0</v>
      </c>
      <c r="G254" s="89">
        <f t="shared" si="62"/>
        <v>0</v>
      </c>
      <c r="H254" s="218">
        <f t="shared" si="62"/>
        <v>0</v>
      </c>
      <c r="I254" s="89">
        <f t="shared" si="62"/>
        <v>0</v>
      </c>
      <c r="J254" s="218">
        <f t="shared" si="62"/>
        <v>0</v>
      </c>
      <c r="K254" s="89">
        <f t="shared" si="62"/>
        <v>0</v>
      </c>
      <c r="L254" s="89">
        <f t="shared" si="62"/>
        <v>0</v>
      </c>
    </row>
    <row r="255" spans="1:12" s="222" customFormat="1" ht="14.25" customHeight="1">
      <c r="A255" s="219"/>
      <c r="B255" s="211"/>
      <c r="C255" s="220"/>
      <c r="D255" s="221"/>
      <c r="E255" s="217" t="s">
        <v>452</v>
      </c>
      <c r="F255" s="89"/>
      <c r="G255" s="89"/>
      <c r="H255" s="218"/>
      <c r="I255" s="89"/>
      <c r="J255" s="218"/>
      <c r="K255" s="89"/>
      <c r="L255" s="89"/>
    </row>
    <row r="256" spans="1:12" ht="47.25" customHeight="1" thickBot="1">
      <c r="A256" s="219">
        <v>2651</v>
      </c>
      <c r="B256" s="246" t="s">
        <v>4</v>
      </c>
      <c r="C256" s="220">
        <v>5</v>
      </c>
      <c r="D256" s="221">
        <v>1</v>
      </c>
      <c r="E256" s="217" t="s">
        <v>255</v>
      </c>
      <c r="F256" s="104">
        <f>SUM(G256:H256)</f>
        <v>0</v>
      </c>
      <c r="G256" s="104"/>
      <c r="H256" s="234"/>
      <c r="I256" s="104"/>
      <c r="J256" s="234"/>
      <c r="K256" s="104"/>
      <c r="L256" s="104"/>
    </row>
    <row r="257" spans="1:12" ht="35.25" customHeight="1">
      <c r="A257" s="219">
        <v>2660</v>
      </c>
      <c r="B257" s="246" t="s">
        <v>4</v>
      </c>
      <c r="C257" s="220">
        <v>6</v>
      </c>
      <c r="D257" s="221">
        <v>0</v>
      </c>
      <c r="E257" s="217" t="s">
        <v>261</v>
      </c>
      <c r="F257" s="89">
        <f aca="true" t="shared" si="63" ref="F257:L257">SUM(F259)</f>
        <v>36977.4</v>
      </c>
      <c r="G257" s="89">
        <f t="shared" si="63"/>
        <v>21977.4</v>
      </c>
      <c r="H257" s="218">
        <f t="shared" si="63"/>
        <v>15000</v>
      </c>
      <c r="I257" s="108">
        <f t="shared" si="63"/>
        <v>15800</v>
      </c>
      <c r="J257" s="218">
        <f t="shared" si="63"/>
        <v>33777.4</v>
      </c>
      <c r="K257" s="108">
        <f t="shared" si="63"/>
        <v>35577.4</v>
      </c>
      <c r="L257" s="108">
        <f t="shared" si="63"/>
        <v>36977.4</v>
      </c>
    </row>
    <row r="258" spans="1:12" s="222" customFormat="1" ht="14.25" customHeight="1">
      <c r="A258" s="219"/>
      <c r="B258" s="211"/>
      <c r="C258" s="220"/>
      <c r="D258" s="221"/>
      <c r="E258" s="217" t="s">
        <v>452</v>
      </c>
      <c r="F258" s="89"/>
      <c r="G258" s="89"/>
      <c r="H258" s="218"/>
      <c r="I258" s="228"/>
      <c r="J258" s="242"/>
      <c r="K258" s="228"/>
      <c r="L258" s="228"/>
    </row>
    <row r="259" spans="1:12" ht="37.5" customHeight="1" thickBot="1">
      <c r="A259" s="219">
        <v>2661</v>
      </c>
      <c r="B259" s="246" t="s">
        <v>4</v>
      </c>
      <c r="C259" s="220">
        <v>6</v>
      </c>
      <c r="D259" s="221">
        <v>1</v>
      </c>
      <c r="E259" s="467" t="s">
        <v>261</v>
      </c>
      <c r="F259" s="406">
        <f aca="true" t="shared" si="64" ref="F259:F264">SUM(G259:H259)</f>
        <v>36977.4</v>
      </c>
      <c r="G259" s="228">
        <f aca="true" t="shared" si="65" ref="G259:L259">G260+G261+G262</f>
        <v>21977.4</v>
      </c>
      <c r="H259" s="241">
        <f t="shared" si="65"/>
        <v>15000</v>
      </c>
      <c r="I259" s="253">
        <f t="shared" si="65"/>
        <v>15800</v>
      </c>
      <c r="J259" s="253">
        <f t="shared" si="65"/>
        <v>33777.4</v>
      </c>
      <c r="K259" s="253">
        <f t="shared" si="65"/>
        <v>35577.4</v>
      </c>
      <c r="L259" s="253">
        <f t="shared" si="65"/>
        <v>36977.4</v>
      </c>
    </row>
    <row r="260" spans="1:12" ht="37.5" customHeight="1" thickBot="1">
      <c r="A260" s="219"/>
      <c r="B260" s="246"/>
      <c r="C260" s="220"/>
      <c r="D260" s="221"/>
      <c r="E260" s="478" t="s">
        <v>882</v>
      </c>
      <c r="F260" s="104">
        <f t="shared" si="64"/>
        <v>15577.4</v>
      </c>
      <c r="G260" s="89">
        <v>15577.4</v>
      </c>
      <c r="H260" s="242"/>
      <c r="I260" s="253"/>
      <c r="J260" s="253">
        <v>15577.4</v>
      </c>
      <c r="K260" s="253">
        <v>15577.4</v>
      </c>
      <c r="L260" s="253">
        <v>15577.4</v>
      </c>
    </row>
    <row r="261" spans="1:12" ht="36.75" customHeight="1" thickBot="1">
      <c r="A261" s="219"/>
      <c r="B261" s="246"/>
      <c r="C261" s="220"/>
      <c r="D261" s="221"/>
      <c r="E261" s="479" t="s">
        <v>720</v>
      </c>
      <c r="F261" s="104">
        <f t="shared" si="64"/>
        <v>6400</v>
      </c>
      <c r="G261" s="89">
        <v>6400</v>
      </c>
      <c r="H261" s="218"/>
      <c r="I261" s="157">
        <v>800</v>
      </c>
      <c r="J261" s="244">
        <v>3200</v>
      </c>
      <c r="K261" s="157">
        <v>5000</v>
      </c>
      <c r="L261" s="157">
        <v>6400</v>
      </c>
    </row>
    <row r="262" spans="1:12" ht="36.75" customHeight="1" thickBot="1">
      <c r="A262" s="219"/>
      <c r="B262" s="246"/>
      <c r="C262" s="220"/>
      <c r="D262" s="221"/>
      <c r="E262" s="360" t="s">
        <v>760</v>
      </c>
      <c r="F262" s="104">
        <f t="shared" si="64"/>
        <v>15000</v>
      </c>
      <c r="G262" s="89"/>
      <c r="H262" s="218">
        <f>SUM(H263)</f>
        <v>15000</v>
      </c>
      <c r="I262" s="89">
        <f>SUM(I263)</f>
        <v>15000</v>
      </c>
      <c r="J262" s="218">
        <f>SUM(J263)</f>
        <v>15000</v>
      </c>
      <c r="K262" s="89">
        <f>SUM(K263)</f>
        <v>15000</v>
      </c>
      <c r="L262" s="89">
        <f>SUM(L263)</f>
        <v>15000</v>
      </c>
    </row>
    <row r="263" spans="1:12" ht="36.75" customHeight="1" thickBot="1">
      <c r="A263" s="219"/>
      <c r="B263" s="246"/>
      <c r="C263" s="220"/>
      <c r="D263" s="221"/>
      <c r="E263" s="410" t="s">
        <v>761</v>
      </c>
      <c r="F263" s="104">
        <f t="shared" si="64"/>
        <v>15000</v>
      </c>
      <c r="G263" s="89"/>
      <c r="H263" s="218">
        <v>15000</v>
      </c>
      <c r="I263" s="89">
        <v>15000</v>
      </c>
      <c r="J263" s="218">
        <v>15000</v>
      </c>
      <c r="K263" s="89">
        <v>15000</v>
      </c>
      <c r="L263" s="89">
        <v>15000</v>
      </c>
    </row>
    <row r="264" spans="1:12" ht="34.5" customHeight="1" thickBot="1">
      <c r="A264" s="219"/>
      <c r="B264" s="246"/>
      <c r="C264" s="220"/>
      <c r="D264" s="221"/>
      <c r="E264" s="463" t="s">
        <v>881</v>
      </c>
      <c r="F264" s="104">
        <f t="shared" si="64"/>
        <v>15577.4</v>
      </c>
      <c r="G264" s="89">
        <v>15577.4</v>
      </c>
      <c r="H264" s="218"/>
      <c r="I264" s="104"/>
      <c r="J264" s="218">
        <v>15577.4</v>
      </c>
      <c r="K264" s="104">
        <v>15577.4</v>
      </c>
      <c r="L264" s="104">
        <v>15577.4</v>
      </c>
    </row>
    <row r="265" spans="1:12" s="216" customFormat="1" ht="36" customHeight="1">
      <c r="A265" s="219">
        <v>2700</v>
      </c>
      <c r="B265" s="246" t="s">
        <v>5</v>
      </c>
      <c r="C265" s="247">
        <v>0</v>
      </c>
      <c r="D265" s="248">
        <v>0</v>
      </c>
      <c r="E265" s="249" t="s">
        <v>800</v>
      </c>
      <c r="F265" s="235">
        <f aca="true" t="shared" si="66" ref="F265:L265">SUM(F267,F272,F278,F284,F287,F290)</f>
        <v>0</v>
      </c>
      <c r="G265" s="235">
        <f t="shared" si="66"/>
        <v>0</v>
      </c>
      <c r="H265" s="245">
        <f t="shared" si="66"/>
        <v>0</v>
      </c>
      <c r="I265" s="83">
        <f t="shared" si="66"/>
        <v>0</v>
      </c>
      <c r="J265" s="245">
        <f t="shared" si="66"/>
        <v>0</v>
      </c>
      <c r="K265" s="83">
        <f t="shared" si="66"/>
        <v>0</v>
      </c>
      <c r="L265" s="83">
        <f t="shared" si="66"/>
        <v>0</v>
      </c>
    </row>
    <row r="266" spans="1:12" ht="11.25" customHeight="1">
      <c r="A266" s="210"/>
      <c r="B266" s="211"/>
      <c r="C266" s="212"/>
      <c r="D266" s="213"/>
      <c r="E266" s="217" t="s">
        <v>451</v>
      </c>
      <c r="F266" s="157"/>
      <c r="G266" s="157"/>
      <c r="H266" s="244"/>
      <c r="I266" s="157"/>
      <c r="J266" s="244"/>
      <c r="K266" s="157"/>
      <c r="L266" s="157"/>
    </row>
    <row r="267" spans="1:12" ht="30" customHeight="1">
      <c r="A267" s="219">
        <v>2710</v>
      </c>
      <c r="B267" s="246" t="s">
        <v>5</v>
      </c>
      <c r="C267" s="220">
        <v>1</v>
      </c>
      <c r="D267" s="221">
        <v>0</v>
      </c>
      <c r="E267" s="217" t="s">
        <v>262</v>
      </c>
      <c r="F267" s="89">
        <f aca="true" t="shared" si="67" ref="F267:L267">SUM(F269:F271)</f>
        <v>0</v>
      </c>
      <c r="G267" s="89">
        <f t="shared" si="67"/>
        <v>0</v>
      </c>
      <c r="H267" s="218">
        <f t="shared" si="67"/>
        <v>0</v>
      </c>
      <c r="I267" s="89">
        <f t="shared" si="67"/>
        <v>0</v>
      </c>
      <c r="J267" s="218">
        <f t="shared" si="67"/>
        <v>0</v>
      </c>
      <c r="K267" s="89">
        <f t="shared" si="67"/>
        <v>0</v>
      </c>
      <c r="L267" s="89">
        <f t="shared" si="67"/>
        <v>0</v>
      </c>
    </row>
    <row r="268" spans="1:12" s="222" customFormat="1" ht="14.25" customHeight="1">
      <c r="A268" s="219"/>
      <c r="B268" s="211"/>
      <c r="C268" s="220"/>
      <c r="D268" s="221"/>
      <c r="E268" s="217" t="s">
        <v>452</v>
      </c>
      <c r="F268" s="89"/>
      <c r="G268" s="89"/>
      <c r="H268" s="218"/>
      <c r="I268" s="89"/>
      <c r="J268" s="218"/>
      <c r="K268" s="89"/>
      <c r="L268" s="89"/>
    </row>
    <row r="269" spans="1:12" ht="18" customHeight="1" thickBot="1">
      <c r="A269" s="219">
        <v>2711</v>
      </c>
      <c r="B269" s="246" t="s">
        <v>5</v>
      </c>
      <c r="C269" s="220">
        <v>1</v>
      </c>
      <c r="D269" s="221">
        <v>1</v>
      </c>
      <c r="E269" s="217" t="s">
        <v>263</v>
      </c>
      <c r="F269" s="104">
        <f>SUM(G269:H269)</f>
        <v>0</v>
      </c>
      <c r="G269" s="89"/>
      <c r="H269" s="218"/>
      <c r="I269" s="89"/>
      <c r="J269" s="218"/>
      <c r="K269" s="89"/>
      <c r="L269" s="89"/>
    </row>
    <row r="270" spans="1:12" ht="21.75" customHeight="1" thickBot="1">
      <c r="A270" s="219">
        <v>2712</v>
      </c>
      <c r="B270" s="246" t="s">
        <v>5</v>
      </c>
      <c r="C270" s="220">
        <v>1</v>
      </c>
      <c r="D270" s="221">
        <v>2</v>
      </c>
      <c r="E270" s="217" t="s">
        <v>264</v>
      </c>
      <c r="F270" s="104">
        <f>SUM(G270:H270)</f>
        <v>0</v>
      </c>
      <c r="G270" s="89"/>
      <c r="H270" s="218"/>
      <c r="I270" s="89"/>
      <c r="J270" s="218"/>
      <c r="K270" s="89"/>
      <c r="L270" s="89"/>
    </row>
    <row r="271" spans="1:12" ht="23.25" customHeight="1" thickBot="1">
      <c r="A271" s="219">
        <v>2713</v>
      </c>
      <c r="B271" s="246" t="s">
        <v>5</v>
      </c>
      <c r="C271" s="220">
        <v>1</v>
      </c>
      <c r="D271" s="221">
        <v>3</v>
      </c>
      <c r="E271" s="217" t="s">
        <v>364</v>
      </c>
      <c r="F271" s="104">
        <f>SUM(G271:H271)</f>
        <v>0</v>
      </c>
      <c r="G271" s="89"/>
      <c r="H271" s="218"/>
      <c r="I271" s="89"/>
      <c r="J271" s="218"/>
      <c r="K271" s="89"/>
      <c r="L271" s="89"/>
    </row>
    <row r="272" spans="1:12" ht="24" customHeight="1">
      <c r="A272" s="219">
        <v>2720</v>
      </c>
      <c r="B272" s="246" t="s">
        <v>5</v>
      </c>
      <c r="C272" s="220">
        <v>2</v>
      </c>
      <c r="D272" s="221">
        <v>0</v>
      </c>
      <c r="E272" s="217" t="s">
        <v>6</v>
      </c>
      <c r="F272" s="89">
        <f aca="true" t="shared" si="68" ref="F272:L272">SUM(F274:F277)</f>
        <v>0</v>
      </c>
      <c r="G272" s="89">
        <f t="shared" si="68"/>
        <v>0</v>
      </c>
      <c r="H272" s="218">
        <f t="shared" si="68"/>
        <v>0</v>
      </c>
      <c r="I272" s="89">
        <f t="shared" si="68"/>
        <v>0</v>
      </c>
      <c r="J272" s="218">
        <f t="shared" si="68"/>
        <v>0</v>
      </c>
      <c r="K272" s="89">
        <f t="shared" si="68"/>
        <v>0</v>
      </c>
      <c r="L272" s="89">
        <f t="shared" si="68"/>
        <v>0</v>
      </c>
    </row>
    <row r="273" spans="1:12" s="222" customFormat="1" ht="14.25" customHeight="1">
      <c r="A273" s="219"/>
      <c r="B273" s="211"/>
      <c r="C273" s="220"/>
      <c r="D273" s="221"/>
      <c r="E273" s="217" t="s">
        <v>452</v>
      </c>
      <c r="F273" s="89"/>
      <c r="G273" s="89"/>
      <c r="H273" s="218"/>
      <c r="I273" s="89"/>
      <c r="J273" s="218"/>
      <c r="K273" s="89"/>
      <c r="L273" s="89"/>
    </row>
    <row r="274" spans="1:12" ht="24.75" customHeight="1" thickBot="1">
      <c r="A274" s="219">
        <v>2721</v>
      </c>
      <c r="B274" s="246" t="s">
        <v>5</v>
      </c>
      <c r="C274" s="220">
        <v>2</v>
      </c>
      <c r="D274" s="221">
        <v>1</v>
      </c>
      <c r="E274" s="217" t="s">
        <v>265</v>
      </c>
      <c r="F274" s="104">
        <f>SUM(G274:H274)</f>
        <v>0</v>
      </c>
      <c r="G274" s="104"/>
      <c r="H274" s="234"/>
      <c r="I274" s="104"/>
      <c r="J274" s="234"/>
      <c r="K274" s="104"/>
      <c r="L274" s="104"/>
    </row>
    <row r="275" spans="1:12" ht="24.75" customHeight="1" thickBot="1">
      <c r="A275" s="219">
        <v>2722</v>
      </c>
      <c r="B275" s="246" t="s">
        <v>5</v>
      </c>
      <c r="C275" s="220">
        <v>2</v>
      </c>
      <c r="D275" s="221">
        <v>2</v>
      </c>
      <c r="E275" s="217" t="s">
        <v>266</v>
      </c>
      <c r="F275" s="104">
        <f>SUM(G275:H275)</f>
        <v>0</v>
      </c>
      <c r="G275" s="104"/>
      <c r="H275" s="234"/>
      <c r="I275" s="104"/>
      <c r="J275" s="234"/>
      <c r="K275" s="104"/>
      <c r="L275" s="104"/>
    </row>
    <row r="276" spans="1:12" ht="19.5" customHeight="1" thickBot="1">
      <c r="A276" s="219">
        <v>2723</v>
      </c>
      <c r="B276" s="246" t="s">
        <v>5</v>
      </c>
      <c r="C276" s="220">
        <v>2</v>
      </c>
      <c r="D276" s="221">
        <v>3</v>
      </c>
      <c r="E276" s="217" t="s">
        <v>365</v>
      </c>
      <c r="F276" s="104">
        <f>SUM(G276:H276)</f>
        <v>0</v>
      </c>
      <c r="G276" s="104"/>
      <c r="H276" s="234"/>
      <c r="I276" s="104"/>
      <c r="J276" s="234"/>
      <c r="K276" s="104"/>
      <c r="L276" s="104"/>
    </row>
    <row r="277" spans="1:12" ht="15.75" customHeight="1" thickBot="1">
      <c r="A277" s="219">
        <v>2724</v>
      </c>
      <c r="B277" s="246" t="s">
        <v>5</v>
      </c>
      <c r="C277" s="220">
        <v>2</v>
      </c>
      <c r="D277" s="221">
        <v>4</v>
      </c>
      <c r="E277" s="217" t="s">
        <v>267</v>
      </c>
      <c r="F277" s="104">
        <f>SUM(G277:H277)</f>
        <v>0</v>
      </c>
      <c r="G277" s="104"/>
      <c r="H277" s="234"/>
      <c r="I277" s="104"/>
      <c r="J277" s="234"/>
      <c r="K277" s="104"/>
      <c r="L277" s="104"/>
    </row>
    <row r="278" spans="1:12" ht="19.5" customHeight="1">
      <c r="A278" s="219">
        <v>2730</v>
      </c>
      <c r="B278" s="246" t="s">
        <v>5</v>
      </c>
      <c r="C278" s="220">
        <v>3</v>
      </c>
      <c r="D278" s="221">
        <v>0</v>
      </c>
      <c r="E278" s="217" t="s">
        <v>268</v>
      </c>
      <c r="F278" s="89">
        <f aca="true" t="shared" si="69" ref="F278:L278">SUM(F280:F283)</f>
        <v>0</v>
      </c>
      <c r="G278" s="89">
        <f t="shared" si="69"/>
        <v>0</v>
      </c>
      <c r="H278" s="218">
        <f t="shared" si="69"/>
        <v>0</v>
      </c>
      <c r="I278" s="89">
        <f t="shared" si="69"/>
        <v>0</v>
      </c>
      <c r="J278" s="218">
        <f t="shared" si="69"/>
        <v>0</v>
      </c>
      <c r="K278" s="89">
        <f t="shared" si="69"/>
        <v>0</v>
      </c>
      <c r="L278" s="89">
        <f t="shared" si="69"/>
        <v>0</v>
      </c>
    </row>
    <row r="279" spans="1:12" s="222" customFormat="1" ht="10.5" customHeight="1">
      <c r="A279" s="219"/>
      <c r="B279" s="211"/>
      <c r="C279" s="220"/>
      <c r="D279" s="221"/>
      <c r="E279" s="217" t="s">
        <v>452</v>
      </c>
      <c r="F279" s="89"/>
      <c r="G279" s="89"/>
      <c r="H279" s="218"/>
      <c r="I279" s="89"/>
      <c r="J279" s="218"/>
      <c r="K279" s="89"/>
      <c r="L279" s="89"/>
    </row>
    <row r="280" spans="1:12" ht="24.75" customHeight="1" thickBot="1">
      <c r="A280" s="219">
        <v>2731</v>
      </c>
      <c r="B280" s="246" t="s">
        <v>5</v>
      </c>
      <c r="C280" s="220">
        <v>3</v>
      </c>
      <c r="D280" s="221">
        <v>1</v>
      </c>
      <c r="E280" s="217" t="s">
        <v>269</v>
      </c>
      <c r="F280" s="104">
        <f>SUM(G280:H280)</f>
        <v>0</v>
      </c>
      <c r="G280" s="104"/>
      <c r="H280" s="234"/>
      <c r="I280" s="104"/>
      <c r="J280" s="234"/>
      <c r="K280" s="104"/>
      <c r="L280" s="104"/>
    </row>
    <row r="281" spans="1:12" ht="23.25" customHeight="1" thickBot="1">
      <c r="A281" s="219">
        <v>2732</v>
      </c>
      <c r="B281" s="246" t="s">
        <v>5</v>
      </c>
      <c r="C281" s="220">
        <v>3</v>
      </c>
      <c r="D281" s="221">
        <v>2</v>
      </c>
      <c r="E281" s="217" t="s">
        <v>270</v>
      </c>
      <c r="F281" s="104">
        <f>SUM(G281:H281)</f>
        <v>0</v>
      </c>
      <c r="G281" s="104"/>
      <c r="H281" s="234"/>
      <c r="I281" s="104"/>
      <c r="J281" s="234"/>
      <c r="K281" s="104"/>
      <c r="L281" s="104"/>
    </row>
    <row r="282" spans="1:12" ht="26.25" customHeight="1" thickBot="1">
      <c r="A282" s="219">
        <v>2733</v>
      </c>
      <c r="B282" s="246" t="s">
        <v>5</v>
      </c>
      <c r="C282" s="220">
        <v>3</v>
      </c>
      <c r="D282" s="221">
        <v>3</v>
      </c>
      <c r="E282" s="217" t="s">
        <v>271</v>
      </c>
      <c r="F282" s="104">
        <f>SUM(G282:H282)</f>
        <v>0</v>
      </c>
      <c r="G282" s="104"/>
      <c r="H282" s="234"/>
      <c r="I282" s="104"/>
      <c r="J282" s="234"/>
      <c r="K282" s="104"/>
      <c r="L282" s="104"/>
    </row>
    <row r="283" spans="1:12" ht="39" customHeight="1" thickBot="1">
      <c r="A283" s="219">
        <v>2734</v>
      </c>
      <c r="B283" s="246" t="s">
        <v>5</v>
      </c>
      <c r="C283" s="220">
        <v>3</v>
      </c>
      <c r="D283" s="221">
        <v>4</v>
      </c>
      <c r="E283" s="217" t="s">
        <v>272</v>
      </c>
      <c r="F283" s="104">
        <f>SUM(G283:H283)</f>
        <v>0</v>
      </c>
      <c r="G283" s="104"/>
      <c r="H283" s="234"/>
      <c r="I283" s="104"/>
      <c r="J283" s="234"/>
      <c r="K283" s="104"/>
      <c r="L283" s="104"/>
    </row>
    <row r="284" spans="1:12" ht="26.25" customHeight="1">
      <c r="A284" s="219">
        <v>2740</v>
      </c>
      <c r="B284" s="246" t="s">
        <v>5</v>
      </c>
      <c r="C284" s="220">
        <v>4</v>
      </c>
      <c r="D284" s="221">
        <v>0</v>
      </c>
      <c r="E284" s="217" t="s">
        <v>273</v>
      </c>
      <c r="F284" s="89">
        <f aca="true" t="shared" si="70" ref="F284:L284">SUM(F286)</f>
        <v>0</v>
      </c>
      <c r="G284" s="89">
        <f t="shared" si="70"/>
        <v>0</v>
      </c>
      <c r="H284" s="218">
        <f t="shared" si="70"/>
        <v>0</v>
      </c>
      <c r="I284" s="89">
        <f t="shared" si="70"/>
        <v>0</v>
      </c>
      <c r="J284" s="218">
        <f t="shared" si="70"/>
        <v>0</v>
      </c>
      <c r="K284" s="89">
        <f t="shared" si="70"/>
        <v>0</v>
      </c>
      <c r="L284" s="89">
        <f t="shared" si="70"/>
        <v>0</v>
      </c>
    </row>
    <row r="285" spans="1:12" s="222" customFormat="1" ht="17.25" customHeight="1">
      <c r="A285" s="219"/>
      <c r="B285" s="211"/>
      <c r="C285" s="220"/>
      <c r="D285" s="221"/>
      <c r="E285" s="217" t="s">
        <v>452</v>
      </c>
      <c r="F285" s="89"/>
      <c r="G285" s="89"/>
      <c r="H285" s="218"/>
      <c r="I285" s="89"/>
      <c r="J285" s="218"/>
      <c r="K285" s="89"/>
      <c r="L285" s="89"/>
    </row>
    <row r="286" spans="1:12" ht="27.75" customHeight="1" thickBot="1">
      <c r="A286" s="219">
        <v>2741</v>
      </c>
      <c r="B286" s="246" t="s">
        <v>5</v>
      </c>
      <c r="C286" s="220">
        <v>4</v>
      </c>
      <c r="D286" s="221">
        <v>1</v>
      </c>
      <c r="E286" s="217" t="s">
        <v>273</v>
      </c>
      <c r="F286" s="104">
        <f>SUM(G286:H286)</f>
        <v>0</v>
      </c>
      <c r="G286" s="104"/>
      <c r="H286" s="234"/>
      <c r="I286" s="104"/>
      <c r="J286" s="234"/>
      <c r="K286" s="104"/>
      <c r="L286" s="104"/>
    </row>
    <row r="287" spans="1:12" ht="39.75" customHeight="1">
      <c r="A287" s="219">
        <v>2750</v>
      </c>
      <c r="B287" s="246" t="s">
        <v>5</v>
      </c>
      <c r="C287" s="220">
        <v>5</v>
      </c>
      <c r="D287" s="221">
        <v>0</v>
      </c>
      <c r="E287" s="217" t="s">
        <v>274</v>
      </c>
      <c r="F287" s="89">
        <f aca="true" t="shared" si="71" ref="F287:L287">SUM(F289)</f>
        <v>0</v>
      </c>
      <c r="G287" s="89">
        <f t="shared" si="71"/>
        <v>0</v>
      </c>
      <c r="H287" s="218">
        <f t="shared" si="71"/>
        <v>0</v>
      </c>
      <c r="I287" s="89">
        <f t="shared" si="71"/>
        <v>0</v>
      </c>
      <c r="J287" s="218">
        <f t="shared" si="71"/>
        <v>0</v>
      </c>
      <c r="K287" s="89">
        <f t="shared" si="71"/>
        <v>0</v>
      </c>
      <c r="L287" s="89">
        <f t="shared" si="71"/>
        <v>0</v>
      </c>
    </row>
    <row r="288" spans="1:12" s="222" customFormat="1" ht="15.75" customHeight="1">
      <c r="A288" s="219"/>
      <c r="B288" s="211"/>
      <c r="C288" s="220"/>
      <c r="D288" s="221"/>
      <c r="E288" s="217" t="s">
        <v>452</v>
      </c>
      <c r="F288" s="89"/>
      <c r="G288" s="89"/>
      <c r="H288" s="218"/>
      <c r="I288" s="89"/>
      <c r="J288" s="218"/>
      <c r="K288" s="89"/>
      <c r="L288" s="89"/>
    </row>
    <row r="289" spans="1:12" ht="37.5" customHeight="1" thickBot="1">
      <c r="A289" s="219">
        <v>2751</v>
      </c>
      <c r="B289" s="246" t="s">
        <v>5</v>
      </c>
      <c r="C289" s="220">
        <v>5</v>
      </c>
      <c r="D289" s="221">
        <v>1</v>
      </c>
      <c r="E289" s="217" t="s">
        <v>274</v>
      </c>
      <c r="F289" s="104">
        <f>SUM(G289:H289)</f>
        <v>0</v>
      </c>
      <c r="G289" s="104"/>
      <c r="H289" s="234"/>
      <c r="I289" s="104"/>
      <c r="J289" s="234"/>
      <c r="K289" s="104"/>
      <c r="L289" s="104"/>
    </row>
    <row r="290" spans="1:12" ht="26.25" customHeight="1">
      <c r="A290" s="219">
        <v>2760</v>
      </c>
      <c r="B290" s="246" t="s">
        <v>5</v>
      </c>
      <c r="C290" s="220">
        <v>6</v>
      </c>
      <c r="D290" s="221">
        <v>0</v>
      </c>
      <c r="E290" s="217" t="s">
        <v>275</v>
      </c>
      <c r="F290" s="89">
        <f aca="true" t="shared" si="72" ref="F290:L290">SUM(F292:F293)</f>
        <v>0</v>
      </c>
      <c r="G290" s="89">
        <f t="shared" si="72"/>
        <v>0</v>
      </c>
      <c r="H290" s="218">
        <f t="shared" si="72"/>
        <v>0</v>
      </c>
      <c r="I290" s="89">
        <f t="shared" si="72"/>
        <v>0</v>
      </c>
      <c r="J290" s="218">
        <f t="shared" si="72"/>
        <v>0</v>
      </c>
      <c r="K290" s="89">
        <f t="shared" si="72"/>
        <v>0</v>
      </c>
      <c r="L290" s="89">
        <f t="shared" si="72"/>
        <v>0</v>
      </c>
    </row>
    <row r="291" spans="1:12" s="222" customFormat="1" ht="16.5" customHeight="1">
      <c r="A291" s="219"/>
      <c r="B291" s="211"/>
      <c r="C291" s="220"/>
      <c r="D291" s="221"/>
      <c r="E291" s="217" t="s">
        <v>452</v>
      </c>
      <c r="F291" s="89"/>
      <c r="G291" s="89"/>
      <c r="H291" s="218"/>
      <c r="I291" s="89"/>
      <c r="J291" s="218"/>
      <c r="K291" s="89"/>
      <c r="L291" s="89"/>
    </row>
    <row r="292" spans="1:12" ht="24.75" thickBot="1">
      <c r="A292" s="219">
        <v>2761</v>
      </c>
      <c r="B292" s="246" t="s">
        <v>5</v>
      </c>
      <c r="C292" s="220">
        <v>6</v>
      </c>
      <c r="D292" s="221">
        <v>1</v>
      </c>
      <c r="E292" s="217" t="s">
        <v>7</v>
      </c>
      <c r="F292" s="104">
        <f>SUM(G292:H292)</f>
        <v>0</v>
      </c>
      <c r="G292" s="104"/>
      <c r="H292" s="234"/>
      <c r="I292" s="104"/>
      <c r="J292" s="234"/>
      <c r="K292" s="104"/>
      <c r="L292" s="104"/>
    </row>
    <row r="293" spans="1:12" ht="23.25" customHeight="1" thickBot="1">
      <c r="A293" s="219">
        <v>2762</v>
      </c>
      <c r="B293" s="246" t="s">
        <v>5</v>
      </c>
      <c r="C293" s="220">
        <v>6</v>
      </c>
      <c r="D293" s="221">
        <v>2</v>
      </c>
      <c r="E293" s="217" t="s">
        <v>275</v>
      </c>
      <c r="F293" s="104">
        <f>SUM(G293:H293)</f>
        <v>0</v>
      </c>
      <c r="G293" s="104"/>
      <c r="H293" s="234"/>
      <c r="I293" s="104"/>
      <c r="J293" s="234"/>
      <c r="K293" s="104"/>
      <c r="L293" s="104"/>
    </row>
    <row r="294" spans="1:12" s="216" customFormat="1" ht="37.5" customHeight="1">
      <c r="A294" s="219">
        <v>2800</v>
      </c>
      <c r="B294" s="246" t="s">
        <v>8</v>
      </c>
      <c r="C294" s="247">
        <v>0</v>
      </c>
      <c r="D294" s="248">
        <v>0</v>
      </c>
      <c r="E294" s="249" t="s">
        <v>801</v>
      </c>
      <c r="F294" s="235">
        <f aca="true" t="shared" si="73" ref="F294:L294">SUM(F296,F299,F312,F318,F323,F326)</f>
        <v>21103.6</v>
      </c>
      <c r="G294" s="235">
        <f t="shared" si="73"/>
        <v>21103.6</v>
      </c>
      <c r="H294" s="245">
        <f t="shared" si="73"/>
        <v>0</v>
      </c>
      <c r="I294" s="235">
        <f t="shared" si="73"/>
        <v>5178.6</v>
      </c>
      <c r="J294" s="245">
        <f t="shared" si="73"/>
        <v>10028.6</v>
      </c>
      <c r="K294" s="235">
        <f t="shared" si="73"/>
        <v>16378.6</v>
      </c>
      <c r="L294" s="235">
        <f t="shared" si="73"/>
        <v>21103.6</v>
      </c>
    </row>
    <row r="295" spans="1:12" ht="11.25" customHeight="1">
      <c r="A295" s="210"/>
      <c r="B295" s="211"/>
      <c r="C295" s="212"/>
      <c r="D295" s="213"/>
      <c r="E295" s="217" t="s">
        <v>451</v>
      </c>
      <c r="F295" s="157"/>
      <c r="G295" s="157"/>
      <c r="H295" s="244"/>
      <c r="I295" s="157"/>
      <c r="J295" s="244"/>
      <c r="K295" s="157"/>
      <c r="L295" s="157"/>
    </row>
    <row r="296" spans="1:12" ht="18.75" customHeight="1">
      <c r="A296" s="219">
        <v>2810</v>
      </c>
      <c r="B296" s="246" t="s">
        <v>8</v>
      </c>
      <c r="C296" s="220">
        <v>1</v>
      </c>
      <c r="D296" s="221">
        <v>0</v>
      </c>
      <c r="E296" s="217" t="s">
        <v>276</v>
      </c>
      <c r="F296" s="235">
        <f aca="true" t="shared" si="74" ref="F296:L296">SUM(F298)</f>
        <v>0</v>
      </c>
      <c r="G296" s="235">
        <f t="shared" si="74"/>
        <v>0</v>
      </c>
      <c r="H296" s="245">
        <f t="shared" si="74"/>
        <v>0</v>
      </c>
      <c r="I296" s="235">
        <f t="shared" si="74"/>
        <v>0</v>
      </c>
      <c r="J296" s="245">
        <f t="shared" si="74"/>
        <v>0</v>
      </c>
      <c r="K296" s="235">
        <f t="shared" si="74"/>
        <v>0</v>
      </c>
      <c r="L296" s="235">
        <f t="shared" si="74"/>
        <v>0</v>
      </c>
    </row>
    <row r="297" spans="1:12" s="222" customFormat="1" ht="12.75" customHeight="1">
      <c r="A297" s="219"/>
      <c r="B297" s="211"/>
      <c r="C297" s="220"/>
      <c r="D297" s="221"/>
      <c r="E297" s="217" t="s">
        <v>452</v>
      </c>
      <c r="F297" s="89"/>
      <c r="G297" s="89"/>
      <c r="H297" s="218"/>
      <c r="I297" s="89"/>
      <c r="J297" s="218"/>
      <c r="K297" s="89"/>
      <c r="L297" s="89"/>
    </row>
    <row r="298" spans="1:12" ht="16.5" customHeight="1" thickBot="1">
      <c r="A298" s="219">
        <v>2811</v>
      </c>
      <c r="B298" s="246" t="s">
        <v>8</v>
      </c>
      <c r="C298" s="220">
        <v>1</v>
      </c>
      <c r="D298" s="221">
        <v>1</v>
      </c>
      <c r="E298" s="217" t="s">
        <v>276</v>
      </c>
      <c r="F298" s="104">
        <f>SUM(G298:H298)</f>
        <v>0</v>
      </c>
      <c r="G298" s="104"/>
      <c r="H298" s="104"/>
      <c r="I298" s="104"/>
      <c r="J298" s="104"/>
      <c r="K298" s="104"/>
      <c r="L298" s="104"/>
    </row>
    <row r="299" spans="1:12" ht="17.25" customHeight="1">
      <c r="A299" s="219">
        <v>2820</v>
      </c>
      <c r="B299" s="246" t="s">
        <v>8</v>
      </c>
      <c r="C299" s="220">
        <v>2</v>
      </c>
      <c r="D299" s="221">
        <v>0</v>
      </c>
      <c r="E299" s="249" t="s">
        <v>279</v>
      </c>
      <c r="F299" s="235">
        <f>F301+F304+F305+F306</f>
        <v>21103.6</v>
      </c>
      <c r="G299" s="235">
        <f aca="true" t="shared" si="75" ref="G299:L299">SUM(G301,G304,G305,G306,G309,G310,G311)</f>
        <v>21103.6</v>
      </c>
      <c r="H299" s="235">
        <f t="shared" si="75"/>
        <v>0</v>
      </c>
      <c r="I299" s="235">
        <f t="shared" si="75"/>
        <v>5178.6</v>
      </c>
      <c r="J299" s="235">
        <f t="shared" si="75"/>
        <v>10028.6</v>
      </c>
      <c r="K299" s="235">
        <f t="shared" si="75"/>
        <v>16378.6</v>
      </c>
      <c r="L299" s="235">
        <f t="shared" si="75"/>
        <v>21103.6</v>
      </c>
    </row>
    <row r="300" spans="1:12" s="222" customFormat="1" ht="10.5" customHeight="1">
      <c r="A300" s="219"/>
      <c r="B300" s="211"/>
      <c r="C300" s="220"/>
      <c r="D300" s="221"/>
      <c r="E300" s="217" t="s">
        <v>452</v>
      </c>
      <c r="F300" s="89"/>
      <c r="G300" s="89"/>
      <c r="H300" s="218"/>
      <c r="I300" s="89"/>
      <c r="J300" s="218"/>
      <c r="K300" s="89"/>
      <c r="L300" s="89"/>
    </row>
    <row r="301" spans="1:12" ht="16.5" thickBot="1">
      <c r="A301" s="219">
        <v>2821</v>
      </c>
      <c r="B301" s="246" t="s">
        <v>8</v>
      </c>
      <c r="C301" s="220">
        <v>2</v>
      </c>
      <c r="D301" s="221">
        <v>1</v>
      </c>
      <c r="E301" s="249" t="s">
        <v>9</v>
      </c>
      <c r="F301" s="104">
        <f>F302+F303</f>
        <v>17571</v>
      </c>
      <c r="G301" s="104">
        <f aca="true" t="shared" si="76" ref="G301:L301">SUM(G302:G303)</f>
        <v>17571</v>
      </c>
      <c r="H301" s="104">
        <f t="shared" si="76"/>
        <v>0</v>
      </c>
      <c r="I301" s="104">
        <f t="shared" si="76"/>
        <v>4596</v>
      </c>
      <c r="J301" s="104">
        <f t="shared" si="76"/>
        <v>9096</v>
      </c>
      <c r="K301" s="104">
        <f t="shared" si="76"/>
        <v>13096</v>
      </c>
      <c r="L301" s="104">
        <f t="shared" si="76"/>
        <v>17571</v>
      </c>
    </row>
    <row r="302" spans="1:12" ht="40.5" customHeight="1" thickBot="1">
      <c r="A302" s="219"/>
      <c r="B302" s="246"/>
      <c r="C302" s="220"/>
      <c r="D302" s="221"/>
      <c r="E302" s="364" t="s">
        <v>720</v>
      </c>
      <c r="F302" s="104">
        <f>SUM(G302:H302)</f>
        <v>17571</v>
      </c>
      <c r="G302" s="89">
        <v>17571</v>
      </c>
      <c r="H302" s="218"/>
      <c r="I302" s="411">
        <v>4596</v>
      </c>
      <c r="J302" s="412">
        <v>9096</v>
      </c>
      <c r="K302" s="412">
        <v>13096</v>
      </c>
      <c r="L302" s="413">
        <v>17571</v>
      </c>
    </row>
    <row r="303" spans="1:12" ht="16.5" thickBot="1">
      <c r="A303" s="219"/>
      <c r="B303" s="246"/>
      <c r="C303" s="220"/>
      <c r="D303" s="221"/>
      <c r="E303" s="217"/>
      <c r="F303" s="104">
        <f>SUM(G303:H303)</f>
        <v>0</v>
      </c>
      <c r="G303" s="89"/>
      <c r="H303" s="218"/>
      <c r="I303" s="89"/>
      <c r="J303" s="218"/>
      <c r="K303" s="89"/>
      <c r="L303" s="89"/>
    </row>
    <row r="304" spans="1:12" ht="16.5" thickBot="1">
      <c r="A304" s="219">
        <v>2822</v>
      </c>
      <c r="B304" s="246" t="s">
        <v>8</v>
      </c>
      <c r="C304" s="220">
        <v>2</v>
      </c>
      <c r="D304" s="221">
        <v>2</v>
      </c>
      <c r="E304" s="217" t="s">
        <v>10</v>
      </c>
      <c r="F304" s="104">
        <f>SUM(G304:H304)</f>
        <v>0</v>
      </c>
      <c r="G304" s="89"/>
      <c r="H304" s="89"/>
      <c r="I304" s="89"/>
      <c r="J304" s="89"/>
      <c r="K304" s="89"/>
      <c r="L304" s="89"/>
    </row>
    <row r="305" spans="1:12" ht="24" customHeight="1" thickBot="1">
      <c r="A305" s="219">
        <v>2823</v>
      </c>
      <c r="B305" s="246" t="s">
        <v>8</v>
      </c>
      <c r="C305" s="220">
        <v>2</v>
      </c>
      <c r="D305" s="221">
        <v>3</v>
      </c>
      <c r="E305" s="217" t="s">
        <v>45</v>
      </c>
      <c r="F305" s="104">
        <f>SUM(G305:H305)</f>
        <v>0</v>
      </c>
      <c r="G305" s="267"/>
      <c r="H305" s="267"/>
      <c r="I305" s="267"/>
      <c r="J305" s="267"/>
      <c r="K305" s="267"/>
      <c r="L305" s="267"/>
    </row>
    <row r="306" spans="1:12" ht="16.5" thickBot="1">
      <c r="A306" s="219">
        <v>2824</v>
      </c>
      <c r="B306" s="246" t="s">
        <v>8</v>
      </c>
      <c r="C306" s="220">
        <v>2</v>
      </c>
      <c r="D306" s="221">
        <v>4</v>
      </c>
      <c r="E306" s="249" t="s">
        <v>11</v>
      </c>
      <c r="F306" s="267">
        <f aca="true" t="shared" si="77" ref="F306:F311">SUM(G306:H306)</f>
        <v>3532.6</v>
      </c>
      <c r="G306" s="235">
        <f aca="true" t="shared" si="78" ref="G306:L306">SUM(G307:G308)</f>
        <v>3532.6</v>
      </c>
      <c r="H306" s="235">
        <f t="shared" si="78"/>
        <v>0</v>
      </c>
      <c r="I306" s="235">
        <f t="shared" si="78"/>
        <v>582.6</v>
      </c>
      <c r="J306" s="235">
        <f t="shared" si="78"/>
        <v>932.6</v>
      </c>
      <c r="K306" s="235">
        <f t="shared" si="78"/>
        <v>3282.6</v>
      </c>
      <c r="L306" s="235">
        <f t="shared" si="78"/>
        <v>3532.6</v>
      </c>
    </row>
    <row r="307" spans="1:12" ht="24.75" thickBot="1">
      <c r="A307" s="219"/>
      <c r="B307" s="246"/>
      <c r="C307" s="220"/>
      <c r="D307" s="221"/>
      <c r="E307" s="366" t="s">
        <v>726</v>
      </c>
      <c r="F307" s="104">
        <f t="shared" si="77"/>
        <v>2500</v>
      </c>
      <c r="G307" s="89">
        <v>2500</v>
      </c>
      <c r="H307" s="218"/>
      <c r="I307" s="89">
        <v>150</v>
      </c>
      <c r="J307" s="218">
        <v>300</v>
      </c>
      <c r="K307" s="89">
        <v>2450</v>
      </c>
      <c r="L307" s="89">
        <v>2500</v>
      </c>
    </row>
    <row r="308" spans="1:12" ht="16.5" thickBot="1">
      <c r="A308" s="219"/>
      <c r="B308" s="246"/>
      <c r="C308" s="220"/>
      <c r="D308" s="221"/>
      <c r="E308" s="366" t="s">
        <v>719</v>
      </c>
      <c r="F308" s="104">
        <f t="shared" si="77"/>
        <v>1032.6</v>
      </c>
      <c r="G308" s="89">
        <v>1032.6</v>
      </c>
      <c r="H308" s="218"/>
      <c r="I308" s="89">
        <v>432.6</v>
      </c>
      <c r="J308" s="218">
        <v>632.6</v>
      </c>
      <c r="K308" s="89">
        <v>832.6</v>
      </c>
      <c r="L308" s="89">
        <v>1032.6</v>
      </c>
    </row>
    <row r="309" spans="1:12" ht="16.5" thickBot="1">
      <c r="A309" s="219">
        <v>2825</v>
      </c>
      <c r="B309" s="246" t="s">
        <v>8</v>
      </c>
      <c r="C309" s="220">
        <v>2</v>
      </c>
      <c r="D309" s="221">
        <v>5</v>
      </c>
      <c r="E309" s="217" t="s">
        <v>12</v>
      </c>
      <c r="F309" s="267">
        <f t="shared" si="77"/>
        <v>0</v>
      </c>
      <c r="G309" s="235"/>
      <c r="H309" s="235"/>
      <c r="I309" s="235"/>
      <c r="J309" s="235"/>
      <c r="K309" s="235"/>
      <c r="L309" s="235"/>
    </row>
    <row r="310" spans="1:12" ht="16.5" thickBot="1">
      <c r="A310" s="219">
        <v>2826</v>
      </c>
      <c r="B310" s="246" t="s">
        <v>8</v>
      </c>
      <c r="C310" s="220">
        <v>2</v>
      </c>
      <c r="D310" s="221">
        <v>6</v>
      </c>
      <c r="E310" s="217" t="s">
        <v>13</v>
      </c>
      <c r="F310" s="104">
        <f t="shared" si="77"/>
        <v>0</v>
      </c>
      <c r="G310" s="89"/>
      <c r="H310" s="218"/>
      <c r="I310" s="89"/>
      <c r="J310" s="218"/>
      <c r="K310" s="89"/>
      <c r="L310" s="89"/>
    </row>
    <row r="311" spans="1:12" ht="24.75" thickBot="1">
      <c r="A311" s="219">
        <v>2827</v>
      </c>
      <c r="B311" s="246" t="s">
        <v>8</v>
      </c>
      <c r="C311" s="220">
        <v>2</v>
      </c>
      <c r="D311" s="221">
        <v>7</v>
      </c>
      <c r="E311" s="217" t="s">
        <v>14</v>
      </c>
      <c r="F311" s="104">
        <f t="shared" si="77"/>
        <v>0</v>
      </c>
      <c r="G311" s="89"/>
      <c r="H311" s="89"/>
      <c r="I311" s="89"/>
      <c r="J311" s="89"/>
      <c r="K311" s="89"/>
      <c r="L311" s="89"/>
    </row>
    <row r="312" spans="1:12" ht="36.75" customHeight="1">
      <c r="A312" s="219">
        <v>2830</v>
      </c>
      <c r="B312" s="246" t="s">
        <v>8</v>
      </c>
      <c r="C312" s="220">
        <v>3</v>
      </c>
      <c r="D312" s="221">
        <v>0</v>
      </c>
      <c r="E312" s="217" t="s">
        <v>280</v>
      </c>
      <c r="F312" s="89">
        <f aca="true" t="shared" si="79" ref="F312:L312">SUM(F314:F315)</f>
        <v>0</v>
      </c>
      <c r="G312" s="89">
        <f t="shared" si="79"/>
        <v>0</v>
      </c>
      <c r="H312" s="89">
        <f t="shared" si="79"/>
        <v>0</v>
      </c>
      <c r="I312" s="89">
        <f t="shared" si="79"/>
        <v>0</v>
      </c>
      <c r="J312" s="89">
        <f t="shared" si="79"/>
        <v>0</v>
      </c>
      <c r="K312" s="89">
        <f t="shared" si="79"/>
        <v>0</v>
      </c>
      <c r="L312" s="89">
        <f t="shared" si="79"/>
        <v>0</v>
      </c>
    </row>
    <row r="313" spans="1:12" s="222" customFormat="1" ht="15" customHeight="1">
      <c r="A313" s="219"/>
      <c r="B313" s="211"/>
      <c r="C313" s="220"/>
      <c r="D313" s="221"/>
      <c r="E313" s="217" t="s">
        <v>452</v>
      </c>
      <c r="F313" s="89"/>
      <c r="G313" s="89"/>
      <c r="H313" s="218"/>
      <c r="I313" s="89"/>
      <c r="J313" s="218"/>
      <c r="K313" s="89"/>
      <c r="L313" s="89"/>
    </row>
    <row r="314" spans="1:12" ht="19.5" customHeight="1" thickBot="1">
      <c r="A314" s="219">
        <v>2831</v>
      </c>
      <c r="B314" s="246" t="s">
        <v>8</v>
      </c>
      <c r="C314" s="220">
        <v>3</v>
      </c>
      <c r="D314" s="221">
        <v>1</v>
      </c>
      <c r="E314" s="217" t="s">
        <v>46</v>
      </c>
      <c r="F314" s="104">
        <f>SUM(G314:H314)</f>
        <v>0</v>
      </c>
      <c r="G314" s="89"/>
      <c r="H314" s="218"/>
      <c r="I314" s="89"/>
      <c r="J314" s="218"/>
      <c r="K314" s="89"/>
      <c r="L314" s="89"/>
    </row>
    <row r="315" spans="1:12" ht="16.5" thickBot="1">
      <c r="A315" s="219">
        <v>2832</v>
      </c>
      <c r="B315" s="246" t="s">
        <v>8</v>
      </c>
      <c r="C315" s="220">
        <v>3</v>
      </c>
      <c r="D315" s="221">
        <v>2</v>
      </c>
      <c r="E315" s="217" t="s">
        <v>51</v>
      </c>
      <c r="F315" s="104">
        <f>SUM(G315:H315)</f>
        <v>0</v>
      </c>
      <c r="G315" s="89">
        <f aca="true" t="shared" si="80" ref="G315:L315">G316</f>
        <v>0</v>
      </c>
      <c r="H315" s="89">
        <f t="shared" si="80"/>
        <v>0</v>
      </c>
      <c r="I315" s="89">
        <f t="shared" si="80"/>
        <v>0</v>
      </c>
      <c r="J315" s="89">
        <f t="shared" si="80"/>
        <v>0</v>
      </c>
      <c r="K315" s="89">
        <f t="shared" si="80"/>
        <v>0</v>
      </c>
      <c r="L315" s="89">
        <f t="shared" si="80"/>
        <v>0</v>
      </c>
    </row>
    <row r="316" spans="1:12" ht="16.5" thickBot="1">
      <c r="A316" s="219"/>
      <c r="B316" s="246"/>
      <c r="C316" s="220"/>
      <c r="D316" s="221"/>
      <c r="E316" s="217">
        <v>4819</v>
      </c>
      <c r="F316" s="104">
        <f>SUM(G316:H316)</f>
        <v>0</v>
      </c>
      <c r="G316" s="89"/>
      <c r="H316" s="218">
        <v>0</v>
      </c>
      <c r="I316" s="89"/>
      <c r="J316" s="218"/>
      <c r="K316" s="89"/>
      <c r="L316" s="89"/>
    </row>
    <row r="317" spans="1:12" ht="18.75" customHeight="1" thickBot="1">
      <c r="A317" s="219">
        <v>2833</v>
      </c>
      <c r="B317" s="246" t="s">
        <v>8</v>
      </c>
      <c r="C317" s="220">
        <v>3</v>
      </c>
      <c r="D317" s="221">
        <v>3</v>
      </c>
      <c r="E317" s="217" t="s">
        <v>52</v>
      </c>
      <c r="F317" s="104">
        <f>SUM(G317:H317)</f>
        <v>0</v>
      </c>
      <c r="G317" s="89"/>
      <c r="H317" s="218"/>
      <c r="I317" s="89"/>
      <c r="J317" s="218"/>
      <c r="K317" s="89"/>
      <c r="L317" s="89"/>
    </row>
    <row r="318" spans="1:12" ht="25.5" customHeight="1">
      <c r="A318" s="219">
        <v>2840</v>
      </c>
      <c r="B318" s="246" t="s">
        <v>8</v>
      </c>
      <c r="C318" s="220">
        <v>4</v>
      </c>
      <c r="D318" s="221">
        <v>0</v>
      </c>
      <c r="E318" s="217" t="s">
        <v>53</v>
      </c>
      <c r="F318" s="89">
        <f aca="true" t="shared" si="81" ref="F318:L318">SUM(F320:F322)</f>
        <v>0</v>
      </c>
      <c r="G318" s="89">
        <f t="shared" si="81"/>
        <v>0</v>
      </c>
      <c r="H318" s="218">
        <f t="shared" si="81"/>
        <v>0</v>
      </c>
      <c r="I318" s="89">
        <f t="shared" si="81"/>
        <v>0</v>
      </c>
      <c r="J318" s="218">
        <f t="shared" si="81"/>
        <v>0</v>
      </c>
      <c r="K318" s="89">
        <f t="shared" si="81"/>
        <v>0</v>
      </c>
      <c r="L318" s="89">
        <f t="shared" si="81"/>
        <v>0</v>
      </c>
    </row>
    <row r="319" spans="1:12" s="222" customFormat="1" ht="10.5" customHeight="1">
      <c r="A319" s="219"/>
      <c r="B319" s="211"/>
      <c r="C319" s="220"/>
      <c r="D319" s="221"/>
      <c r="E319" s="217" t="s">
        <v>452</v>
      </c>
      <c r="F319" s="89"/>
      <c r="G319" s="89"/>
      <c r="H319" s="218"/>
      <c r="I319" s="89"/>
      <c r="J319" s="218"/>
      <c r="K319" s="89"/>
      <c r="L319" s="89"/>
    </row>
    <row r="320" spans="1:12" ht="19.5" customHeight="1" thickBot="1">
      <c r="A320" s="219">
        <v>2841</v>
      </c>
      <c r="B320" s="246" t="s">
        <v>8</v>
      </c>
      <c r="C320" s="220">
        <v>4</v>
      </c>
      <c r="D320" s="221">
        <v>1</v>
      </c>
      <c r="E320" s="217" t="s">
        <v>54</v>
      </c>
      <c r="F320" s="104">
        <f>SUM(G320:H320)</f>
        <v>0</v>
      </c>
      <c r="G320" s="89"/>
      <c r="H320" s="218"/>
      <c r="I320" s="89"/>
      <c r="J320" s="218"/>
      <c r="K320" s="89"/>
      <c r="L320" s="89"/>
    </row>
    <row r="321" spans="1:12" ht="36" customHeight="1" thickBot="1">
      <c r="A321" s="219">
        <v>2842</v>
      </c>
      <c r="B321" s="246" t="s">
        <v>8</v>
      </c>
      <c r="C321" s="220">
        <v>4</v>
      </c>
      <c r="D321" s="221">
        <v>2</v>
      </c>
      <c r="E321" s="217" t="s">
        <v>55</v>
      </c>
      <c r="F321" s="104">
        <f>SUM(G321:H321)</f>
        <v>0</v>
      </c>
      <c r="G321" s="89"/>
      <c r="H321" s="218"/>
      <c r="I321" s="89"/>
      <c r="J321" s="218"/>
      <c r="K321" s="89"/>
      <c r="L321" s="89"/>
    </row>
    <row r="322" spans="1:12" ht="27" customHeight="1" thickBot="1">
      <c r="A322" s="219">
        <v>2843</v>
      </c>
      <c r="B322" s="246" t="s">
        <v>8</v>
      </c>
      <c r="C322" s="220">
        <v>4</v>
      </c>
      <c r="D322" s="221">
        <v>3</v>
      </c>
      <c r="E322" s="217" t="s">
        <v>53</v>
      </c>
      <c r="F322" s="104">
        <f>SUM(G322:H322)</f>
        <v>0</v>
      </c>
      <c r="G322" s="89"/>
      <c r="H322" s="218"/>
      <c r="I322" s="89"/>
      <c r="J322" s="218"/>
      <c r="K322" s="89"/>
      <c r="L322" s="89"/>
    </row>
    <row r="323" spans="1:12" ht="36.75" customHeight="1">
      <c r="A323" s="219">
        <v>2850</v>
      </c>
      <c r="B323" s="246" t="s">
        <v>8</v>
      </c>
      <c r="C323" s="220">
        <v>5</v>
      </c>
      <c r="D323" s="221">
        <v>0</v>
      </c>
      <c r="E323" s="270" t="s">
        <v>281</v>
      </c>
      <c r="F323" s="89">
        <f aca="true" t="shared" si="82" ref="F323:L323">SUM(F325)</f>
        <v>0</v>
      </c>
      <c r="G323" s="89">
        <f t="shared" si="82"/>
        <v>0</v>
      </c>
      <c r="H323" s="218">
        <f t="shared" si="82"/>
        <v>0</v>
      </c>
      <c r="I323" s="89">
        <f t="shared" si="82"/>
        <v>0</v>
      </c>
      <c r="J323" s="218">
        <f t="shared" si="82"/>
        <v>0</v>
      </c>
      <c r="K323" s="89">
        <f t="shared" si="82"/>
        <v>0</v>
      </c>
      <c r="L323" s="89">
        <f t="shared" si="82"/>
        <v>0</v>
      </c>
    </row>
    <row r="324" spans="1:12" s="222" customFormat="1" ht="10.5" customHeight="1">
      <c r="A324" s="219"/>
      <c r="B324" s="211"/>
      <c r="C324" s="220"/>
      <c r="D324" s="221"/>
      <c r="E324" s="217" t="s">
        <v>452</v>
      </c>
      <c r="F324" s="89"/>
      <c r="G324" s="89"/>
      <c r="H324" s="218"/>
      <c r="I324" s="89"/>
      <c r="J324" s="218"/>
      <c r="K324" s="89"/>
      <c r="L324" s="89"/>
    </row>
    <row r="325" spans="1:12" ht="24" customHeight="1" thickBot="1">
      <c r="A325" s="219">
        <v>2851</v>
      </c>
      <c r="B325" s="246" t="s">
        <v>8</v>
      </c>
      <c r="C325" s="220">
        <v>5</v>
      </c>
      <c r="D325" s="221">
        <v>1</v>
      </c>
      <c r="E325" s="270" t="s">
        <v>281</v>
      </c>
      <c r="F325" s="104">
        <f>SUM(G325:H325)</f>
        <v>0</v>
      </c>
      <c r="G325" s="104"/>
      <c r="H325" s="234"/>
      <c r="I325" s="104"/>
      <c r="J325" s="234"/>
      <c r="K325" s="104"/>
      <c r="L325" s="104"/>
    </row>
    <row r="326" spans="1:12" ht="27" customHeight="1" thickBot="1">
      <c r="A326" s="219">
        <v>2860</v>
      </c>
      <c r="B326" s="246" t="s">
        <v>8</v>
      </c>
      <c r="C326" s="220">
        <v>6</v>
      </c>
      <c r="D326" s="221">
        <v>0</v>
      </c>
      <c r="E326" s="270" t="s">
        <v>282</v>
      </c>
      <c r="F326" s="126">
        <f aca="true" t="shared" si="83" ref="F326:L326">SUM(F328)</f>
        <v>0</v>
      </c>
      <c r="G326" s="126">
        <f t="shared" si="83"/>
        <v>0</v>
      </c>
      <c r="H326" s="271">
        <f t="shared" si="83"/>
        <v>0</v>
      </c>
      <c r="I326" s="126">
        <f t="shared" si="83"/>
        <v>0</v>
      </c>
      <c r="J326" s="271">
        <f t="shared" si="83"/>
        <v>0</v>
      </c>
      <c r="K326" s="126">
        <f t="shared" si="83"/>
        <v>0</v>
      </c>
      <c r="L326" s="126">
        <f t="shared" si="83"/>
        <v>0</v>
      </c>
    </row>
    <row r="327" spans="1:12" s="222" customFormat="1" ht="10.5" customHeight="1">
      <c r="A327" s="219"/>
      <c r="B327" s="211"/>
      <c r="C327" s="220"/>
      <c r="D327" s="221"/>
      <c r="E327" s="217" t="s">
        <v>452</v>
      </c>
      <c r="F327" s="157"/>
      <c r="G327" s="157"/>
      <c r="H327" s="244"/>
      <c r="I327" s="157"/>
      <c r="J327" s="244"/>
      <c r="K327" s="157"/>
      <c r="L327" s="157"/>
    </row>
    <row r="328" spans="1:12" ht="24" customHeight="1" thickBot="1">
      <c r="A328" s="219">
        <v>2861</v>
      </c>
      <c r="B328" s="246" t="s">
        <v>8</v>
      </c>
      <c r="C328" s="220">
        <v>6</v>
      </c>
      <c r="D328" s="221">
        <v>1</v>
      </c>
      <c r="E328" s="270" t="s">
        <v>282</v>
      </c>
      <c r="F328" s="104">
        <f>F329</f>
        <v>0</v>
      </c>
      <c r="G328" s="104">
        <f aca="true" t="shared" si="84" ref="G328:L328">G329</f>
        <v>0</v>
      </c>
      <c r="H328" s="104">
        <f t="shared" si="84"/>
        <v>0</v>
      </c>
      <c r="I328" s="104">
        <f t="shared" si="84"/>
        <v>0</v>
      </c>
      <c r="J328" s="104">
        <f t="shared" si="84"/>
        <v>0</v>
      </c>
      <c r="K328" s="104">
        <f t="shared" si="84"/>
        <v>0</v>
      </c>
      <c r="L328" s="104">
        <f t="shared" si="84"/>
        <v>0</v>
      </c>
    </row>
    <row r="329" spans="1:12" ht="24" customHeight="1" thickBot="1">
      <c r="A329" s="219"/>
      <c r="B329" s="246"/>
      <c r="C329" s="220"/>
      <c r="D329" s="221"/>
      <c r="E329" s="270">
        <v>4269</v>
      </c>
      <c r="F329" s="104">
        <f>SUM(G329:H329)</f>
        <v>0</v>
      </c>
      <c r="G329" s="228"/>
      <c r="H329" s="242"/>
      <c r="I329" s="228"/>
      <c r="J329" s="242"/>
      <c r="K329" s="228"/>
      <c r="L329" s="228"/>
    </row>
    <row r="330" spans="1:12" s="216" customFormat="1" ht="44.25" customHeight="1" thickBot="1">
      <c r="A330" s="272">
        <v>2900</v>
      </c>
      <c r="B330" s="273" t="s">
        <v>15</v>
      </c>
      <c r="C330" s="247">
        <v>0</v>
      </c>
      <c r="D330" s="248">
        <v>0</v>
      </c>
      <c r="E330" s="249" t="s">
        <v>802</v>
      </c>
      <c r="F330" s="104">
        <f>SUM(G330:H330)</f>
        <v>215372.7</v>
      </c>
      <c r="G330" s="235">
        <f aca="true" t="shared" si="85" ref="G330:L330">SUM(G332,G346,G350,G354,G358,G368,G371,G374)</f>
        <v>215372.7</v>
      </c>
      <c r="H330" s="245">
        <f t="shared" si="85"/>
        <v>0</v>
      </c>
      <c r="I330" s="235">
        <f t="shared" si="85"/>
        <v>44740.6</v>
      </c>
      <c r="J330" s="245">
        <f t="shared" si="85"/>
        <v>109691.8</v>
      </c>
      <c r="K330" s="235">
        <f t="shared" si="85"/>
        <v>166621.8</v>
      </c>
      <c r="L330" s="235">
        <f t="shared" si="85"/>
        <v>215372.7</v>
      </c>
    </row>
    <row r="331" spans="1:12" ht="11.25" customHeight="1">
      <c r="A331" s="210"/>
      <c r="B331" s="211"/>
      <c r="C331" s="212"/>
      <c r="D331" s="213"/>
      <c r="E331" s="217" t="s">
        <v>451</v>
      </c>
      <c r="F331" s="157"/>
      <c r="G331" s="157"/>
      <c r="H331" s="244"/>
      <c r="I331" s="157"/>
      <c r="J331" s="244"/>
      <c r="K331" s="157"/>
      <c r="L331" s="157"/>
    </row>
    <row r="332" spans="1:12" ht="24.75" customHeight="1" thickBot="1">
      <c r="A332" s="219">
        <v>2910</v>
      </c>
      <c r="B332" s="246" t="s">
        <v>15</v>
      </c>
      <c r="C332" s="220">
        <v>1</v>
      </c>
      <c r="D332" s="221">
        <v>0</v>
      </c>
      <c r="E332" s="217" t="s">
        <v>47</v>
      </c>
      <c r="F332" s="104">
        <f>SUM(G332:H332)</f>
        <v>141357.2</v>
      </c>
      <c r="G332" s="89">
        <f aca="true" t="shared" si="86" ref="G332:L332">G334+G345</f>
        <v>141357.2</v>
      </c>
      <c r="H332" s="89">
        <f t="shared" si="86"/>
        <v>0</v>
      </c>
      <c r="I332" s="89">
        <f t="shared" si="86"/>
        <v>25981.5</v>
      </c>
      <c r="J332" s="89">
        <f t="shared" si="86"/>
        <v>69932.7</v>
      </c>
      <c r="K332" s="89">
        <f t="shared" si="86"/>
        <v>108362.7</v>
      </c>
      <c r="L332" s="89">
        <f t="shared" si="86"/>
        <v>141357.2</v>
      </c>
    </row>
    <row r="333" spans="1:12" s="222" customFormat="1" ht="10.5" customHeight="1">
      <c r="A333" s="219"/>
      <c r="B333" s="211"/>
      <c r="C333" s="220"/>
      <c r="D333" s="221"/>
      <c r="E333" s="217" t="s">
        <v>452</v>
      </c>
      <c r="F333" s="89"/>
      <c r="G333" s="89"/>
      <c r="H333" s="218"/>
      <c r="I333" s="89"/>
      <c r="J333" s="218"/>
      <c r="K333" s="89"/>
      <c r="L333" s="89"/>
    </row>
    <row r="334" spans="1:12" ht="19.5" customHeight="1" thickBot="1">
      <c r="A334" s="219">
        <v>2911</v>
      </c>
      <c r="B334" s="246" t="s">
        <v>15</v>
      </c>
      <c r="C334" s="220">
        <v>1</v>
      </c>
      <c r="D334" s="221">
        <v>1</v>
      </c>
      <c r="E334" s="249" t="s">
        <v>309</v>
      </c>
      <c r="F334" s="104">
        <f>SUM(G334:H334)</f>
        <v>141357.2</v>
      </c>
      <c r="G334" s="104">
        <f aca="true" t="shared" si="87" ref="G334:L334">G335</f>
        <v>141357.2</v>
      </c>
      <c r="H334" s="104">
        <f t="shared" si="87"/>
        <v>0</v>
      </c>
      <c r="I334" s="104">
        <f t="shared" si="87"/>
        <v>25981.5</v>
      </c>
      <c r="J334" s="104">
        <f t="shared" si="87"/>
        <v>69932.7</v>
      </c>
      <c r="K334" s="104">
        <f t="shared" si="87"/>
        <v>108362.7</v>
      </c>
      <c r="L334" s="104">
        <f t="shared" si="87"/>
        <v>141357.2</v>
      </c>
    </row>
    <row r="335" spans="1:12" ht="36.75" customHeight="1" thickBot="1">
      <c r="A335" s="219"/>
      <c r="B335" s="246"/>
      <c r="C335" s="220"/>
      <c r="D335" s="221"/>
      <c r="E335" s="364" t="s">
        <v>720</v>
      </c>
      <c r="F335" s="104">
        <f>SUM(G335:H335)</f>
        <v>141357.2</v>
      </c>
      <c r="G335" s="104">
        <f aca="true" t="shared" si="88" ref="G335:L335">SUM(G337,G338,G339,G340,G341,G342,G343,G344)</f>
        <v>141357.2</v>
      </c>
      <c r="H335" s="104">
        <f t="shared" si="88"/>
        <v>0</v>
      </c>
      <c r="I335" s="104">
        <f t="shared" si="88"/>
        <v>25981.5</v>
      </c>
      <c r="J335" s="104">
        <f t="shared" si="88"/>
        <v>69932.7</v>
      </c>
      <c r="K335" s="104">
        <f t="shared" si="88"/>
        <v>108362.7</v>
      </c>
      <c r="L335" s="104">
        <f t="shared" si="88"/>
        <v>141357.2</v>
      </c>
    </row>
    <row r="336" spans="1:12" ht="19.5" customHeight="1" thickBot="1">
      <c r="A336" s="219"/>
      <c r="B336" s="246"/>
      <c r="C336" s="220"/>
      <c r="D336" s="221"/>
      <c r="E336" s="217" t="s">
        <v>727</v>
      </c>
      <c r="F336" s="104"/>
      <c r="G336" s="104"/>
      <c r="H336" s="234"/>
      <c r="I336" s="104"/>
      <c r="J336" s="234"/>
      <c r="K336" s="104"/>
      <c r="L336" s="104"/>
    </row>
    <row r="337" spans="1:12" ht="19.5" customHeight="1" thickBot="1">
      <c r="A337" s="219"/>
      <c r="B337" s="246"/>
      <c r="C337" s="220"/>
      <c r="D337" s="221"/>
      <c r="E337" s="414" t="s">
        <v>732</v>
      </c>
      <c r="F337" s="104">
        <f aca="true" t="shared" si="89" ref="F337:F344">SUM(G337:H337)</f>
        <v>17063.8</v>
      </c>
      <c r="G337" s="228">
        <v>17063.8</v>
      </c>
      <c r="H337" s="242"/>
      <c r="I337" s="228">
        <v>2606.8</v>
      </c>
      <c r="J337" s="242">
        <v>9235.8</v>
      </c>
      <c r="K337" s="228">
        <v>13864.8</v>
      </c>
      <c r="L337" s="228">
        <v>17063.8</v>
      </c>
    </row>
    <row r="338" spans="1:12" ht="19.5" customHeight="1" thickBot="1">
      <c r="A338" s="219"/>
      <c r="B338" s="246"/>
      <c r="C338" s="220"/>
      <c r="D338" s="221"/>
      <c r="E338" s="414" t="s">
        <v>733</v>
      </c>
      <c r="F338" s="104">
        <f t="shared" si="89"/>
        <v>12627.6</v>
      </c>
      <c r="G338" s="228">
        <v>12627.6</v>
      </c>
      <c r="H338" s="242"/>
      <c r="I338" s="228">
        <v>2875</v>
      </c>
      <c r="J338" s="242">
        <v>6901.2</v>
      </c>
      <c r="K338" s="228">
        <v>10009.2</v>
      </c>
      <c r="L338" s="228">
        <v>12627.6</v>
      </c>
    </row>
    <row r="339" spans="1:12" ht="19.5" customHeight="1" thickBot="1">
      <c r="A339" s="219"/>
      <c r="B339" s="246"/>
      <c r="C339" s="220"/>
      <c r="D339" s="221"/>
      <c r="E339" s="414" t="s">
        <v>734</v>
      </c>
      <c r="F339" s="104">
        <f t="shared" si="89"/>
        <v>24598.9</v>
      </c>
      <c r="G339" s="228">
        <v>24598.9</v>
      </c>
      <c r="H339" s="242"/>
      <c r="I339" s="228">
        <v>3424.6</v>
      </c>
      <c r="J339" s="242">
        <v>11649.6</v>
      </c>
      <c r="K339" s="228">
        <v>18874.6</v>
      </c>
      <c r="L339" s="228">
        <v>24598.9</v>
      </c>
    </row>
    <row r="340" spans="1:12" ht="19.5" customHeight="1" thickBot="1">
      <c r="A340" s="219"/>
      <c r="B340" s="246"/>
      <c r="C340" s="220"/>
      <c r="D340" s="221"/>
      <c r="E340" s="414" t="s">
        <v>746</v>
      </c>
      <c r="F340" s="104">
        <f t="shared" si="89"/>
        <v>17829.6</v>
      </c>
      <c r="G340" s="228">
        <v>17829.6</v>
      </c>
      <c r="H340" s="242"/>
      <c r="I340" s="228">
        <v>2758.6</v>
      </c>
      <c r="J340" s="242">
        <v>9602.6</v>
      </c>
      <c r="K340" s="228">
        <v>14246.6</v>
      </c>
      <c r="L340" s="228">
        <v>17829.6</v>
      </c>
    </row>
    <row r="341" spans="1:12" ht="19.5" customHeight="1" thickBot="1">
      <c r="A341" s="219"/>
      <c r="B341" s="246"/>
      <c r="C341" s="220"/>
      <c r="D341" s="221"/>
      <c r="E341" s="414" t="s">
        <v>747</v>
      </c>
      <c r="F341" s="104">
        <f t="shared" si="89"/>
        <v>27523.1</v>
      </c>
      <c r="G341" s="228">
        <v>27523.1</v>
      </c>
      <c r="H341" s="242"/>
      <c r="I341" s="228">
        <v>7141.2</v>
      </c>
      <c r="J341" s="242">
        <v>14211.2</v>
      </c>
      <c r="K341" s="228">
        <v>20881.2</v>
      </c>
      <c r="L341" s="228">
        <v>27523.1</v>
      </c>
    </row>
    <row r="342" spans="1:12" ht="19.5" customHeight="1" thickBot="1">
      <c r="A342" s="219"/>
      <c r="B342" s="246"/>
      <c r="C342" s="220"/>
      <c r="D342" s="221"/>
      <c r="E342" s="414" t="s">
        <v>748</v>
      </c>
      <c r="F342" s="104">
        <f t="shared" si="89"/>
        <v>27927.2</v>
      </c>
      <c r="G342" s="228">
        <v>27927.2</v>
      </c>
      <c r="H342" s="242"/>
      <c r="I342" s="228">
        <v>4575.3</v>
      </c>
      <c r="J342" s="242">
        <v>14663.3</v>
      </c>
      <c r="K342" s="228">
        <v>21951.3</v>
      </c>
      <c r="L342" s="228">
        <v>27927.2</v>
      </c>
    </row>
    <row r="343" spans="1:12" ht="19.5" customHeight="1" thickBot="1">
      <c r="A343" s="219"/>
      <c r="B343" s="246"/>
      <c r="C343" s="220"/>
      <c r="D343" s="221"/>
      <c r="E343" s="414" t="s">
        <v>735</v>
      </c>
      <c r="F343" s="104">
        <f t="shared" si="89"/>
        <v>10846.5</v>
      </c>
      <c r="G343" s="228">
        <v>10846.5</v>
      </c>
      <c r="H343" s="242"/>
      <c r="I343" s="228">
        <v>2600</v>
      </c>
      <c r="J343" s="242">
        <v>3669</v>
      </c>
      <c r="K343" s="228">
        <v>8535</v>
      </c>
      <c r="L343" s="228">
        <v>10846.5</v>
      </c>
    </row>
    <row r="344" spans="1:12" ht="19.5" customHeight="1" thickBot="1">
      <c r="A344" s="219"/>
      <c r="B344" s="246"/>
      <c r="C344" s="220"/>
      <c r="D344" s="221"/>
      <c r="E344" s="414" t="s">
        <v>736</v>
      </c>
      <c r="F344" s="104">
        <f t="shared" si="89"/>
        <v>2940.5</v>
      </c>
      <c r="G344" s="228">
        <v>2940.5</v>
      </c>
      <c r="H344" s="242"/>
      <c r="I344" s="228"/>
      <c r="J344" s="242"/>
      <c r="K344" s="228"/>
      <c r="L344" s="228">
        <v>2940.5</v>
      </c>
    </row>
    <row r="345" spans="1:12" ht="18" customHeight="1" thickBot="1">
      <c r="A345" s="219">
        <v>2912</v>
      </c>
      <c r="B345" s="246" t="s">
        <v>15</v>
      </c>
      <c r="C345" s="220">
        <v>1</v>
      </c>
      <c r="D345" s="221">
        <v>2</v>
      </c>
      <c r="E345" s="217" t="s">
        <v>16</v>
      </c>
      <c r="F345" s="104"/>
      <c r="G345" s="228"/>
      <c r="H345" s="228"/>
      <c r="I345" s="228"/>
      <c r="J345" s="228"/>
      <c r="K345" s="228"/>
      <c r="L345" s="228"/>
    </row>
    <row r="346" spans="1:12" ht="16.5" customHeight="1">
      <c r="A346" s="219">
        <v>2920</v>
      </c>
      <c r="B346" s="246" t="s">
        <v>15</v>
      </c>
      <c r="C346" s="220">
        <v>2</v>
      </c>
      <c r="D346" s="221">
        <v>0</v>
      </c>
      <c r="E346" s="217" t="s">
        <v>17</v>
      </c>
      <c r="F346" s="89">
        <f aca="true" t="shared" si="90" ref="F346:L346">F348+F349</f>
        <v>0</v>
      </c>
      <c r="G346" s="89">
        <f t="shared" si="90"/>
        <v>0</v>
      </c>
      <c r="H346" s="89">
        <f t="shared" si="90"/>
        <v>0</v>
      </c>
      <c r="I346" s="89">
        <f t="shared" si="90"/>
        <v>0</v>
      </c>
      <c r="J346" s="89">
        <f t="shared" si="90"/>
        <v>0</v>
      </c>
      <c r="K346" s="89">
        <f t="shared" si="90"/>
        <v>0</v>
      </c>
      <c r="L346" s="89">
        <f t="shared" si="90"/>
        <v>0</v>
      </c>
    </row>
    <row r="347" spans="1:12" s="222" customFormat="1" ht="10.5" customHeight="1">
      <c r="A347" s="219"/>
      <c r="B347" s="211"/>
      <c r="C347" s="220"/>
      <c r="D347" s="221"/>
      <c r="E347" s="217" t="s">
        <v>452</v>
      </c>
      <c r="F347" s="89"/>
      <c r="G347" s="89"/>
      <c r="H347" s="218"/>
      <c r="I347" s="89"/>
      <c r="J347" s="218"/>
      <c r="K347" s="89"/>
      <c r="L347" s="89"/>
    </row>
    <row r="348" spans="1:12" ht="17.25" customHeight="1" thickBot="1">
      <c r="A348" s="219">
        <v>2921</v>
      </c>
      <c r="B348" s="246" t="s">
        <v>15</v>
      </c>
      <c r="C348" s="220">
        <v>2</v>
      </c>
      <c r="D348" s="221">
        <v>1</v>
      </c>
      <c r="E348" s="217" t="s">
        <v>18</v>
      </c>
      <c r="F348" s="104">
        <f>SUM(G348:H348)</f>
        <v>0</v>
      </c>
      <c r="G348" s="104"/>
      <c r="H348" s="104"/>
      <c r="I348" s="104"/>
      <c r="J348" s="104"/>
      <c r="K348" s="104"/>
      <c r="L348" s="104"/>
    </row>
    <row r="349" spans="1:12" ht="30.75" customHeight="1" thickBot="1">
      <c r="A349" s="219">
        <v>2922</v>
      </c>
      <c r="B349" s="246" t="s">
        <v>15</v>
      </c>
      <c r="C349" s="220">
        <v>2</v>
      </c>
      <c r="D349" s="221">
        <v>2</v>
      </c>
      <c r="E349" s="217" t="s">
        <v>19</v>
      </c>
      <c r="F349" s="104">
        <f>SUM(G349:H349)</f>
        <v>0</v>
      </c>
      <c r="G349" s="228"/>
      <c r="H349" s="228"/>
      <c r="I349" s="228"/>
      <c r="J349" s="228"/>
      <c r="K349" s="228"/>
      <c r="L349" s="228"/>
    </row>
    <row r="350" spans="1:12" ht="36.75" customHeight="1">
      <c r="A350" s="219">
        <v>2930</v>
      </c>
      <c r="B350" s="246" t="s">
        <v>15</v>
      </c>
      <c r="C350" s="220">
        <v>3</v>
      </c>
      <c r="D350" s="221">
        <v>0</v>
      </c>
      <c r="E350" s="217" t="s">
        <v>20</v>
      </c>
      <c r="F350" s="89">
        <f aca="true" t="shared" si="91" ref="F350:L350">SUM(F352:F353)</f>
        <v>0</v>
      </c>
      <c r="G350" s="89">
        <f t="shared" si="91"/>
        <v>0</v>
      </c>
      <c r="H350" s="218">
        <f t="shared" si="91"/>
        <v>0</v>
      </c>
      <c r="I350" s="89">
        <f t="shared" si="91"/>
        <v>0</v>
      </c>
      <c r="J350" s="218">
        <f t="shared" si="91"/>
        <v>0</v>
      </c>
      <c r="K350" s="89">
        <f t="shared" si="91"/>
        <v>0</v>
      </c>
      <c r="L350" s="89">
        <f t="shared" si="91"/>
        <v>0</v>
      </c>
    </row>
    <row r="351" spans="1:12" s="222" customFormat="1" ht="10.5" customHeight="1">
      <c r="A351" s="219"/>
      <c r="B351" s="211"/>
      <c r="C351" s="220"/>
      <c r="D351" s="221"/>
      <c r="E351" s="217" t="s">
        <v>452</v>
      </c>
      <c r="F351" s="89"/>
      <c r="G351" s="89"/>
      <c r="H351" s="218"/>
      <c r="I351" s="89"/>
      <c r="J351" s="218"/>
      <c r="K351" s="89"/>
      <c r="L351" s="89"/>
    </row>
    <row r="352" spans="1:12" ht="25.5" customHeight="1" thickBot="1">
      <c r="A352" s="219">
        <v>2931</v>
      </c>
      <c r="B352" s="246" t="s">
        <v>15</v>
      </c>
      <c r="C352" s="220">
        <v>3</v>
      </c>
      <c r="D352" s="221">
        <v>1</v>
      </c>
      <c r="E352" s="217" t="s">
        <v>21</v>
      </c>
      <c r="F352" s="104">
        <f>SUM(G352:H352)</f>
        <v>0</v>
      </c>
      <c r="G352" s="104"/>
      <c r="H352" s="234"/>
      <c r="I352" s="104"/>
      <c r="J352" s="234"/>
      <c r="K352" s="104"/>
      <c r="L352" s="104"/>
    </row>
    <row r="353" spans="1:12" ht="18.75" customHeight="1" thickBot="1">
      <c r="A353" s="219">
        <v>2932</v>
      </c>
      <c r="B353" s="246" t="s">
        <v>15</v>
      </c>
      <c r="C353" s="220">
        <v>3</v>
      </c>
      <c r="D353" s="221">
        <v>2</v>
      </c>
      <c r="E353" s="217" t="s">
        <v>22</v>
      </c>
      <c r="F353" s="104">
        <f>SUM(G353:H353)</f>
        <v>0</v>
      </c>
      <c r="G353" s="228"/>
      <c r="H353" s="228"/>
      <c r="I353" s="228"/>
      <c r="J353" s="228"/>
      <c r="K353" s="228"/>
      <c r="L353" s="228"/>
    </row>
    <row r="354" spans="1:12" ht="16.5" customHeight="1">
      <c r="A354" s="219">
        <v>2940</v>
      </c>
      <c r="B354" s="246" t="s">
        <v>15</v>
      </c>
      <c r="C354" s="220">
        <v>4</v>
      </c>
      <c r="D354" s="221">
        <v>0</v>
      </c>
      <c r="E354" s="217" t="s">
        <v>310</v>
      </c>
      <c r="F354" s="89">
        <f aca="true" t="shared" si="92" ref="F354:L354">F356</f>
        <v>0</v>
      </c>
      <c r="G354" s="89">
        <f t="shared" si="92"/>
        <v>0</v>
      </c>
      <c r="H354" s="89">
        <f t="shared" si="92"/>
        <v>0</v>
      </c>
      <c r="I354" s="89">
        <f t="shared" si="92"/>
        <v>0</v>
      </c>
      <c r="J354" s="89">
        <f t="shared" si="92"/>
        <v>0</v>
      </c>
      <c r="K354" s="89">
        <f t="shared" si="92"/>
        <v>0</v>
      </c>
      <c r="L354" s="89">
        <f t="shared" si="92"/>
        <v>0</v>
      </c>
    </row>
    <row r="355" spans="1:12" s="222" customFormat="1" ht="12.75" customHeight="1">
      <c r="A355" s="219"/>
      <c r="B355" s="211"/>
      <c r="C355" s="220"/>
      <c r="D355" s="221"/>
      <c r="E355" s="217" t="s">
        <v>452</v>
      </c>
      <c r="F355" s="89"/>
      <c r="G355" s="89"/>
      <c r="H355" s="218"/>
      <c r="I355" s="89"/>
      <c r="J355" s="218"/>
      <c r="K355" s="89"/>
      <c r="L355" s="89"/>
    </row>
    <row r="356" spans="1:12" ht="24" customHeight="1" thickBot="1">
      <c r="A356" s="219">
        <v>2941</v>
      </c>
      <c r="B356" s="246" t="s">
        <v>15</v>
      </c>
      <c r="C356" s="220">
        <v>4</v>
      </c>
      <c r="D356" s="221">
        <v>1</v>
      </c>
      <c r="E356" s="217" t="s">
        <v>23</v>
      </c>
      <c r="F356" s="104">
        <f>SUM(G356:H356)</f>
        <v>0</v>
      </c>
      <c r="G356" s="104"/>
      <c r="H356" s="104"/>
      <c r="I356" s="104"/>
      <c r="J356" s="104"/>
      <c r="K356" s="104"/>
      <c r="L356" s="104"/>
    </row>
    <row r="357" spans="1:12" ht="24" customHeight="1" thickBot="1">
      <c r="A357" s="219">
        <v>2942</v>
      </c>
      <c r="B357" s="246" t="s">
        <v>15</v>
      </c>
      <c r="C357" s="220">
        <v>4</v>
      </c>
      <c r="D357" s="221">
        <v>2</v>
      </c>
      <c r="E357" s="217" t="s">
        <v>24</v>
      </c>
      <c r="F357" s="104">
        <f>SUM(G357:H357)</f>
        <v>0</v>
      </c>
      <c r="G357" s="104"/>
      <c r="H357" s="234"/>
      <c r="I357" s="104"/>
      <c r="J357" s="234"/>
      <c r="K357" s="104"/>
      <c r="L357" s="104"/>
    </row>
    <row r="358" spans="1:12" ht="27.75" customHeight="1">
      <c r="A358" s="219">
        <v>2950</v>
      </c>
      <c r="B358" s="246" t="s">
        <v>15</v>
      </c>
      <c r="C358" s="220">
        <v>5</v>
      </c>
      <c r="D358" s="221">
        <v>0</v>
      </c>
      <c r="E358" s="249" t="s">
        <v>311</v>
      </c>
      <c r="F358" s="89">
        <f>SUM(F360,F367)</f>
        <v>74015.5</v>
      </c>
      <c r="G358" s="89">
        <f aca="true" t="shared" si="93" ref="G358:L358">G360</f>
        <v>74015.5</v>
      </c>
      <c r="H358" s="89">
        <f t="shared" si="93"/>
        <v>0</v>
      </c>
      <c r="I358" s="89">
        <f t="shared" si="93"/>
        <v>18759.1</v>
      </c>
      <c r="J358" s="89">
        <f t="shared" si="93"/>
        <v>39759.100000000006</v>
      </c>
      <c r="K358" s="89">
        <f t="shared" si="93"/>
        <v>58259.100000000006</v>
      </c>
      <c r="L358" s="89">
        <f t="shared" si="93"/>
        <v>74015.5</v>
      </c>
    </row>
    <row r="359" spans="1:12" s="222" customFormat="1" ht="10.5" customHeight="1">
      <c r="A359" s="219"/>
      <c r="B359" s="211"/>
      <c r="C359" s="220"/>
      <c r="D359" s="221"/>
      <c r="E359" s="217" t="s">
        <v>452</v>
      </c>
      <c r="F359" s="89"/>
      <c r="G359" s="89"/>
      <c r="H359" s="218"/>
      <c r="I359" s="89"/>
      <c r="J359" s="218"/>
      <c r="K359" s="89"/>
      <c r="L359" s="89"/>
    </row>
    <row r="360" spans="1:12" ht="16.5" thickBot="1">
      <c r="A360" s="219">
        <v>2951</v>
      </c>
      <c r="B360" s="246" t="s">
        <v>15</v>
      </c>
      <c r="C360" s="220">
        <v>5</v>
      </c>
      <c r="D360" s="221">
        <v>1</v>
      </c>
      <c r="E360" s="414" t="s">
        <v>25</v>
      </c>
      <c r="F360" s="104">
        <f>SUM(G360:H360)</f>
        <v>74015.5</v>
      </c>
      <c r="G360" s="104">
        <f aca="true" t="shared" si="94" ref="G360:L360">G361</f>
        <v>74015.5</v>
      </c>
      <c r="H360" s="104">
        <f t="shared" si="94"/>
        <v>0</v>
      </c>
      <c r="I360" s="104">
        <f t="shared" si="94"/>
        <v>18759.1</v>
      </c>
      <c r="J360" s="104">
        <f t="shared" si="94"/>
        <v>39759.100000000006</v>
      </c>
      <c r="K360" s="104">
        <f t="shared" si="94"/>
        <v>58259.100000000006</v>
      </c>
      <c r="L360" s="104">
        <f t="shared" si="94"/>
        <v>74015.5</v>
      </c>
    </row>
    <row r="361" spans="1:12" ht="40.5" customHeight="1" thickBot="1">
      <c r="A361" s="219"/>
      <c r="B361" s="246"/>
      <c r="C361" s="220"/>
      <c r="D361" s="221"/>
      <c r="E361" s="364" t="s">
        <v>720</v>
      </c>
      <c r="F361" s="104">
        <f aca="true" t="shared" si="95" ref="F361:F366">SUM(G361:H361)</f>
        <v>74015.5</v>
      </c>
      <c r="G361" s="104">
        <f aca="true" t="shared" si="96" ref="G361:L361">SUM(G363,G364,G365)</f>
        <v>74015.5</v>
      </c>
      <c r="H361" s="104">
        <f t="shared" si="96"/>
        <v>0</v>
      </c>
      <c r="I361" s="104">
        <f t="shared" si="96"/>
        <v>18759.1</v>
      </c>
      <c r="J361" s="104">
        <f t="shared" si="96"/>
        <v>39759.100000000006</v>
      </c>
      <c r="K361" s="104">
        <f t="shared" si="96"/>
        <v>58259.100000000006</v>
      </c>
      <c r="L361" s="104">
        <f t="shared" si="96"/>
        <v>74015.5</v>
      </c>
    </row>
    <row r="362" spans="1:12" ht="16.5" thickBot="1">
      <c r="A362" s="219"/>
      <c r="B362" s="246"/>
      <c r="C362" s="220"/>
      <c r="D362" s="221"/>
      <c r="E362" s="217" t="s">
        <v>727</v>
      </c>
      <c r="F362" s="104"/>
      <c r="G362" s="104"/>
      <c r="H362" s="234"/>
      <c r="I362" s="104"/>
      <c r="J362" s="234"/>
      <c r="K362" s="104"/>
      <c r="L362" s="104"/>
    </row>
    <row r="363" spans="1:12" ht="19.5" customHeight="1" thickBot="1">
      <c r="A363" s="219"/>
      <c r="B363" s="246"/>
      <c r="C363" s="220"/>
      <c r="D363" s="221"/>
      <c r="E363" s="414" t="s">
        <v>729</v>
      </c>
      <c r="F363" s="104">
        <f t="shared" si="95"/>
        <v>8840.7</v>
      </c>
      <c r="G363" s="104">
        <v>8840.7</v>
      </c>
      <c r="H363" s="234"/>
      <c r="I363" s="104">
        <v>2000</v>
      </c>
      <c r="J363" s="234">
        <v>4300</v>
      </c>
      <c r="K363" s="104">
        <v>6600</v>
      </c>
      <c r="L363" s="104">
        <v>8840.7</v>
      </c>
    </row>
    <row r="364" spans="1:12" ht="23.25" customHeight="1" thickBot="1">
      <c r="A364" s="219"/>
      <c r="B364" s="246"/>
      <c r="C364" s="220"/>
      <c r="D364" s="221"/>
      <c r="E364" s="414" t="s">
        <v>730</v>
      </c>
      <c r="F364" s="104">
        <f t="shared" si="95"/>
        <v>32528.3</v>
      </c>
      <c r="G364" s="104">
        <v>32528.3</v>
      </c>
      <c r="H364" s="234"/>
      <c r="I364" s="104">
        <v>8231.4</v>
      </c>
      <c r="J364" s="234">
        <v>18731.4</v>
      </c>
      <c r="K364" s="104">
        <v>26331.4</v>
      </c>
      <c r="L364" s="104">
        <v>32528.3</v>
      </c>
    </row>
    <row r="365" spans="1:12" ht="20.25" customHeight="1" thickBot="1">
      <c r="A365" s="219"/>
      <c r="B365" s="246"/>
      <c r="C365" s="220"/>
      <c r="D365" s="221"/>
      <c r="E365" s="414" t="s">
        <v>731</v>
      </c>
      <c r="F365" s="104">
        <f t="shared" si="95"/>
        <v>32646.5</v>
      </c>
      <c r="G365" s="104">
        <v>32646.5</v>
      </c>
      <c r="H365" s="234"/>
      <c r="I365" s="104">
        <v>8527.7</v>
      </c>
      <c r="J365" s="234">
        <v>16727.7</v>
      </c>
      <c r="K365" s="104">
        <v>25327.7</v>
      </c>
      <c r="L365" s="104">
        <v>32646.5</v>
      </c>
    </row>
    <row r="366" spans="1:12" ht="16.5" thickBot="1">
      <c r="A366" s="219"/>
      <c r="B366" s="246"/>
      <c r="C366" s="220"/>
      <c r="D366" s="221"/>
      <c r="E366" s="217"/>
      <c r="F366" s="104">
        <f t="shared" si="95"/>
        <v>0</v>
      </c>
      <c r="G366" s="104"/>
      <c r="H366" s="234"/>
      <c r="I366" s="104"/>
      <c r="J366" s="234"/>
      <c r="K366" s="104"/>
      <c r="L366" s="104"/>
    </row>
    <row r="367" spans="1:12" ht="16.5" customHeight="1" thickBot="1">
      <c r="A367" s="219">
        <v>2952</v>
      </c>
      <c r="B367" s="246" t="s">
        <v>15</v>
      </c>
      <c r="C367" s="220">
        <v>5</v>
      </c>
      <c r="D367" s="221">
        <v>2</v>
      </c>
      <c r="E367" s="217" t="s">
        <v>26</v>
      </c>
      <c r="F367" s="104">
        <f>SUM(G367:H367)</f>
        <v>0</v>
      </c>
      <c r="G367" s="104"/>
      <c r="H367" s="234"/>
      <c r="I367" s="104"/>
      <c r="J367" s="234"/>
      <c r="K367" s="104"/>
      <c r="L367" s="104"/>
    </row>
    <row r="368" spans="1:12" ht="26.25" customHeight="1">
      <c r="A368" s="219">
        <v>2960</v>
      </c>
      <c r="B368" s="246" t="s">
        <v>15</v>
      </c>
      <c r="C368" s="220">
        <v>6</v>
      </c>
      <c r="D368" s="221">
        <v>0</v>
      </c>
      <c r="E368" s="217" t="s">
        <v>312</v>
      </c>
      <c r="F368" s="89">
        <f aca="true" t="shared" si="97" ref="F368:L368">SUM(F370)</f>
        <v>0</v>
      </c>
      <c r="G368" s="89">
        <f t="shared" si="97"/>
        <v>0</v>
      </c>
      <c r="H368" s="218">
        <f t="shared" si="97"/>
        <v>0</v>
      </c>
      <c r="I368" s="89">
        <f t="shared" si="97"/>
        <v>0</v>
      </c>
      <c r="J368" s="218">
        <f t="shared" si="97"/>
        <v>0</v>
      </c>
      <c r="K368" s="89">
        <f t="shared" si="97"/>
        <v>0</v>
      </c>
      <c r="L368" s="89">
        <f t="shared" si="97"/>
        <v>0</v>
      </c>
    </row>
    <row r="369" spans="1:12" s="222" customFormat="1" ht="14.25" customHeight="1">
      <c r="A369" s="219"/>
      <c r="B369" s="211"/>
      <c r="C369" s="220"/>
      <c r="D369" s="221"/>
      <c r="E369" s="217" t="s">
        <v>452</v>
      </c>
      <c r="F369" s="89"/>
      <c r="G369" s="89"/>
      <c r="H369" s="218"/>
      <c r="I369" s="89"/>
      <c r="J369" s="218"/>
      <c r="K369" s="89"/>
      <c r="L369" s="89"/>
    </row>
    <row r="370" spans="1:12" ht="24" customHeight="1" thickBot="1">
      <c r="A370" s="229">
        <v>2961</v>
      </c>
      <c r="B370" s="220" t="s">
        <v>15</v>
      </c>
      <c r="C370" s="220">
        <v>6</v>
      </c>
      <c r="D370" s="220">
        <v>1</v>
      </c>
      <c r="E370" s="230" t="s">
        <v>312</v>
      </c>
      <c r="F370" s="104">
        <f>SUM(G370:H370)</f>
        <v>0</v>
      </c>
      <c r="G370" s="104"/>
      <c r="H370" s="104"/>
      <c r="I370" s="104"/>
      <c r="J370" s="104"/>
      <c r="K370" s="104"/>
      <c r="L370" s="104"/>
    </row>
    <row r="371" spans="1:12" ht="26.25" customHeight="1">
      <c r="A371" s="229">
        <v>2970</v>
      </c>
      <c r="B371" s="220" t="s">
        <v>15</v>
      </c>
      <c r="C371" s="220">
        <v>7</v>
      </c>
      <c r="D371" s="220">
        <v>0</v>
      </c>
      <c r="E371" s="230" t="s">
        <v>313</v>
      </c>
      <c r="F371" s="89">
        <f aca="true" t="shared" si="98" ref="F371:L371">SUM(F373)</f>
        <v>0</v>
      </c>
      <c r="G371" s="89">
        <f t="shared" si="98"/>
        <v>0</v>
      </c>
      <c r="H371" s="218">
        <f t="shared" si="98"/>
        <v>0</v>
      </c>
      <c r="I371" s="89">
        <f t="shared" si="98"/>
        <v>0</v>
      </c>
      <c r="J371" s="218">
        <f t="shared" si="98"/>
        <v>0</v>
      </c>
      <c r="K371" s="89">
        <f t="shared" si="98"/>
        <v>0</v>
      </c>
      <c r="L371" s="89">
        <f t="shared" si="98"/>
        <v>0</v>
      </c>
    </row>
    <row r="372" spans="1:12" s="222" customFormat="1" ht="10.5" customHeight="1">
      <c r="A372" s="229"/>
      <c r="B372" s="220"/>
      <c r="C372" s="220"/>
      <c r="D372" s="220"/>
      <c r="E372" s="230" t="s">
        <v>452</v>
      </c>
      <c r="F372" s="89"/>
      <c r="G372" s="89"/>
      <c r="H372" s="218"/>
      <c r="I372" s="89"/>
      <c r="J372" s="218"/>
      <c r="K372" s="89"/>
      <c r="L372" s="89"/>
    </row>
    <row r="373" spans="1:12" ht="32.25" customHeight="1" thickBot="1">
      <c r="A373" s="229">
        <v>2971</v>
      </c>
      <c r="B373" s="220" t="s">
        <v>15</v>
      </c>
      <c r="C373" s="220">
        <v>7</v>
      </c>
      <c r="D373" s="220">
        <v>1</v>
      </c>
      <c r="E373" s="230" t="s">
        <v>313</v>
      </c>
      <c r="F373" s="104">
        <f>SUM(G373:H373)</f>
        <v>0</v>
      </c>
      <c r="G373" s="104"/>
      <c r="H373" s="234"/>
      <c r="I373" s="104"/>
      <c r="J373" s="234"/>
      <c r="K373" s="104"/>
      <c r="L373" s="104"/>
    </row>
    <row r="374" spans="1:12" ht="27.75" customHeight="1">
      <c r="A374" s="229">
        <v>2980</v>
      </c>
      <c r="B374" s="220" t="s">
        <v>15</v>
      </c>
      <c r="C374" s="220">
        <v>8</v>
      </c>
      <c r="D374" s="220">
        <v>0</v>
      </c>
      <c r="E374" s="230" t="s">
        <v>314</v>
      </c>
      <c r="F374" s="89">
        <f aca="true" t="shared" si="99" ref="F374:L374">SUM(F376)</f>
        <v>0</v>
      </c>
      <c r="G374" s="89">
        <f t="shared" si="99"/>
        <v>0</v>
      </c>
      <c r="H374" s="218">
        <f t="shared" si="99"/>
        <v>0</v>
      </c>
      <c r="I374" s="89">
        <f t="shared" si="99"/>
        <v>0</v>
      </c>
      <c r="J374" s="218">
        <f t="shared" si="99"/>
        <v>0</v>
      </c>
      <c r="K374" s="89">
        <f t="shared" si="99"/>
        <v>0</v>
      </c>
      <c r="L374" s="89">
        <f t="shared" si="99"/>
        <v>0</v>
      </c>
    </row>
    <row r="375" spans="1:12" s="222" customFormat="1" ht="10.5" customHeight="1">
      <c r="A375" s="229"/>
      <c r="B375" s="220"/>
      <c r="C375" s="220"/>
      <c r="D375" s="220"/>
      <c r="E375" s="230" t="s">
        <v>452</v>
      </c>
      <c r="F375" s="89"/>
      <c r="G375" s="89"/>
      <c r="H375" s="218"/>
      <c r="I375" s="89"/>
      <c r="J375" s="218"/>
      <c r="K375" s="89"/>
      <c r="L375" s="89"/>
    </row>
    <row r="376" spans="1:12" ht="23.25" customHeight="1" thickBot="1">
      <c r="A376" s="229">
        <v>2981</v>
      </c>
      <c r="B376" s="220" t="s">
        <v>15</v>
      </c>
      <c r="C376" s="220">
        <v>8</v>
      </c>
      <c r="D376" s="220">
        <v>1</v>
      </c>
      <c r="E376" s="230" t="s">
        <v>314</v>
      </c>
      <c r="F376" s="104">
        <f>F377</f>
        <v>0</v>
      </c>
      <c r="G376" s="104">
        <f aca="true" t="shared" si="100" ref="G376:L376">G377</f>
        <v>0</v>
      </c>
      <c r="H376" s="104">
        <f t="shared" si="100"/>
        <v>0</v>
      </c>
      <c r="I376" s="104">
        <f t="shared" si="100"/>
        <v>0</v>
      </c>
      <c r="J376" s="104">
        <f t="shared" si="100"/>
        <v>0</v>
      </c>
      <c r="K376" s="104">
        <f t="shared" si="100"/>
        <v>0</v>
      </c>
      <c r="L376" s="104">
        <f t="shared" si="100"/>
        <v>0</v>
      </c>
    </row>
    <row r="377" spans="1:12" ht="23.25" customHeight="1" thickBot="1">
      <c r="A377" s="229"/>
      <c r="B377" s="220"/>
      <c r="C377" s="220"/>
      <c r="D377" s="220"/>
      <c r="E377" s="230">
        <v>4637</v>
      </c>
      <c r="F377" s="104">
        <f>SUM(G377:H377)</f>
        <v>0</v>
      </c>
      <c r="G377" s="228">
        <v>0</v>
      </c>
      <c r="H377" s="242"/>
      <c r="I377" s="228"/>
      <c r="J377" s="242"/>
      <c r="K377" s="228"/>
      <c r="L377" s="228"/>
    </row>
    <row r="378" spans="1:12" s="216" customFormat="1" ht="38.25" customHeight="1">
      <c r="A378" s="274">
        <v>3000</v>
      </c>
      <c r="B378" s="247" t="s">
        <v>28</v>
      </c>
      <c r="C378" s="247">
        <v>0</v>
      </c>
      <c r="D378" s="247">
        <v>0</v>
      </c>
      <c r="E378" s="275" t="s">
        <v>803</v>
      </c>
      <c r="F378" s="235">
        <f>SUM(F380,F384,F387,F392,F395,F398,F401,F406,F410)</f>
        <v>3125</v>
      </c>
      <c r="G378" s="235">
        <f>SUM(G380,G384,G387,G392,G395,G398,G401,G406,G410)</f>
        <v>3125</v>
      </c>
      <c r="H378" s="245">
        <v>0</v>
      </c>
      <c r="I378" s="235">
        <f>SUM(I380,I384,I387,I392,I395,I398,I401,I406,I410)</f>
        <v>600</v>
      </c>
      <c r="J378" s="245">
        <f>SUM(J380,J384,J387,J392,J395,J398,J401,J406,J410)</f>
        <v>1440</v>
      </c>
      <c r="K378" s="235">
        <f>SUM(K380,K384,K387,K392,K395,K398,K401,K406,K410)</f>
        <v>2625</v>
      </c>
      <c r="L378" s="235">
        <f>SUM(L380,L384,L387,L392,L395,L398,L401,L406,L410)</f>
        <v>3125</v>
      </c>
    </row>
    <row r="379" spans="1:12" ht="15.75" customHeight="1">
      <c r="A379" s="229"/>
      <c r="B379" s="220"/>
      <c r="C379" s="220"/>
      <c r="D379" s="220"/>
      <c r="E379" s="230" t="s">
        <v>451</v>
      </c>
      <c r="F379" s="89"/>
      <c r="G379" s="89"/>
      <c r="H379" s="218"/>
      <c r="I379" s="89"/>
      <c r="J379" s="218"/>
      <c r="K379" s="89"/>
      <c r="L379" s="89"/>
    </row>
    <row r="380" spans="1:12" ht="24" customHeight="1">
      <c r="A380" s="229">
        <v>3010</v>
      </c>
      <c r="B380" s="220" t="s">
        <v>28</v>
      </c>
      <c r="C380" s="220">
        <v>1</v>
      </c>
      <c r="D380" s="220">
        <v>0</v>
      </c>
      <c r="E380" s="230" t="s">
        <v>27</v>
      </c>
      <c r="F380" s="89">
        <f aca="true" t="shared" si="101" ref="F380:L380">SUM(F382:F383)</f>
        <v>0</v>
      </c>
      <c r="G380" s="89">
        <f t="shared" si="101"/>
        <v>0</v>
      </c>
      <c r="H380" s="218">
        <f t="shared" si="101"/>
        <v>0</v>
      </c>
      <c r="I380" s="89">
        <f t="shared" si="101"/>
        <v>0</v>
      </c>
      <c r="J380" s="218">
        <f t="shared" si="101"/>
        <v>0</v>
      </c>
      <c r="K380" s="89">
        <f t="shared" si="101"/>
        <v>0</v>
      </c>
      <c r="L380" s="89">
        <f t="shared" si="101"/>
        <v>0</v>
      </c>
    </row>
    <row r="381" spans="1:12" s="222" customFormat="1" ht="16.5" customHeight="1">
      <c r="A381" s="229"/>
      <c r="B381" s="220"/>
      <c r="C381" s="220"/>
      <c r="D381" s="220"/>
      <c r="E381" s="230" t="s">
        <v>452</v>
      </c>
      <c r="F381" s="89"/>
      <c r="G381" s="89"/>
      <c r="H381" s="218"/>
      <c r="I381" s="89"/>
      <c r="J381" s="218"/>
      <c r="K381" s="89"/>
      <c r="L381" s="89"/>
    </row>
    <row r="382" spans="1:12" ht="18.75" customHeight="1" thickBot="1">
      <c r="A382" s="229">
        <v>3011</v>
      </c>
      <c r="B382" s="220" t="s">
        <v>28</v>
      </c>
      <c r="C382" s="220">
        <v>1</v>
      </c>
      <c r="D382" s="220">
        <v>1</v>
      </c>
      <c r="E382" s="230" t="s">
        <v>315</v>
      </c>
      <c r="F382" s="104">
        <f>SUM(G382:H382)</f>
        <v>0</v>
      </c>
      <c r="G382" s="104"/>
      <c r="H382" s="234"/>
      <c r="I382" s="104"/>
      <c r="J382" s="234"/>
      <c r="K382" s="104"/>
      <c r="L382" s="104"/>
    </row>
    <row r="383" spans="1:12" ht="17.25" customHeight="1" thickBot="1">
      <c r="A383" s="229">
        <v>3012</v>
      </c>
      <c r="B383" s="220" t="s">
        <v>28</v>
      </c>
      <c r="C383" s="220">
        <v>1</v>
      </c>
      <c r="D383" s="220">
        <v>2</v>
      </c>
      <c r="E383" s="230" t="s">
        <v>316</v>
      </c>
      <c r="F383" s="104">
        <f>SUM(G383:H383)</f>
        <v>0</v>
      </c>
      <c r="G383" s="104"/>
      <c r="H383" s="234"/>
      <c r="I383" s="104"/>
      <c r="J383" s="234"/>
      <c r="K383" s="104"/>
      <c r="L383" s="104"/>
    </row>
    <row r="384" spans="1:12" ht="15" customHeight="1">
      <c r="A384" s="229">
        <v>3020</v>
      </c>
      <c r="B384" s="220" t="s">
        <v>28</v>
      </c>
      <c r="C384" s="220">
        <v>2</v>
      </c>
      <c r="D384" s="220">
        <v>0</v>
      </c>
      <c r="E384" s="230" t="s">
        <v>317</v>
      </c>
      <c r="F384" s="89">
        <f aca="true" t="shared" si="102" ref="F384:L384">SUM(F386)</f>
        <v>0</v>
      </c>
      <c r="G384" s="89">
        <f t="shared" si="102"/>
        <v>0</v>
      </c>
      <c r="H384" s="218">
        <f t="shared" si="102"/>
        <v>0</v>
      </c>
      <c r="I384" s="89">
        <f t="shared" si="102"/>
        <v>0</v>
      </c>
      <c r="J384" s="218">
        <f t="shared" si="102"/>
        <v>0</v>
      </c>
      <c r="K384" s="89">
        <f t="shared" si="102"/>
        <v>0</v>
      </c>
      <c r="L384" s="89">
        <f t="shared" si="102"/>
        <v>0</v>
      </c>
    </row>
    <row r="385" spans="1:12" s="222" customFormat="1" ht="10.5" customHeight="1">
      <c r="A385" s="229"/>
      <c r="B385" s="220"/>
      <c r="C385" s="220"/>
      <c r="D385" s="220"/>
      <c r="E385" s="230" t="s">
        <v>452</v>
      </c>
      <c r="F385" s="89"/>
      <c r="G385" s="89"/>
      <c r="H385" s="218"/>
      <c r="I385" s="89"/>
      <c r="J385" s="218"/>
      <c r="K385" s="89"/>
      <c r="L385" s="89"/>
    </row>
    <row r="386" spans="1:12" ht="15.75" customHeight="1" thickBot="1">
      <c r="A386" s="229">
        <v>3021</v>
      </c>
      <c r="B386" s="220" t="s">
        <v>28</v>
      </c>
      <c r="C386" s="220">
        <v>2</v>
      </c>
      <c r="D386" s="220">
        <v>1</v>
      </c>
      <c r="E386" s="230" t="s">
        <v>317</v>
      </c>
      <c r="F386" s="104">
        <f>SUM(G386:H386)</f>
        <v>0</v>
      </c>
      <c r="G386" s="104"/>
      <c r="H386" s="234"/>
      <c r="I386" s="104"/>
      <c r="J386" s="234"/>
      <c r="K386" s="104"/>
      <c r="L386" s="104"/>
    </row>
    <row r="387" spans="1:12" ht="14.25" customHeight="1">
      <c r="A387" s="229">
        <v>3030</v>
      </c>
      <c r="B387" s="220" t="s">
        <v>28</v>
      </c>
      <c r="C387" s="220">
        <v>3</v>
      </c>
      <c r="D387" s="220">
        <v>0</v>
      </c>
      <c r="E387" s="415" t="s">
        <v>318</v>
      </c>
      <c r="F387" s="89">
        <f aca="true" t="shared" si="103" ref="F387:L387">SUM(F389)</f>
        <v>2000</v>
      </c>
      <c r="G387" s="89">
        <f t="shared" si="103"/>
        <v>2000</v>
      </c>
      <c r="H387" s="218">
        <f t="shared" si="103"/>
        <v>0</v>
      </c>
      <c r="I387" s="89">
        <f t="shared" si="103"/>
        <v>600</v>
      </c>
      <c r="J387" s="218">
        <f t="shared" si="103"/>
        <v>1000</v>
      </c>
      <c r="K387" s="89">
        <f t="shared" si="103"/>
        <v>1500</v>
      </c>
      <c r="L387" s="89">
        <f t="shared" si="103"/>
        <v>2000</v>
      </c>
    </row>
    <row r="388" spans="1:12" s="222" customFormat="1" ht="15.75">
      <c r="A388" s="229"/>
      <c r="B388" s="220"/>
      <c r="C388" s="220"/>
      <c r="D388" s="220"/>
      <c r="E388" s="230" t="s">
        <v>452</v>
      </c>
      <c r="F388" s="89"/>
      <c r="G388" s="89"/>
      <c r="H388" s="218"/>
      <c r="I388" s="89"/>
      <c r="J388" s="218"/>
      <c r="K388" s="89"/>
      <c r="L388" s="89"/>
    </row>
    <row r="389" spans="1:12" s="222" customFormat="1" ht="16.5" thickBot="1">
      <c r="A389" s="229">
        <v>3031</v>
      </c>
      <c r="B389" s="220" t="s">
        <v>28</v>
      </c>
      <c r="C389" s="220">
        <v>3</v>
      </c>
      <c r="D389" s="220" t="s">
        <v>509</v>
      </c>
      <c r="E389" s="415" t="s">
        <v>318</v>
      </c>
      <c r="F389" s="104">
        <f>SUM(G389:H389)</f>
        <v>2000</v>
      </c>
      <c r="G389" s="228">
        <f aca="true" t="shared" si="104" ref="G389:L389">G390+G391</f>
        <v>2000</v>
      </c>
      <c r="H389" s="242">
        <f t="shared" si="104"/>
        <v>0</v>
      </c>
      <c r="I389" s="228">
        <f t="shared" si="104"/>
        <v>600</v>
      </c>
      <c r="J389" s="242">
        <f t="shared" si="104"/>
        <v>1000</v>
      </c>
      <c r="K389" s="228">
        <f t="shared" si="104"/>
        <v>1500</v>
      </c>
      <c r="L389" s="228">
        <f t="shared" si="104"/>
        <v>2000</v>
      </c>
    </row>
    <row r="390" spans="1:12" s="222" customFormat="1" ht="24.75" thickBot="1">
      <c r="A390" s="229"/>
      <c r="B390" s="220"/>
      <c r="C390" s="220"/>
      <c r="D390" s="220"/>
      <c r="E390" s="416" t="s">
        <v>728</v>
      </c>
      <c r="F390" s="104">
        <f>SUM(G390:H390)</f>
        <v>2000</v>
      </c>
      <c r="G390" s="89">
        <v>2000</v>
      </c>
      <c r="H390" s="218"/>
      <c r="I390" s="89">
        <v>600</v>
      </c>
      <c r="J390" s="218">
        <v>1000</v>
      </c>
      <c r="K390" s="89">
        <v>1500</v>
      </c>
      <c r="L390" s="89">
        <v>2000</v>
      </c>
    </row>
    <row r="391" spans="1:12" s="222" customFormat="1" ht="16.5" thickBot="1">
      <c r="A391" s="229"/>
      <c r="B391" s="220"/>
      <c r="C391" s="220"/>
      <c r="D391" s="220"/>
      <c r="E391" s="230"/>
      <c r="F391" s="104">
        <f>SUM(G391:H391)</f>
        <v>0</v>
      </c>
      <c r="G391" s="89"/>
      <c r="H391" s="218"/>
      <c r="I391" s="89"/>
      <c r="J391" s="218"/>
      <c r="K391" s="89"/>
      <c r="L391" s="89"/>
    </row>
    <row r="392" spans="1:12" ht="18" customHeight="1">
      <c r="A392" s="229">
        <v>3040</v>
      </c>
      <c r="B392" s="220" t="s">
        <v>28</v>
      </c>
      <c r="C392" s="220">
        <v>4</v>
      </c>
      <c r="D392" s="220">
        <v>0</v>
      </c>
      <c r="E392" s="230" t="s">
        <v>319</v>
      </c>
      <c r="F392" s="89">
        <f aca="true" t="shared" si="105" ref="F392:L392">SUM(F394)</f>
        <v>0</v>
      </c>
      <c r="G392" s="89">
        <f t="shared" si="105"/>
        <v>0</v>
      </c>
      <c r="H392" s="218">
        <f t="shared" si="105"/>
        <v>0</v>
      </c>
      <c r="I392" s="89">
        <f t="shared" si="105"/>
        <v>0</v>
      </c>
      <c r="J392" s="218">
        <f t="shared" si="105"/>
        <v>0</v>
      </c>
      <c r="K392" s="89">
        <f t="shared" si="105"/>
        <v>0</v>
      </c>
      <c r="L392" s="89">
        <f t="shared" si="105"/>
        <v>0</v>
      </c>
    </row>
    <row r="393" spans="1:12" s="222" customFormat="1" ht="10.5" customHeight="1">
      <c r="A393" s="229"/>
      <c r="B393" s="220"/>
      <c r="C393" s="220"/>
      <c r="D393" s="220"/>
      <c r="E393" s="230" t="s">
        <v>452</v>
      </c>
      <c r="F393" s="89"/>
      <c r="G393" s="89"/>
      <c r="H393" s="218"/>
      <c r="I393" s="89"/>
      <c r="J393" s="218"/>
      <c r="K393" s="89"/>
      <c r="L393" s="89"/>
    </row>
    <row r="394" spans="1:12" ht="16.5" customHeight="1" thickBot="1">
      <c r="A394" s="229">
        <v>3041</v>
      </c>
      <c r="B394" s="220" t="s">
        <v>28</v>
      </c>
      <c r="C394" s="220">
        <v>4</v>
      </c>
      <c r="D394" s="220">
        <v>1</v>
      </c>
      <c r="E394" s="230" t="s">
        <v>319</v>
      </c>
      <c r="F394" s="104">
        <f>SUM(G394:H394)</f>
        <v>0</v>
      </c>
      <c r="G394" s="228"/>
      <c r="H394" s="228"/>
      <c r="I394" s="228"/>
      <c r="J394" s="228"/>
      <c r="K394" s="228"/>
      <c r="L394" s="228"/>
    </row>
    <row r="395" spans="1:12" ht="12" customHeight="1">
      <c r="A395" s="229">
        <v>3050</v>
      </c>
      <c r="B395" s="220" t="s">
        <v>28</v>
      </c>
      <c r="C395" s="220">
        <v>5</v>
      </c>
      <c r="D395" s="220">
        <v>0</v>
      </c>
      <c r="E395" s="230" t="s">
        <v>320</v>
      </c>
      <c r="F395" s="89">
        <f aca="true" t="shared" si="106" ref="F395:L395">SUM(F397)</f>
        <v>0</v>
      </c>
      <c r="G395" s="89">
        <f t="shared" si="106"/>
        <v>0</v>
      </c>
      <c r="H395" s="218">
        <f t="shared" si="106"/>
        <v>0</v>
      </c>
      <c r="I395" s="89">
        <f t="shared" si="106"/>
        <v>0</v>
      </c>
      <c r="J395" s="218">
        <f t="shared" si="106"/>
        <v>0</v>
      </c>
      <c r="K395" s="89">
        <f t="shared" si="106"/>
        <v>0</v>
      </c>
      <c r="L395" s="89">
        <f t="shared" si="106"/>
        <v>0</v>
      </c>
    </row>
    <row r="396" spans="1:12" s="222" customFormat="1" ht="10.5" customHeight="1">
      <c r="A396" s="229"/>
      <c r="B396" s="220"/>
      <c r="C396" s="220"/>
      <c r="D396" s="220"/>
      <c r="E396" s="230" t="s">
        <v>452</v>
      </c>
      <c r="F396" s="89"/>
      <c r="G396" s="89"/>
      <c r="H396" s="218"/>
      <c r="I396" s="89"/>
      <c r="J396" s="218"/>
      <c r="K396" s="89"/>
      <c r="L396" s="89"/>
    </row>
    <row r="397" spans="1:12" ht="15.75" customHeight="1" thickBot="1">
      <c r="A397" s="229">
        <v>3051</v>
      </c>
      <c r="B397" s="220" t="s">
        <v>28</v>
      </c>
      <c r="C397" s="220">
        <v>5</v>
      </c>
      <c r="D397" s="220">
        <v>1</v>
      </c>
      <c r="E397" s="230" t="s">
        <v>320</v>
      </c>
      <c r="F397" s="104">
        <f>SUM(G397:H397)</f>
        <v>0</v>
      </c>
      <c r="G397" s="104"/>
      <c r="H397" s="234"/>
      <c r="I397" s="104"/>
      <c r="J397" s="234"/>
      <c r="K397" s="104"/>
      <c r="L397" s="104"/>
    </row>
    <row r="398" spans="1:12" ht="16.5" customHeight="1">
      <c r="A398" s="229">
        <v>3060</v>
      </c>
      <c r="B398" s="220" t="s">
        <v>28</v>
      </c>
      <c r="C398" s="220">
        <v>6</v>
      </c>
      <c r="D398" s="220">
        <v>0</v>
      </c>
      <c r="E398" s="230" t="s">
        <v>321</v>
      </c>
      <c r="F398" s="89">
        <f aca="true" t="shared" si="107" ref="F398:L398">SUM(F400)</f>
        <v>0</v>
      </c>
      <c r="G398" s="89">
        <f t="shared" si="107"/>
        <v>0</v>
      </c>
      <c r="H398" s="218">
        <f t="shared" si="107"/>
        <v>0</v>
      </c>
      <c r="I398" s="89">
        <f t="shared" si="107"/>
        <v>0</v>
      </c>
      <c r="J398" s="218">
        <f t="shared" si="107"/>
        <v>0</v>
      </c>
      <c r="K398" s="89">
        <f t="shared" si="107"/>
        <v>0</v>
      </c>
      <c r="L398" s="89">
        <f t="shared" si="107"/>
        <v>0</v>
      </c>
    </row>
    <row r="399" spans="1:12" s="222" customFormat="1" ht="10.5" customHeight="1">
      <c r="A399" s="229"/>
      <c r="B399" s="220"/>
      <c r="C399" s="220"/>
      <c r="D399" s="220"/>
      <c r="E399" s="230" t="s">
        <v>452</v>
      </c>
      <c r="F399" s="89"/>
      <c r="G399" s="89"/>
      <c r="H399" s="218"/>
      <c r="I399" s="89"/>
      <c r="J399" s="218"/>
      <c r="K399" s="89"/>
      <c r="L399" s="89"/>
    </row>
    <row r="400" spans="1:12" ht="15.75" customHeight="1" thickBot="1">
      <c r="A400" s="229">
        <v>3061</v>
      </c>
      <c r="B400" s="220" t="s">
        <v>28</v>
      </c>
      <c r="C400" s="220">
        <v>6</v>
      </c>
      <c r="D400" s="220">
        <v>1</v>
      </c>
      <c r="E400" s="230" t="s">
        <v>321</v>
      </c>
      <c r="F400" s="104">
        <f>SUM(G400:H400)</f>
        <v>0</v>
      </c>
      <c r="G400" s="104"/>
      <c r="H400" s="234"/>
      <c r="I400" s="104"/>
      <c r="J400" s="234"/>
      <c r="K400" s="104"/>
      <c r="L400" s="104"/>
    </row>
    <row r="401" spans="1:12" ht="34.5" customHeight="1">
      <c r="A401" s="229">
        <v>3070</v>
      </c>
      <c r="B401" s="220" t="s">
        <v>28</v>
      </c>
      <c r="C401" s="220">
        <v>7</v>
      </c>
      <c r="D401" s="220">
        <v>0</v>
      </c>
      <c r="E401" s="230" t="s">
        <v>322</v>
      </c>
      <c r="F401" s="89">
        <f aca="true" t="shared" si="108" ref="F401:L401">SUM(F403)</f>
        <v>1125</v>
      </c>
      <c r="G401" s="89">
        <f t="shared" si="108"/>
        <v>1125</v>
      </c>
      <c r="H401" s="218">
        <f t="shared" si="108"/>
        <v>0</v>
      </c>
      <c r="I401" s="89">
        <f t="shared" si="108"/>
        <v>0</v>
      </c>
      <c r="J401" s="218">
        <f t="shared" si="108"/>
        <v>440</v>
      </c>
      <c r="K401" s="89">
        <f t="shared" si="108"/>
        <v>1125</v>
      </c>
      <c r="L401" s="89">
        <f t="shared" si="108"/>
        <v>1125</v>
      </c>
    </row>
    <row r="402" spans="1:12" s="222" customFormat="1" ht="10.5" customHeight="1">
      <c r="A402" s="229"/>
      <c r="B402" s="220"/>
      <c r="C402" s="220"/>
      <c r="D402" s="220"/>
      <c r="E402" s="230" t="s">
        <v>452</v>
      </c>
      <c r="F402" s="89"/>
      <c r="G402" s="89"/>
      <c r="H402" s="218"/>
      <c r="I402" s="89"/>
      <c r="J402" s="218"/>
      <c r="K402" s="89"/>
      <c r="L402" s="89"/>
    </row>
    <row r="403" spans="1:12" ht="39" customHeight="1" thickBot="1">
      <c r="A403" s="229">
        <v>3071</v>
      </c>
      <c r="B403" s="220" t="s">
        <v>28</v>
      </c>
      <c r="C403" s="220">
        <v>7</v>
      </c>
      <c r="D403" s="220">
        <v>1</v>
      </c>
      <c r="E403" s="275" t="s">
        <v>322</v>
      </c>
      <c r="F403" s="104">
        <f>SUM(G403:H403)</f>
        <v>1125</v>
      </c>
      <c r="G403" s="228">
        <f>G404+G405</f>
        <v>1125</v>
      </c>
      <c r="H403" s="242">
        <v>0</v>
      </c>
      <c r="I403" s="228">
        <f>I404+I405</f>
        <v>0</v>
      </c>
      <c r="J403" s="242">
        <f>J404+J405</f>
        <v>440</v>
      </c>
      <c r="K403" s="228">
        <f>K404+K405</f>
        <v>1125</v>
      </c>
      <c r="L403" s="228">
        <f>L404+L405</f>
        <v>1125</v>
      </c>
    </row>
    <row r="404" spans="1:12" ht="27" customHeight="1" thickBot="1">
      <c r="A404" s="229"/>
      <c r="B404" s="220"/>
      <c r="C404" s="220"/>
      <c r="D404" s="220"/>
      <c r="E404" s="360" t="s">
        <v>868</v>
      </c>
      <c r="F404" s="104">
        <f>SUM(G404:H404)</f>
        <v>585</v>
      </c>
      <c r="G404" s="89">
        <v>585</v>
      </c>
      <c r="H404" s="218">
        <v>0</v>
      </c>
      <c r="I404" s="89"/>
      <c r="J404" s="218">
        <v>195</v>
      </c>
      <c r="K404" s="89">
        <v>585</v>
      </c>
      <c r="L404" s="89">
        <v>585</v>
      </c>
    </row>
    <row r="405" spans="1:12" ht="24" customHeight="1" thickBot="1">
      <c r="A405" s="229"/>
      <c r="B405" s="220"/>
      <c r="C405" s="220"/>
      <c r="D405" s="220"/>
      <c r="E405" s="417" t="s">
        <v>864</v>
      </c>
      <c r="F405" s="104">
        <f>SUM(G405:H405)</f>
        <v>540</v>
      </c>
      <c r="G405" s="89">
        <v>540</v>
      </c>
      <c r="H405" s="218"/>
      <c r="I405" s="89"/>
      <c r="J405" s="218">
        <v>245</v>
      </c>
      <c r="K405" s="89">
        <v>540</v>
      </c>
      <c r="L405" s="89">
        <v>540</v>
      </c>
    </row>
    <row r="406" spans="1:12" ht="40.5" customHeight="1">
      <c r="A406" s="229">
        <v>3080</v>
      </c>
      <c r="B406" s="220" t="s">
        <v>28</v>
      </c>
      <c r="C406" s="220">
        <v>8</v>
      </c>
      <c r="D406" s="220">
        <v>0</v>
      </c>
      <c r="E406" s="230" t="s">
        <v>323</v>
      </c>
      <c r="F406" s="89">
        <f aca="true" t="shared" si="109" ref="F406:L406">SUM(F408)</f>
        <v>0</v>
      </c>
      <c r="G406" s="89">
        <f t="shared" si="109"/>
        <v>0</v>
      </c>
      <c r="H406" s="218">
        <f t="shared" si="109"/>
        <v>0</v>
      </c>
      <c r="I406" s="89">
        <f t="shared" si="109"/>
        <v>0</v>
      </c>
      <c r="J406" s="218">
        <f t="shared" si="109"/>
        <v>0</v>
      </c>
      <c r="K406" s="89">
        <f t="shared" si="109"/>
        <v>0</v>
      </c>
      <c r="L406" s="89">
        <f t="shared" si="109"/>
        <v>0</v>
      </c>
    </row>
    <row r="407" spans="1:12" s="222" customFormat="1" ht="18.75" customHeight="1">
      <c r="A407" s="229"/>
      <c r="B407" s="220"/>
      <c r="C407" s="220"/>
      <c r="D407" s="220"/>
      <c r="E407" s="230" t="s">
        <v>452</v>
      </c>
      <c r="F407" s="89"/>
      <c r="G407" s="89"/>
      <c r="H407" s="218"/>
      <c r="I407" s="89"/>
      <c r="J407" s="218"/>
      <c r="K407" s="89"/>
      <c r="L407" s="89"/>
    </row>
    <row r="408" spans="1:12" ht="40.5" customHeight="1" thickBot="1">
      <c r="A408" s="229">
        <v>3081</v>
      </c>
      <c r="B408" s="220" t="s">
        <v>28</v>
      </c>
      <c r="C408" s="220">
        <v>8</v>
      </c>
      <c r="D408" s="220">
        <v>1</v>
      </c>
      <c r="E408" s="230" t="s">
        <v>323</v>
      </c>
      <c r="F408" s="104">
        <f>SUM(G408:H408)</f>
        <v>0</v>
      </c>
      <c r="G408" s="104"/>
      <c r="H408" s="234"/>
      <c r="I408" s="104"/>
      <c r="J408" s="234"/>
      <c r="K408" s="104"/>
      <c r="L408" s="104"/>
    </row>
    <row r="409" spans="1:12" s="222" customFormat="1" ht="10.5" customHeight="1">
      <c r="A409" s="229"/>
      <c r="B409" s="220"/>
      <c r="C409" s="220"/>
      <c r="D409" s="220"/>
      <c r="E409" s="230" t="s">
        <v>452</v>
      </c>
      <c r="F409" s="89"/>
      <c r="G409" s="89"/>
      <c r="H409" s="218"/>
      <c r="I409" s="89"/>
      <c r="J409" s="218"/>
      <c r="K409" s="89"/>
      <c r="L409" s="89"/>
    </row>
    <row r="410" spans="1:12" ht="25.5" customHeight="1">
      <c r="A410" s="229">
        <v>3090</v>
      </c>
      <c r="B410" s="220" t="s">
        <v>28</v>
      </c>
      <c r="C410" s="220">
        <v>9</v>
      </c>
      <c r="D410" s="220">
        <v>0</v>
      </c>
      <c r="E410" s="230" t="s">
        <v>324</v>
      </c>
      <c r="F410" s="89">
        <f aca="true" t="shared" si="110" ref="F410:L410">SUM(F412:F413)</f>
        <v>0</v>
      </c>
      <c r="G410" s="89">
        <f t="shared" si="110"/>
        <v>0</v>
      </c>
      <c r="H410" s="218">
        <f t="shared" si="110"/>
        <v>0</v>
      </c>
      <c r="I410" s="89">
        <f t="shared" si="110"/>
        <v>0</v>
      </c>
      <c r="J410" s="218">
        <f t="shared" si="110"/>
        <v>0</v>
      </c>
      <c r="K410" s="89">
        <f t="shared" si="110"/>
        <v>0</v>
      </c>
      <c r="L410" s="89">
        <f t="shared" si="110"/>
        <v>0</v>
      </c>
    </row>
    <row r="411" spans="1:12" s="222" customFormat="1" ht="10.5" customHeight="1">
      <c r="A411" s="229"/>
      <c r="B411" s="220"/>
      <c r="C411" s="220"/>
      <c r="D411" s="220"/>
      <c r="E411" s="230" t="s">
        <v>452</v>
      </c>
      <c r="F411" s="89"/>
      <c r="G411" s="89"/>
      <c r="H411" s="218"/>
      <c r="I411" s="89"/>
      <c r="J411" s="218"/>
      <c r="K411" s="89"/>
      <c r="L411" s="89"/>
    </row>
    <row r="412" spans="1:12" ht="25.5" customHeight="1" thickBot="1">
      <c r="A412" s="229">
        <v>3091</v>
      </c>
      <c r="B412" s="220" t="s">
        <v>28</v>
      </c>
      <c r="C412" s="220">
        <v>9</v>
      </c>
      <c r="D412" s="220">
        <v>1</v>
      </c>
      <c r="E412" s="230" t="s">
        <v>324</v>
      </c>
      <c r="F412" s="104">
        <f>SUM(G412:H412)</f>
        <v>0</v>
      </c>
      <c r="G412" s="89"/>
      <c r="H412" s="89"/>
      <c r="I412" s="89"/>
      <c r="J412" s="89"/>
      <c r="K412" s="89"/>
      <c r="L412" s="89"/>
    </row>
    <row r="413" spans="1:12" ht="53.25" customHeight="1" thickBot="1">
      <c r="A413" s="229">
        <v>3092</v>
      </c>
      <c r="B413" s="220" t="s">
        <v>28</v>
      </c>
      <c r="C413" s="220">
        <v>9</v>
      </c>
      <c r="D413" s="220">
        <v>2</v>
      </c>
      <c r="E413" s="230" t="s">
        <v>48</v>
      </c>
      <c r="F413" s="104">
        <f>SUM(G413:H413)</f>
        <v>0</v>
      </c>
      <c r="G413" s="89"/>
      <c r="H413" s="89"/>
      <c r="I413" s="89"/>
      <c r="J413" s="89"/>
      <c r="K413" s="89"/>
      <c r="L413" s="89"/>
    </row>
    <row r="414" spans="1:12" s="216" customFormat="1" ht="42.75" customHeight="1">
      <c r="A414" s="276">
        <v>3100</v>
      </c>
      <c r="B414" s="247" t="s">
        <v>29</v>
      </c>
      <c r="C414" s="247">
        <v>0</v>
      </c>
      <c r="D414" s="248">
        <v>0</v>
      </c>
      <c r="E414" s="277" t="s">
        <v>804</v>
      </c>
      <c r="F414" s="235">
        <f aca="true" t="shared" si="111" ref="F414:L414">SUM(F416)</f>
        <v>20230.5</v>
      </c>
      <c r="G414" s="235">
        <f t="shared" si="111"/>
        <v>100330.5</v>
      </c>
      <c r="H414" s="245">
        <f t="shared" si="111"/>
        <v>0</v>
      </c>
      <c r="I414" s="235">
        <f t="shared" si="111"/>
        <v>1305.5</v>
      </c>
      <c r="J414" s="245">
        <f t="shared" si="111"/>
        <v>2011.6</v>
      </c>
      <c r="K414" s="235">
        <f t="shared" si="111"/>
        <v>3723.3</v>
      </c>
      <c r="L414" s="235">
        <f t="shared" si="111"/>
        <v>20230.5</v>
      </c>
    </row>
    <row r="415" spans="1:12" ht="11.25" customHeight="1">
      <c r="A415" s="223"/>
      <c r="B415" s="211"/>
      <c r="C415" s="212"/>
      <c r="D415" s="213"/>
      <c r="E415" s="217" t="s">
        <v>451</v>
      </c>
      <c r="F415" s="157"/>
      <c r="G415" s="157"/>
      <c r="H415" s="244"/>
      <c r="I415" s="157"/>
      <c r="J415" s="244"/>
      <c r="K415" s="157"/>
      <c r="L415" s="157"/>
    </row>
    <row r="416" spans="1:12" ht="29.25" customHeight="1">
      <c r="A416" s="223">
        <v>3110</v>
      </c>
      <c r="B416" s="220" t="s">
        <v>29</v>
      </c>
      <c r="C416" s="220">
        <v>1</v>
      </c>
      <c r="D416" s="221">
        <v>0</v>
      </c>
      <c r="E416" s="270" t="s">
        <v>435</v>
      </c>
      <c r="F416" s="89">
        <f aca="true" t="shared" si="112" ref="F416:L416">SUM(F418)</f>
        <v>20230.5</v>
      </c>
      <c r="G416" s="89">
        <f t="shared" si="112"/>
        <v>100330.5</v>
      </c>
      <c r="H416" s="218">
        <f t="shared" si="112"/>
        <v>0</v>
      </c>
      <c r="I416" s="89">
        <f t="shared" si="112"/>
        <v>1305.5</v>
      </c>
      <c r="J416" s="218">
        <f t="shared" si="112"/>
        <v>2011.6</v>
      </c>
      <c r="K416" s="89">
        <f t="shared" si="112"/>
        <v>3723.3</v>
      </c>
      <c r="L416" s="89">
        <f t="shared" si="112"/>
        <v>20230.5</v>
      </c>
    </row>
    <row r="417" spans="1:12" s="222" customFormat="1" ht="13.5" customHeight="1" thickBot="1">
      <c r="A417" s="223"/>
      <c r="B417" s="211"/>
      <c r="C417" s="220"/>
      <c r="D417" s="221"/>
      <c r="E417" s="217" t="s">
        <v>452</v>
      </c>
      <c r="F417" s="228"/>
      <c r="G417" s="228"/>
      <c r="H417" s="242"/>
      <c r="I417" s="228"/>
      <c r="J417" s="242"/>
      <c r="K417" s="228"/>
      <c r="L417" s="228"/>
    </row>
    <row r="418" spans="1:12" ht="16.5" thickBot="1">
      <c r="A418" s="223">
        <v>3112</v>
      </c>
      <c r="B418" s="225" t="s">
        <v>29</v>
      </c>
      <c r="C418" s="225">
        <v>1</v>
      </c>
      <c r="D418" s="226">
        <v>2</v>
      </c>
      <c r="E418" s="278" t="s">
        <v>366</v>
      </c>
      <c r="F418" s="126">
        <f>SUM(G418:H418)-Ekamutner!D114</f>
        <v>20230.5</v>
      </c>
      <c r="G418" s="126">
        <v>100330.5</v>
      </c>
      <c r="H418" s="126">
        <f>H419</f>
        <v>0</v>
      </c>
      <c r="I418" s="254">
        <v>1305.5</v>
      </c>
      <c r="J418" s="254">
        <v>2011.6</v>
      </c>
      <c r="K418" s="254">
        <v>3723.3</v>
      </c>
      <c r="L418" s="126">
        <v>20230.5</v>
      </c>
    </row>
    <row r="419" spans="1:12" ht="15.75">
      <c r="A419" s="229"/>
      <c r="B419" s="220"/>
      <c r="C419" s="220"/>
      <c r="D419" s="220"/>
      <c r="E419" s="279"/>
      <c r="F419" s="157"/>
      <c r="G419" s="157"/>
      <c r="H419" s="244"/>
      <c r="I419" s="157"/>
      <c r="J419" s="244"/>
      <c r="K419" s="157"/>
      <c r="L419" s="157"/>
    </row>
    <row r="420" spans="1:12" ht="16.5" thickBot="1">
      <c r="A420" s="229"/>
      <c r="B420" s="220"/>
      <c r="C420" s="220"/>
      <c r="D420" s="220"/>
      <c r="E420" s="279"/>
      <c r="F420" s="104"/>
      <c r="G420" s="104"/>
      <c r="H420" s="218"/>
      <c r="I420" s="104"/>
      <c r="J420" s="218"/>
      <c r="K420" s="104"/>
      <c r="L420" s="104"/>
    </row>
    <row r="421" spans="2:4" ht="15.75">
      <c r="B421" s="280"/>
      <c r="C421" s="281"/>
      <c r="D421" s="282"/>
    </row>
    <row r="422" spans="1:12" s="36" customFormat="1" ht="58.5" customHeight="1">
      <c r="A422" s="539" t="s">
        <v>429</v>
      </c>
      <c r="B422" s="539"/>
      <c r="C422" s="539"/>
      <c r="D422" s="539"/>
      <c r="E422" s="539"/>
      <c r="F422" s="539"/>
      <c r="G422" s="539"/>
      <c r="H422" s="539"/>
      <c r="I422" s="539"/>
      <c r="J422" s="539"/>
      <c r="K422" s="539"/>
      <c r="L422" s="539"/>
    </row>
    <row r="423" spans="1:12" s="36" customFormat="1" ht="12.75">
      <c r="A423" s="284" t="s">
        <v>805</v>
      </c>
      <c r="B423" s="285"/>
      <c r="C423" s="285"/>
      <c r="D423" s="285"/>
      <c r="E423" s="285"/>
      <c r="F423" s="418"/>
      <c r="G423" s="418"/>
      <c r="H423" s="418"/>
      <c r="I423" s="419"/>
      <c r="J423" s="419"/>
      <c r="K423" s="419"/>
      <c r="L423" s="419"/>
    </row>
    <row r="425" spans="9:12" ht="15.75">
      <c r="I425" s="420"/>
      <c r="J425" s="420"/>
      <c r="K425" s="420"/>
      <c r="L425" s="421"/>
    </row>
    <row r="429" spans="9:11" ht="15.75">
      <c r="I429" s="254"/>
      <c r="J429" s="254"/>
      <c r="K429" s="254"/>
    </row>
  </sheetData>
  <sheetProtection/>
  <protectedRanges>
    <protectedRange sqref="F1:F6" name="Range25"/>
    <protectedRange sqref="G420:L420 G412:L413 F411:L411 G417:L417 G418:H419 F415:L415" name="Range24"/>
    <protectedRange sqref="G396:L397 G389:L391 G394:L394 F393:L393 F388:L388" name="Range22"/>
    <protectedRange sqref="G352:L353 F359:L359 F369:L369 G370:L370 G360:L367 F355:L355 G356:L357" name="Range20"/>
    <protectedRange sqref="F327:L327 G320:H322 I319:L322 G325:H325 F324:H324 F319:H319 G329:L329 I324:L325" name="Range18"/>
    <protectedRange sqref="G292:H293 F297:L297 F291:H291 F295:L295 I291:L293" name="Range16"/>
    <protectedRange sqref="G274:H277 F273:H273 G268:L271 I273:L277 F266:L266" name="Range14"/>
    <protectedRange sqref="G226:H226 F228:L228 G240:H240 F236:L236 F239:H239 F234:L234 F225:H225 G242:L242 I225:L226 G237:L237 G229:L232 I239:L240" name="Range12"/>
    <protectedRange sqref="G208:H208 F207:H207 F210:L210 I207:L208 G200:L205" name="Range10"/>
    <protectedRange sqref="G174:H176 I173:L176 F173:H173 F178:L178 G182:L187 G181 G179:L180" name="Range8"/>
    <protectedRange sqref="G135:H135 G138:H138 G141:H141 I137:L138 G144:H144 I148:L149 I140:L141 F146:L146 G149:H149 F148:H148 F143:H143 F140:H140 F137:H137 F134:H134 I134:L135 I143:L144" name="Range6"/>
    <protectedRange sqref="G100:H100 G111:L112 G106:H106 G109:H109 I108:L109 I100:L101 G115 F114:H114 F108:H108 F105:H105 F101:H101 F103:L103 I114:L115 G99:L99 I105:L106" name="Range4"/>
    <protectedRange sqref="G47:H48 F50:H50 F46:H46 A42:E42 I46:L48 H51 I50:L51 D21:D41 G20:L44 G51:G61 H52:L61 F17:L17 F19:L19 M42:IV42" name="Range2"/>
    <protectedRange sqref="G64:H64 I92:L93 G67:H67 I66:L67 F95:L95 F69:L69 G93:H93 G98:H98 F97:H97 F92:H92 F66:H66 F63:H63 I97:L98 G70:L82 G99:L99 G89:L90 G86:G88 G83 G84:L85 I63:L64" name="Range3"/>
    <protectedRange sqref="G118:H118 I130:L132 G123:H125 I127:L128 G128:H128 G115:L115 G131:H132 F130:H130 F127:H127 F122:H122 F117:H117 F120:L120 F134:L134 I117:L118 I122:L125" name="Range5"/>
    <protectedRange sqref="G168:L171 G150:L150 G165:L166 G152:L158 G159 G160:L163" name="Range7"/>
    <protectedRange sqref="I198:L199 G190:H190 I189:L190 G193:H196 G199:H199 F198:H198 F192:H192 F189:H189 I192:L196" name="Range9"/>
    <protectedRange sqref="F212:L212 G223:L223 F222:L222 G220:L220 G217:L217 G214:L214 F219:L219 F216:L216" name="Range11"/>
    <protectedRange sqref="G256:H256 F242:L242 F255:H255 I255:L256 G243:L245 G248:L253 F258:L258 G263:L264 G259:L261 G262 F247:L247" name="Range13"/>
    <protectedRange sqref="I288:L289 G280:H283 I279:L283 G286:H286 G289:H289 F288:H288 F285:H285 F279:H279 I285:L286" name="Range15"/>
    <protectedRange sqref="F313:H313 G302:H302 I313:L314 G314:G317 H314 H315:L317 G306:L311 G303:L304 G300:L300" name="Range17"/>
    <protectedRange sqref="F351:L351 G345:L345 H337:H344 F347:L347 G335:L336 F333:L333 G348:L349 F331:L331" name="Range19"/>
    <protectedRange sqref="G373:H373 I385:L386 I381:L383 G382:H383 F379:L379 G386:H386 F385:H385 F381:H381 F372:H372 F375:L375 I372:L373 G377:L377 F388:L388" name="Range21"/>
    <protectedRange sqref="G400:H400 I407:L409 G408:H408 F409:H409 F407:H407 G403:L405 F399:H399 I399:L400 F402:L402" name="Range23"/>
    <protectedRange sqref="H8:I8" name="Range25_1"/>
    <protectedRange sqref="I419" name="Range24_1_1_1_1"/>
    <protectedRange sqref="J419" name="Range24_3_1_1_1"/>
    <protectedRange sqref="K419:L419" name="Range24_4_1_1_1"/>
    <protectedRange sqref="I423" name="Range24_1_1_2"/>
    <protectedRange sqref="J423" name="Range24_3_1_2"/>
    <protectedRange sqref="K423:L423" name="Range24_4_1_2"/>
    <protectedRange sqref="G337:G344" name="Range19_1"/>
    <protectedRange sqref="I337:K344" name="Range19_2"/>
    <protectedRange sqref="L337:L344" name="Range19_2_1"/>
  </protectedRanges>
  <mergeCells count="13">
    <mergeCell ref="A422:L422"/>
    <mergeCell ref="A11:A13"/>
    <mergeCell ref="B11:B13"/>
    <mergeCell ref="C11:C13"/>
    <mergeCell ref="D11:D13"/>
    <mergeCell ref="E11:E13"/>
    <mergeCell ref="F11:H11"/>
    <mergeCell ref="I12:L12"/>
    <mergeCell ref="E7:J7"/>
    <mergeCell ref="E8:K8"/>
    <mergeCell ref="E9:K9"/>
    <mergeCell ref="I11:L11"/>
    <mergeCell ref="J3:L6"/>
  </mergeCells>
  <printOptions/>
  <pageMargins left="0.15748031496062992" right="0.15748031496062992" top="0.2362204724409449" bottom="0.1968503937007874" header="0.1968503937007874" footer="0.1968503937007874"/>
  <pageSetup firstPageNumber="7" useFirstPageNumber="1" horizontalDpi="600" verticalDpi="600" orientation="landscape" paperSize="9" r:id="rId1"/>
  <ignoredErrors>
    <ignoredError sqref="H153" formula="1"/>
    <ignoredError sqref="F261 F263 F249:F251 F244:F245 F71:F86 F89:F90 F21:F4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5:L22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0.42578125" style="1" customWidth="1"/>
    <col min="2" max="2" width="4.7109375" style="1" customWidth="1"/>
    <col min="3" max="3" width="26.421875" style="1" customWidth="1"/>
    <col min="4" max="4" width="14.00390625" style="1" customWidth="1"/>
    <col min="5" max="5" width="13.57421875" style="1" customWidth="1"/>
    <col min="6" max="6" width="15.00390625" style="1" customWidth="1"/>
    <col min="7" max="7" width="13.7109375" style="1" customWidth="1"/>
    <col min="8" max="8" width="14.421875" style="1" customWidth="1"/>
    <col min="9" max="16384" width="9.140625" style="1" customWidth="1"/>
  </cols>
  <sheetData>
    <row r="5" spans="3:6" ht="12.75">
      <c r="C5" s="587" t="s">
        <v>418</v>
      </c>
      <c r="D5" s="587"/>
      <c r="E5" s="587"/>
      <c r="F5" s="587"/>
    </row>
    <row r="7" ht="12.75">
      <c r="B7" s="1" t="s">
        <v>419</v>
      </c>
    </row>
    <row r="8" ht="12.75">
      <c r="B8" s="1" t="s">
        <v>420</v>
      </c>
    </row>
    <row r="10" spans="7:8" ht="12.75">
      <c r="G10" s="588" t="s">
        <v>572</v>
      </c>
      <c r="H10" s="588"/>
    </row>
    <row r="11" spans="2:8" ht="38.25">
      <c r="B11" s="20" t="s">
        <v>684</v>
      </c>
      <c r="C11" s="20" t="s">
        <v>421</v>
      </c>
      <c r="D11" s="10" t="s">
        <v>422</v>
      </c>
      <c r="E11" s="10" t="s">
        <v>423</v>
      </c>
      <c r="F11" s="10" t="s">
        <v>424</v>
      </c>
      <c r="G11" s="20" t="s">
        <v>564</v>
      </c>
      <c r="H11" s="10" t="s">
        <v>571</v>
      </c>
    </row>
    <row r="12" spans="2:8" ht="51">
      <c r="B12" s="20">
        <v>1</v>
      </c>
      <c r="C12" s="21" t="s">
        <v>425</v>
      </c>
      <c r="D12" s="16">
        <f>SUM(D13,D14)</f>
        <v>8072.8</v>
      </c>
      <c r="E12" s="16">
        <f>SUM(E13,E14)</f>
        <v>7550</v>
      </c>
      <c r="F12" s="16">
        <f>SUM(F13,F14)</f>
        <v>4533.1</v>
      </c>
      <c r="G12" s="16">
        <f>SUM(G13,G14)</f>
        <v>4166.1</v>
      </c>
      <c r="H12" s="14">
        <v>0</v>
      </c>
    </row>
    <row r="13" spans="2:8" ht="27" customHeight="1">
      <c r="B13" s="20">
        <v>1.1</v>
      </c>
      <c r="C13" s="21" t="s">
        <v>565</v>
      </c>
      <c r="D13" s="15">
        <v>6587.8</v>
      </c>
      <c r="E13" s="14">
        <v>6350</v>
      </c>
      <c r="F13" s="15">
        <v>3135.5</v>
      </c>
      <c r="G13" s="15">
        <v>3066.1</v>
      </c>
      <c r="H13" s="14">
        <v>0</v>
      </c>
    </row>
    <row r="14" spans="2:8" ht="37.5" customHeight="1">
      <c r="B14" s="20">
        <v>1.2</v>
      </c>
      <c r="C14" s="21" t="s">
        <v>566</v>
      </c>
      <c r="D14" s="14">
        <v>1485</v>
      </c>
      <c r="E14" s="14">
        <v>1200</v>
      </c>
      <c r="F14" s="15">
        <v>1397.6</v>
      </c>
      <c r="G14" s="15">
        <v>1100</v>
      </c>
      <c r="H14" s="14">
        <v>0</v>
      </c>
    </row>
    <row r="15" spans="2:8" ht="38.25">
      <c r="B15" s="20">
        <v>2</v>
      </c>
      <c r="C15" s="21" t="s">
        <v>426</v>
      </c>
      <c r="D15" s="16">
        <f>SUM(D16,D17)</f>
        <v>98825.8</v>
      </c>
      <c r="E15" s="16">
        <f>SUM(E16,E17)</f>
        <v>96500</v>
      </c>
      <c r="F15" s="16">
        <f>SUM(F16,F17)</f>
        <v>51270.299999999996</v>
      </c>
      <c r="G15" s="16">
        <f>SUM(G16,G17)</f>
        <v>74697.1</v>
      </c>
      <c r="H15" s="14">
        <v>0</v>
      </c>
    </row>
    <row r="16" spans="2:8" ht="26.25" customHeight="1">
      <c r="B16" s="20">
        <v>2.1</v>
      </c>
      <c r="C16" s="21" t="s">
        <v>567</v>
      </c>
      <c r="D16" s="15">
        <v>98041.5</v>
      </c>
      <c r="E16" s="14">
        <v>96000</v>
      </c>
      <c r="F16" s="15">
        <v>48724.1</v>
      </c>
      <c r="G16" s="15">
        <v>74274</v>
      </c>
      <c r="H16" s="14">
        <v>0</v>
      </c>
    </row>
    <row r="17" spans="2:8" ht="31.5" customHeight="1">
      <c r="B17" s="20">
        <v>2.2</v>
      </c>
      <c r="C17" s="21" t="s">
        <v>568</v>
      </c>
      <c r="D17" s="15">
        <v>784.3</v>
      </c>
      <c r="E17" s="14">
        <v>500</v>
      </c>
      <c r="F17" s="15">
        <v>2546.2</v>
      </c>
      <c r="G17" s="15">
        <v>423.1</v>
      </c>
      <c r="H17" s="14">
        <v>0</v>
      </c>
    </row>
    <row r="18" spans="2:12" ht="38.25">
      <c r="B18" s="20">
        <v>3</v>
      </c>
      <c r="C18" s="21" t="s">
        <v>427</v>
      </c>
      <c r="D18" s="16">
        <f>SUM(D19,D20)</f>
        <v>55696.9</v>
      </c>
      <c r="E18" s="16">
        <f>SUM(E19,E20)</f>
        <v>53400</v>
      </c>
      <c r="F18" s="16">
        <f>SUM(F19,F20)</f>
        <v>76898.7</v>
      </c>
      <c r="G18" s="16">
        <f>SUM(G19,G20)</f>
        <v>14336.9</v>
      </c>
      <c r="H18" s="14">
        <v>2898.7</v>
      </c>
      <c r="J18" s="17"/>
      <c r="K18" s="17"/>
      <c r="L18" s="17"/>
    </row>
    <row r="19" spans="2:8" ht="31.5" customHeight="1">
      <c r="B19" s="20">
        <v>3.1</v>
      </c>
      <c r="C19" s="21" t="s">
        <v>569</v>
      </c>
      <c r="D19" s="15">
        <v>54100.8</v>
      </c>
      <c r="E19" s="14">
        <v>52000</v>
      </c>
      <c r="F19" s="15">
        <v>75610.7</v>
      </c>
      <c r="G19" s="15">
        <v>13170.3</v>
      </c>
      <c r="H19" s="14">
        <v>2898.7</v>
      </c>
    </row>
    <row r="20" spans="2:8" ht="42" customHeight="1">
      <c r="B20" s="20">
        <v>3.2</v>
      </c>
      <c r="C20" s="21" t="s">
        <v>570</v>
      </c>
      <c r="D20" s="15">
        <v>1596.1</v>
      </c>
      <c r="E20" s="14">
        <v>1400</v>
      </c>
      <c r="F20" s="14">
        <v>1288</v>
      </c>
      <c r="G20" s="15">
        <v>1166.6</v>
      </c>
      <c r="H20" s="14">
        <v>0</v>
      </c>
    </row>
    <row r="21" spans="2:8" ht="25.5">
      <c r="B21" s="20">
        <v>4</v>
      </c>
      <c r="C21" s="21" t="s">
        <v>428</v>
      </c>
      <c r="D21" s="15">
        <v>13786.8</v>
      </c>
      <c r="E21" s="15">
        <v>0</v>
      </c>
      <c r="F21" s="9" t="s">
        <v>158</v>
      </c>
      <c r="G21" s="25">
        <v>0</v>
      </c>
      <c r="H21" s="25">
        <f>D21-E21</f>
        <v>13786.8</v>
      </c>
    </row>
    <row r="22" spans="2:8" ht="25.5">
      <c r="B22" s="20">
        <v>5</v>
      </c>
      <c r="C22" s="21" t="s">
        <v>683</v>
      </c>
      <c r="D22" s="15">
        <v>1412.8</v>
      </c>
      <c r="E22" s="15">
        <v>0</v>
      </c>
      <c r="F22" s="9" t="s">
        <v>158</v>
      </c>
      <c r="G22" s="25">
        <v>0</v>
      </c>
      <c r="H22" s="25">
        <f>D22-E22</f>
        <v>1412.8</v>
      </c>
    </row>
  </sheetData>
  <sheetProtection/>
  <mergeCells count="2">
    <mergeCell ref="C5:F5"/>
    <mergeCell ref="G10:H10"/>
  </mergeCells>
  <printOptions/>
  <pageMargins left="0.19" right="0.18" top="0.68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I22"/>
  <sheetViews>
    <sheetView zoomScalePageLayoutView="0" workbookViewId="0" topLeftCell="B2">
      <selection activeCell="H9" sqref="H9"/>
    </sheetView>
  </sheetViews>
  <sheetFormatPr defaultColWidth="9.140625" defaultRowHeight="12.75"/>
  <cols>
    <col min="1" max="1" width="4.7109375" style="1" hidden="1" customWidth="1"/>
    <col min="2" max="2" width="4.421875" style="1" customWidth="1"/>
    <col min="3" max="3" width="5.7109375" style="1" customWidth="1"/>
    <col min="4" max="4" width="42.140625" style="1" customWidth="1"/>
    <col min="5" max="6" width="11.7109375" style="1" customWidth="1"/>
    <col min="7" max="7" width="12.8515625" style="1" customWidth="1"/>
    <col min="8" max="9" width="11.7109375" style="1" customWidth="1"/>
    <col min="10" max="16384" width="9.140625" style="1" customWidth="1"/>
  </cols>
  <sheetData>
    <row r="3" ht="13.5" thickBot="1"/>
    <row r="4" spans="1:9" ht="13.5" thickBot="1">
      <c r="A4" s="589" t="s">
        <v>749</v>
      </c>
      <c r="B4" s="591" t="s">
        <v>162</v>
      </c>
      <c r="C4" s="591" t="s">
        <v>163</v>
      </c>
      <c r="D4" s="593" t="s">
        <v>523</v>
      </c>
      <c r="E4" s="596" t="s">
        <v>256</v>
      </c>
      <c r="F4" s="597"/>
      <c r="G4" s="597"/>
      <c r="H4" s="598" t="s">
        <v>277</v>
      </c>
      <c r="I4" s="598"/>
    </row>
    <row r="5" spans="1:9" ht="12.75" customHeight="1">
      <c r="A5" s="590"/>
      <c r="B5" s="592"/>
      <c r="C5" s="592"/>
      <c r="D5" s="594"/>
      <c r="E5" s="482" t="s">
        <v>257</v>
      </c>
      <c r="F5" s="483" t="s">
        <v>258</v>
      </c>
      <c r="G5" s="484"/>
      <c r="H5" s="598" t="s">
        <v>278</v>
      </c>
      <c r="I5" s="598"/>
    </row>
    <row r="6" spans="1:9" ht="39.75" customHeight="1">
      <c r="A6" s="590"/>
      <c r="B6" s="592"/>
      <c r="C6" s="592"/>
      <c r="D6" s="595"/>
      <c r="E6" s="486" t="s">
        <v>259</v>
      </c>
      <c r="F6" s="487" t="s">
        <v>155</v>
      </c>
      <c r="G6" s="488" t="s">
        <v>156</v>
      </c>
      <c r="H6" s="489">
        <v>3</v>
      </c>
      <c r="I6" s="490">
        <v>4</v>
      </c>
    </row>
    <row r="7" spans="1:9" ht="39.75" customHeight="1" thickBot="1">
      <c r="A7" s="220" t="s">
        <v>8</v>
      </c>
      <c r="B7" s="220">
        <v>2</v>
      </c>
      <c r="C7" s="221">
        <v>4</v>
      </c>
      <c r="D7" s="467" t="s">
        <v>11</v>
      </c>
      <c r="E7" s="267">
        <f>SUM(F7:G7)</f>
        <v>2000</v>
      </c>
      <c r="F7" s="235">
        <f>SUM(F8:F9)</f>
        <v>2000</v>
      </c>
      <c r="G7" s="235">
        <f>SUM(G8:G9)</f>
        <v>0</v>
      </c>
      <c r="H7" s="422">
        <f>SUM(H8:H9)</f>
        <v>2000</v>
      </c>
      <c r="I7" s="149">
        <f>SUM(I8:I9)</f>
        <v>2000</v>
      </c>
    </row>
    <row r="8" spans="1:9" ht="31.5" customHeight="1" thickBot="1">
      <c r="A8" s="220"/>
      <c r="B8" s="220"/>
      <c r="C8" s="221"/>
      <c r="D8" s="366" t="s">
        <v>726</v>
      </c>
      <c r="E8" s="104">
        <f>SUM(F8:G8)</f>
        <v>2000</v>
      </c>
      <c r="F8" s="89">
        <v>2000</v>
      </c>
      <c r="G8" s="218"/>
      <c r="H8" s="237">
        <v>2000</v>
      </c>
      <c r="I8" s="253">
        <v>2000</v>
      </c>
    </row>
    <row r="9" spans="1:9" ht="26.25" customHeight="1" thickBot="1">
      <c r="A9" s="220"/>
      <c r="B9" s="220"/>
      <c r="C9" s="221"/>
      <c r="D9" s="366" t="s">
        <v>719</v>
      </c>
      <c r="E9" s="104">
        <f>SUM(F9:G9)</f>
        <v>0</v>
      </c>
      <c r="F9" s="89"/>
      <c r="G9" s="218"/>
      <c r="H9" s="237"/>
      <c r="I9" s="253"/>
    </row>
    <row r="10" spans="1:9" ht="18.75" customHeight="1">
      <c r="A10" s="480"/>
      <c r="B10" s="481"/>
      <c r="C10" s="481"/>
      <c r="D10" s="485"/>
      <c r="E10" s="492"/>
      <c r="F10" s="487"/>
      <c r="G10" s="493"/>
      <c r="H10" s="496"/>
      <c r="I10" s="494"/>
    </row>
    <row r="11" spans="1:9" ht="12.75">
      <c r="A11" s="491">
        <v>10</v>
      </c>
      <c r="B11" s="491">
        <v>7</v>
      </c>
      <c r="C11" s="491"/>
      <c r="D11" s="491"/>
      <c r="E11" s="491"/>
      <c r="F11" s="491"/>
      <c r="G11" s="491"/>
      <c r="H11" s="497"/>
      <c r="I11" s="491"/>
    </row>
    <row r="12" spans="1:9" ht="24.75" thickBot="1">
      <c r="A12" s="491">
        <v>10</v>
      </c>
      <c r="B12" s="491">
        <v>7</v>
      </c>
      <c r="C12" s="491">
        <v>1</v>
      </c>
      <c r="D12" s="275" t="s">
        <v>322</v>
      </c>
      <c r="E12" s="104">
        <f>SUM(F12:G12)</f>
        <v>685</v>
      </c>
      <c r="F12" s="228">
        <f>F13+F14</f>
        <v>685</v>
      </c>
      <c r="G12" s="242">
        <v>0</v>
      </c>
      <c r="H12" s="241">
        <f>H13+H14</f>
        <v>685</v>
      </c>
      <c r="I12" s="253">
        <f>I13+I14</f>
        <v>685</v>
      </c>
    </row>
    <row r="13" spans="1:9" ht="24.75" thickBot="1">
      <c r="A13" s="491"/>
      <c r="B13" s="491"/>
      <c r="C13" s="491"/>
      <c r="D13" s="360" t="s">
        <v>868</v>
      </c>
      <c r="E13" s="104">
        <f>SUM(F13:G13)</f>
        <v>390</v>
      </c>
      <c r="F13" s="89">
        <v>390</v>
      </c>
      <c r="G13" s="218">
        <v>0</v>
      </c>
      <c r="H13" s="237">
        <v>390</v>
      </c>
      <c r="I13" s="253">
        <v>390</v>
      </c>
    </row>
    <row r="14" spans="1:9" ht="13.5" thickBot="1">
      <c r="A14" s="491"/>
      <c r="B14" s="491"/>
      <c r="C14" s="491"/>
      <c r="D14" s="417" t="s">
        <v>864</v>
      </c>
      <c r="E14" s="104">
        <f>SUM(F14:G14)</f>
        <v>295</v>
      </c>
      <c r="F14" s="89">
        <v>295</v>
      </c>
      <c r="G14" s="218"/>
      <c r="H14" s="237">
        <v>295</v>
      </c>
      <c r="I14" s="253">
        <v>295</v>
      </c>
    </row>
    <row r="15" spans="1:9" ht="12.75">
      <c r="A15" s="491"/>
      <c r="B15" s="491"/>
      <c r="C15" s="491"/>
      <c r="D15" s="491"/>
      <c r="E15" s="491"/>
      <c r="F15" s="491"/>
      <c r="G15" s="491"/>
      <c r="H15" s="497"/>
      <c r="I15" s="491"/>
    </row>
    <row r="16" spans="1:9" ht="12.75">
      <c r="A16" s="491"/>
      <c r="B16" s="491"/>
      <c r="C16" s="491"/>
      <c r="D16" s="491"/>
      <c r="E16" s="491"/>
      <c r="F16" s="491"/>
      <c r="G16" s="491"/>
      <c r="H16" s="497"/>
      <c r="I16" s="491"/>
    </row>
    <row r="17" spans="1:9" ht="24">
      <c r="A17" s="220" t="s">
        <v>29</v>
      </c>
      <c r="B17" s="220">
        <v>1</v>
      </c>
      <c r="C17" s="221">
        <v>0</v>
      </c>
      <c r="D17" s="270" t="s">
        <v>435</v>
      </c>
      <c r="E17" s="89">
        <f>SUM(E19)</f>
        <v>22915.5</v>
      </c>
      <c r="F17" s="89">
        <f>SUM(F19)</f>
        <v>22915.5</v>
      </c>
      <c r="G17" s="218">
        <f>SUM(G19)</f>
        <v>0</v>
      </c>
      <c r="H17" s="237">
        <f>SUM(H19)</f>
        <v>6408.3</v>
      </c>
      <c r="I17" s="253">
        <f>SUM(I19)</f>
        <v>22915.5</v>
      </c>
    </row>
    <row r="18" spans="1:9" ht="13.5" thickBot="1">
      <c r="A18" s="211"/>
      <c r="B18" s="220"/>
      <c r="C18" s="221"/>
      <c r="D18" s="217" t="s">
        <v>452</v>
      </c>
      <c r="E18" s="228"/>
      <c r="F18" s="228"/>
      <c r="G18" s="242"/>
      <c r="H18" s="241"/>
      <c r="I18" s="253"/>
    </row>
    <row r="19" spans="1:9" ht="16.5" thickBot="1">
      <c r="A19" s="225" t="s">
        <v>29</v>
      </c>
      <c r="B19" s="225">
        <v>1</v>
      </c>
      <c r="C19" s="226">
        <v>2</v>
      </c>
      <c r="D19" s="278" t="s">
        <v>366</v>
      </c>
      <c r="E19" s="104">
        <f>SUM(F19:G19)</f>
        <v>22915.5</v>
      </c>
      <c r="F19" s="126">
        <v>22915.5</v>
      </c>
      <c r="G19" s="126">
        <f>G20</f>
        <v>0</v>
      </c>
      <c r="H19" s="498">
        <v>6408.3</v>
      </c>
      <c r="I19" s="254">
        <v>22915.5</v>
      </c>
    </row>
    <row r="20" spans="1:9" ht="12.75">
      <c r="A20" s="491"/>
      <c r="B20" s="491"/>
      <c r="C20" s="491"/>
      <c r="D20" s="491"/>
      <c r="E20" s="491"/>
      <c r="F20" s="491"/>
      <c r="G20" s="491"/>
      <c r="H20" s="497"/>
      <c r="I20" s="491"/>
    </row>
    <row r="21" spans="1:9" ht="12.75">
      <c r="A21" s="499"/>
      <c r="B21" s="499"/>
      <c r="C21" s="499"/>
      <c r="D21" s="499"/>
      <c r="E21" s="228">
        <f>SUM(F21:G21)</f>
        <v>-20230.5</v>
      </c>
      <c r="F21" s="500">
        <f>F7+F12-F17</f>
        <v>-20230.5</v>
      </c>
      <c r="G21" s="500">
        <f>G7+G12-G17</f>
        <v>0</v>
      </c>
      <c r="H21" s="500">
        <f>H7+H12-H17</f>
        <v>-3723.3</v>
      </c>
      <c r="I21" s="500">
        <f>I7+I12-I17</f>
        <v>-20230.5</v>
      </c>
    </row>
    <row r="22" spans="1:9" ht="12.75">
      <c r="A22" s="491"/>
      <c r="B22" s="491"/>
      <c r="C22" s="491"/>
      <c r="D22" s="491"/>
      <c r="E22" s="495">
        <f>E19+E21</f>
        <v>2685</v>
      </c>
      <c r="F22" s="495">
        <f>F19+F21</f>
        <v>2685</v>
      </c>
      <c r="G22" s="495">
        <f>G19+G21</f>
        <v>0</v>
      </c>
      <c r="H22" s="495">
        <f>H19+H21</f>
        <v>2685</v>
      </c>
      <c r="I22" s="495">
        <f>I19+I21</f>
        <v>2685</v>
      </c>
    </row>
  </sheetData>
  <sheetProtection/>
  <protectedRanges>
    <protectedRange sqref="F7:I9" name="Range17"/>
    <protectedRange sqref="F12:I14" name="Range23"/>
    <protectedRange sqref="F18:I18 F19:G19" name="Range24"/>
  </protectedRanges>
  <mergeCells count="7">
    <mergeCell ref="A4:A6"/>
    <mergeCell ref="B4:B6"/>
    <mergeCell ref="C4:C6"/>
    <mergeCell ref="D4:D6"/>
    <mergeCell ref="E4:G4"/>
    <mergeCell ref="H4:I4"/>
    <mergeCell ref="H5:I5"/>
  </mergeCells>
  <printOptions/>
  <pageMargins left="0.28" right="0.7086614173228347" top="0.42" bottom="0.43" header="0.31496062992125984" footer="0.31496062992125984"/>
  <pageSetup horizontalDpi="600" verticalDpi="600" orientation="landscape" paperSize="9" r:id="rId1"/>
  <ignoredErrors>
    <ignoredError sqref="A7" numberStoredAsText="1"/>
    <ignoredError sqref="E9 E13: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Sirius</cp:lastModifiedBy>
  <cp:lastPrinted>2021-07-19T12:05:58Z</cp:lastPrinted>
  <dcterms:created xsi:type="dcterms:W3CDTF">1996-10-14T23:33:28Z</dcterms:created>
  <dcterms:modified xsi:type="dcterms:W3CDTF">2021-07-19T12:07:21Z</dcterms:modified>
  <cp:category/>
  <cp:version/>
  <cp:contentType/>
  <cp:contentStatus/>
</cp:coreProperties>
</file>