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2"/>
  </bookViews>
  <sheets>
    <sheet name="Հաշվետվ " sheetId="1" r:id="rId1"/>
    <sheet name="Պահուստաֆոնդ" sheetId="2" r:id="rId2"/>
    <sheet name="Պարտքեր" sheetId="3" r:id="rId3"/>
  </sheets>
  <definedNames/>
  <calcPr fullCalcOnLoad="1"/>
</workbook>
</file>

<file path=xl/sharedStrings.xml><?xml version="1.0" encoding="utf-8"?>
<sst xmlns="http://schemas.openxmlformats.org/spreadsheetml/2006/main" count="230" uniqueCount="165">
  <si>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</si>
  <si>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</si>
  <si>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</si>
  <si>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</si>
  <si>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</si>
  <si>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</si>
  <si>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</si>
  <si>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</si>
  <si>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</si>
  <si>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</si>
  <si>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</si>
  <si>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</si>
  <si>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</si>
  <si>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</si>
  <si>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</si>
  <si>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</si>
  <si>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</si>
  <si>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</si>
  <si>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</si>
  <si>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</si>
  <si>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</si>
  <si>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</si>
  <si>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</si>
  <si>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</si>
  <si>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</si>
  <si>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</si>
  <si>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</si>
  <si>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</si>
  <si>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</si>
  <si>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</si>
  <si>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</si>
  <si>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</si>
  <si>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</si>
  <si>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</si>
  <si>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</si>
  <si>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</si>
  <si>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</si>
  <si>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</si>
  <si>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</si>
  <si>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</si>
  <si>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</si>
  <si>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</si>
  <si>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</si>
  <si>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</si>
  <si>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</si>
  <si>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</si>
  <si>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</si>
  <si>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</si>
  <si>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</si>
  <si>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</si>
  <si>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</si>
  <si>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</si>
  <si>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</si>
  <si>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</si>
  <si>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</si>
  <si>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</si>
  <si>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</si>
  <si>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</si>
  <si>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</si>
  <si>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</si>
  <si>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</si>
  <si>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</si>
  <si>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</si>
  <si>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</si>
  <si>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</si>
  <si>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Հիմնական միջոցների իրացումից մուտքեր</t>
  </si>
  <si>
    <t>ԸՆԴԱՄԵՆԸ ԾԱԽՍԵՐ   այդ թվում</t>
  </si>
  <si>
    <t>Փաստացի կատարվել է</t>
  </si>
  <si>
    <t>ԸՆԴԱՄԵՆԸ ՄՈՒՏՔԵՐ</t>
  </si>
  <si>
    <t>Եկամտատեսակների,մուտքերի անվանումը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</si>
  <si>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</si>
  <si>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</si>
  <si>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</si>
  <si>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</si>
  <si>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t xml:space="preserve">ԸՆԴԱՄԵՆԸ ԵԿԱՄՈՒՏՆԵՐ                                            այդ   թվում  </t>
  </si>
  <si>
    <t xml:space="preserve"> Ընթացիկ դրամաշնորհներ  պետական ,hամայնքային  ոչ առևտրային կազմակերպություններին </t>
  </si>
  <si>
    <t>Հաշվարկային</t>
  </si>
  <si>
    <t>Համայնքի բյուջե մուտքագրվող անշարժ գույքւ հարկ</t>
  </si>
  <si>
    <t>Կապիտալ ոչ պաշտոնական դրամաշնորհներ</t>
  </si>
  <si>
    <t>Բացարձակ թվերով                 4-5</t>
  </si>
  <si>
    <t>Բացարձակ թվերով       4-3</t>
  </si>
  <si>
    <t>2022 Հաշվարկային</t>
  </si>
  <si>
    <t>Կատարման % 2022թ</t>
  </si>
  <si>
    <t>Կատարման % 2022թ 2021թ</t>
  </si>
  <si>
    <t>2022թ Փաստացի կատարվել է</t>
  </si>
  <si>
    <t>Կատարման %2022թ ճշտված պլանի նկատմամբ</t>
  </si>
  <si>
    <t>Կատարման %  2021թ փաստացիի նկատմամբ</t>
  </si>
  <si>
    <t>Գործառնական և բանկային ծառայությունների ծախսեր</t>
  </si>
  <si>
    <t>Տրանսպորտային սարքավորումներ</t>
  </si>
  <si>
    <t>Կրթական,մշակույթային և սպորտային նպաստներ բյուջեյից</t>
  </si>
  <si>
    <t>Վարչական բյուջեի պահուստային ֆոնդից ֆոնդային բյուջե կատարվող հատկացումներից մուտքեր * *</t>
  </si>
  <si>
    <t>2022թվականւ փաստացին 2021թվականի փաստացիի նկատմամբ շեղումը         /+,- /                                                           4-3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</si>
  <si>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</si>
  <si>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նպատակային հատկացումներ (սուբվենցիաներ)</t>
  </si>
  <si>
    <t xml:space="preserve">ա) ըստ գործառական դասակարգման և ըստ ծրագրերի </t>
  </si>
  <si>
    <t>Հ/հ</t>
  </si>
  <si>
    <t>ԸՆԴԱՄԵՆԸ  ՊԱՐՏՔԵՐ (Ա+Բ)</t>
  </si>
  <si>
    <t>Ա</t>
  </si>
  <si>
    <t>ԸՆԴԱՄԵՆԸ ՎԱՐՉԱԿԱՆ ԲՅՈՒՋԵԻ ՊԱՐՏՔԵՐ</t>
  </si>
  <si>
    <t xml:space="preserve">Օրենսդիր և գործադիր մարմիններ,պետական կառավարում </t>
  </si>
  <si>
    <t>Աղբահանում</t>
  </si>
  <si>
    <t>Փողոցների լուսավորում</t>
  </si>
  <si>
    <t>Գրադարաններ</t>
  </si>
  <si>
    <t xml:space="preserve">Նախադպրոցական կրթություն </t>
  </si>
  <si>
    <t>Արտադպրոցական դաստիարակություն</t>
  </si>
  <si>
    <t>Բ</t>
  </si>
  <si>
    <t>ԸՆԴԱՄԵՆԸ ՖՈՆԴԱՅԻՆ ԲՅՈՒՋԵՅԻ ՊԱՐՏՔԵՐ</t>
  </si>
  <si>
    <t xml:space="preserve">Ընդհանուր բնույթի հանրային ծառայություններ (այլ դասերին չպատկանող) </t>
  </si>
  <si>
    <t xml:space="preserve">բ) ըստ տնտեսագիտական դասակարգման                                                 </t>
  </si>
  <si>
    <t xml:space="preserve">  </t>
  </si>
  <si>
    <t>Ա.1</t>
  </si>
  <si>
    <t>ԸՆԹԱՑԻԿ ԾԱԽՍԵՐԻ ՀԵՏ ԿԱՊՎԱԾ ՊԱՐՏՔԵՐ</t>
  </si>
  <si>
    <t>Աշխատանքի վարձատրության գծով պարտքեր</t>
  </si>
  <si>
    <t>Ծառայությունների և ապրանքների ձեռք բերման գծով պարտքեր</t>
  </si>
  <si>
    <t>Բ.2</t>
  </si>
  <si>
    <t>ՈՉ ՖԻՆԱՆՍԱԿԱՆ ԱԿՏԻՎՆԵՐԻ ԳԾՈՎ ԾԱԽՍԵՐԻ ՀԵՏ ԿԱՊՎԱԾ ՊԱՐՏՔԵՐ</t>
  </si>
  <si>
    <t xml:space="preserve"> Շենքերի և շինությունների կապիտալ վերանորոգում</t>
  </si>
  <si>
    <t>Գույքի և սարքավորումների վարձակալություն</t>
  </si>
  <si>
    <t>Արտասահմանյան գործուղումների գծով ծախսեր</t>
  </si>
  <si>
    <t xml:space="preserve"> Շենքերի և շինությունների ձեռք բերում</t>
  </si>
  <si>
    <t xml:space="preserve">Գյուղատնտեսություն </t>
  </si>
  <si>
    <t xml:space="preserve">ճանապարհային տրանսպորտ </t>
  </si>
  <si>
    <t>Ջրամատակարարում</t>
  </si>
  <si>
    <t>Մշակույթի տներ, ակումբներ, կենտրոններ</t>
  </si>
  <si>
    <t>Տնտեսական հարաբերություններ (այլ դասերին չպատկանող)</t>
  </si>
  <si>
    <t xml:space="preserve"> ՀԱՄԱՅՆՔԻ 2022ԹՎԱԿԱՆԻ ԲՅՈՒՋԵԻ ՊԱՐՏՔԵՐԻ ԿԱՌՈՒՑՎԱԾՔԸ </t>
  </si>
  <si>
    <t>Ներկայացուցչական ծախսեր</t>
  </si>
  <si>
    <t xml:space="preserve"> Ընթացիկ դրամաշնորհներ պետական և համայնքների ոչ առևտրային կազմակերպություններին</t>
  </si>
  <si>
    <t>Գրասենյակային նյութեր և հագուստ</t>
  </si>
  <si>
    <t xml:space="preserve">ԸՆԴԱՄԵՆԸ ՎԱՐՉԱԿԱՆ ԲՅՈՒՋԵԻ </t>
  </si>
  <si>
    <t>ԸՆԴԱՄԵՆԸ   (Ա+Բ)</t>
  </si>
  <si>
    <t>ԸՆԴԱՄԵՆԸ ՖՈՆԴԱՅԻՆ ԲՅՈՒՋԵ</t>
  </si>
  <si>
    <t>ԸՆԴԱՄԵՆԸ  (Ա+Բ)</t>
  </si>
  <si>
    <t xml:space="preserve">ԸՆԹԱՑԻԿ ԾԱԽՍԵՐԻ </t>
  </si>
  <si>
    <t>ՈՉ ՖԻՆԱՆՍԱԿԱՆ ԱԿՏԻՎՆԵՐԻ ԳԾՈՎ ԾԱԽՍԵՐ</t>
  </si>
  <si>
    <t>(հազար դրամ)</t>
  </si>
  <si>
    <t>ՏԵՂԵԿԱՏՎՈՒԹՅՈՒՆ</t>
  </si>
  <si>
    <t>Ավագանու որոշումներով հատկացվել և վճարվել է               01,01-31,12,2022թ</t>
  </si>
  <si>
    <t xml:space="preserve">Սոցիալական հատուկ արտոնություններ (այլ դասերին չպատկանող) </t>
  </si>
  <si>
    <t xml:space="preserve">Այլ ընթացիկ դրամաշնորհներ                            </t>
  </si>
  <si>
    <t xml:space="preserve"> Կրթական, մշակութային և սպորտային նպաստներ բյուջեից</t>
  </si>
  <si>
    <t>Նվիրատվություններ այլ շահույթ չհետապնդող կազմակերպություններին</t>
  </si>
  <si>
    <r>
      <t>*</t>
    </r>
    <r>
      <rPr>
        <sz val="11"/>
        <color indexed="8"/>
        <rFont val="Sylfaen"/>
        <family val="1"/>
      </rPr>
      <t xml:space="preserve"> Ամփոփվել է Ազատան, Առափի, Ախուրիկ, Գետք, Ղարիբջանյան,Բենիամին,Բայանդուր.Երազգավորս,Հայկավան,Ոսկեհասկ համայնքների,ինչպես նաև Ախուրյան և Մարմաշեն խոշորացված համայնքների 2021թվակաի բյուջեների  փաստացի կատարողականները:</t>
    </r>
  </si>
  <si>
    <t xml:space="preserve">        2022թ                      </t>
  </si>
  <si>
    <t>2021թ Փաստացի կատարվել է</t>
  </si>
  <si>
    <t>Հասարակական կարգ,անվտանգություն և դատական գործունեություն</t>
  </si>
  <si>
    <t>Աշխատակազմի մասնագիտական զարգացման  ծառայություններ</t>
  </si>
  <si>
    <t>Առողջապահական և լաբարատոր նյութեր</t>
  </si>
  <si>
    <t xml:space="preserve">Սուբսիդիաներ ոչ-ֆինանսական  պետական (hամայնքային)  ոչ առևտրային կազմակերպություններին </t>
  </si>
  <si>
    <t xml:space="preserve"> Այլ ընթացիկ դրամաշնորհներ                                </t>
  </si>
  <si>
    <t>Բարձրարժեք ակտիվների իրացումից մուտքեր</t>
  </si>
  <si>
    <t>Ավագանու որոշումներով հատկացվել և վճարվել է               01.01-31.12.2022թ</t>
  </si>
  <si>
    <t>Պարտք առ 01.01.2022թ</t>
  </si>
  <si>
    <t xml:space="preserve"> շեղումը ճշտված պլանի նկատմամբ         /+,-/                            4-5</t>
  </si>
  <si>
    <t xml:space="preserve">ԱԽՈՒՐՅԱՆ ՀԱՄԱՅՆՔԻ 2022 ԹՎԱԿԱՆԻ ԲՅՈՒՋԵԻ ԿԱՏԱՐՄԱՆ ՏԱՐԵԿԱՆ ՀԱՇՎԵՏՎՈՒԹՅՈՒՆ </t>
  </si>
  <si>
    <t>ԱԽՈՒՐՅԱՆ  ՀԱՄԱՅՆՔԻ 2022 ԹՎԱԿԱՆԻ ԲՅՈՒՋԵԻ ՎԱՐՉԱԿԱՆ ՄԱՍԻ ՊԱՀՈՒՍՏԱՖՈՆԴԻՑ   ՀԱՄԱՅՆՔԻ ԲՅՈՒՋԵՈՎ ՉԿԱՆԽԱՏԵՍՎԱԾ ԵԼՔԵՐԻ ԿԱՄ ՆԱԽԱՏԵՍՎԱԾ ԵԼՔԵՐԻ ԼՐԱՑՈՒՑԻՉ ՖԻՆԱՆՍԱՎՈՐՄԱՆ ՀԱՄԱՐ ՀԱՏԿԱՑՎԱԾ ՄԻՋՈՑՆԵՐԸ</t>
  </si>
  <si>
    <r>
      <t xml:space="preserve">2021թ </t>
    </r>
    <r>
      <rPr>
        <sz val="14"/>
        <color indexed="8"/>
        <rFont val="GHEA Grapalat"/>
        <family val="3"/>
      </rPr>
      <t>*</t>
    </r>
    <r>
      <rPr>
        <sz val="11"/>
        <color indexed="8"/>
        <rFont val="GHEA Grapalat"/>
        <family val="3"/>
      </rPr>
      <t xml:space="preserve"> </t>
    </r>
  </si>
  <si>
    <r>
      <t xml:space="preserve">Ոչ ֆինանսական ակտիվների իրացումից մուտքեր  </t>
    </r>
    <r>
      <rPr>
        <sz val="12"/>
        <color indexed="8"/>
        <rFont val="GHEA Grapalat"/>
        <family val="3"/>
      </rPr>
      <t>* *</t>
    </r>
  </si>
  <si>
    <r>
      <t>*</t>
    </r>
    <r>
      <rPr>
        <sz val="11"/>
        <color indexed="8"/>
        <rFont val="GHEA Grapalat"/>
        <family val="3"/>
      </rPr>
      <t xml:space="preserve"> Ամփոփվել է Ազատան, Առափի, Ախուրիկ, Գետք, Ղարիբջանյան,Բենիամին,Բայանդուր.Երազգավորս,Հայկավան,Ոսկեհասկ համայնքների,ինչպես նաև Ախուրյան և Մարմաշեն խոշորացված համայնքների 2021թվականի բյուջեների  փաստացի կատարողականները:</t>
    </r>
  </si>
  <si>
    <r>
      <rPr>
        <sz val="12"/>
        <color indexed="8"/>
        <rFont val="GHEA Grapalat"/>
        <family val="3"/>
      </rPr>
      <t xml:space="preserve"> **</t>
    </r>
    <r>
      <rPr>
        <sz val="7"/>
        <color indexed="8"/>
        <rFont val="GHEA Grapalat"/>
        <family val="3"/>
      </rPr>
      <t xml:space="preserve"> Նշված տողի ցուցանիշները հանրագումարում ներառված չէ:</t>
    </r>
  </si>
  <si>
    <r>
      <t xml:space="preserve">             </t>
    </r>
    <r>
      <rPr>
        <b/>
        <sz val="14"/>
        <rFont val="GHEA Grapalat"/>
        <family val="3"/>
      </rPr>
      <t xml:space="preserve">   ԾԱԽՍԵՐ</t>
    </r>
  </si>
  <si>
    <r>
      <rPr>
        <sz val="14"/>
        <rFont val="GHEA Grapalat"/>
        <family val="3"/>
      </rPr>
      <t xml:space="preserve">* </t>
    </r>
    <r>
      <rPr>
        <sz val="10"/>
        <rFont val="GHEA Grapalat"/>
        <family val="3"/>
      </rPr>
      <t>2021թ Փաստացի կատարվել է</t>
    </r>
  </si>
  <si>
    <t xml:space="preserve">Հավելված 1                                                                  Հայաստանի Հանրապետության   Շիրակի  մարզի Ախուրյան համայնքի ավագանու    2023 թվականի մարտի     16-ի թիվ     25-Ն    որոշման  </t>
  </si>
  <si>
    <t xml:space="preserve">Հավելված 2                      Հայաստանի Հանրապետության   Շիրակի  մարզի Ախուրյան համայնքի ավագանու    2023 թվականի մարտի  16-ի թիվ 25 -Ն    որոշման  </t>
  </si>
  <si>
    <t xml:space="preserve">Հավելված 3                   Հայաստանի Հանրապետության   Շիրակի  մարզի Ախուրյան համայնքի ավագանու    2023 թվականի մարտի  16-ի թիվ  25 -Ն    որոշման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</si>
</sst>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1"/>
      <color indexed="8"/>
      <name val="Sylfaen"/>
      <family val="1"/>
    </font>
    <font>
      <b/>
      <sz val="9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9"/>
      <name val="GHEA Grapalat"/>
      <family val="3"/>
    </font>
    <font>
      <sz val="12"/>
      <name val="GHEA Grapalat"/>
      <family val="3"/>
    </font>
    <font>
      <sz val="14"/>
      <color indexed="8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sz val="7"/>
      <color indexed="8"/>
      <name val="GHEA Grapalat"/>
      <family val="3"/>
    </font>
    <font>
      <b/>
      <sz val="14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Sylfaen"/>
      <family val="1"/>
    </font>
    <font>
      <sz val="10"/>
      <color indexed="8"/>
      <name val="Sylfaen"/>
      <family val="1"/>
    </font>
    <font>
      <i/>
      <sz val="9"/>
      <color indexed="8"/>
      <name val="Sylfaen"/>
      <family val="1"/>
    </font>
    <font>
      <sz val="11"/>
      <color indexed="8"/>
      <name val="Arial Armenian"/>
      <family val="2"/>
    </font>
    <font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Sylfaen"/>
      <family val="1"/>
    </font>
    <font>
      <b/>
      <sz val="12"/>
      <color indexed="8"/>
      <name val="GHEA Grapalat"/>
      <family val="3"/>
    </font>
    <font>
      <b/>
      <sz val="12"/>
      <color indexed="8"/>
      <name val="Sylfaen"/>
      <family val="1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Sylfaen"/>
      <family val="1"/>
    </font>
    <font>
      <i/>
      <sz val="9"/>
      <color theme="1"/>
      <name val="Sylfaen"/>
      <family val="1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Sylfaen"/>
      <family val="1"/>
    </font>
    <font>
      <sz val="14"/>
      <color theme="1"/>
      <name val="GHEA Grapalat"/>
      <family val="3"/>
    </font>
    <font>
      <sz val="7"/>
      <color theme="1"/>
      <name val="GHEA Grapalat"/>
      <family val="3"/>
    </font>
    <font>
      <sz val="14"/>
      <color theme="1"/>
      <name val="Sylfaen"/>
      <family val="1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rgb="FF000000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4" applyNumberFormat="0" applyAlignment="0" applyProtection="0"/>
    <xf numFmtId="0" fontId="65" fillId="27" borderId="5" applyNumberFormat="0" applyAlignment="0" applyProtection="0"/>
    <xf numFmtId="0" fontId="66" fillId="27" borderId="4" applyNumberFormat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28" borderId="10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81" fillId="0" borderId="1" xfId="33" applyFont="1" applyFill="1" applyBorder="1" applyAlignment="1">
      <alignment/>
    </xf>
    <xf numFmtId="0" fontId="81" fillId="0" borderId="13" xfId="33" applyFont="1" applyFill="1" applyBorder="1" applyAlignment="1">
      <alignment/>
    </xf>
    <xf numFmtId="184" fontId="9" fillId="0" borderId="14" xfId="43" applyNumberFormat="1" applyFont="1" applyFill="1" applyBorder="1" applyAlignment="1">
      <alignment horizontal="center" vertical="center"/>
    </xf>
    <xf numFmtId="184" fontId="9" fillId="0" borderId="15" xfId="43" applyNumberFormat="1" applyFont="1" applyFill="1" applyBorder="1" applyAlignment="1">
      <alignment horizontal="center" vertical="center"/>
    </xf>
    <xf numFmtId="184" fontId="9" fillId="0" borderId="14" xfId="35" applyNumberFormat="1" applyFont="1" applyFill="1" applyBorder="1" applyAlignment="1">
      <alignment horizontal="center" vertical="center"/>
    </xf>
    <xf numFmtId="0" fontId="7" fillId="0" borderId="16" xfId="35" applyFont="1" applyFill="1" applyBorder="1" applyAlignment="1">
      <alignment horizontal="center" vertical="center"/>
    </xf>
    <xf numFmtId="0" fontId="7" fillId="0" borderId="15" xfId="35" applyFont="1" applyFill="1" applyBorder="1" applyAlignment="1">
      <alignment horizontal="center" vertical="center"/>
    </xf>
    <xf numFmtId="184" fontId="9" fillId="0" borderId="17" xfId="43" applyNumberFormat="1" applyFont="1" applyFill="1" applyBorder="1" applyAlignment="1">
      <alignment horizontal="center" vertical="center"/>
    </xf>
    <xf numFmtId="184" fontId="9" fillId="0" borderId="18" xfId="43" applyNumberFormat="1" applyFont="1" applyFill="1" applyBorder="1" applyAlignment="1">
      <alignment horizontal="center" vertical="center"/>
    </xf>
    <xf numFmtId="4" fontId="9" fillId="0" borderId="18" xfId="43" applyNumberFormat="1" applyFont="1" applyFill="1" applyBorder="1" applyAlignment="1">
      <alignment horizontal="center" vertical="center"/>
    </xf>
    <xf numFmtId="184" fontId="9" fillId="0" borderId="18" xfId="35" applyNumberFormat="1" applyFont="1" applyFill="1" applyBorder="1" applyAlignment="1">
      <alignment horizontal="center" vertical="center"/>
    </xf>
    <xf numFmtId="0" fontId="7" fillId="0" borderId="18" xfId="35" applyFont="1" applyFill="1" applyBorder="1" applyAlignment="1">
      <alignment horizontal="center" vertical="center"/>
    </xf>
    <xf numFmtId="0" fontId="7" fillId="0" borderId="19" xfId="38" applyFont="1" applyFill="1" applyBorder="1" applyAlignment="1">
      <alignment horizontal="left" vertical="center" wrapText="1"/>
    </xf>
    <xf numFmtId="0" fontId="7" fillId="0" borderId="20" xfId="35" applyFont="1" applyFill="1" applyBorder="1" applyAlignment="1">
      <alignment horizontal="center" vertical="center"/>
    </xf>
    <xf numFmtId="0" fontId="7" fillId="0" borderId="21" xfId="35" applyFont="1" applyFill="1" applyBorder="1" applyAlignment="1">
      <alignment horizontal="center" vertical="center"/>
    </xf>
    <xf numFmtId="0" fontId="81" fillId="0" borderId="18" xfId="33" applyFont="1" applyFill="1" applyBorder="1" applyAlignment="1">
      <alignment/>
    </xf>
    <xf numFmtId="0" fontId="7" fillId="0" borderId="22" xfId="35" applyFont="1" applyFill="1" applyBorder="1" applyAlignment="1">
      <alignment horizontal="center" vertical="center"/>
    </xf>
    <xf numFmtId="184" fontId="9" fillId="0" borderId="22" xfId="35" applyNumberFormat="1" applyFont="1" applyFill="1" applyBorder="1" applyAlignment="1">
      <alignment horizontal="center" vertical="center"/>
    </xf>
    <xf numFmtId="184" fontId="9" fillId="0" borderId="23" xfId="35" applyNumberFormat="1" applyFont="1" applyFill="1" applyBorder="1" applyAlignment="1">
      <alignment horizontal="center" vertical="center"/>
    </xf>
    <xf numFmtId="184" fontId="9" fillId="0" borderId="24" xfId="43" applyNumberFormat="1" applyFont="1" applyFill="1" applyBorder="1" applyAlignment="1">
      <alignment horizontal="center" vertical="center"/>
    </xf>
    <xf numFmtId="184" fontId="9" fillId="0" borderId="25" xfId="35" applyNumberFormat="1" applyFont="1" applyFill="1" applyBorder="1" applyAlignment="1">
      <alignment horizontal="center" vertical="center"/>
    </xf>
    <xf numFmtId="0" fontId="81" fillId="0" borderId="26" xfId="33" applyFont="1" applyFill="1" applyBorder="1" applyAlignment="1">
      <alignment/>
    </xf>
    <xf numFmtId="4" fontId="7" fillId="0" borderId="27" xfId="41" applyNumberFormat="1" applyFont="1" applyFill="1" applyBorder="1" applyAlignment="1">
      <alignment horizontal="center" vertical="center" wrapText="1"/>
    </xf>
    <xf numFmtId="0" fontId="82" fillId="0" borderId="1" xfId="33" applyFont="1" applyFill="1" applyBorder="1" applyAlignment="1">
      <alignment/>
    </xf>
    <xf numFmtId="185" fontId="9" fillId="0" borderId="28" xfId="42" applyNumberFormat="1" applyFont="1" applyFill="1" applyBorder="1" applyAlignment="1">
      <alignment horizontal="center" vertical="center"/>
    </xf>
    <xf numFmtId="185" fontId="9" fillId="0" borderId="29" xfId="42" applyNumberFormat="1" applyFont="1" applyFill="1" applyBorder="1" applyAlignment="1">
      <alignment horizontal="center" vertical="center"/>
    </xf>
    <xf numFmtId="4" fontId="7" fillId="0" borderId="29" xfId="41" applyNumberFormat="1" applyFont="1" applyFill="1" applyBorder="1" applyAlignment="1">
      <alignment horizontal="center" vertical="center" wrapText="1"/>
    </xf>
    <xf numFmtId="185" fontId="8" fillId="0" borderId="28" xfId="42" applyNumberFormat="1" applyFont="1" applyFill="1" applyBorder="1" applyAlignment="1">
      <alignment horizontal="center" vertical="center"/>
    </xf>
    <xf numFmtId="185" fontId="81" fillId="0" borderId="30" xfId="33" applyNumberFormat="1" applyFont="1" applyFill="1" applyBorder="1" applyAlignment="1">
      <alignment horizontal="center" vertical="center"/>
    </xf>
    <xf numFmtId="185" fontId="81" fillId="0" borderId="31" xfId="33" applyNumberFormat="1" applyFont="1" applyFill="1" applyBorder="1" applyAlignment="1">
      <alignment horizontal="center" vertical="center"/>
    </xf>
    <xf numFmtId="0" fontId="81" fillId="0" borderId="29" xfId="33" applyFont="1" applyFill="1" applyBorder="1" applyAlignment="1">
      <alignment horizontal="center" vertical="center" wrapText="1"/>
    </xf>
    <xf numFmtId="0" fontId="81" fillId="0" borderId="1" xfId="33" applyFont="1" applyFill="1" applyBorder="1" applyAlignment="1">
      <alignment horizontal="center" vertical="center"/>
    </xf>
    <xf numFmtId="184" fontId="81" fillId="0" borderId="30" xfId="33" applyNumberFormat="1" applyFont="1" applyFill="1" applyBorder="1" applyAlignment="1">
      <alignment horizontal="center" vertical="center"/>
    </xf>
    <xf numFmtId="184" fontId="81" fillId="0" borderId="26" xfId="33" applyNumberFormat="1" applyFont="1" applyFill="1" applyBorder="1" applyAlignment="1">
      <alignment horizontal="center" vertical="center"/>
    </xf>
    <xf numFmtId="184" fontId="81" fillId="0" borderId="32" xfId="33" applyNumberFormat="1" applyFont="1" applyFill="1" applyBorder="1" applyAlignment="1">
      <alignment horizontal="center" vertical="center"/>
    </xf>
    <xf numFmtId="0" fontId="7" fillId="0" borderId="33" xfId="38" applyFont="1" applyFill="1" applyBorder="1" applyAlignment="1">
      <alignment horizontal="left" vertical="center" wrapText="1"/>
    </xf>
    <xf numFmtId="0" fontId="7" fillId="0" borderId="34" xfId="35" applyFont="1" applyFill="1" applyBorder="1" applyAlignment="1">
      <alignment vertical="center"/>
    </xf>
    <xf numFmtId="0" fontId="7" fillId="0" borderId="0" xfId="35" applyFont="1" applyFill="1" applyBorder="1" applyAlignment="1">
      <alignment vertical="center"/>
    </xf>
    <xf numFmtId="184" fontId="81" fillId="0" borderId="35" xfId="33" applyNumberFormat="1" applyFont="1" applyFill="1" applyBorder="1" applyAlignment="1">
      <alignment horizontal="center" vertical="center"/>
    </xf>
    <xf numFmtId="4" fontId="9" fillId="0" borderId="36" xfId="41" applyNumberFormat="1" applyFont="1" applyFill="1" applyBorder="1" applyAlignment="1">
      <alignment vertical="center" wrapText="1"/>
    </xf>
    <xf numFmtId="4" fontId="7" fillId="0" borderId="20" xfId="41" applyNumberFormat="1" applyFont="1" applyFill="1" applyBorder="1" applyAlignment="1">
      <alignment horizontal="center" vertical="center" wrapText="1"/>
    </xf>
    <xf numFmtId="4" fontId="7" fillId="0" borderId="20" xfId="36" applyNumberFormat="1" applyFont="1" applyFill="1" applyBorder="1" applyAlignment="1">
      <alignment horizontal="center" vertical="center" wrapText="1"/>
    </xf>
    <xf numFmtId="0" fontId="81" fillId="0" borderId="20" xfId="33" applyFont="1" applyFill="1" applyBorder="1" applyAlignment="1">
      <alignment horizontal="center" vertical="center" wrapText="1"/>
    </xf>
    <xf numFmtId="0" fontId="7" fillId="0" borderId="20" xfId="42" applyFont="1" applyFill="1" applyBorder="1" applyAlignment="1">
      <alignment horizontal="center"/>
    </xf>
    <xf numFmtId="0" fontId="7" fillId="0" borderId="36" xfId="42" applyFont="1" applyFill="1" applyBorder="1" applyAlignment="1">
      <alignment horizontal="center"/>
    </xf>
    <xf numFmtId="0" fontId="7" fillId="0" borderId="29" xfId="42" applyFont="1" applyFill="1" applyBorder="1" applyAlignment="1">
      <alignment horizontal="center"/>
    </xf>
    <xf numFmtId="1" fontId="83" fillId="0" borderId="30" xfId="33" applyNumberFormat="1" applyFont="1" applyFill="1" applyBorder="1" applyAlignment="1">
      <alignment horizontal="center" vertical="center"/>
    </xf>
    <xf numFmtId="0" fontId="83" fillId="0" borderId="37" xfId="33" applyFont="1" applyFill="1" applyBorder="1" applyAlignment="1">
      <alignment horizontal="center" vertical="center"/>
    </xf>
    <xf numFmtId="3" fontId="83" fillId="0" borderId="26" xfId="33" applyNumberFormat="1" applyFont="1" applyFill="1" applyBorder="1" applyAlignment="1">
      <alignment horizontal="center" vertical="center"/>
    </xf>
    <xf numFmtId="184" fontId="8" fillId="0" borderId="38" xfId="35" applyNumberFormat="1" applyFont="1" applyFill="1" applyBorder="1" applyAlignment="1">
      <alignment horizontal="center" vertical="center"/>
    </xf>
    <xf numFmtId="0" fontId="84" fillId="33" borderId="39" xfId="0" applyFont="1" applyFill="1" applyBorder="1" applyAlignment="1">
      <alignment horizontal="left" vertical="center" wrapText="1"/>
    </xf>
    <xf numFmtId="184" fontId="81" fillId="0" borderId="20" xfId="33" applyNumberFormat="1" applyFont="1" applyFill="1" applyBorder="1" applyAlignment="1">
      <alignment horizontal="center" vertical="center"/>
    </xf>
    <xf numFmtId="0" fontId="7" fillId="0" borderId="40" xfId="35" applyFont="1" applyFill="1" applyBorder="1" applyAlignment="1">
      <alignment horizontal="center" vertical="center"/>
    </xf>
    <xf numFmtId="0" fontId="7" fillId="0" borderId="41" xfId="35" applyFont="1" applyFill="1" applyBorder="1" applyAlignment="1">
      <alignment horizontal="center" vertical="center"/>
    </xf>
    <xf numFmtId="184" fontId="9" fillId="0" borderId="41" xfId="43" applyNumberFormat="1" applyFont="1" applyFill="1" applyBorder="1" applyAlignment="1">
      <alignment horizontal="center" vertical="center"/>
    </xf>
    <xf numFmtId="184" fontId="9" fillId="0" borderId="42" xfId="43" applyNumberFormat="1" applyFont="1" applyFill="1" applyBorder="1" applyAlignment="1">
      <alignment horizontal="center" vertical="center"/>
    </xf>
    <xf numFmtId="184" fontId="9" fillId="0" borderId="42" xfId="35" applyNumberFormat="1" applyFont="1" applyFill="1" applyBorder="1" applyAlignment="1">
      <alignment horizontal="center" vertical="center"/>
    </xf>
    <xf numFmtId="184" fontId="9" fillId="0" borderId="43" xfId="43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85" fillId="0" borderId="26" xfId="0" applyFont="1" applyFill="1" applyBorder="1" applyAlignment="1">
      <alignment/>
    </xf>
    <xf numFmtId="0" fontId="86" fillId="0" borderId="26" xfId="0" applyFont="1" applyFill="1" applyBorder="1" applyAlignment="1">
      <alignment/>
    </xf>
    <xf numFmtId="0" fontId="81" fillId="0" borderId="44" xfId="33" applyFont="1" applyFill="1" applyBorder="1" applyAlignment="1">
      <alignment/>
    </xf>
    <xf numFmtId="0" fontId="81" fillId="0" borderId="45" xfId="33" applyFont="1" applyFill="1" applyBorder="1" applyAlignment="1">
      <alignment/>
    </xf>
    <xf numFmtId="0" fontId="81" fillId="0" borderId="45" xfId="33" applyFont="1" applyFill="1" applyBorder="1" applyAlignment="1">
      <alignment/>
    </xf>
    <xf numFmtId="184" fontId="81" fillId="0" borderId="46" xfId="33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left"/>
    </xf>
    <xf numFmtId="0" fontId="81" fillId="0" borderId="0" xfId="33" applyFont="1" applyFill="1" applyBorder="1" applyAlignment="1">
      <alignment/>
    </xf>
    <xf numFmtId="0" fontId="81" fillId="0" borderId="0" xfId="33" applyFont="1" applyFill="1" applyBorder="1" applyAlignment="1">
      <alignment/>
    </xf>
    <xf numFmtId="0" fontId="82" fillId="0" borderId="0" xfId="33" applyFont="1" applyFill="1" applyBorder="1" applyAlignment="1">
      <alignment/>
    </xf>
    <xf numFmtId="0" fontId="81" fillId="0" borderId="0" xfId="33" applyFont="1" applyFill="1" applyBorder="1" applyAlignment="1">
      <alignment horizontal="center" vertical="center"/>
    </xf>
    <xf numFmtId="0" fontId="81" fillId="0" borderId="0" xfId="33" applyFont="1" applyFill="1" applyBorder="1" applyAlignment="1">
      <alignment wrapText="1"/>
    </xf>
    <xf numFmtId="0" fontId="88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8" fillId="0" borderId="0" xfId="0" applyFont="1" applyAlignment="1">
      <alignment/>
    </xf>
    <xf numFmtId="0" fontId="11" fillId="0" borderId="47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185" fontId="13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" xfId="38" applyFont="1" applyFill="1" applyBorder="1" applyAlignment="1">
      <alignment horizontal="left" vertical="center" wrapText="1"/>
    </xf>
    <xf numFmtId="185" fontId="14" fillId="0" borderId="26" xfId="0" applyNumberFormat="1" applyFont="1" applyFill="1" applyBorder="1" applyAlignment="1">
      <alignment horizontal="center" vertical="center" wrapText="1"/>
    </xf>
    <xf numFmtId="0" fontId="14" fillId="0" borderId="48" xfId="38" applyFont="1" applyFill="1" applyBorder="1" applyAlignment="1">
      <alignment horizontal="left" vertical="center" wrapText="1"/>
    </xf>
    <xf numFmtId="0" fontId="9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13" fillId="0" borderId="2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center" vertical="center" wrapText="1"/>
    </xf>
    <xf numFmtId="185" fontId="14" fillId="0" borderId="47" xfId="0" applyNumberFormat="1" applyFont="1" applyFill="1" applyBorder="1" applyAlignment="1">
      <alignment horizontal="center" vertical="center" wrapText="1"/>
    </xf>
    <xf numFmtId="0" fontId="88" fillId="0" borderId="47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33" applyFont="1" applyFill="1" applyBorder="1" applyAlignment="1">
      <alignment/>
    </xf>
    <xf numFmtId="0" fontId="88" fillId="0" borderId="0" xfId="33" applyFont="1" applyFill="1" applyBorder="1" applyAlignment="1">
      <alignment/>
    </xf>
    <xf numFmtId="0" fontId="93" fillId="0" borderId="0" xfId="33" applyFont="1" applyFill="1" applyBorder="1" applyAlignment="1">
      <alignment/>
    </xf>
    <xf numFmtId="0" fontId="88" fillId="0" borderId="0" xfId="33" applyFont="1" applyFill="1" applyBorder="1" applyAlignment="1">
      <alignment horizontal="center" vertical="center"/>
    </xf>
    <xf numFmtId="0" fontId="88" fillId="0" borderId="0" xfId="33" applyFont="1" applyFill="1" applyBorder="1" applyAlignment="1">
      <alignment wrapText="1"/>
    </xf>
    <xf numFmtId="0" fontId="88" fillId="0" borderId="0" xfId="0" applyFont="1" applyAlignment="1">
      <alignment horizontal="center"/>
    </xf>
    <xf numFmtId="0" fontId="12" fillId="0" borderId="47" xfId="0" applyFont="1" applyFill="1" applyBorder="1" applyAlignment="1">
      <alignment horizontal="center" vertical="center" wrapText="1"/>
    </xf>
    <xf numFmtId="185" fontId="16" fillId="0" borderId="26" xfId="0" applyNumberFormat="1" applyFont="1" applyFill="1" applyBorder="1" applyAlignment="1">
      <alignment horizontal="center" vertical="center" wrapText="1"/>
    </xf>
    <xf numFmtId="0" fontId="12" fillId="0" borderId="2" xfId="38" applyFont="1" applyFill="1" applyBorder="1" applyAlignment="1">
      <alignment horizontal="left" vertical="center" wrapText="1"/>
    </xf>
    <xf numFmtId="185" fontId="17" fillId="0" borderId="26" xfId="0" applyNumberFormat="1" applyFont="1" applyFill="1" applyBorder="1" applyAlignment="1">
      <alignment horizontal="center" vertical="center" wrapText="1"/>
    </xf>
    <xf numFmtId="0" fontId="12" fillId="0" borderId="48" xfId="38" applyFont="1" applyFill="1" applyBorder="1" applyAlignment="1">
      <alignment horizontal="left" vertical="center" wrapText="1"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17" fillId="0" borderId="4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7" fillId="0" borderId="2" xfId="38" applyFont="1" applyFill="1" applyBorder="1" applyAlignment="1">
      <alignment horizontal="left" vertical="center" wrapText="1"/>
    </xf>
    <xf numFmtId="0" fontId="12" fillId="0" borderId="50" xfId="38" applyFont="1" applyFill="1" applyBorder="1" applyAlignment="1">
      <alignment horizontal="left" vertical="center" wrapText="1"/>
    </xf>
    <xf numFmtId="185" fontId="17" fillId="0" borderId="47" xfId="0" applyNumberFormat="1" applyFont="1" applyFill="1" applyBorder="1" applyAlignment="1">
      <alignment horizontal="center" vertical="center" wrapText="1"/>
    </xf>
    <xf numFmtId="0" fontId="88" fillId="0" borderId="1" xfId="33" applyFont="1" applyFill="1" applyBorder="1" applyAlignment="1">
      <alignment/>
    </xf>
    <xf numFmtId="0" fontId="88" fillId="0" borderId="44" xfId="0" applyFont="1" applyBorder="1" applyAlignment="1">
      <alignment horizontal="right"/>
    </xf>
    <xf numFmtId="0" fontId="89" fillId="0" borderId="44" xfId="0" applyFont="1" applyBorder="1" applyAlignment="1">
      <alignment horizontal="right"/>
    </xf>
    <xf numFmtId="0" fontId="88" fillId="0" borderId="44" xfId="0" applyFont="1" applyBorder="1" applyAlignment="1">
      <alignment vertical="center" wrapText="1"/>
    </xf>
    <xf numFmtId="0" fontId="88" fillId="0" borderId="26" xfId="33" applyFont="1" applyFill="1" applyBorder="1" applyAlignment="1">
      <alignment/>
    </xf>
    <xf numFmtId="0" fontId="88" fillId="0" borderId="26" xfId="33" applyFont="1" applyFill="1" applyBorder="1" applyAlignment="1">
      <alignment horizontal="center" vertical="center" wrapText="1"/>
    </xf>
    <xf numFmtId="4" fontId="19" fillId="0" borderId="40" xfId="36" applyNumberFormat="1" applyFont="1" applyFill="1" applyBorder="1" applyAlignment="1">
      <alignment horizontal="center" vertical="center"/>
    </xf>
    <xf numFmtId="4" fontId="17" fillId="0" borderId="40" xfId="41" applyNumberFormat="1" applyFont="1" applyFill="1" applyBorder="1" applyAlignment="1">
      <alignment horizontal="center" vertical="center" wrapText="1"/>
    </xf>
    <xf numFmtId="4" fontId="17" fillId="0" borderId="28" xfId="36" applyNumberFormat="1" applyFont="1" applyFill="1" applyBorder="1" applyAlignment="1">
      <alignment horizontal="center" vertical="center" wrapText="1"/>
    </xf>
    <xf numFmtId="0" fontId="22" fillId="0" borderId="27" xfId="42" applyFont="1" applyFill="1" applyBorder="1" applyAlignment="1">
      <alignment horizontal="center"/>
    </xf>
    <xf numFmtId="0" fontId="22" fillId="0" borderId="51" xfId="42" applyFont="1" applyFill="1" applyBorder="1" applyAlignment="1">
      <alignment horizontal="center"/>
    </xf>
    <xf numFmtId="0" fontId="22" fillId="0" borderId="28" xfId="42" applyFont="1" applyFill="1" applyBorder="1" applyAlignment="1">
      <alignment horizontal="center"/>
    </xf>
    <xf numFmtId="0" fontId="19" fillId="0" borderId="34" xfId="42" applyFont="1" applyFill="1" applyBorder="1" applyAlignment="1">
      <alignment horizontal="center"/>
    </xf>
    <xf numFmtId="0" fontId="88" fillId="0" borderId="32" xfId="33" applyFont="1" applyFill="1" applyBorder="1" applyAlignment="1">
      <alignment horizontal="center"/>
    </xf>
    <xf numFmtId="0" fontId="88" fillId="0" borderId="30" xfId="33" applyFont="1" applyFill="1" applyBorder="1" applyAlignment="1">
      <alignment horizontal="center" vertical="center"/>
    </xf>
    <xf numFmtId="0" fontId="88" fillId="0" borderId="47" xfId="33" applyFont="1" applyFill="1" applyBorder="1" applyAlignment="1">
      <alignment horizontal="center" vertical="center"/>
    </xf>
    <xf numFmtId="0" fontId="23" fillId="0" borderId="51" xfId="42" applyFont="1" applyFill="1" applyBorder="1" applyAlignment="1">
      <alignment horizontal="center" vertical="center"/>
    </xf>
    <xf numFmtId="184" fontId="14" fillId="0" borderId="28" xfId="42" applyNumberFormat="1" applyFont="1" applyFill="1" applyBorder="1" applyAlignment="1">
      <alignment horizontal="center" vertical="center"/>
    </xf>
    <xf numFmtId="185" fontId="19" fillId="0" borderId="28" xfId="42" applyNumberFormat="1" applyFont="1" applyFill="1" applyBorder="1" applyAlignment="1">
      <alignment horizontal="center" vertical="center"/>
    </xf>
    <xf numFmtId="185" fontId="88" fillId="0" borderId="30" xfId="33" applyNumberFormat="1" applyFont="1" applyFill="1" applyBorder="1" applyAlignment="1">
      <alignment horizontal="center" vertical="center"/>
    </xf>
    <xf numFmtId="184" fontId="88" fillId="0" borderId="30" xfId="33" applyNumberFormat="1" applyFont="1" applyFill="1" applyBorder="1" applyAlignment="1">
      <alignment horizontal="center" vertical="center"/>
    </xf>
    <xf numFmtId="184" fontId="88" fillId="0" borderId="52" xfId="33" applyNumberFormat="1" applyFont="1" applyFill="1" applyBorder="1" applyAlignment="1">
      <alignment horizontal="center" vertical="center"/>
    </xf>
    <xf numFmtId="0" fontId="17" fillId="0" borderId="20" xfId="35" applyFont="1" applyFill="1" applyBorder="1" applyAlignment="1">
      <alignment horizontal="center" vertical="center"/>
    </xf>
    <xf numFmtId="0" fontId="17" fillId="0" borderId="36" xfId="38" applyFont="1" applyFill="1" applyBorder="1" applyAlignment="1">
      <alignment horizontal="left" vertical="center" wrapText="1"/>
    </xf>
    <xf numFmtId="184" fontId="17" fillId="0" borderId="29" xfId="43" applyNumberFormat="1" applyFont="1" applyFill="1" applyBorder="1" applyAlignment="1">
      <alignment horizontal="center" vertical="center"/>
    </xf>
    <xf numFmtId="184" fontId="17" fillId="0" borderId="20" xfId="43" applyNumberFormat="1" applyFont="1" applyFill="1" applyBorder="1" applyAlignment="1">
      <alignment horizontal="center" vertical="center"/>
    </xf>
    <xf numFmtId="0" fontId="17" fillId="0" borderId="29" xfId="35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32" xfId="35" applyFont="1" applyFill="1" applyBorder="1" applyAlignment="1">
      <alignment horizontal="center" vertical="center"/>
    </xf>
    <xf numFmtId="0" fontId="14" fillId="0" borderId="21" xfId="38" applyFont="1" applyFill="1" applyBorder="1" applyAlignment="1">
      <alignment horizontal="left" vertical="center" wrapText="1"/>
    </xf>
    <xf numFmtId="184" fontId="14" fillId="0" borderId="21" xfId="43" applyNumberFormat="1" applyFont="1" applyFill="1" applyBorder="1" applyAlignment="1">
      <alignment horizontal="center" vertical="center"/>
    </xf>
    <xf numFmtId="184" fontId="14" fillId="0" borderId="53" xfId="43" applyNumberFormat="1" applyFont="1" applyFill="1" applyBorder="1" applyAlignment="1">
      <alignment horizontal="center" vertical="center"/>
    </xf>
    <xf numFmtId="184" fontId="88" fillId="0" borderId="18" xfId="33" applyNumberFormat="1" applyFont="1" applyFill="1" applyBorder="1" applyAlignment="1">
      <alignment horizontal="center" vertical="center"/>
    </xf>
    <xf numFmtId="0" fontId="14" fillId="0" borderId="30" xfId="35" applyFont="1" applyFill="1" applyBorder="1" applyAlignment="1">
      <alignment horizontal="center" vertical="center"/>
    </xf>
    <xf numFmtId="0" fontId="14" fillId="0" borderId="18" xfId="38" applyFont="1" applyFill="1" applyBorder="1" applyAlignment="1">
      <alignment horizontal="left" vertical="center" wrapText="1"/>
    </xf>
    <xf numFmtId="184" fontId="14" fillId="0" borderId="18" xfId="43" applyNumberFormat="1" applyFont="1" applyFill="1" applyBorder="1" applyAlignment="1">
      <alignment horizontal="center" vertical="center"/>
    </xf>
    <xf numFmtId="184" fontId="14" fillId="0" borderId="54" xfId="43" applyNumberFormat="1" applyFont="1" applyFill="1" applyBorder="1" applyAlignment="1">
      <alignment horizontal="center" vertical="center"/>
    </xf>
    <xf numFmtId="0" fontId="14" fillId="0" borderId="42" xfId="38" applyFont="1" applyFill="1" applyBorder="1" applyAlignment="1">
      <alignment horizontal="left" vertical="center" wrapText="1"/>
    </xf>
    <xf numFmtId="185" fontId="24" fillId="0" borderId="28" xfId="42" applyNumberFormat="1" applyFont="1" applyFill="1" applyBorder="1" applyAlignment="1">
      <alignment horizontal="center" vertical="center"/>
    </xf>
    <xf numFmtId="184" fontId="89" fillId="0" borderId="30" xfId="33" applyNumberFormat="1" applyFont="1" applyFill="1" applyBorder="1" applyAlignment="1">
      <alignment horizontal="center" vertical="center"/>
    </xf>
    <xf numFmtId="0" fontId="14" fillId="0" borderId="55" xfId="38" applyFont="1" applyFill="1" applyBorder="1" applyAlignment="1">
      <alignment horizontal="left" vertical="center" wrapText="1"/>
    </xf>
    <xf numFmtId="0" fontId="95" fillId="33" borderId="27" xfId="0" applyFont="1" applyFill="1" applyBorder="1" applyAlignment="1">
      <alignment horizontal="left" vertical="center" wrapText="1"/>
    </xf>
    <xf numFmtId="184" fontId="17" fillId="0" borderId="27" xfId="43" applyNumberFormat="1" applyFont="1" applyFill="1" applyBorder="1" applyAlignment="1">
      <alignment horizontal="center" vertical="center"/>
    </xf>
    <xf numFmtId="185" fontId="88" fillId="0" borderId="56" xfId="33" applyNumberFormat="1" applyFont="1" applyFill="1" applyBorder="1" applyAlignment="1">
      <alignment horizontal="center" vertical="center"/>
    </xf>
    <xf numFmtId="0" fontId="88" fillId="33" borderId="26" xfId="0" applyFont="1" applyFill="1" applyBorder="1" applyAlignment="1">
      <alignment horizontal="left" vertical="center" wrapText="1"/>
    </xf>
    <xf numFmtId="0" fontId="88" fillId="0" borderId="26" xfId="33" applyFont="1" applyFill="1" applyBorder="1" applyAlignment="1">
      <alignment horizontal="center" vertical="center"/>
    </xf>
    <xf numFmtId="185" fontId="88" fillId="0" borderId="26" xfId="33" applyNumberFormat="1" applyFont="1" applyFill="1" applyBorder="1" applyAlignment="1">
      <alignment horizontal="center" vertical="center"/>
    </xf>
    <xf numFmtId="185" fontId="19" fillId="0" borderId="26" xfId="42" applyNumberFormat="1" applyFont="1" applyFill="1" applyBorder="1" applyAlignment="1">
      <alignment horizontal="center" vertical="center"/>
    </xf>
    <xf numFmtId="184" fontId="88" fillId="0" borderId="24" xfId="33" applyNumberFormat="1" applyFont="1" applyFill="1" applyBorder="1" applyAlignment="1">
      <alignment horizontal="center" vertical="center"/>
    </xf>
    <xf numFmtId="0" fontId="23" fillId="0" borderId="57" xfId="35" applyFont="1" applyFill="1" applyBorder="1" applyAlignment="1">
      <alignment vertical="center"/>
    </xf>
    <xf numFmtId="0" fontId="23" fillId="0" borderId="58" xfId="35" applyFont="1" applyFill="1" applyBorder="1" applyAlignment="1">
      <alignment vertical="center"/>
    </xf>
    <xf numFmtId="0" fontId="19" fillId="0" borderId="36" xfId="39" applyFont="1" applyFill="1" applyBorder="1" applyAlignment="1">
      <alignment vertical="center" wrapText="1"/>
    </xf>
    <xf numFmtId="4" fontId="17" fillId="0" borderId="27" xfId="41" applyNumberFormat="1" applyFont="1" applyFill="1" applyBorder="1" applyAlignment="1">
      <alignment horizontal="center" vertical="center" wrapText="1"/>
    </xf>
    <xf numFmtId="4" fontId="17" fillId="0" borderId="29" xfId="41" applyNumberFormat="1" applyFont="1" applyFill="1" applyBorder="1" applyAlignment="1">
      <alignment horizontal="center" vertical="center" wrapText="1"/>
    </xf>
    <xf numFmtId="0" fontId="88" fillId="0" borderId="29" xfId="33" applyFont="1" applyFill="1" applyBorder="1" applyAlignment="1">
      <alignment horizontal="center" vertical="center" wrapText="1"/>
    </xf>
    <xf numFmtId="0" fontId="88" fillId="0" borderId="20" xfId="33" applyFont="1" applyFill="1" applyBorder="1" applyAlignment="1">
      <alignment horizontal="center" vertical="center" wrapText="1"/>
    </xf>
    <xf numFmtId="0" fontId="17" fillId="0" borderId="20" xfId="42" applyFont="1" applyFill="1" applyBorder="1" applyAlignment="1">
      <alignment horizontal="center"/>
    </xf>
    <xf numFmtId="0" fontId="17" fillId="0" borderId="36" xfId="42" applyFont="1" applyFill="1" applyBorder="1" applyAlignment="1">
      <alignment horizontal="center"/>
    </xf>
    <xf numFmtId="0" fontId="17" fillId="0" borderId="29" xfId="42" applyFont="1" applyFill="1" applyBorder="1" applyAlignment="1">
      <alignment horizontal="center"/>
    </xf>
    <xf numFmtId="1" fontId="91" fillId="0" borderId="30" xfId="33" applyNumberFormat="1" applyFont="1" applyFill="1" applyBorder="1" applyAlignment="1">
      <alignment horizontal="center" vertical="center"/>
    </xf>
    <xf numFmtId="0" fontId="91" fillId="0" borderId="37" xfId="33" applyFont="1" applyFill="1" applyBorder="1" applyAlignment="1">
      <alignment horizontal="center" vertical="center"/>
    </xf>
    <xf numFmtId="3" fontId="91" fillId="0" borderId="18" xfId="33" applyNumberFormat="1" applyFont="1" applyFill="1" applyBorder="1" applyAlignment="1">
      <alignment horizontal="center" vertical="center"/>
    </xf>
    <xf numFmtId="0" fontId="17" fillId="0" borderId="21" xfId="35" applyFont="1" applyFill="1" applyBorder="1" applyAlignment="1">
      <alignment horizontal="center" vertical="center"/>
    </xf>
    <xf numFmtId="0" fontId="17" fillId="0" borderId="33" xfId="38" applyFont="1" applyFill="1" applyBorder="1" applyAlignment="1">
      <alignment horizontal="left" vertical="center" wrapText="1"/>
    </xf>
    <xf numFmtId="184" fontId="14" fillId="0" borderId="38" xfId="35" applyNumberFormat="1" applyFont="1" applyFill="1" applyBorder="1" applyAlignment="1">
      <alignment horizontal="center" vertical="center"/>
    </xf>
    <xf numFmtId="184" fontId="14" fillId="0" borderId="15" xfId="35" applyNumberFormat="1" applyFont="1" applyFill="1" applyBorder="1" applyAlignment="1">
      <alignment horizontal="center" vertical="center"/>
    </xf>
    <xf numFmtId="184" fontId="14" fillId="0" borderId="35" xfId="35" applyNumberFormat="1" applyFont="1" applyFill="1" applyBorder="1" applyAlignment="1">
      <alignment horizontal="center" vertical="center"/>
    </xf>
    <xf numFmtId="185" fontId="14" fillId="0" borderId="28" xfId="42" applyNumberFormat="1" applyFont="1" applyFill="1" applyBorder="1" applyAlignment="1">
      <alignment horizontal="center" vertical="center"/>
    </xf>
    <xf numFmtId="184" fontId="91" fillId="0" borderId="59" xfId="33" applyNumberFormat="1" applyFont="1" applyFill="1" applyBorder="1" applyAlignment="1">
      <alignment horizontal="center" vertical="center"/>
    </xf>
    <xf numFmtId="0" fontId="17" fillId="0" borderId="18" xfId="35" applyFont="1" applyFill="1" applyBorder="1" applyAlignment="1">
      <alignment horizontal="center" vertical="center"/>
    </xf>
    <xf numFmtId="0" fontId="17" fillId="0" borderId="19" xfId="38" applyFont="1" applyFill="1" applyBorder="1" applyAlignment="1">
      <alignment horizontal="left" vertical="center" wrapText="1"/>
    </xf>
    <xf numFmtId="184" fontId="14" fillId="0" borderId="42" xfId="43" applyNumberFormat="1" applyFont="1" applyFill="1" applyBorder="1" applyAlignment="1">
      <alignment horizontal="center" vertical="center"/>
    </xf>
    <xf numFmtId="184" fontId="14" fillId="0" borderId="14" xfId="43" applyNumberFormat="1" applyFont="1" applyFill="1" applyBorder="1" applyAlignment="1">
      <alignment horizontal="center" vertical="center"/>
    </xf>
    <xf numFmtId="185" fontId="14" fillId="0" borderId="42" xfId="35" applyNumberFormat="1" applyFont="1" applyFill="1" applyBorder="1" applyAlignment="1">
      <alignment horizontal="center" vertical="center"/>
    </xf>
    <xf numFmtId="185" fontId="14" fillId="0" borderId="14" xfId="35" applyNumberFormat="1" applyFont="1" applyFill="1" applyBorder="1" applyAlignment="1">
      <alignment horizontal="center" vertical="center"/>
    </xf>
    <xf numFmtId="185" fontId="14" fillId="0" borderId="18" xfId="35" applyNumberFormat="1" applyFont="1" applyFill="1" applyBorder="1" applyAlignment="1">
      <alignment horizontal="center" vertical="center"/>
    </xf>
    <xf numFmtId="184" fontId="88" fillId="0" borderId="32" xfId="33" applyNumberFormat="1" applyFont="1" applyFill="1" applyBorder="1" applyAlignment="1">
      <alignment horizontal="center" vertical="center"/>
    </xf>
    <xf numFmtId="4" fontId="14" fillId="0" borderId="18" xfId="43" applyNumberFormat="1" applyFont="1" applyFill="1" applyBorder="1" applyAlignment="1">
      <alignment horizontal="center" vertical="center"/>
    </xf>
    <xf numFmtId="184" fontId="14" fillId="0" borderId="42" xfId="35" applyNumberFormat="1" applyFont="1" applyFill="1" applyBorder="1" applyAlignment="1">
      <alignment horizontal="center" vertical="center"/>
    </xf>
    <xf numFmtId="184" fontId="14" fillId="0" borderId="14" xfId="35" applyNumberFormat="1" applyFont="1" applyFill="1" applyBorder="1" applyAlignment="1">
      <alignment horizontal="center" vertical="center"/>
    </xf>
    <xf numFmtId="184" fontId="14" fillId="0" borderId="22" xfId="35" applyNumberFormat="1" applyFont="1" applyFill="1" applyBorder="1" applyAlignment="1">
      <alignment horizontal="center" vertical="center"/>
    </xf>
    <xf numFmtId="184" fontId="88" fillId="0" borderId="56" xfId="33" applyNumberFormat="1" applyFont="1" applyFill="1" applyBorder="1" applyAlignment="1">
      <alignment horizontal="center" vertical="center"/>
    </xf>
    <xf numFmtId="184" fontId="88" fillId="0" borderId="22" xfId="33" applyNumberFormat="1" applyFont="1" applyFill="1" applyBorder="1" applyAlignment="1">
      <alignment horizontal="center" vertical="center"/>
    </xf>
    <xf numFmtId="0" fontId="17" fillId="0" borderId="22" xfId="35" applyFont="1" applyFill="1" applyBorder="1" applyAlignment="1">
      <alignment horizontal="center" vertical="center"/>
    </xf>
    <xf numFmtId="0" fontId="17" fillId="0" borderId="60" xfId="38" applyFont="1" applyFill="1" applyBorder="1" applyAlignment="1">
      <alignment horizontal="left" vertical="center" wrapText="1"/>
    </xf>
    <xf numFmtId="184" fontId="14" fillId="0" borderId="25" xfId="43" applyNumberFormat="1" applyFont="1" applyFill="1" applyBorder="1" applyAlignment="1">
      <alignment horizontal="center" vertical="center"/>
    </xf>
    <xf numFmtId="185" fontId="88" fillId="0" borderId="28" xfId="33" applyNumberFormat="1" applyFont="1" applyFill="1" applyBorder="1" applyAlignment="1">
      <alignment horizontal="center" vertical="center"/>
    </xf>
    <xf numFmtId="184" fontId="88" fillId="0" borderId="28" xfId="33" applyNumberFormat="1" applyFont="1" applyFill="1" applyBorder="1" applyAlignment="1">
      <alignment horizontal="center" vertical="center"/>
    </xf>
    <xf numFmtId="184" fontId="88" fillId="0" borderId="20" xfId="33" applyNumberFormat="1" applyFont="1" applyFill="1" applyBorder="1" applyAlignment="1">
      <alignment horizontal="center" vertical="center"/>
    </xf>
    <xf numFmtId="0" fontId="17" fillId="0" borderId="26" xfId="35" applyFont="1" applyFill="1" applyBorder="1" applyAlignment="1">
      <alignment vertical="center"/>
    </xf>
    <xf numFmtId="0" fontId="96" fillId="0" borderId="61" xfId="33" applyFont="1" applyFill="1" applyBorder="1" applyAlignment="1">
      <alignment horizontal="center"/>
    </xf>
    <xf numFmtId="0" fontId="96" fillId="0" borderId="45" xfId="33" applyFont="1" applyFill="1" applyBorder="1" applyAlignment="1">
      <alignment horizontal="center"/>
    </xf>
    <xf numFmtId="0" fontId="81" fillId="0" borderId="62" xfId="33" applyFont="1" applyFill="1" applyBorder="1" applyAlignment="1">
      <alignment horizontal="center" wrapText="1"/>
    </xf>
    <xf numFmtId="0" fontId="81" fillId="0" borderId="61" xfId="33" applyFont="1" applyFill="1" applyBorder="1" applyAlignment="1">
      <alignment horizontal="center" wrapText="1"/>
    </xf>
    <xf numFmtId="0" fontId="81" fillId="0" borderId="61" xfId="33" applyFont="1" applyFill="1" applyBorder="1" applyAlignment="1">
      <alignment horizontal="center"/>
    </xf>
    <xf numFmtId="0" fontId="81" fillId="0" borderId="62" xfId="33" applyFont="1" applyFill="1" applyBorder="1" applyAlignment="1">
      <alignment horizontal="center"/>
    </xf>
    <xf numFmtId="0" fontId="81" fillId="0" borderId="45" xfId="33" applyFont="1" applyFill="1" applyBorder="1" applyAlignment="1">
      <alignment horizontal="center"/>
    </xf>
    <xf numFmtId="0" fontId="14" fillId="0" borderId="63" xfId="35" applyFont="1" applyFill="1" applyBorder="1" applyAlignment="1">
      <alignment horizontal="center" vertical="center"/>
    </xf>
    <xf numFmtId="0" fontId="14" fillId="0" borderId="64" xfId="35" applyFont="1" applyFill="1" applyBorder="1" applyAlignment="1">
      <alignment horizontal="center" vertical="center"/>
    </xf>
    <xf numFmtId="0" fontId="97" fillId="33" borderId="37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97" fillId="33" borderId="65" xfId="0" applyFont="1" applyFill="1" applyBorder="1" applyAlignment="1">
      <alignment horizontal="center" vertical="center" wrapText="1"/>
    </xf>
    <xf numFmtId="0" fontId="98" fillId="0" borderId="66" xfId="0" applyFont="1" applyBorder="1" applyAlignment="1">
      <alignment horizontal="left" vertical="center"/>
    </xf>
    <xf numFmtId="0" fontId="98" fillId="0" borderId="33" xfId="0" applyFont="1" applyBorder="1" applyAlignment="1">
      <alignment horizontal="left" vertical="center"/>
    </xf>
    <xf numFmtId="0" fontId="98" fillId="0" borderId="67" xfId="0" applyFont="1" applyBorder="1" applyAlignment="1">
      <alignment horizontal="left" vertical="center"/>
    </xf>
    <xf numFmtId="184" fontId="88" fillId="0" borderId="0" xfId="33" applyNumberFormat="1" applyFont="1" applyFill="1" applyBorder="1" applyAlignment="1">
      <alignment horizontal="center" vertical="center"/>
    </xf>
    <xf numFmtId="0" fontId="97" fillId="33" borderId="39" xfId="0" applyFont="1" applyFill="1" applyBorder="1" applyAlignment="1">
      <alignment horizontal="center" vertical="center" wrapText="1"/>
    </xf>
    <xf numFmtId="0" fontId="97" fillId="33" borderId="19" xfId="0" applyFont="1" applyFill="1" applyBorder="1" applyAlignment="1">
      <alignment horizontal="center" vertical="center" wrapText="1"/>
    </xf>
    <xf numFmtId="0" fontId="97" fillId="33" borderId="67" xfId="0" applyFont="1" applyFill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1" fillId="0" borderId="68" xfId="0" applyFont="1" applyBorder="1" applyAlignment="1">
      <alignment horizontal="center" vertical="center" wrapText="1"/>
    </xf>
    <xf numFmtId="0" fontId="99" fillId="33" borderId="37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center" vertical="center" wrapText="1"/>
    </xf>
    <xf numFmtId="0" fontId="99" fillId="33" borderId="69" xfId="0" applyFont="1" applyFill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center" wrapText="1"/>
    </xf>
    <xf numFmtId="4" fontId="19" fillId="0" borderId="60" xfId="36" applyNumberFormat="1" applyFont="1" applyFill="1" applyBorder="1" applyAlignment="1">
      <alignment horizontal="center" vertical="center" wrapText="1"/>
    </xf>
    <xf numFmtId="4" fontId="19" fillId="0" borderId="58" xfId="36" applyNumberFormat="1" applyFont="1" applyFill="1" applyBorder="1" applyAlignment="1">
      <alignment horizontal="center" vertical="center" wrapText="1"/>
    </xf>
    <xf numFmtId="0" fontId="88" fillId="0" borderId="39" xfId="33" applyFont="1" applyFill="1" applyBorder="1" applyAlignment="1">
      <alignment vertical="center" wrapText="1"/>
    </xf>
    <xf numFmtId="0" fontId="88" fillId="0" borderId="71" xfId="33" applyFont="1" applyFill="1" applyBorder="1" applyAlignment="1">
      <alignment vertical="center" wrapText="1"/>
    </xf>
    <xf numFmtId="4" fontId="12" fillId="0" borderId="72" xfId="41" applyNumberFormat="1" applyFont="1" applyFill="1" applyBorder="1" applyAlignment="1">
      <alignment horizontal="center" vertical="center" wrapText="1"/>
    </xf>
    <xf numFmtId="4" fontId="12" fillId="0" borderId="66" xfId="41" applyNumberFormat="1" applyFont="1" applyFill="1" applyBorder="1" applyAlignment="1">
      <alignment horizontal="center" vertical="center" wrapText="1"/>
    </xf>
    <xf numFmtId="4" fontId="12" fillId="0" borderId="26" xfId="41" applyNumberFormat="1" applyFont="1" applyFill="1" applyBorder="1" applyAlignment="1">
      <alignment horizontal="center" vertical="center" wrapText="1"/>
    </xf>
    <xf numFmtId="0" fontId="95" fillId="0" borderId="73" xfId="33" applyFont="1" applyFill="1" applyBorder="1" applyAlignment="1">
      <alignment horizontal="center" vertical="center" wrapText="1"/>
    </xf>
    <xf numFmtId="0" fontId="95" fillId="0" borderId="67" xfId="33" applyFont="1" applyFill="1" applyBorder="1" applyAlignment="1">
      <alignment horizontal="center" vertical="center" wrapText="1"/>
    </xf>
    <xf numFmtId="0" fontId="95" fillId="0" borderId="47" xfId="33" applyFont="1" applyFill="1" applyBorder="1" applyAlignment="1">
      <alignment horizontal="center" vertical="center" wrapText="1"/>
    </xf>
    <xf numFmtId="0" fontId="95" fillId="0" borderId="49" xfId="33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91" fillId="0" borderId="0" xfId="0" applyFont="1" applyAlignment="1">
      <alignment horizontal="center" wrapText="1"/>
    </xf>
    <xf numFmtId="0" fontId="102" fillId="0" borderId="0" xfId="0" applyFont="1" applyFill="1" applyBorder="1" applyAlignment="1">
      <alignment horizontal="right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SheetLayoutView="100" zoomScalePageLayoutView="0" workbookViewId="0" topLeftCell="A1">
      <selection activeCell="G2" sqref="G2:I2"/>
    </sheetView>
  </sheetViews>
  <sheetFormatPr defaultColWidth="9.140625" defaultRowHeight="12.75" customHeight="1"/>
  <cols>
    <col min="1" max="1" width="5.421875" style="1" customWidth="1"/>
    <col min="2" max="2" width="50.140625" style="1" customWidth="1"/>
    <col min="3" max="3" width="14.28125" style="1" customWidth="1"/>
    <col min="4" max="4" width="12.7109375" style="1" customWidth="1"/>
    <col min="5" max="5" width="13.57421875" style="1" customWidth="1"/>
    <col min="6" max="6" width="10.7109375" style="24" customWidth="1"/>
    <col min="7" max="7" width="10.7109375" style="1" customWidth="1"/>
    <col min="8" max="8" width="13.8515625" style="32" customWidth="1"/>
    <col min="9" max="9" width="11.7109375" style="32" customWidth="1"/>
    <col min="10" max="16384" width="9.140625" style="1" customWidth="1"/>
  </cols>
  <sheetData>
    <row r="1" spans="2:9" ht="12" customHeight="1">
      <c r="B1" s="63"/>
      <c r="C1" s="63"/>
      <c r="D1" s="63"/>
      <c r="E1" s="63"/>
      <c r="F1" s="214"/>
      <c r="G1" s="214"/>
      <c r="H1" s="214"/>
      <c r="I1" s="215"/>
    </row>
    <row r="2" spans="1:9" ht="79.5" customHeight="1">
      <c r="A2" s="124"/>
      <c r="B2" s="125"/>
      <c r="C2" s="126"/>
      <c r="D2" s="125"/>
      <c r="E2" s="125"/>
      <c r="F2" s="127"/>
      <c r="G2" s="233" t="s">
        <v>162</v>
      </c>
      <c r="H2" s="233"/>
      <c r="I2" s="234"/>
    </row>
    <row r="3" spans="1:9" ht="48.75" customHeight="1" thickBot="1">
      <c r="A3" s="238" t="s">
        <v>154</v>
      </c>
      <c r="B3" s="238"/>
      <c r="C3" s="238"/>
      <c r="D3" s="238"/>
      <c r="E3" s="238"/>
      <c r="F3" s="238"/>
      <c r="G3" s="238"/>
      <c r="H3" s="238"/>
      <c r="I3" s="238"/>
    </row>
    <row r="4" spans="1:9" ht="63.75" customHeight="1" thickBot="1">
      <c r="A4" s="128"/>
      <c r="B4" s="239" t="s">
        <v>69</v>
      </c>
      <c r="C4" s="129" t="s">
        <v>156</v>
      </c>
      <c r="D4" s="241" t="s">
        <v>143</v>
      </c>
      <c r="E4" s="242"/>
      <c r="F4" s="243" t="s">
        <v>85</v>
      </c>
      <c r="G4" s="245" t="s">
        <v>86</v>
      </c>
      <c r="H4" s="246" t="s">
        <v>153</v>
      </c>
      <c r="I4" s="248" t="s">
        <v>91</v>
      </c>
    </row>
    <row r="5" spans="1:9" ht="39" customHeight="1" thickBot="1">
      <c r="A5" s="130" t="s">
        <v>0</v>
      </c>
      <c r="B5" s="240"/>
      <c r="C5" s="131" t="s">
        <v>67</v>
      </c>
      <c r="D5" s="131" t="s">
        <v>67</v>
      </c>
      <c r="E5" s="132" t="s">
        <v>76</v>
      </c>
      <c r="F5" s="244"/>
      <c r="G5" s="245"/>
      <c r="H5" s="247"/>
      <c r="I5" s="249"/>
    </row>
    <row r="6" spans="1:9" ht="15" customHeight="1" thickBot="1">
      <c r="A6" s="133">
        <v>1</v>
      </c>
      <c r="B6" s="134">
        <v>2</v>
      </c>
      <c r="C6" s="133">
        <v>3</v>
      </c>
      <c r="D6" s="133">
        <v>4</v>
      </c>
      <c r="E6" s="135">
        <v>5</v>
      </c>
      <c r="F6" s="136">
        <v>6</v>
      </c>
      <c r="G6" s="137">
        <v>7</v>
      </c>
      <c r="H6" s="138">
        <v>8</v>
      </c>
      <c r="I6" s="139">
        <v>9</v>
      </c>
    </row>
    <row r="7" spans="1:10" ht="32.25" customHeight="1" thickBot="1">
      <c r="A7" s="133"/>
      <c r="B7" s="140" t="s">
        <v>68</v>
      </c>
      <c r="C7" s="141">
        <f>SUM(C8,C28)</f>
        <v>2084527.9</v>
      </c>
      <c r="D7" s="141">
        <f>SUM(D8,D28)</f>
        <v>2120829.5</v>
      </c>
      <c r="E7" s="141">
        <f>SUM(E8,E28)</f>
        <v>2662674.3999999994</v>
      </c>
      <c r="F7" s="142">
        <f aca="true" t="shared" si="0" ref="F7:F28">D7/E7*100</f>
        <v>79.65035079016798</v>
      </c>
      <c r="G7" s="143">
        <f>D7/C7*100</f>
        <v>101.7414782503031</v>
      </c>
      <c r="H7" s="144">
        <f>D7-E7</f>
        <v>-541844.8999999994</v>
      </c>
      <c r="I7" s="145">
        <f>D7-C7</f>
        <v>36301.60000000009</v>
      </c>
      <c r="J7" s="65"/>
    </row>
    <row r="8" spans="1:10" ht="39.75" customHeight="1" thickBot="1">
      <c r="A8" s="146"/>
      <c r="B8" s="147" t="s">
        <v>74</v>
      </c>
      <c r="C8" s="148">
        <f>C9+C16+C21+C24</f>
        <v>1878105.9</v>
      </c>
      <c r="D8" s="148">
        <f>D9+D16+D21+D24</f>
        <v>1904923.5999999999</v>
      </c>
      <c r="E8" s="148">
        <f>E9+E16+E21+E24</f>
        <v>2152402.0999999996</v>
      </c>
      <c r="F8" s="142">
        <f t="shared" si="0"/>
        <v>88.50221805674693</v>
      </c>
      <c r="G8" s="143">
        <f>D8/C8*100</f>
        <v>101.42791202562114</v>
      </c>
      <c r="H8" s="148">
        <f>H9+H16+H21+H24</f>
        <v>-247478.5000000001</v>
      </c>
      <c r="I8" s="149">
        <f>I9+I16+I21+I24</f>
        <v>26817.699999999895</v>
      </c>
      <c r="J8" s="65"/>
    </row>
    <row r="9" spans="1:10" ht="34.5" customHeight="1" thickBot="1">
      <c r="A9" s="150"/>
      <c r="B9" s="151" t="s">
        <v>61</v>
      </c>
      <c r="C9" s="148">
        <f>SUM(C10,C11,C12,C13,C14,C15,C20,C22,C23,C25)</f>
        <v>451155.4</v>
      </c>
      <c r="D9" s="148">
        <f>SUM(D10,D11,D12,D13,D14,D15,D20,D22,D23,D25)</f>
        <v>549843.2</v>
      </c>
      <c r="E9" s="148">
        <f>SUM(E10,E11,E12,E13,E14,E15,E20,E22,E23,E25)</f>
        <v>637385.2</v>
      </c>
      <c r="F9" s="142">
        <f t="shared" si="0"/>
        <v>86.26544827209668</v>
      </c>
      <c r="G9" s="143">
        <f>D9/C9*100</f>
        <v>121.8744583351989</v>
      </c>
      <c r="H9" s="148">
        <f>SUM(H10,H11,H12,H13,H14,H15,H20,H22,H23,H25)</f>
        <v>-87542.00000000001</v>
      </c>
      <c r="I9" s="149">
        <f>SUM(I10,I11,I12,I13,I14,I15,I20,I22,I23,I25)</f>
        <v>98687.79999999999</v>
      </c>
      <c r="J9" s="65"/>
    </row>
    <row r="10" spans="1:10" ht="39.75" customHeight="1" thickBot="1">
      <c r="A10" s="152">
        <v>1</v>
      </c>
      <c r="B10" s="153" t="s">
        <v>11</v>
      </c>
      <c r="C10" s="154">
        <v>2521.5</v>
      </c>
      <c r="D10" s="154">
        <v>1528.6</v>
      </c>
      <c r="E10" s="155">
        <v>0</v>
      </c>
      <c r="F10" s="142">
        <v>0</v>
      </c>
      <c r="G10" s="143">
        <f aca="true" t="shared" si="1" ref="G10:G85">D10/C10*100</f>
        <v>60.622645250842744</v>
      </c>
      <c r="H10" s="144">
        <f aca="true" t="shared" si="2" ref="H10:H24">D10-E10</f>
        <v>1528.6</v>
      </c>
      <c r="I10" s="156">
        <f aca="true" t="shared" si="3" ref="I10:I86">D10-C10</f>
        <v>-992.9000000000001</v>
      </c>
      <c r="J10" s="65"/>
    </row>
    <row r="11" spans="1:10" ht="36" customHeight="1" thickBot="1">
      <c r="A11" s="157">
        <v>2</v>
      </c>
      <c r="B11" s="158" t="s">
        <v>1</v>
      </c>
      <c r="C11" s="154">
        <v>32548.5</v>
      </c>
      <c r="D11" s="159">
        <v>59373.5</v>
      </c>
      <c r="E11" s="160">
        <v>0</v>
      </c>
      <c r="F11" s="142">
        <v>0</v>
      </c>
      <c r="G11" s="143">
        <f t="shared" si="1"/>
        <v>182.41547229519026</v>
      </c>
      <c r="H11" s="144">
        <f t="shared" si="2"/>
        <v>59373.5</v>
      </c>
      <c r="I11" s="156">
        <f t="shared" si="3"/>
        <v>26825</v>
      </c>
      <c r="J11" s="65"/>
    </row>
    <row r="12" spans="1:10" ht="27" customHeight="1" thickBot="1">
      <c r="A12" s="152">
        <v>3</v>
      </c>
      <c r="B12" s="158" t="s">
        <v>77</v>
      </c>
      <c r="C12" s="154">
        <v>75030.8</v>
      </c>
      <c r="D12" s="159">
        <v>90638.9</v>
      </c>
      <c r="E12" s="160">
        <v>165927</v>
      </c>
      <c r="F12" s="142">
        <f t="shared" si="0"/>
        <v>54.62576916354782</v>
      </c>
      <c r="G12" s="143">
        <f>D12/C12*100</f>
        <v>120.8022572063739</v>
      </c>
      <c r="H12" s="144">
        <f>D12-E12</f>
        <v>-75288.1</v>
      </c>
      <c r="I12" s="156">
        <f>D12-C12</f>
        <v>15608.099999999991</v>
      </c>
      <c r="J12" s="65"/>
    </row>
    <row r="13" spans="1:10" ht="24" customHeight="1" thickBot="1">
      <c r="A13" s="157">
        <v>4</v>
      </c>
      <c r="B13" s="158" t="s">
        <v>10</v>
      </c>
      <c r="C13" s="154">
        <v>184604.9</v>
      </c>
      <c r="D13" s="159">
        <v>208132.8</v>
      </c>
      <c r="E13" s="160">
        <v>213914.5</v>
      </c>
      <c r="F13" s="142">
        <f t="shared" si="0"/>
        <v>97.29719116749916</v>
      </c>
      <c r="G13" s="143">
        <f t="shared" si="1"/>
        <v>112.74500297662738</v>
      </c>
      <c r="H13" s="144">
        <f t="shared" si="2"/>
        <v>-5781.700000000012</v>
      </c>
      <c r="I13" s="156">
        <f t="shared" si="3"/>
        <v>23527.899999999994</v>
      </c>
      <c r="J13" s="65"/>
    </row>
    <row r="14" spans="1:10" ht="22.5" customHeight="1" thickBot="1">
      <c r="A14" s="152">
        <v>5</v>
      </c>
      <c r="B14" s="158" t="s">
        <v>12</v>
      </c>
      <c r="C14" s="154">
        <v>7296.9</v>
      </c>
      <c r="D14" s="159">
        <v>8794.1</v>
      </c>
      <c r="E14" s="160">
        <v>11530.2</v>
      </c>
      <c r="F14" s="142">
        <f t="shared" si="0"/>
        <v>76.2701427555463</v>
      </c>
      <c r="G14" s="143">
        <f t="shared" si="1"/>
        <v>120.51830229275447</v>
      </c>
      <c r="H14" s="144">
        <f t="shared" si="2"/>
        <v>-2736.1000000000004</v>
      </c>
      <c r="I14" s="156">
        <f t="shared" si="3"/>
        <v>1497.2000000000007</v>
      </c>
      <c r="J14" s="65"/>
    </row>
    <row r="15" spans="1:10" ht="26.25" customHeight="1" thickBot="1">
      <c r="A15" s="157">
        <v>6</v>
      </c>
      <c r="B15" s="158" t="s">
        <v>9</v>
      </c>
      <c r="C15" s="154">
        <v>4000.8</v>
      </c>
      <c r="D15" s="159">
        <v>3486.3</v>
      </c>
      <c r="E15" s="160">
        <v>2000</v>
      </c>
      <c r="F15" s="142">
        <f t="shared" si="0"/>
        <v>174.31500000000003</v>
      </c>
      <c r="G15" s="143">
        <f t="shared" si="1"/>
        <v>87.14007198560289</v>
      </c>
      <c r="H15" s="144">
        <f t="shared" si="2"/>
        <v>1486.3000000000002</v>
      </c>
      <c r="I15" s="156">
        <f t="shared" si="3"/>
        <v>-514.5</v>
      </c>
      <c r="J15" s="65"/>
    </row>
    <row r="16" spans="1:10" ht="39" customHeight="1" thickBot="1">
      <c r="A16" s="152">
        <v>7</v>
      </c>
      <c r="B16" s="158" t="s">
        <v>71</v>
      </c>
      <c r="C16" s="159">
        <v>1409500.4</v>
      </c>
      <c r="D16" s="159">
        <f>SUM(D17,D18,D19)</f>
        <v>1339345.7999999998</v>
      </c>
      <c r="E16" s="159">
        <f>SUM(E17,E18,E19)</f>
        <v>1513017.9</v>
      </c>
      <c r="F16" s="142">
        <f t="shared" si="0"/>
        <v>88.5214775053223</v>
      </c>
      <c r="G16" s="143">
        <f t="shared" si="1"/>
        <v>95.02273287755007</v>
      </c>
      <c r="H16" s="144">
        <f t="shared" si="2"/>
        <v>-173672.1000000001</v>
      </c>
      <c r="I16" s="156">
        <f t="shared" si="3"/>
        <v>-70154.6000000001</v>
      </c>
      <c r="J16" s="65"/>
    </row>
    <row r="17" spans="1:10" ht="34.5" customHeight="1" thickBot="1">
      <c r="A17" s="157">
        <v>8</v>
      </c>
      <c r="B17" s="161" t="s">
        <v>92</v>
      </c>
      <c r="C17" s="159">
        <v>1156454.8</v>
      </c>
      <c r="D17" s="159">
        <v>1156211</v>
      </c>
      <c r="E17" s="160">
        <v>1156211</v>
      </c>
      <c r="F17" s="142">
        <f t="shared" si="0"/>
        <v>100</v>
      </c>
      <c r="G17" s="143">
        <f t="shared" si="1"/>
        <v>99.97891832867138</v>
      </c>
      <c r="H17" s="144">
        <f t="shared" si="2"/>
        <v>0</v>
      </c>
      <c r="I17" s="156">
        <f t="shared" si="3"/>
        <v>-243.80000000004657</v>
      </c>
      <c r="J17" s="65"/>
    </row>
    <row r="18" spans="1:10" ht="34.5" customHeight="1" thickBot="1">
      <c r="A18" s="152">
        <v>9</v>
      </c>
      <c r="B18" s="161" t="s">
        <v>93</v>
      </c>
      <c r="C18" s="159">
        <v>0</v>
      </c>
      <c r="D18" s="159">
        <v>319.9</v>
      </c>
      <c r="E18" s="160">
        <v>319.9</v>
      </c>
      <c r="F18" s="142">
        <f t="shared" si="0"/>
        <v>100</v>
      </c>
      <c r="G18" s="143">
        <v>100</v>
      </c>
      <c r="H18" s="144">
        <f t="shared" si="2"/>
        <v>0</v>
      </c>
      <c r="I18" s="156">
        <f t="shared" si="3"/>
        <v>319.9</v>
      </c>
      <c r="J18" s="65"/>
    </row>
    <row r="19" spans="1:10" ht="44.25" customHeight="1" thickBot="1">
      <c r="A19" s="157">
        <v>10</v>
      </c>
      <c r="B19" s="161" t="s">
        <v>70</v>
      </c>
      <c r="C19" s="159">
        <v>253045.6</v>
      </c>
      <c r="D19" s="159">
        <v>182814.9</v>
      </c>
      <c r="E19" s="160">
        <v>356487</v>
      </c>
      <c r="F19" s="142">
        <v>0</v>
      </c>
      <c r="G19" s="143">
        <f t="shared" si="1"/>
        <v>72.24583237171481</v>
      </c>
      <c r="H19" s="144">
        <f t="shared" si="2"/>
        <v>-173672.1</v>
      </c>
      <c r="I19" s="156">
        <f t="shared" si="3"/>
        <v>-70230.70000000001</v>
      </c>
      <c r="J19" s="65"/>
    </row>
    <row r="20" spans="1:10" ht="21.75" customHeight="1" thickBot="1">
      <c r="A20" s="152">
        <v>11</v>
      </c>
      <c r="B20" s="158" t="s">
        <v>13</v>
      </c>
      <c r="C20" s="159">
        <v>63838.1</v>
      </c>
      <c r="D20" s="159">
        <v>75957.4</v>
      </c>
      <c r="E20" s="160">
        <v>119885</v>
      </c>
      <c r="F20" s="162">
        <f t="shared" si="0"/>
        <v>63.358551945614536</v>
      </c>
      <c r="G20" s="143">
        <f t="shared" si="1"/>
        <v>118.9844309276122</v>
      </c>
      <c r="H20" s="163">
        <f t="shared" si="2"/>
        <v>-43927.600000000006</v>
      </c>
      <c r="I20" s="156">
        <f t="shared" si="3"/>
        <v>12119.299999999996</v>
      </c>
      <c r="J20" s="65"/>
    </row>
    <row r="21" spans="1:10" ht="68.25" customHeight="1" thickBot="1">
      <c r="A21" s="157">
        <v>12</v>
      </c>
      <c r="B21" s="158" t="s">
        <v>2</v>
      </c>
      <c r="C21" s="159">
        <v>4895.1</v>
      </c>
      <c r="D21" s="159">
        <v>1999</v>
      </c>
      <c r="E21" s="160">
        <v>1999</v>
      </c>
      <c r="F21" s="142">
        <f t="shared" si="0"/>
        <v>100</v>
      </c>
      <c r="G21" s="143">
        <f t="shared" si="1"/>
        <v>40.836755122469405</v>
      </c>
      <c r="H21" s="144">
        <f t="shared" si="2"/>
        <v>0</v>
      </c>
      <c r="I21" s="156">
        <f t="shared" si="3"/>
        <v>-2896.1000000000004</v>
      </c>
      <c r="J21" s="65"/>
    </row>
    <row r="22" spans="1:10" ht="20.25" customHeight="1" thickBot="1">
      <c r="A22" s="152">
        <v>13</v>
      </c>
      <c r="B22" s="158" t="s">
        <v>14</v>
      </c>
      <c r="C22" s="159">
        <v>55992.7</v>
      </c>
      <c r="D22" s="159">
        <v>70903.3</v>
      </c>
      <c r="E22" s="160">
        <v>111200.5</v>
      </c>
      <c r="F22" s="142">
        <f t="shared" si="0"/>
        <v>63.761673733481416</v>
      </c>
      <c r="G22" s="143">
        <f t="shared" si="1"/>
        <v>126.62954277968379</v>
      </c>
      <c r="H22" s="144">
        <f t="shared" si="2"/>
        <v>-40297.2</v>
      </c>
      <c r="I22" s="156">
        <f t="shared" si="3"/>
        <v>14910.600000000006</v>
      </c>
      <c r="J22" s="65"/>
    </row>
    <row r="23" spans="1:10" ht="63.75" customHeight="1" thickBot="1">
      <c r="A23" s="157">
        <v>14</v>
      </c>
      <c r="B23" s="161" t="s">
        <v>60</v>
      </c>
      <c r="C23" s="159">
        <v>2639.5</v>
      </c>
      <c r="D23" s="159">
        <v>3042</v>
      </c>
      <c r="E23" s="160">
        <v>0</v>
      </c>
      <c r="F23" s="142">
        <v>0</v>
      </c>
      <c r="G23" s="143">
        <f t="shared" si="1"/>
        <v>115.2491002083728</v>
      </c>
      <c r="H23" s="144">
        <f t="shared" si="2"/>
        <v>3042</v>
      </c>
      <c r="I23" s="156">
        <f t="shared" si="3"/>
        <v>402.5</v>
      </c>
      <c r="J23" s="65"/>
    </row>
    <row r="24" spans="1:10" ht="24" customHeight="1" thickBot="1">
      <c r="A24" s="152">
        <v>15</v>
      </c>
      <c r="B24" s="164" t="s">
        <v>78</v>
      </c>
      <c r="C24" s="159">
        <v>12555</v>
      </c>
      <c r="D24" s="159">
        <v>13735.6</v>
      </c>
      <c r="E24" s="160">
        <v>0</v>
      </c>
      <c r="F24" s="142">
        <v>0</v>
      </c>
      <c r="G24" s="143">
        <f t="shared" si="1"/>
        <v>109.40342493030666</v>
      </c>
      <c r="H24" s="144">
        <f t="shared" si="2"/>
        <v>13735.6</v>
      </c>
      <c r="I24" s="156">
        <f t="shared" si="3"/>
        <v>1180.6000000000004</v>
      </c>
      <c r="J24" s="65"/>
    </row>
    <row r="25" spans="1:10" ht="49.5" customHeight="1" thickBot="1">
      <c r="A25" s="157">
        <v>16</v>
      </c>
      <c r="B25" s="158" t="s">
        <v>15</v>
      </c>
      <c r="C25" s="159">
        <v>22681.7</v>
      </c>
      <c r="D25" s="159">
        <v>27986.3</v>
      </c>
      <c r="E25" s="160">
        <v>12928</v>
      </c>
      <c r="F25" s="142">
        <f t="shared" si="0"/>
        <v>216.47818688118812</v>
      </c>
      <c r="G25" s="143">
        <f t="shared" si="1"/>
        <v>123.38713588487636</v>
      </c>
      <c r="H25" s="144">
        <f>D25-E25</f>
        <v>15058.3</v>
      </c>
      <c r="I25" s="156">
        <f t="shared" si="3"/>
        <v>5304.5999999999985</v>
      </c>
      <c r="J25" s="65"/>
    </row>
    <row r="26" spans="1:10" ht="39" customHeight="1" thickBot="1">
      <c r="A26" s="152">
        <v>17</v>
      </c>
      <c r="B26" s="158" t="s">
        <v>90</v>
      </c>
      <c r="C26" s="159">
        <v>105749.7</v>
      </c>
      <c r="D26" s="159">
        <v>165500</v>
      </c>
      <c r="E26" s="160">
        <v>165500</v>
      </c>
      <c r="F26" s="142">
        <f t="shared" si="0"/>
        <v>100</v>
      </c>
      <c r="G26" s="143">
        <f t="shared" si="1"/>
        <v>156.50162600934092</v>
      </c>
      <c r="H26" s="144">
        <f>D26-E26</f>
        <v>0</v>
      </c>
      <c r="I26" s="156">
        <f>D26-C26</f>
        <v>59750.3</v>
      </c>
      <c r="J26" s="65"/>
    </row>
    <row r="27" spans="1:10" ht="21.75" customHeight="1">
      <c r="A27" s="157">
        <v>18</v>
      </c>
      <c r="B27" s="165" t="s">
        <v>157</v>
      </c>
      <c r="C27" s="166">
        <v>74320.1</v>
      </c>
      <c r="D27" s="166">
        <v>26876.9</v>
      </c>
      <c r="E27" s="166">
        <v>-10000</v>
      </c>
      <c r="F27" s="142">
        <v>0</v>
      </c>
      <c r="G27" s="167">
        <f t="shared" si="1"/>
        <v>36.163702686083575</v>
      </c>
      <c r="H27" s="144">
        <f>D27-E27</f>
        <v>36876.9</v>
      </c>
      <c r="I27" s="156">
        <f>D27-C27</f>
        <v>-47443.200000000004</v>
      </c>
      <c r="J27" s="65"/>
    </row>
    <row r="28" spans="1:10" ht="20.25" customHeight="1" thickBot="1">
      <c r="A28" s="152">
        <v>19</v>
      </c>
      <c r="B28" s="168" t="s">
        <v>72</v>
      </c>
      <c r="C28" s="169">
        <v>206422</v>
      </c>
      <c r="D28" s="170">
        <v>215905.9</v>
      </c>
      <c r="E28" s="169">
        <v>510272.3</v>
      </c>
      <c r="F28" s="171">
        <f t="shared" si="0"/>
        <v>42.311898960613775</v>
      </c>
      <c r="G28" s="170">
        <f t="shared" si="1"/>
        <v>104.59442307505982</v>
      </c>
      <c r="H28" s="144">
        <f>D28-E28</f>
        <v>-294366.4</v>
      </c>
      <c r="I28" s="172">
        <f>D28-C28</f>
        <v>9483.899999999994</v>
      </c>
      <c r="J28" s="65"/>
    </row>
    <row r="29" spans="1:9" ht="57.75" customHeight="1">
      <c r="A29" s="221"/>
      <c r="B29" s="223" t="s">
        <v>158</v>
      </c>
      <c r="C29" s="224"/>
      <c r="D29" s="224"/>
      <c r="E29" s="224"/>
      <c r="F29" s="224"/>
      <c r="G29" s="224"/>
      <c r="H29" s="224"/>
      <c r="I29" s="225"/>
    </row>
    <row r="30" spans="1:9" ht="20.25" customHeight="1">
      <c r="A30" s="222"/>
      <c r="B30" s="226" t="s">
        <v>159</v>
      </c>
      <c r="C30" s="227"/>
      <c r="D30" s="227"/>
      <c r="E30" s="227"/>
      <c r="F30" s="227"/>
      <c r="G30" s="227"/>
      <c r="H30" s="227"/>
      <c r="I30" s="228"/>
    </row>
    <row r="31" spans="1:9" ht="50.25" customHeight="1" thickBot="1">
      <c r="A31" s="173" t="s">
        <v>160</v>
      </c>
      <c r="B31" s="174"/>
      <c r="C31" s="174"/>
      <c r="D31" s="174"/>
      <c r="E31" s="174"/>
      <c r="F31" s="229"/>
      <c r="G31" s="229"/>
      <c r="H31" s="229"/>
      <c r="I31" s="229"/>
    </row>
    <row r="32" spans="1:9" ht="144.75" customHeight="1" thickBot="1">
      <c r="A32" s="146"/>
      <c r="B32" s="175" t="s">
        <v>3</v>
      </c>
      <c r="C32" s="176" t="s">
        <v>161</v>
      </c>
      <c r="D32" s="176" t="s">
        <v>84</v>
      </c>
      <c r="E32" s="132" t="s">
        <v>81</v>
      </c>
      <c r="F32" s="177" t="s">
        <v>82</v>
      </c>
      <c r="G32" s="177" t="s">
        <v>83</v>
      </c>
      <c r="H32" s="178" t="s">
        <v>79</v>
      </c>
      <c r="I32" s="179" t="s">
        <v>80</v>
      </c>
    </row>
    <row r="33" spans="1:9" ht="15" customHeight="1" thickBot="1">
      <c r="A33" s="180">
        <v>1</v>
      </c>
      <c r="B33" s="181">
        <v>2</v>
      </c>
      <c r="C33" s="180">
        <v>3</v>
      </c>
      <c r="D33" s="180">
        <v>4</v>
      </c>
      <c r="E33" s="180">
        <v>5</v>
      </c>
      <c r="F33" s="182">
        <v>6</v>
      </c>
      <c r="G33" s="183">
        <v>7</v>
      </c>
      <c r="H33" s="184">
        <v>8</v>
      </c>
      <c r="I33" s="185">
        <v>9</v>
      </c>
    </row>
    <row r="34" spans="1:9" ht="19.5" customHeight="1" thickBot="1">
      <c r="A34" s="186"/>
      <c r="B34" s="187" t="s">
        <v>66</v>
      </c>
      <c r="C34" s="188">
        <f>SUM(C35:C43)</f>
        <v>2084527.9000000004</v>
      </c>
      <c r="D34" s="189">
        <f>SUM(D35:D43)</f>
        <v>2120829.5</v>
      </c>
      <c r="E34" s="190">
        <f>SUM(E35:E43)</f>
        <v>2662674.4</v>
      </c>
      <c r="F34" s="191">
        <f aca="true" t="shared" si="4" ref="F34:F100">D34/E34*100</f>
        <v>79.65035079016796</v>
      </c>
      <c r="G34" s="143">
        <f t="shared" si="1"/>
        <v>101.74147825030309</v>
      </c>
      <c r="H34" s="192">
        <f aca="true" t="shared" si="5" ref="H34:H107">D34-E34</f>
        <v>-541844.8999999999</v>
      </c>
      <c r="I34" s="156">
        <f t="shared" si="3"/>
        <v>36301.59999999963</v>
      </c>
    </row>
    <row r="35" spans="1:9" ht="19.5" customHeight="1" thickBot="1">
      <c r="A35" s="193">
        <v>1</v>
      </c>
      <c r="B35" s="194" t="s">
        <v>16</v>
      </c>
      <c r="C35" s="195">
        <v>757858.9</v>
      </c>
      <c r="D35" s="196">
        <v>865255</v>
      </c>
      <c r="E35" s="154">
        <v>1126414</v>
      </c>
      <c r="F35" s="191">
        <f t="shared" si="4"/>
        <v>76.81500762597055</v>
      </c>
      <c r="G35" s="143">
        <f t="shared" si="1"/>
        <v>114.17098882127002</v>
      </c>
      <c r="H35" s="192">
        <f t="shared" si="5"/>
        <v>-261159</v>
      </c>
      <c r="I35" s="156">
        <f t="shared" si="3"/>
        <v>107396.09999999998</v>
      </c>
    </row>
    <row r="36" spans="1:9" ht="34.5" customHeight="1" thickBot="1">
      <c r="A36" s="193">
        <v>2</v>
      </c>
      <c r="B36" s="194" t="s">
        <v>145</v>
      </c>
      <c r="C36" s="195">
        <v>10929.2</v>
      </c>
      <c r="D36" s="196">
        <v>0</v>
      </c>
      <c r="E36" s="154">
        <v>0</v>
      </c>
      <c r="F36" s="191">
        <v>0</v>
      </c>
      <c r="G36" s="143">
        <f t="shared" si="1"/>
        <v>0</v>
      </c>
      <c r="H36" s="192">
        <f t="shared" si="5"/>
        <v>0</v>
      </c>
      <c r="I36" s="156">
        <f t="shared" si="3"/>
        <v>-10929.2</v>
      </c>
    </row>
    <row r="37" spans="1:9" ht="19.5" customHeight="1" thickBot="1">
      <c r="A37" s="193">
        <v>3</v>
      </c>
      <c r="B37" s="194" t="s">
        <v>17</v>
      </c>
      <c r="C37" s="197">
        <v>454025.5</v>
      </c>
      <c r="D37" s="198">
        <v>346899.7</v>
      </c>
      <c r="E37" s="199">
        <v>408894</v>
      </c>
      <c r="F37" s="191">
        <f t="shared" si="4"/>
        <v>84.8385400617275</v>
      </c>
      <c r="G37" s="143">
        <f t="shared" si="1"/>
        <v>76.4053340616331</v>
      </c>
      <c r="H37" s="200">
        <f t="shared" si="5"/>
        <v>-61994.29999999999</v>
      </c>
      <c r="I37" s="156">
        <f t="shared" si="3"/>
        <v>-107125.79999999999</v>
      </c>
    </row>
    <row r="38" spans="1:9" ht="19.5" customHeight="1" thickBot="1">
      <c r="A38" s="193">
        <v>4</v>
      </c>
      <c r="B38" s="194" t="s">
        <v>18</v>
      </c>
      <c r="C38" s="195">
        <v>67440.8</v>
      </c>
      <c r="D38" s="196">
        <v>88899</v>
      </c>
      <c r="E38" s="159">
        <v>96520.1</v>
      </c>
      <c r="F38" s="191">
        <f t="shared" si="4"/>
        <v>92.10413167827218</v>
      </c>
      <c r="G38" s="143">
        <f t="shared" si="1"/>
        <v>131.81783134245143</v>
      </c>
      <c r="H38" s="144">
        <f t="shared" si="5"/>
        <v>-7621.100000000006</v>
      </c>
      <c r="I38" s="156">
        <f t="shared" si="3"/>
        <v>21458.199999999997</v>
      </c>
    </row>
    <row r="39" spans="1:9" ht="19.5" customHeight="1" thickBot="1">
      <c r="A39" s="193">
        <v>5</v>
      </c>
      <c r="B39" s="194" t="s">
        <v>19</v>
      </c>
      <c r="C39" s="195">
        <v>208991.6</v>
      </c>
      <c r="D39" s="196">
        <v>141207.7</v>
      </c>
      <c r="E39" s="159">
        <v>179106.3</v>
      </c>
      <c r="F39" s="191">
        <f t="shared" si="4"/>
        <v>78.84016363466836</v>
      </c>
      <c r="G39" s="143">
        <f t="shared" si="1"/>
        <v>67.56620840263436</v>
      </c>
      <c r="H39" s="144">
        <f t="shared" si="5"/>
        <v>-37898.59999999998</v>
      </c>
      <c r="I39" s="156">
        <f t="shared" si="3"/>
        <v>-67783.9</v>
      </c>
    </row>
    <row r="40" spans="1:9" ht="19.5" customHeight="1" thickBot="1">
      <c r="A40" s="193">
        <v>6</v>
      </c>
      <c r="B40" s="194" t="s">
        <v>20</v>
      </c>
      <c r="C40" s="195">
        <v>74042</v>
      </c>
      <c r="D40" s="196">
        <v>29002.7</v>
      </c>
      <c r="E40" s="201">
        <v>49224.7</v>
      </c>
      <c r="F40" s="191">
        <f t="shared" si="4"/>
        <v>58.918997982720064</v>
      </c>
      <c r="G40" s="143">
        <f t="shared" si="1"/>
        <v>39.170605872342726</v>
      </c>
      <c r="H40" s="144">
        <f t="shared" si="5"/>
        <v>-20221.999999999996</v>
      </c>
      <c r="I40" s="156">
        <f t="shared" si="3"/>
        <v>-45039.3</v>
      </c>
    </row>
    <row r="41" spans="1:9" ht="19.5" customHeight="1" thickBot="1">
      <c r="A41" s="193">
        <v>7</v>
      </c>
      <c r="B41" s="194" t="s">
        <v>21</v>
      </c>
      <c r="C41" s="195">
        <v>478647.9</v>
      </c>
      <c r="D41" s="196">
        <v>628800.9</v>
      </c>
      <c r="E41" s="159">
        <v>770836.2</v>
      </c>
      <c r="F41" s="191">
        <f t="shared" si="4"/>
        <v>81.57386744421188</v>
      </c>
      <c r="G41" s="143">
        <f t="shared" si="1"/>
        <v>131.3702410477514</v>
      </c>
      <c r="H41" s="144">
        <f>D41-E41</f>
        <v>-142035.29999999993</v>
      </c>
      <c r="I41" s="156">
        <f t="shared" si="3"/>
        <v>150153</v>
      </c>
    </row>
    <row r="42" spans="1:9" ht="19.5" customHeight="1">
      <c r="A42" s="193">
        <v>8</v>
      </c>
      <c r="B42" s="194" t="s">
        <v>22</v>
      </c>
      <c r="C42" s="195">
        <v>22192.2</v>
      </c>
      <c r="D42" s="196">
        <v>15593.1</v>
      </c>
      <c r="E42" s="159">
        <v>23705</v>
      </c>
      <c r="F42" s="191">
        <f t="shared" si="4"/>
        <v>65.77979329255432</v>
      </c>
      <c r="G42" s="143">
        <f t="shared" si="1"/>
        <v>70.26387649714765</v>
      </c>
      <c r="H42" s="144">
        <f t="shared" si="5"/>
        <v>-8111.9</v>
      </c>
      <c r="I42" s="156">
        <f t="shared" si="3"/>
        <v>-6599.1</v>
      </c>
    </row>
    <row r="43" spans="1:9" ht="27" customHeight="1" thickBot="1">
      <c r="A43" s="193">
        <v>9</v>
      </c>
      <c r="B43" s="194" t="s">
        <v>23</v>
      </c>
      <c r="C43" s="195">
        <v>10399.8</v>
      </c>
      <c r="D43" s="195">
        <v>5171.4</v>
      </c>
      <c r="E43" s="195">
        <v>7974.1</v>
      </c>
      <c r="F43" s="195">
        <f>F45</f>
        <v>64.85245983872787</v>
      </c>
      <c r="G43" s="143">
        <f t="shared" si="1"/>
        <v>49.72595626838977</v>
      </c>
      <c r="H43" s="144">
        <f t="shared" si="5"/>
        <v>-2802.7000000000007</v>
      </c>
      <c r="I43" s="156">
        <f t="shared" si="3"/>
        <v>-5228.4</v>
      </c>
    </row>
    <row r="44" spans="1:9" ht="15" customHeight="1" thickBot="1">
      <c r="A44" s="193"/>
      <c r="B44" s="194" t="s">
        <v>5</v>
      </c>
      <c r="C44" s="202"/>
      <c r="D44" s="203"/>
      <c r="E44" s="204"/>
      <c r="F44" s="191"/>
      <c r="G44" s="167"/>
      <c r="H44" s="205">
        <f t="shared" si="5"/>
        <v>0</v>
      </c>
      <c r="I44" s="206">
        <f t="shared" si="3"/>
        <v>0</v>
      </c>
    </row>
    <row r="45" spans="1:9" ht="15" customHeight="1" thickBot="1">
      <c r="A45" s="207"/>
      <c r="B45" s="208" t="s">
        <v>6</v>
      </c>
      <c r="C45" s="209">
        <v>10399.8</v>
      </c>
      <c r="D45" s="195">
        <v>5171.4</v>
      </c>
      <c r="E45" s="195">
        <v>7974.1</v>
      </c>
      <c r="F45" s="191">
        <f t="shared" si="4"/>
        <v>64.85245983872787</v>
      </c>
      <c r="G45" s="210">
        <f t="shared" si="1"/>
        <v>49.72595626838977</v>
      </c>
      <c r="H45" s="211">
        <f t="shared" si="5"/>
        <v>-2802.7000000000007</v>
      </c>
      <c r="I45" s="212">
        <f t="shared" si="3"/>
        <v>-5228.4</v>
      </c>
    </row>
    <row r="46" spans="1:9" ht="51.75" customHeight="1">
      <c r="A46" s="213"/>
      <c r="B46" s="230" t="s">
        <v>158</v>
      </c>
      <c r="C46" s="231"/>
      <c r="D46" s="231"/>
      <c r="E46" s="231"/>
      <c r="F46" s="231"/>
      <c r="G46" s="231"/>
      <c r="H46" s="231"/>
      <c r="I46" s="232"/>
    </row>
    <row r="47" spans="1:9" ht="15" customHeight="1">
      <c r="A47" s="37"/>
      <c r="B47" s="38"/>
      <c r="C47" s="38"/>
      <c r="D47" s="38"/>
      <c r="E47" s="38"/>
      <c r="F47" s="38"/>
      <c r="G47" s="38"/>
      <c r="H47" s="38"/>
      <c r="I47" s="38"/>
    </row>
    <row r="48" spans="1:9" ht="15" customHeight="1" thickBot="1">
      <c r="A48" s="37"/>
      <c r="B48" s="38"/>
      <c r="C48" s="38"/>
      <c r="D48" s="38"/>
      <c r="E48" s="38"/>
      <c r="F48" s="38"/>
      <c r="G48" s="38"/>
      <c r="H48" s="38"/>
      <c r="I48" s="38"/>
    </row>
    <row r="49" spans="1:9" ht="35.25" customHeight="1" thickBot="1">
      <c r="A49" s="14"/>
      <c r="B49" s="40" t="s">
        <v>7</v>
      </c>
      <c r="C49" s="23" t="s">
        <v>144</v>
      </c>
      <c r="D49" s="41" t="s">
        <v>84</v>
      </c>
      <c r="E49" s="42" t="s">
        <v>81</v>
      </c>
      <c r="F49" s="27" t="s">
        <v>82</v>
      </c>
      <c r="G49" s="27" t="s">
        <v>83</v>
      </c>
      <c r="H49" s="31" t="s">
        <v>79</v>
      </c>
      <c r="I49" s="43" t="s">
        <v>80</v>
      </c>
    </row>
    <row r="50" spans="1:9" ht="15" customHeight="1" thickBot="1">
      <c r="A50" s="44">
        <v>1</v>
      </c>
      <c r="B50" s="45">
        <v>2</v>
      </c>
      <c r="C50" s="44">
        <v>3</v>
      </c>
      <c r="D50" s="44">
        <v>4</v>
      </c>
      <c r="E50" s="44">
        <v>5</v>
      </c>
      <c r="F50" s="46">
        <v>6</v>
      </c>
      <c r="G50" s="47">
        <v>7</v>
      </c>
      <c r="H50" s="48">
        <v>8</v>
      </c>
      <c r="I50" s="49">
        <v>9</v>
      </c>
    </row>
    <row r="51" spans="1:9" ht="15" customHeight="1" thickBot="1">
      <c r="A51" s="15"/>
      <c r="B51" s="36" t="s">
        <v>25</v>
      </c>
      <c r="C51" s="52">
        <f>SUM(C53,C90,C101)</f>
        <v>2084527.9</v>
      </c>
      <c r="D51" s="39">
        <f>SUM(D53,D90,D101)</f>
        <v>2120829.5</v>
      </c>
      <c r="E51" s="39">
        <f>SUM(E53,E90,E101)</f>
        <v>2662674.4</v>
      </c>
      <c r="F51" s="28">
        <f>D51/E51*100</f>
        <v>79.65035079016796</v>
      </c>
      <c r="G51" s="29">
        <f>D51/C51*100</f>
        <v>101.7414782503031</v>
      </c>
      <c r="H51" s="34">
        <f>SUM(H53,H90,H101)</f>
        <v>-541844.9</v>
      </c>
      <c r="I51" s="66">
        <f>SUM(I53,I90,I101)</f>
        <v>36319.600000000035</v>
      </c>
    </row>
    <row r="52" spans="1:9" ht="15" customHeight="1" thickBot="1">
      <c r="A52" s="12"/>
      <c r="B52" s="13" t="s">
        <v>8</v>
      </c>
      <c r="C52" s="53"/>
      <c r="D52" s="6"/>
      <c r="E52" s="15"/>
      <c r="F52" s="25"/>
      <c r="G52" s="29"/>
      <c r="H52" s="35">
        <f t="shared" si="5"/>
        <v>0</v>
      </c>
      <c r="I52" s="34">
        <f t="shared" si="3"/>
        <v>0</v>
      </c>
    </row>
    <row r="53" spans="1:9" ht="15" customHeight="1" thickBot="1">
      <c r="A53" s="12"/>
      <c r="B53" s="13" t="s">
        <v>24</v>
      </c>
      <c r="C53" s="50">
        <f>SUM(C55:C88)-C89</f>
        <v>1209202.3999999997</v>
      </c>
      <c r="D53" s="50">
        <f>SUM(D55:D88)-D89</f>
        <v>1337227.5999999999</v>
      </c>
      <c r="E53" s="50">
        <f>SUM(E55:E88)-E89</f>
        <v>1644282.1</v>
      </c>
      <c r="F53" s="28">
        <f>D53/E53*100</f>
        <v>81.32592333152564</v>
      </c>
      <c r="G53" s="29">
        <f>D53/C53*100</f>
        <v>110.5875740901606</v>
      </c>
      <c r="H53" s="50">
        <f>SUM(H55:H88)-H89</f>
        <v>-307054.5</v>
      </c>
      <c r="I53" s="50">
        <f>SUM(I55:I88)-I89</f>
        <v>128043.20000000006</v>
      </c>
    </row>
    <row r="54" spans="1:9" ht="15" customHeight="1" thickBot="1">
      <c r="A54" s="12"/>
      <c r="B54" s="13" t="s">
        <v>8</v>
      </c>
      <c r="C54" s="54"/>
      <c r="D54" s="7"/>
      <c r="E54" s="12"/>
      <c r="F54" s="25"/>
      <c r="G54" s="29"/>
      <c r="H54" s="33">
        <f t="shared" si="5"/>
        <v>0</v>
      </c>
      <c r="I54" s="34">
        <f t="shared" si="3"/>
        <v>0</v>
      </c>
    </row>
    <row r="55" spans="1:9" ht="84" customHeight="1" thickBot="1">
      <c r="A55" s="12">
        <v>1</v>
      </c>
      <c r="B55" s="13" t="s">
        <v>26</v>
      </c>
      <c r="C55" s="55">
        <v>436511.1</v>
      </c>
      <c r="D55" s="4">
        <v>398878.5</v>
      </c>
      <c r="E55" s="9">
        <v>478495.3</v>
      </c>
      <c r="F55" s="25">
        <f t="shared" si="4"/>
        <v>83.36100688972284</v>
      </c>
      <c r="G55" s="29">
        <f t="shared" si="1"/>
        <v>91.3787759349075</v>
      </c>
      <c r="H55" s="33">
        <f t="shared" si="5"/>
        <v>-79616.79999999999</v>
      </c>
      <c r="I55" s="34">
        <f t="shared" si="3"/>
        <v>-37632.59999999998</v>
      </c>
    </row>
    <row r="56" spans="1:9" ht="18.75" customHeight="1" thickBot="1">
      <c r="A56" s="12">
        <v>2</v>
      </c>
      <c r="B56" s="13" t="s">
        <v>59</v>
      </c>
      <c r="C56" s="55">
        <v>26332</v>
      </c>
      <c r="D56" s="4">
        <v>37628.3</v>
      </c>
      <c r="E56" s="9">
        <v>40816.3</v>
      </c>
      <c r="F56" s="25">
        <f>D56/E56*100</f>
        <v>92.1893949231067</v>
      </c>
      <c r="G56" s="29">
        <f>D56/C56*100</f>
        <v>142.89951389943795</v>
      </c>
      <c r="H56" s="33">
        <f>D56-E56</f>
        <v>-3188</v>
      </c>
      <c r="I56" s="34">
        <f>D56-C56</f>
        <v>11296.300000000003</v>
      </c>
    </row>
    <row r="57" spans="1:9" ht="19.5" customHeight="1" thickBot="1">
      <c r="A57" s="12">
        <v>3</v>
      </c>
      <c r="B57" s="13" t="s">
        <v>87</v>
      </c>
      <c r="C57" s="55">
        <v>6.4</v>
      </c>
      <c r="D57" s="4">
        <v>774.3</v>
      </c>
      <c r="E57" s="9">
        <v>1004.7</v>
      </c>
      <c r="F57" s="25">
        <f t="shared" si="4"/>
        <v>77.06778142729172</v>
      </c>
      <c r="G57" s="29">
        <f>D57/C57*100</f>
        <v>12098.437499999998</v>
      </c>
      <c r="H57" s="33">
        <f>D57-E57</f>
        <v>-230.4000000000001</v>
      </c>
      <c r="I57" s="34">
        <f>D57-C57</f>
        <v>767.9</v>
      </c>
    </row>
    <row r="58" spans="1:9" ht="20.25" customHeight="1" thickBot="1">
      <c r="A58" s="12">
        <v>4</v>
      </c>
      <c r="B58" s="13" t="s">
        <v>27</v>
      </c>
      <c r="C58" s="56">
        <v>44598.1</v>
      </c>
      <c r="D58" s="3">
        <v>59723.9</v>
      </c>
      <c r="E58" s="9">
        <v>72612.6</v>
      </c>
      <c r="F58" s="25">
        <f t="shared" si="4"/>
        <v>82.2500502667581</v>
      </c>
      <c r="G58" s="29">
        <f t="shared" si="1"/>
        <v>133.9157946190533</v>
      </c>
      <c r="H58" s="33">
        <f t="shared" si="5"/>
        <v>-12888.700000000004</v>
      </c>
      <c r="I58" s="34">
        <f t="shared" si="3"/>
        <v>15125.800000000003</v>
      </c>
    </row>
    <row r="59" spans="1:9" ht="19.5" customHeight="1" thickBot="1">
      <c r="A59" s="12">
        <v>5</v>
      </c>
      <c r="B59" s="13" t="s">
        <v>28</v>
      </c>
      <c r="C59" s="56">
        <v>21913.3</v>
      </c>
      <c r="D59" s="3">
        <v>700.2</v>
      </c>
      <c r="E59" s="9">
        <v>5850.7</v>
      </c>
      <c r="F59" s="25">
        <f t="shared" si="4"/>
        <v>11.967798724938897</v>
      </c>
      <c r="G59" s="29">
        <f t="shared" si="1"/>
        <v>3.1953197373284716</v>
      </c>
      <c r="H59" s="33">
        <f t="shared" si="5"/>
        <v>-5150.5</v>
      </c>
      <c r="I59" s="34">
        <f t="shared" si="3"/>
        <v>-21213.1</v>
      </c>
    </row>
    <row r="60" spans="1:9" ht="19.5" customHeight="1" thickBot="1">
      <c r="A60" s="12">
        <v>6</v>
      </c>
      <c r="B60" s="13" t="s">
        <v>29</v>
      </c>
      <c r="C60" s="56">
        <v>2439.9</v>
      </c>
      <c r="D60" s="3">
        <v>1832.8</v>
      </c>
      <c r="E60" s="9">
        <v>5138</v>
      </c>
      <c r="F60" s="25">
        <f t="shared" si="4"/>
        <v>35.67146749708058</v>
      </c>
      <c r="G60" s="29">
        <f t="shared" si="1"/>
        <v>75.11783269806139</v>
      </c>
      <c r="H60" s="33">
        <f t="shared" si="5"/>
        <v>-3305.2</v>
      </c>
      <c r="I60" s="34">
        <f t="shared" si="3"/>
        <v>-607.1000000000001</v>
      </c>
    </row>
    <row r="61" spans="1:9" ht="39.75" customHeight="1" thickBot="1">
      <c r="A61" s="12">
        <v>7</v>
      </c>
      <c r="B61" s="13" t="s">
        <v>62</v>
      </c>
      <c r="C61" s="56">
        <v>872</v>
      </c>
      <c r="D61" s="3">
        <v>1340</v>
      </c>
      <c r="E61" s="9">
        <v>3000</v>
      </c>
      <c r="F61" s="25">
        <v>0</v>
      </c>
      <c r="G61" s="29">
        <f>D61/C61*100</f>
        <v>153.6697247706422</v>
      </c>
      <c r="H61" s="33">
        <f>D61-E61</f>
        <v>-1660</v>
      </c>
      <c r="I61" s="34">
        <f>D61-C61</f>
        <v>468</v>
      </c>
    </row>
    <row r="62" spans="1:9" ht="39.75" customHeight="1" thickBot="1">
      <c r="A62" s="12">
        <v>8</v>
      </c>
      <c r="B62" s="13" t="s">
        <v>117</v>
      </c>
      <c r="C62" s="56">
        <v>600</v>
      </c>
      <c r="D62" s="3">
        <v>1824.2</v>
      </c>
      <c r="E62" s="9">
        <v>1900</v>
      </c>
      <c r="F62" s="25">
        <f t="shared" si="4"/>
        <v>96.01052631578948</v>
      </c>
      <c r="G62" s="29">
        <f>D62/C62*100</f>
        <v>304.03333333333336</v>
      </c>
      <c r="H62" s="33">
        <f>D62-E62</f>
        <v>-75.79999999999995</v>
      </c>
      <c r="I62" s="34">
        <f>D62-C62</f>
        <v>1224.2</v>
      </c>
    </row>
    <row r="63" spans="1:9" ht="23.25" customHeight="1" thickBot="1">
      <c r="A63" s="12">
        <v>9</v>
      </c>
      <c r="B63" s="13" t="s">
        <v>34</v>
      </c>
      <c r="C63" s="56">
        <v>507</v>
      </c>
      <c r="D63" s="3">
        <v>8510</v>
      </c>
      <c r="E63" s="9">
        <v>12131</v>
      </c>
      <c r="F63" s="25">
        <f t="shared" si="4"/>
        <v>70.15085318605226</v>
      </c>
      <c r="G63" s="29">
        <f t="shared" si="1"/>
        <v>1678.5009861932938</v>
      </c>
      <c r="H63" s="33">
        <f t="shared" si="5"/>
        <v>-3621</v>
      </c>
      <c r="I63" s="34">
        <f t="shared" si="3"/>
        <v>8003</v>
      </c>
    </row>
    <row r="64" spans="1:9" ht="19.5" customHeight="1" thickBot="1">
      <c r="A64" s="12">
        <v>10</v>
      </c>
      <c r="B64" s="13" t="s">
        <v>118</v>
      </c>
      <c r="C64" s="56">
        <v>0</v>
      </c>
      <c r="D64" s="3">
        <v>1018.7</v>
      </c>
      <c r="E64" s="9">
        <v>1019</v>
      </c>
      <c r="F64" s="25">
        <f t="shared" si="4"/>
        <v>99.97055937193328</v>
      </c>
      <c r="G64" s="29">
        <f>D64/E64*100</f>
        <v>99.97055937193328</v>
      </c>
      <c r="H64" s="33">
        <f t="shared" si="5"/>
        <v>-0.2999999999999545</v>
      </c>
      <c r="I64" s="34">
        <f t="shared" si="3"/>
        <v>1018.7</v>
      </c>
    </row>
    <row r="65" spans="1:9" ht="19.5" customHeight="1" thickBot="1">
      <c r="A65" s="12">
        <v>11</v>
      </c>
      <c r="B65" s="13" t="s">
        <v>35</v>
      </c>
      <c r="C65" s="56">
        <v>1642.6</v>
      </c>
      <c r="D65" s="3">
        <v>2136.8</v>
      </c>
      <c r="E65" s="9">
        <v>4595</v>
      </c>
      <c r="F65" s="25">
        <f t="shared" si="4"/>
        <v>46.502720348204576</v>
      </c>
      <c r="G65" s="29">
        <f t="shared" si="1"/>
        <v>130.0864483136491</v>
      </c>
      <c r="H65" s="33">
        <f t="shared" si="5"/>
        <v>-2458.2</v>
      </c>
      <c r="I65" s="34">
        <f t="shared" si="3"/>
        <v>494.2000000000003</v>
      </c>
    </row>
    <row r="66" spans="1:9" ht="19.5" customHeight="1" thickBot="1">
      <c r="A66" s="12">
        <v>12</v>
      </c>
      <c r="B66" s="13" t="s">
        <v>146</v>
      </c>
      <c r="C66" s="56">
        <v>96</v>
      </c>
      <c r="D66" s="3">
        <v>0</v>
      </c>
      <c r="E66" s="9">
        <v>0</v>
      </c>
      <c r="F66" s="25">
        <v>0</v>
      </c>
      <c r="G66" s="29">
        <f t="shared" si="1"/>
        <v>0</v>
      </c>
      <c r="H66" s="33">
        <f t="shared" si="5"/>
        <v>0</v>
      </c>
      <c r="I66" s="34">
        <f t="shared" si="3"/>
        <v>-96</v>
      </c>
    </row>
    <row r="67" spans="1:9" ht="19.5" customHeight="1" thickBot="1">
      <c r="A67" s="12">
        <v>13</v>
      </c>
      <c r="B67" s="13" t="s">
        <v>36</v>
      </c>
      <c r="C67" s="56">
        <v>1601.1</v>
      </c>
      <c r="D67" s="3">
        <v>348.7</v>
      </c>
      <c r="E67" s="9">
        <v>1500</v>
      </c>
      <c r="F67" s="25">
        <f t="shared" si="4"/>
        <v>23.246666666666666</v>
      </c>
      <c r="G67" s="29">
        <f t="shared" si="1"/>
        <v>21.778777090750108</v>
      </c>
      <c r="H67" s="33">
        <f t="shared" si="5"/>
        <v>-1151.3</v>
      </c>
      <c r="I67" s="34">
        <f t="shared" si="3"/>
        <v>-1252.3999999999999</v>
      </c>
    </row>
    <row r="68" spans="1:9" ht="19.5" customHeight="1" thickBot="1">
      <c r="A68" s="12">
        <v>14</v>
      </c>
      <c r="B68" s="13" t="s">
        <v>37</v>
      </c>
      <c r="C68" s="56">
        <v>2927.8</v>
      </c>
      <c r="D68" s="3">
        <v>1632.1</v>
      </c>
      <c r="E68" s="9">
        <v>2200</v>
      </c>
      <c r="F68" s="25">
        <f t="shared" si="4"/>
        <v>74.18636363636362</v>
      </c>
      <c r="G68" s="29">
        <f t="shared" si="1"/>
        <v>55.7449279322358</v>
      </c>
      <c r="H68" s="33">
        <f t="shared" si="5"/>
        <v>-567.9000000000001</v>
      </c>
      <c r="I68" s="34">
        <f t="shared" si="3"/>
        <v>-1295.7000000000003</v>
      </c>
    </row>
    <row r="69" spans="1:9" ht="19.5" customHeight="1" thickBot="1">
      <c r="A69" s="12">
        <v>15</v>
      </c>
      <c r="B69" s="13" t="s">
        <v>38</v>
      </c>
      <c r="C69" s="56">
        <v>42145.2</v>
      </c>
      <c r="D69" s="3">
        <v>109469.9</v>
      </c>
      <c r="E69" s="9">
        <v>126013</v>
      </c>
      <c r="F69" s="25">
        <f t="shared" si="4"/>
        <v>86.8719100410275</v>
      </c>
      <c r="G69" s="29">
        <f t="shared" si="1"/>
        <v>259.74464470449783</v>
      </c>
      <c r="H69" s="33">
        <f t="shared" si="5"/>
        <v>-16543.100000000006</v>
      </c>
      <c r="I69" s="34">
        <f t="shared" si="3"/>
        <v>67324.7</v>
      </c>
    </row>
    <row r="70" spans="1:9" ht="19.5" customHeight="1" thickBot="1">
      <c r="A70" s="12">
        <v>16</v>
      </c>
      <c r="B70" s="13" t="s">
        <v>39</v>
      </c>
      <c r="C70" s="56">
        <v>10782.2</v>
      </c>
      <c r="D70" s="3">
        <v>8120.2</v>
      </c>
      <c r="E70" s="9">
        <v>10000</v>
      </c>
      <c r="F70" s="25">
        <f t="shared" si="4"/>
        <v>81.202</v>
      </c>
      <c r="G70" s="29">
        <f t="shared" si="1"/>
        <v>75.31116098755355</v>
      </c>
      <c r="H70" s="33">
        <f t="shared" si="5"/>
        <v>-1879.8000000000002</v>
      </c>
      <c r="I70" s="34">
        <f t="shared" si="3"/>
        <v>-2662.000000000001</v>
      </c>
    </row>
    <row r="71" spans="1:9" ht="19.5" customHeight="1" thickBot="1">
      <c r="A71" s="12">
        <v>17</v>
      </c>
      <c r="B71" s="13" t="s">
        <v>40</v>
      </c>
      <c r="C71" s="56">
        <v>40914</v>
      </c>
      <c r="D71" s="3">
        <v>4791</v>
      </c>
      <c r="E71" s="9">
        <v>9000</v>
      </c>
      <c r="F71" s="25">
        <f t="shared" si="4"/>
        <v>53.233333333333334</v>
      </c>
      <c r="G71" s="29">
        <f t="shared" si="1"/>
        <v>11.709928141956299</v>
      </c>
      <c r="H71" s="33">
        <f t="shared" si="5"/>
        <v>-4209</v>
      </c>
      <c r="I71" s="34">
        <f t="shared" si="3"/>
        <v>-36123</v>
      </c>
    </row>
    <row r="72" spans="1:9" ht="27.75" customHeight="1" thickBot="1">
      <c r="A72" s="12">
        <v>18</v>
      </c>
      <c r="B72" s="13" t="s">
        <v>41</v>
      </c>
      <c r="C72" s="56">
        <v>10600.8</v>
      </c>
      <c r="D72" s="3">
        <v>8925.6</v>
      </c>
      <c r="E72" s="9">
        <v>9485</v>
      </c>
      <c r="F72" s="25">
        <f t="shared" si="4"/>
        <v>94.10226673695308</v>
      </c>
      <c r="G72" s="29">
        <f t="shared" si="1"/>
        <v>84.19741906271226</v>
      </c>
      <c r="H72" s="33">
        <f t="shared" si="5"/>
        <v>-559.3999999999996</v>
      </c>
      <c r="I72" s="34">
        <f t="shared" si="3"/>
        <v>-1675.199999999999</v>
      </c>
    </row>
    <row r="73" spans="1:9" ht="19.5" customHeight="1" thickBot="1">
      <c r="A73" s="12">
        <v>19</v>
      </c>
      <c r="B73" s="13" t="s">
        <v>42</v>
      </c>
      <c r="C73" s="56">
        <v>5800</v>
      </c>
      <c r="D73" s="3">
        <v>6301.7</v>
      </c>
      <c r="E73" s="9">
        <v>6410</v>
      </c>
      <c r="F73" s="25">
        <f t="shared" si="4"/>
        <v>98.31045241809672</v>
      </c>
      <c r="G73" s="29">
        <f t="shared" si="1"/>
        <v>108.65</v>
      </c>
      <c r="H73" s="33">
        <f t="shared" si="5"/>
        <v>-108.30000000000018</v>
      </c>
      <c r="I73" s="34">
        <f t="shared" si="3"/>
        <v>501.6999999999998</v>
      </c>
    </row>
    <row r="74" spans="1:9" ht="19.5" customHeight="1" thickBot="1">
      <c r="A74" s="12">
        <v>20</v>
      </c>
      <c r="B74" s="13" t="s">
        <v>43</v>
      </c>
      <c r="C74" s="56">
        <v>27269.2</v>
      </c>
      <c r="D74" s="3">
        <v>14030.2</v>
      </c>
      <c r="E74" s="9">
        <v>15820.3</v>
      </c>
      <c r="F74" s="25">
        <f t="shared" si="4"/>
        <v>88.68479105958801</v>
      </c>
      <c r="G74" s="29">
        <f t="shared" si="1"/>
        <v>51.45072095991081</v>
      </c>
      <c r="H74" s="33">
        <f t="shared" si="5"/>
        <v>-1790.0999999999985</v>
      </c>
      <c r="I74" s="34">
        <f t="shared" si="3"/>
        <v>-13239</v>
      </c>
    </row>
    <row r="75" spans="1:9" ht="19.5" customHeight="1" thickBot="1">
      <c r="A75" s="12">
        <v>21</v>
      </c>
      <c r="B75" s="13" t="s">
        <v>147</v>
      </c>
      <c r="C75" s="56">
        <v>18</v>
      </c>
      <c r="D75" s="3"/>
      <c r="E75" s="9"/>
      <c r="F75" s="25"/>
      <c r="G75" s="29"/>
      <c r="H75" s="33"/>
      <c r="I75" s="34"/>
    </row>
    <row r="76" spans="1:9" ht="19.5" customHeight="1" thickBot="1">
      <c r="A76" s="12">
        <v>22</v>
      </c>
      <c r="B76" s="13" t="s">
        <v>44</v>
      </c>
      <c r="C76" s="56">
        <v>2472.7</v>
      </c>
      <c r="D76" s="3">
        <v>2219.8</v>
      </c>
      <c r="E76" s="9">
        <v>4026.8</v>
      </c>
      <c r="F76" s="25">
        <f t="shared" si="4"/>
        <v>55.125658090791696</v>
      </c>
      <c r="G76" s="29">
        <f t="shared" si="1"/>
        <v>89.77231366522427</v>
      </c>
      <c r="H76" s="33">
        <f t="shared" si="5"/>
        <v>-1807</v>
      </c>
      <c r="I76" s="34">
        <f t="shared" si="3"/>
        <v>-252.89999999999964</v>
      </c>
    </row>
    <row r="77" spans="1:9" ht="29.25" customHeight="1" thickBot="1">
      <c r="A77" s="12">
        <v>23</v>
      </c>
      <c r="B77" s="13" t="s">
        <v>45</v>
      </c>
      <c r="C77" s="56">
        <v>36975.9</v>
      </c>
      <c r="D77" s="3">
        <v>12982</v>
      </c>
      <c r="E77" s="9">
        <v>23197.2</v>
      </c>
      <c r="F77" s="25">
        <f t="shared" si="4"/>
        <v>55.963650785439626</v>
      </c>
      <c r="G77" s="29">
        <f t="shared" si="1"/>
        <v>35.10935501231883</v>
      </c>
      <c r="H77" s="33">
        <f t="shared" si="5"/>
        <v>-10215.2</v>
      </c>
      <c r="I77" s="34">
        <f t="shared" si="3"/>
        <v>-23993.9</v>
      </c>
    </row>
    <row r="78" spans="1:9" ht="19.5" customHeight="1" thickBot="1">
      <c r="A78" s="12">
        <v>24</v>
      </c>
      <c r="B78" s="13" t="s">
        <v>148</v>
      </c>
      <c r="C78" s="56">
        <v>156121.8</v>
      </c>
      <c r="D78" s="3">
        <v>0</v>
      </c>
      <c r="E78" s="9">
        <v>0</v>
      </c>
      <c r="F78" s="25">
        <v>0</v>
      </c>
      <c r="G78" s="29">
        <f t="shared" si="1"/>
        <v>0</v>
      </c>
      <c r="H78" s="33">
        <f t="shared" si="5"/>
        <v>0</v>
      </c>
      <c r="I78" s="34">
        <f t="shared" si="3"/>
        <v>-156121.8</v>
      </c>
    </row>
    <row r="79" spans="1:9" ht="19.5" customHeight="1" thickBot="1">
      <c r="A79" s="12">
        <v>25</v>
      </c>
      <c r="B79" s="13" t="s">
        <v>75</v>
      </c>
      <c r="C79" s="56">
        <v>294742.8</v>
      </c>
      <c r="D79" s="3">
        <v>625232.9</v>
      </c>
      <c r="E79" s="9">
        <v>738573.6</v>
      </c>
      <c r="F79" s="25">
        <f>D79/E79*100</f>
        <v>84.65410894730059</v>
      </c>
      <c r="G79" s="29">
        <f>D79/C79*100</f>
        <v>212.12830304930267</v>
      </c>
      <c r="H79" s="33">
        <f>D79-E79</f>
        <v>-113340.69999999995</v>
      </c>
      <c r="I79" s="34">
        <f>D79-C79</f>
        <v>330490.10000000003</v>
      </c>
    </row>
    <row r="80" spans="1:9" ht="19.5" customHeight="1" thickBot="1">
      <c r="A80" s="12">
        <v>26</v>
      </c>
      <c r="B80" s="13" t="s">
        <v>149</v>
      </c>
      <c r="C80" s="56">
        <v>100</v>
      </c>
      <c r="D80" s="3">
        <v>0</v>
      </c>
      <c r="E80" s="9">
        <v>0</v>
      </c>
      <c r="F80" s="25">
        <v>0</v>
      </c>
      <c r="G80" s="29">
        <f t="shared" si="1"/>
        <v>0</v>
      </c>
      <c r="H80" s="33">
        <f t="shared" si="5"/>
        <v>0</v>
      </c>
      <c r="I80" s="34">
        <f t="shared" si="3"/>
        <v>-100</v>
      </c>
    </row>
    <row r="81" spans="1:9" ht="19.5" customHeight="1" thickBot="1">
      <c r="A81" s="12">
        <v>27</v>
      </c>
      <c r="B81" s="13" t="s">
        <v>46</v>
      </c>
      <c r="C81" s="56">
        <v>4104.9</v>
      </c>
      <c r="D81" s="3">
        <v>5438.8</v>
      </c>
      <c r="E81" s="9">
        <v>29765</v>
      </c>
      <c r="F81" s="25">
        <f>D81/E81*100</f>
        <v>18.27246766336301</v>
      </c>
      <c r="G81" s="29">
        <f>D81/C81*100</f>
        <v>132.495310482594</v>
      </c>
      <c r="H81" s="33">
        <f>D81-E81</f>
        <v>-24326.2</v>
      </c>
      <c r="I81" s="34">
        <f>D81-C81</f>
        <v>1333.9000000000005</v>
      </c>
    </row>
    <row r="82" spans="1:9" ht="19.5" customHeight="1" thickBot="1">
      <c r="A82" s="12">
        <v>28</v>
      </c>
      <c r="B82" s="13" t="s">
        <v>47</v>
      </c>
      <c r="C82" s="56">
        <v>1890</v>
      </c>
      <c r="D82" s="3">
        <v>515</v>
      </c>
      <c r="E82" s="9">
        <v>4000</v>
      </c>
      <c r="F82" s="25">
        <f t="shared" si="4"/>
        <v>12.875</v>
      </c>
      <c r="G82" s="29">
        <f t="shared" si="1"/>
        <v>27.24867724867725</v>
      </c>
      <c r="H82" s="33">
        <f t="shared" si="5"/>
        <v>-3485</v>
      </c>
      <c r="I82" s="34">
        <f t="shared" si="3"/>
        <v>-1375</v>
      </c>
    </row>
    <row r="83" spans="1:9" ht="19.5" customHeight="1" thickBot="1">
      <c r="A83" s="12">
        <v>29</v>
      </c>
      <c r="B83" s="13" t="s">
        <v>89</v>
      </c>
      <c r="C83" s="56">
        <v>1995</v>
      </c>
      <c r="D83" s="3">
        <v>4705</v>
      </c>
      <c r="E83" s="9">
        <v>4705</v>
      </c>
      <c r="F83" s="25">
        <f t="shared" si="4"/>
        <v>100</v>
      </c>
      <c r="G83" s="29">
        <f t="shared" si="1"/>
        <v>235.83959899749374</v>
      </c>
      <c r="H83" s="33">
        <f t="shared" si="5"/>
        <v>0</v>
      </c>
      <c r="I83" s="34">
        <f t="shared" si="3"/>
        <v>2710</v>
      </c>
    </row>
    <row r="84" spans="1:9" ht="39.75" customHeight="1" thickBot="1">
      <c r="A84" s="12">
        <v>30</v>
      </c>
      <c r="B84" s="13" t="s">
        <v>48</v>
      </c>
      <c r="C84" s="56">
        <v>20632.2</v>
      </c>
      <c r="D84" s="3">
        <v>10373.1</v>
      </c>
      <c r="E84" s="9">
        <v>15000</v>
      </c>
      <c r="F84" s="25">
        <f t="shared" si="4"/>
        <v>69.15400000000001</v>
      </c>
      <c r="G84" s="29">
        <f t="shared" si="1"/>
        <v>50.27626719399774</v>
      </c>
      <c r="H84" s="33">
        <f t="shared" si="5"/>
        <v>-4626.9</v>
      </c>
      <c r="I84" s="34">
        <f t="shared" si="3"/>
        <v>-10259.1</v>
      </c>
    </row>
    <row r="85" spans="1:9" ht="39.75" customHeight="1" thickBot="1">
      <c r="A85" s="12">
        <v>31</v>
      </c>
      <c r="B85" s="13" t="s">
        <v>49</v>
      </c>
      <c r="C85" s="56">
        <v>374.4</v>
      </c>
      <c r="D85" s="3">
        <v>449.5</v>
      </c>
      <c r="E85" s="9">
        <v>449.5</v>
      </c>
      <c r="F85" s="25">
        <f t="shared" si="4"/>
        <v>100</v>
      </c>
      <c r="G85" s="29">
        <f t="shared" si="1"/>
        <v>120.0587606837607</v>
      </c>
      <c r="H85" s="33">
        <f t="shared" si="5"/>
        <v>0</v>
      </c>
      <c r="I85" s="34">
        <f t="shared" si="3"/>
        <v>75.10000000000002</v>
      </c>
    </row>
    <row r="86" spans="1:9" ht="19.5" customHeight="1" thickBot="1">
      <c r="A86" s="12">
        <v>32</v>
      </c>
      <c r="B86" s="13" t="s">
        <v>50</v>
      </c>
      <c r="C86" s="56">
        <v>109</v>
      </c>
      <c r="D86" s="3">
        <v>122.9</v>
      </c>
      <c r="E86" s="9">
        <v>2300</v>
      </c>
      <c r="F86" s="25">
        <v>0</v>
      </c>
      <c r="G86" s="29">
        <f>D86/C86*100</f>
        <v>112.75229357798166</v>
      </c>
      <c r="H86" s="33">
        <f t="shared" si="5"/>
        <v>-2177.1</v>
      </c>
      <c r="I86" s="34">
        <f t="shared" si="3"/>
        <v>13.900000000000006</v>
      </c>
    </row>
    <row r="87" spans="1:9" ht="19.5" customHeight="1" thickBot="1">
      <c r="A87" s="12">
        <v>33</v>
      </c>
      <c r="B87" s="13" t="s">
        <v>51</v>
      </c>
      <c r="C87" s="56">
        <v>1707.2</v>
      </c>
      <c r="D87" s="3">
        <v>2030.1</v>
      </c>
      <c r="E87" s="9">
        <v>7300</v>
      </c>
      <c r="F87" s="25">
        <f t="shared" si="4"/>
        <v>27.80958904109589</v>
      </c>
      <c r="G87" s="29">
        <f>D87/C87*100</f>
        <v>118.91401124648546</v>
      </c>
      <c r="H87" s="33">
        <f t="shared" si="5"/>
        <v>-5269.9</v>
      </c>
      <c r="I87" s="34">
        <f aca="true" t="shared" si="6" ref="I87:I107">D87-C87</f>
        <v>322.89999999999986</v>
      </c>
    </row>
    <row r="88" spans="1:9" ht="19.5" customHeight="1" thickBot="1">
      <c r="A88" s="12">
        <v>34</v>
      </c>
      <c r="B88" s="13" t="s">
        <v>52</v>
      </c>
      <c r="C88" s="56">
        <v>116149.5</v>
      </c>
      <c r="D88" s="3">
        <v>170671.4</v>
      </c>
      <c r="E88" s="9">
        <v>173474.1</v>
      </c>
      <c r="F88" s="25">
        <f t="shared" si="4"/>
        <v>98.38436977047293</v>
      </c>
      <c r="G88" s="29">
        <f>D88/C88*100</f>
        <v>146.9411405128735</v>
      </c>
      <c r="H88" s="33">
        <f t="shared" si="5"/>
        <v>-2802.7000000000116</v>
      </c>
      <c r="I88" s="34">
        <f t="shared" si="6"/>
        <v>54521.899999999994</v>
      </c>
    </row>
    <row r="89" spans="1:9" ht="19.5" customHeight="1" thickBot="1">
      <c r="A89" s="16"/>
      <c r="B89" s="13" t="s">
        <v>33</v>
      </c>
      <c r="C89" s="56">
        <v>105749.7</v>
      </c>
      <c r="D89" s="3">
        <v>165500</v>
      </c>
      <c r="E89" s="9">
        <v>165500</v>
      </c>
      <c r="F89" s="25">
        <f t="shared" si="4"/>
        <v>100</v>
      </c>
      <c r="G89" s="29">
        <v>0</v>
      </c>
      <c r="H89" s="33">
        <f t="shared" si="5"/>
        <v>0</v>
      </c>
      <c r="I89" s="34">
        <f t="shared" si="6"/>
        <v>59750.3</v>
      </c>
    </row>
    <row r="90" spans="1:9" ht="17.25" customHeight="1" thickBot="1">
      <c r="A90" s="12"/>
      <c r="B90" s="13" t="s">
        <v>30</v>
      </c>
      <c r="C90" s="9">
        <f>SUM(C92)</f>
        <v>949645.6000000001</v>
      </c>
      <c r="D90" s="9">
        <f>SUM(D92)</f>
        <v>810478.7999999999</v>
      </c>
      <c r="E90" s="9">
        <f>SUM(E92)</f>
        <v>1028392.2999999999</v>
      </c>
      <c r="F90" s="25">
        <f t="shared" si="4"/>
        <v>78.81027502831361</v>
      </c>
      <c r="G90" s="29">
        <f>D90/C90*100</f>
        <v>85.34539621938961</v>
      </c>
      <c r="H90" s="9">
        <f>SUM(H92)</f>
        <v>-217913.49999999997</v>
      </c>
      <c r="I90" s="9">
        <f>SUM(I92)</f>
        <v>-139166.80000000002</v>
      </c>
    </row>
    <row r="91" spans="1:9" ht="39.75" customHeight="1">
      <c r="A91" s="12"/>
      <c r="B91" s="13" t="s">
        <v>8</v>
      </c>
      <c r="C91" s="57"/>
      <c r="D91" s="5"/>
      <c r="E91" s="11"/>
      <c r="F91" s="25"/>
      <c r="G91" s="29"/>
      <c r="H91" s="33">
        <f t="shared" si="5"/>
        <v>0</v>
      </c>
      <c r="I91" s="34">
        <f t="shared" si="6"/>
        <v>0</v>
      </c>
    </row>
    <row r="92" spans="1:9" ht="15" customHeight="1" thickBot="1">
      <c r="A92" s="12"/>
      <c r="B92" s="13" t="s">
        <v>63</v>
      </c>
      <c r="C92" s="11">
        <f aca="true" t="shared" si="7" ref="C92:I92">SUM(C93,C94,C95,C96,C97,C98,C99,C100)</f>
        <v>949645.6000000001</v>
      </c>
      <c r="D92" s="11">
        <f t="shared" si="7"/>
        <v>810478.7999999999</v>
      </c>
      <c r="E92" s="11">
        <f t="shared" si="7"/>
        <v>1028392.2999999999</v>
      </c>
      <c r="F92" s="11">
        <f t="shared" si="7"/>
        <v>749.0873901518203</v>
      </c>
      <c r="G92" s="11">
        <f t="shared" si="7"/>
        <v>805.196473882365</v>
      </c>
      <c r="H92" s="11">
        <f t="shared" si="7"/>
        <v>-217913.49999999997</v>
      </c>
      <c r="I92" s="11">
        <f t="shared" si="7"/>
        <v>-139166.80000000002</v>
      </c>
    </row>
    <row r="93" spans="1:9" ht="15" customHeight="1" thickBot="1">
      <c r="A93" s="12">
        <v>1</v>
      </c>
      <c r="B93" s="13" t="s">
        <v>119</v>
      </c>
      <c r="C93" s="56">
        <v>4800</v>
      </c>
      <c r="D93" s="3">
        <v>1500</v>
      </c>
      <c r="E93" s="9">
        <v>1500</v>
      </c>
      <c r="F93" s="25">
        <f t="shared" si="4"/>
        <v>100</v>
      </c>
      <c r="G93" s="29">
        <v>0</v>
      </c>
      <c r="H93" s="33">
        <f>D93-E93</f>
        <v>0</v>
      </c>
      <c r="I93" s="34">
        <f t="shared" si="6"/>
        <v>-3300</v>
      </c>
    </row>
    <row r="94" spans="1:9" ht="15" customHeight="1" thickBot="1">
      <c r="A94" s="12">
        <v>2</v>
      </c>
      <c r="B94" s="13" t="s">
        <v>53</v>
      </c>
      <c r="C94" s="56">
        <v>398857.2</v>
      </c>
      <c r="D94" s="3">
        <v>387570.3</v>
      </c>
      <c r="E94" s="9">
        <v>580639</v>
      </c>
      <c r="F94" s="25">
        <f t="shared" si="4"/>
        <v>66.74892661361017</v>
      </c>
      <c r="G94" s="29">
        <v>0</v>
      </c>
      <c r="H94" s="33">
        <f>D94-E94</f>
        <v>-193068.7</v>
      </c>
      <c r="I94" s="34">
        <f t="shared" si="6"/>
        <v>-11286.900000000023</v>
      </c>
    </row>
    <row r="95" spans="1:9" ht="48" customHeight="1" thickBot="1">
      <c r="A95" s="12">
        <v>3</v>
      </c>
      <c r="B95" s="13" t="s">
        <v>54</v>
      </c>
      <c r="C95" s="56">
        <v>508048.7</v>
      </c>
      <c r="D95" s="3">
        <v>343981.9</v>
      </c>
      <c r="E95" s="9">
        <v>366148.6</v>
      </c>
      <c r="F95" s="25">
        <f t="shared" si="4"/>
        <v>93.9459825873976</v>
      </c>
      <c r="G95" s="29">
        <f>D95/C95*100</f>
        <v>67.70648168177578</v>
      </c>
      <c r="H95" s="33">
        <f t="shared" si="5"/>
        <v>-22166.699999999953</v>
      </c>
      <c r="I95" s="34">
        <f t="shared" si="6"/>
        <v>-164066.8</v>
      </c>
    </row>
    <row r="96" spans="1:9" ht="25.5" customHeight="1" thickBot="1">
      <c r="A96" s="12">
        <v>4</v>
      </c>
      <c r="B96" s="13" t="s">
        <v>88</v>
      </c>
      <c r="C96" s="56">
        <v>3243.4</v>
      </c>
      <c r="D96" s="3">
        <v>17600</v>
      </c>
      <c r="E96" s="9">
        <v>17630</v>
      </c>
      <c r="F96" s="25">
        <f t="shared" si="4"/>
        <v>99.8298355076574</v>
      </c>
      <c r="G96" s="29">
        <f>D96/C96*100</f>
        <v>542.6404390454461</v>
      </c>
      <c r="H96" s="33">
        <f t="shared" si="5"/>
        <v>-30</v>
      </c>
      <c r="I96" s="34">
        <f t="shared" si="6"/>
        <v>14356.6</v>
      </c>
    </row>
    <row r="97" spans="1:9" ht="12.75" customHeight="1" thickBot="1">
      <c r="A97" s="12">
        <v>5</v>
      </c>
      <c r="B97" s="13" t="s">
        <v>55</v>
      </c>
      <c r="C97" s="56">
        <v>10678</v>
      </c>
      <c r="D97" s="3">
        <v>6969.1</v>
      </c>
      <c r="E97" s="9">
        <v>6970</v>
      </c>
      <c r="F97" s="25">
        <f t="shared" si="4"/>
        <v>99.987087517934</v>
      </c>
      <c r="G97" s="29">
        <f>D97/C97*100</f>
        <v>65.26596740962728</v>
      </c>
      <c r="H97" s="33">
        <f t="shared" si="5"/>
        <v>-0.8999999999996362</v>
      </c>
      <c r="I97" s="34">
        <f t="shared" si="6"/>
        <v>-3708.8999999999996</v>
      </c>
    </row>
    <row r="98" spans="1:9" ht="18" customHeight="1" thickBot="1">
      <c r="A98" s="12">
        <v>6</v>
      </c>
      <c r="B98" s="13" t="s">
        <v>56</v>
      </c>
      <c r="C98" s="56">
        <v>7593.4</v>
      </c>
      <c r="D98" s="3">
        <v>9839.8</v>
      </c>
      <c r="E98" s="9">
        <v>10500</v>
      </c>
      <c r="F98" s="25">
        <f t="shared" si="4"/>
        <v>93.71238095238095</v>
      </c>
      <c r="G98" s="29">
        <f>D98/C98*100</f>
        <v>129.58358574551585</v>
      </c>
      <c r="H98" s="33">
        <f t="shared" si="5"/>
        <v>-660.2000000000007</v>
      </c>
      <c r="I98" s="34">
        <f t="shared" si="6"/>
        <v>2246.3999999999996</v>
      </c>
    </row>
    <row r="99" spans="1:9" ht="18" customHeight="1" thickBot="1">
      <c r="A99" s="12">
        <v>7</v>
      </c>
      <c r="B99" s="13" t="s">
        <v>57</v>
      </c>
      <c r="C99" s="56">
        <v>1287</v>
      </c>
      <c r="D99" s="3">
        <v>1113</v>
      </c>
      <c r="E99" s="9">
        <v>1120</v>
      </c>
      <c r="F99" s="25">
        <f t="shared" si="4"/>
        <v>99.375</v>
      </c>
      <c r="G99" s="29">
        <v>0</v>
      </c>
      <c r="H99" s="33">
        <f t="shared" si="5"/>
        <v>-7</v>
      </c>
      <c r="I99" s="34">
        <f t="shared" si="6"/>
        <v>-174</v>
      </c>
    </row>
    <row r="100" spans="1:9" ht="18" customHeight="1" thickBot="1">
      <c r="A100" s="12">
        <v>8</v>
      </c>
      <c r="B100" s="13" t="s">
        <v>58</v>
      </c>
      <c r="C100" s="56">
        <v>15137.9</v>
      </c>
      <c r="D100" s="3">
        <v>41904.7</v>
      </c>
      <c r="E100" s="9">
        <v>43884.7</v>
      </c>
      <c r="F100" s="25">
        <f t="shared" si="4"/>
        <v>95.4881769728402</v>
      </c>
      <c r="G100" s="29">
        <v>0</v>
      </c>
      <c r="H100" s="33">
        <f t="shared" si="5"/>
        <v>-1980</v>
      </c>
      <c r="I100" s="34">
        <f t="shared" si="6"/>
        <v>26766.799999999996</v>
      </c>
    </row>
    <row r="101" spans="1:9" ht="18" customHeight="1" thickBot="1">
      <c r="A101" s="12"/>
      <c r="B101" s="51" t="s">
        <v>73</v>
      </c>
      <c r="C101" s="9">
        <f>SUM(C102,C106)</f>
        <v>-74320.1</v>
      </c>
      <c r="D101" s="9">
        <f>SUM(D102,D106)</f>
        <v>-26876.9</v>
      </c>
      <c r="E101" s="9">
        <f>SUM(E102,E106)</f>
        <v>-10000</v>
      </c>
      <c r="F101" s="25">
        <v>0</v>
      </c>
      <c r="G101" s="29">
        <f>D101/C101*100</f>
        <v>36.163702686083575</v>
      </c>
      <c r="H101" s="9">
        <f>SUM(H102,H106)</f>
        <v>-16876.9</v>
      </c>
      <c r="I101" s="9">
        <f>SUM(I102,I106)</f>
        <v>47443.2</v>
      </c>
    </row>
    <row r="102" spans="1:9" ht="18" customHeight="1" thickBot="1">
      <c r="A102" s="12"/>
      <c r="B102" s="13" t="s">
        <v>65</v>
      </c>
      <c r="C102" s="10">
        <f>SUM(C104,C105)</f>
        <v>-23340.1</v>
      </c>
      <c r="D102" s="10">
        <f>SUM(D104,D105)</f>
        <v>-1516.2</v>
      </c>
      <c r="E102" s="10">
        <f>SUM(E104,E105)</f>
        <v>0</v>
      </c>
      <c r="F102" s="25">
        <v>0</v>
      </c>
      <c r="G102" s="29">
        <v>0</v>
      </c>
      <c r="H102" s="10">
        <f>SUM(H104,H105)</f>
        <v>-1516.2</v>
      </c>
      <c r="I102" s="10">
        <f>SUM(I104,I105)</f>
        <v>21823.899999999998</v>
      </c>
    </row>
    <row r="103" spans="1:9" ht="18" customHeight="1" thickBot="1">
      <c r="A103" s="12"/>
      <c r="B103" s="13" t="s">
        <v>4</v>
      </c>
      <c r="C103" s="57"/>
      <c r="D103" s="5"/>
      <c r="E103" s="11"/>
      <c r="F103" s="25"/>
      <c r="G103" s="29"/>
      <c r="H103" s="33"/>
      <c r="I103" s="34"/>
    </row>
    <row r="104" spans="1:9" ht="18" customHeight="1" thickBot="1">
      <c r="A104" s="17">
        <v>9</v>
      </c>
      <c r="B104" s="13" t="s">
        <v>150</v>
      </c>
      <c r="C104" s="21">
        <v>192</v>
      </c>
      <c r="D104" s="19">
        <v>0</v>
      </c>
      <c r="E104" s="18">
        <v>0</v>
      </c>
      <c r="F104" s="25">
        <v>0</v>
      </c>
      <c r="G104" s="29">
        <v>0</v>
      </c>
      <c r="H104" s="33">
        <f t="shared" si="5"/>
        <v>0</v>
      </c>
      <c r="I104" s="34">
        <f t="shared" si="6"/>
        <v>-192</v>
      </c>
    </row>
    <row r="105" spans="1:9" ht="18" customHeight="1" thickBot="1">
      <c r="A105" s="17">
        <v>10</v>
      </c>
      <c r="B105" s="13" t="s">
        <v>64</v>
      </c>
      <c r="C105" s="21">
        <v>-23532.1</v>
      </c>
      <c r="D105" s="19">
        <v>-1516.2</v>
      </c>
      <c r="E105" s="18">
        <v>0</v>
      </c>
      <c r="F105" s="25">
        <v>0</v>
      </c>
      <c r="G105" s="29">
        <v>0</v>
      </c>
      <c r="H105" s="33">
        <f t="shared" si="5"/>
        <v>-1516.2</v>
      </c>
      <c r="I105" s="34">
        <f t="shared" si="6"/>
        <v>22015.899999999998</v>
      </c>
    </row>
    <row r="106" spans="1:9" ht="18" customHeight="1" thickBot="1">
      <c r="A106" s="17"/>
      <c r="B106" s="13" t="s">
        <v>32</v>
      </c>
      <c r="C106" s="21">
        <f>SUM(C107)</f>
        <v>-50980</v>
      </c>
      <c r="D106" s="21">
        <f>SUM(D107)</f>
        <v>-25360.7</v>
      </c>
      <c r="E106" s="21">
        <f>SUM(E107)</f>
        <v>-10000</v>
      </c>
      <c r="F106" s="25">
        <v>0</v>
      </c>
      <c r="G106" s="29">
        <f>D106/C106*100</f>
        <v>49.74637112593174</v>
      </c>
      <c r="H106" s="33">
        <f t="shared" si="5"/>
        <v>-15360.7</v>
      </c>
      <c r="I106" s="34">
        <f t="shared" si="6"/>
        <v>25619.3</v>
      </c>
    </row>
    <row r="107" spans="1:9" ht="21" customHeight="1" thickBot="1">
      <c r="A107" s="17">
        <v>11</v>
      </c>
      <c r="B107" s="13" t="s">
        <v>31</v>
      </c>
      <c r="C107" s="58">
        <v>-50980</v>
      </c>
      <c r="D107" s="8">
        <v>-25360.7</v>
      </c>
      <c r="E107" s="20">
        <v>-10000</v>
      </c>
      <c r="F107" s="26">
        <v>0</v>
      </c>
      <c r="G107" s="30">
        <f>D107/C107*100</f>
        <v>49.74637112593174</v>
      </c>
      <c r="H107" s="33">
        <f t="shared" si="5"/>
        <v>-15360.7</v>
      </c>
      <c r="I107" s="34">
        <f t="shared" si="6"/>
        <v>25619.3</v>
      </c>
    </row>
    <row r="108" spans="1:9" ht="18" customHeight="1">
      <c r="A108" s="22"/>
      <c r="B108" s="235" t="s">
        <v>142</v>
      </c>
      <c r="C108" s="236"/>
      <c r="D108" s="236"/>
      <c r="E108" s="236"/>
      <c r="F108" s="236"/>
      <c r="G108" s="236"/>
      <c r="H108" s="236"/>
      <c r="I108" s="237"/>
    </row>
    <row r="109" ht="15.75" customHeight="1">
      <c r="A109" s="2"/>
    </row>
    <row r="110" spans="2:8" ht="20.25" customHeight="1">
      <c r="B110" s="219"/>
      <c r="C110" s="218"/>
      <c r="D110" s="218"/>
      <c r="E110" s="218"/>
      <c r="F110" s="218"/>
      <c r="G110" s="218"/>
      <c r="H110" s="220"/>
    </row>
    <row r="111" ht="4.5" customHeight="1"/>
    <row r="112" ht="28.5" customHeight="1"/>
    <row r="113" spans="2:7" ht="41.25" customHeight="1">
      <c r="B113" s="216"/>
      <c r="C113" s="217"/>
      <c r="D113" s="217"/>
      <c r="E113" s="218"/>
      <c r="F113" s="218"/>
      <c r="G113" s="64"/>
    </row>
    <row r="114" ht="51" customHeight="1"/>
    <row r="116" ht="22.5" customHeight="1"/>
    <row r="119" ht="30" customHeight="1"/>
  </sheetData>
  <sheetProtection/>
  <mergeCells count="18">
    <mergeCell ref="B108:I108"/>
    <mergeCell ref="A3:I3"/>
    <mergeCell ref="B4:B5"/>
    <mergeCell ref="D4:E4"/>
    <mergeCell ref="F4:F5"/>
    <mergeCell ref="G4:G5"/>
    <mergeCell ref="H4:H5"/>
    <mergeCell ref="I4:I5"/>
    <mergeCell ref="F1:I1"/>
    <mergeCell ref="B113:D113"/>
    <mergeCell ref="E113:F113"/>
    <mergeCell ref="B110:H110"/>
    <mergeCell ref="A29:A30"/>
    <mergeCell ref="B29:I29"/>
    <mergeCell ref="B30:I30"/>
    <mergeCell ref="F31:I31"/>
    <mergeCell ref="B46:I46"/>
    <mergeCell ref="G2:I2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59" customWidth="1"/>
    <col min="2" max="2" width="49.8515625" style="59" customWidth="1"/>
    <col min="3" max="3" width="31.00390625" style="59" customWidth="1"/>
    <col min="4" max="16384" width="9.140625" style="59" customWidth="1"/>
  </cols>
  <sheetData>
    <row r="1" ht="14.25">
      <c r="C1" s="253" t="s">
        <v>163</v>
      </c>
    </row>
    <row r="2" ht="89.25" customHeight="1">
      <c r="C2" s="253"/>
    </row>
    <row r="3" spans="2:3" ht="17.25" customHeight="1">
      <c r="B3" s="67"/>
      <c r="C3" s="67"/>
    </row>
    <row r="4" spans="1:3" ht="18.75" customHeight="1">
      <c r="A4" s="75"/>
      <c r="B4" s="252" t="s">
        <v>136</v>
      </c>
      <c r="C4" s="252"/>
    </row>
    <row r="5" spans="1:3" ht="44.25" customHeight="1">
      <c r="A5" s="250" t="s">
        <v>155</v>
      </c>
      <c r="B5" s="250"/>
      <c r="C5" s="250"/>
    </row>
    <row r="6" spans="1:3" ht="16.5">
      <c r="A6" s="77" t="s">
        <v>94</v>
      </c>
      <c r="B6" s="78"/>
      <c r="C6" s="108" t="s">
        <v>135</v>
      </c>
    </row>
    <row r="7" spans="1:3" ht="48.75" customHeight="1">
      <c r="A7" s="80" t="s">
        <v>95</v>
      </c>
      <c r="B7" s="81"/>
      <c r="C7" s="109" t="s">
        <v>151</v>
      </c>
    </row>
    <row r="8" spans="1:3" ht="19.5" customHeight="1">
      <c r="A8" s="82"/>
      <c r="B8" s="83" t="s">
        <v>130</v>
      </c>
      <c r="C8" s="110">
        <f>C9+C22</f>
        <v>308898.69999999995</v>
      </c>
    </row>
    <row r="9" spans="1:3" ht="19.5" customHeight="1">
      <c r="A9" s="85" t="s">
        <v>97</v>
      </c>
      <c r="B9" s="83" t="s">
        <v>129</v>
      </c>
      <c r="C9" s="110">
        <f>SUM(C10:C21)</f>
        <v>143398.69999999998</v>
      </c>
    </row>
    <row r="10" spans="1:3" ht="15" customHeight="1">
      <c r="A10" s="82">
        <v>1</v>
      </c>
      <c r="B10" s="111" t="s">
        <v>99</v>
      </c>
      <c r="C10" s="112"/>
    </row>
    <row r="11" spans="1:3" ht="15" customHeight="1">
      <c r="A11" s="82">
        <v>2</v>
      </c>
      <c r="B11" s="111" t="s">
        <v>107</v>
      </c>
      <c r="C11" s="112">
        <v>50649.5</v>
      </c>
    </row>
    <row r="12" spans="1:3" ht="15" customHeight="1">
      <c r="A12" s="82">
        <v>3</v>
      </c>
      <c r="B12" s="111" t="s">
        <v>120</v>
      </c>
      <c r="C12" s="112"/>
    </row>
    <row r="13" spans="1:3" ht="15" customHeight="1">
      <c r="A13" s="82">
        <v>4</v>
      </c>
      <c r="B13" s="111" t="s">
        <v>121</v>
      </c>
      <c r="C13" s="112"/>
    </row>
    <row r="14" spans="1:3" ht="15" customHeight="1">
      <c r="A14" s="82">
        <v>5</v>
      </c>
      <c r="B14" s="111" t="s">
        <v>100</v>
      </c>
      <c r="C14" s="112"/>
    </row>
    <row r="15" spans="1:3" ht="15" customHeight="1">
      <c r="A15" s="82">
        <v>6</v>
      </c>
      <c r="B15" s="111" t="s">
        <v>122</v>
      </c>
      <c r="C15" s="112"/>
    </row>
    <row r="16" spans="1:3" ht="15" customHeight="1">
      <c r="A16" s="82">
        <v>7</v>
      </c>
      <c r="B16" s="111" t="s">
        <v>101</v>
      </c>
      <c r="C16" s="112"/>
    </row>
    <row r="17" spans="1:3" ht="15" customHeight="1">
      <c r="A17" s="82">
        <v>8</v>
      </c>
      <c r="B17" s="111" t="s">
        <v>102</v>
      </c>
      <c r="C17" s="112"/>
    </row>
    <row r="18" spans="1:3" ht="15" customHeight="1">
      <c r="A18" s="82">
        <v>9</v>
      </c>
      <c r="B18" s="111" t="s">
        <v>103</v>
      </c>
      <c r="C18" s="112">
        <v>85872.8</v>
      </c>
    </row>
    <row r="19" spans="1:3" ht="15" customHeight="1">
      <c r="A19" s="82">
        <v>10</v>
      </c>
      <c r="B19" s="111" t="s">
        <v>104</v>
      </c>
      <c r="C19" s="112"/>
    </row>
    <row r="20" spans="1:3" ht="15" customHeight="1">
      <c r="A20" s="82"/>
      <c r="B20" s="111" t="s">
        <v>138</v>
      </c>
      <c r="C20" s="112">
        <v>1705</v>
      </c>
    </row>
    <row r="21" spans="1:3" ht="15" customHeight="1">
      <c r="A21" s="82"/>
      <c r="B21" s="111" t="s">
        <v>6</v>
      </c>
      <c r="C21" s="112">
        <v>5171.4</v>
      </c>
    </row>
    <row r="22" spans="1:3" ht="19.5" customHeight="1">
      <c r="A22" s="85" t="s">
        <v>105</v>
      </c>
      <c r="B22" s="83" t="s">
        <v>131</v>
      </c>
      <c r="C22" s="110">
        <f>SUM(C23:C25)</f>
        <v>165500</v>
      </c>
    </row>
    <row r="23" spans="1:3" ht="15" customHeight="1">
      <c r="A23" s="82">
        <v>1</v>
      </c>
      <c r="B23" s="111" t="s">
        <v>107</v>
      </c>
      <c r="C23" s="112">
        <v>151500</v>
      </c>
    </row>
    <row r="24" spans="1:3" ht="15" customHeight="1">
      <c r="A24" s="82">
        <v>2</v>
      </c>
      <c r="B24" s="113" t="s">
        <v>121</v>
      </c>
      <c r="C24" s="112">
        <v>14000</v>
      </c>
    </row>
    <row r="25" spans="1:3" ht="15" customHeight="1">
      <c r="A25" s="82">
        <v>3</v>
      </c>
      <c r="B25" s="111" t="s">
        <v>124</v>
      </c>
      <c r="C25" s="112"/>
    </row>
    <row r="26" spans="1:3" ht="15" customHeight="1">
      <c r="A26" s="114" t="s">
        <v>108</v>
      </c>
      <c r="B26" s="115"/>
      <c r="C26" s="116"/>
    </row>
    <row r="27" spans="1:3" ht="42.75" customHeight="1">
      <c r="A27" s="85"/>
      <c r="B27" s="85"/>
      <c r="C27" s="117" t="s">
        <v>137</v>
      </c>
    </row>
    <row r="28" spans="1:3" ht="19.5" customHeight="1">
      <c r="A28" s="85"/>
      <c r="B28" s="83" t="s">
        <v>132</v>
      </c>
      <c r="C28" s="110">
        <f>SUM(C29,C46)</f>
        <v>308898.69999999995</v>
      </c>
    </row>
    <row r="29" spans="1:3" ht="19.5" customHeight="1">
      <c r="A29" s="85" t="s">
        <v>110</v>
      </c>
      <c r="B29" s="118" t="s">
        <v>133</v>
      </c>
      <c r="C29" s="110">
        <f>SUM(C30:C31)</f>
        <v>143398.69999999998</v>
      </c>
    </row>
    <row r="30" spans="1:3" ht="15" customHeight="1">
      <c r="A30" s="82">
        <v>1</v>
      </c>
      <c r="B30" s="119" t="s">
        <v>112</v>
      </c>
      <c r="C30" s="112"/>
    </row>
    <row r="31" spans="1:3" ht="15" customHeight="1">
      <c r="A31" s="82">
        <v>2</v>
      </c>
      <c r="B31" s="119" t="s">
        <v>113</v>
      </c>
      <c r="C31" s="110">
        <f>SUM(C32:C45)</f>
        <v>143398.69999999998</v>
      </c>
    </row>
    <row r="32" spans="1:3" ht="15" customHeight="1">
      <c r="A32" s="82">
        <v>3</v>
      </c>
      <c r="B32" s="111" t="s">
        <v>87</v>
      </c>
      <c r="C32" s="112"/>
    </row>
    <row r="33" spans="1:3" ht="15" customHeight="1">
      <c r="A33" s="86">
        <v>4</v>
      </c>
      <c r="B33" s="111" t="s">
        <v>27</v>
      </c>
      <c r="C33" s="112"/>
    </row>
    <row r="34" spans="1:3" ht="15" customHeight="1">
      <c r="A34" s="86">
        <v>5</v>
      </c>
      <c r="B34" s="111" t="s">
        <v>28</v>
      </c>
      <c r="C34" s="112"/>
    </row>
    <row r="35" spans="1:3" ht="15" customHeight="1">
      <c r="A35" s="86">
        <v>6</v>
      </c>
      <c r="B35" s="113" t="s">
        <v>29</v>
      </c>
      <c r="C35" s="112"/>
    </row>
    <row r="36" spans="1:3" ht="15" customHeight="1">
      <c r="A36" s="86">
        <v>7</v>
      </c>
      <c r="B36" s="111" t="s">
        <v>34</v>
      </c>
      <c r="C36" s="112">
        <v>7000</v>
      </c>
    </row>
    <row r="37" spans="1:3" ht="15" customHeight="1">
      <c r="A37" s="86">
        <v>8</v>
      </c>
      <c r="B37" s="111" t="s">
        <v>126</v>
      </c>
      <c r="C37" s="112"/>
    </row>
    <row r="38" spans="1:3" ht="15" customHeight="1">
      <c r="A38" s="86">
        <v>9</v>
      </c>
      <c r="B38" s="111" t="s">
        <v>38</v>
      </c>
      <c r="C38" s="112">
        <v>43200</v>
      </c>
    </row>
    <row r="39" spans="1:3" ht="15" customHeight="1">
      <c r="A39" s="86">
        <v>10</v>
      </c>
      <c r="B39" s="111" t="s">
        <v>128</v>
      </c>
      <c r="C39" s="112"/>
    </row>
    <row r="40" spans="1:3" ht="15" customHeight="1">
      <c r="A40" s="86">
        <v>11</v>
      </c>
      <c r="B40" s="111" t="s">
        <v>43</v>
      </c>
      <c r="C40" s="112"/>
    </row>
    <row r="41" spans="1:3" ht="15" customHeight="1">
      <c r="A41" s="86">
        <v>12</v>
      </c>
      <c r="B41" s="111" t="s">
        <v>45</v>
      </c>
      <c r="C41" s="112"/>
    </row>
    <row r="42" spans="1:3" ht="15" customHeight="1">
      <c r="A42" s="97">
        <v>13</v>
      </c>
      <c r="B42" s="113" t="s">
        <v>127</v>
      </c>
      <c r="C42" s="112">
        <v>88612.8</v>
      </c>
    </row>
    <row r="43" spans="1:3" ht="15" customHeight="1">
      <c r="A43" s="86"/>
      <c r="B43" s="111" t="s">
        <v>139</v>
      </c>
      <c r="C43" s="112">
        <v>1431.4</v>
      </c>
    </row>
    <row r="44" spans="1:3" ht="15" customHeight="1">
      <c r="A44" s="86"/>
      <c r="B44" s="111" t="s">
        <v>140</v>
      </c>
      <c r="C44" s="112">
        <v>1705</v>
      </c>
    </row>
    <row r="45" spans="1:3" ht="15" customHeight="1">
      <c r="A45" s="86"/>
      <c r="B45" s="111" t="s">
        <v>141</v>
      </c>
      <c r="C45" s="112">
        <v>1449.5</v>
      </c>
    </row>
    <row r="46" spans="1:3" ht="19.5" customHeight="1">
      <c r="A46" s="92" t="s">
        <v>114</v>
      </c>
      <c r="B46" s="118" t="s">
        <v>134</v>
      </c>
      <c r="C46" s="110">
        <f>SUM(C47:C50)</f>
        <v>165500</v>
      </c>
    </row>
    <row r="47" spans="1:3" ht="15" customHeight="1">
      <c r="A47" s="120"/>
      <c r="B47" s="121" t="s">
        <v>119</v>
      </c>
      <c r="C47" s="112">
        <v>1500</v>
      </c>
    </row>
    <row r="48" spans="1:3" ht="12.75" customHeight="1">
      <c r="A48" s="120"/>
      <c r="B48" s="122" t="s">
        <v>53</v>
      </c>
      <c r="C48" s="112">
        <v>150000</v>
      </c>
    </row>
    <row r="49" spans="1:3" ht="12.75" customHeight="1">
      <c r="A49" s="97">
        <v>1</v>
      </c>
      <c r="B49" s="113" t="s">
        <v>116</v>
      </c>
      <c r="C49" s="123">
        <v>14000</v>
      </c>
    </row>
    <row r="50" spans="1:3" ht="12.75" customHeight="1">
      <c r="A50" s="86">
        <v>2</v>
      </c>
      <c r="B50" s="119" t="s">
        <v>31</v>
      </c>
      <c r="C50" s="112"/>
    </row>
    <row r="51" spans="1:3" ht="12.75" customHeight="1">
      <c r="A51" s="61"/>
      <c r="B51" s="61"/>
      <c r="C51" s="62"/>
    </row>
    <row r="52" spans="1:4" ht="14.25">
      <c r="A52" s="60"/>
      <c r="B52" s="251"/>
      <c r="C52" s="251"/>
      <c r="D52" s="251"/>
    </row>
    <row r="53" spans="1:11" ht="14.25">
      <c r="A53" s="68"/>
      <c r="B53" s="69"/>
      <c r="C53" s="69"/>
      <c r="D53" s="69"/>
      <c r="E53" s="68"/>
      <c r="F53" s="68"/>
      <c r="G53" s="68"/>
      <c r="H53" s="68"/>
      <c r="I53" s="68"/>
      <c r="J53" s="68"/>
      <c r="K53" s="68"/>
    </row>
    <row r="54" spans="1:11" ht="15">
      <c r="A54" s="68"/>
      <c r="B54" s="70"/>
      <c r="C54" s="70"/>
      <c r="D54" s="70"/>
      <c r="E54" s="70"/>
      <c r="F54" s="70"/>
      <c r="G54" s="70"/>
      <c r="H54" s="70"/>
      <c r="I54" s="68"/>
      <c r="J54" s="68"/>
      <c r="K54" s="68"/>
    </row>
    <row r="55" spans="1:11" ht="18">
      <c r="A55" s="68"/>
      <c r="B55" s="71"/>
      <c r="C55" s="71"/>
      <c r="D55" s="71"/>
      <c r="E55" s="71"/>
      <c r="F55" s="72"/>
      <c r="G55" s="71"/>
      <c r="H55" s="73"/>
      <c r="I55" s="68"/>
      <c r="J55" s="68"/>
      <c r="K55" s="68"/>
    </row>
    <row r="56" spans="1:11" ht="18">
      <c r="A56" s="68"/>
      <c r="B56" s="71"/>
      <c r="C56" s="71"/>
      <c r="D56" s="71"/>
      <c r="E56" s="71"/>
      <c r="F56" s="72"/>
      <c r="G56" s="71"/>
      <c r="H56" s="73"/>
      <c r="I56" s="68"/>
      <c r="J56" s="68"/>
      <c r="K56" s="68"/>
    </row>
    <row r="57" spans="1:11" ht="27.75" customHeight="1">
      <c r="A57" s="68"/>
      <c r="B57" s="74"/>
      <c r="C57" s="70"/>
      <c r="D57" s="70"/>
      <c r="E57" s="68"/>
      <c r="F57" s="68"/>
      <c r="G57" s="70"/>
      <c r="H57" s="73"/>
      <c r="I57" s="68"/>
      <c r="J57" s="68"/>
      <c r="K57" s="68"/>
    </row>
    <row r="58" spans="1:11" ht="18">
      <c r="A58" s="68"/>
      <c r="B58" s="71"/>
      <c r="C58" s="71"/>
      <c r="D58" s="71"/>
      <c r="E58" s="71"/>
      <c r="F58" s="72"/>
      <c r="G58" s="71"/>
      <c r="H58" s="73"/>
      <c r="I58" s="68"/>
      <c r="J58" s="68"/>
      <c r="K58" s="68"/>
    </row>
    <row r="59" spans="1:11" ht="18">
      <c r="A59" s="68"/>
      <c r="B59" s="71"/>
      <c r="C59" s="71"/>
      <c r="D59" s="71"/>
      <c r="E59" s="71"/>
      <c r="F59" s="72"/>
      <c r="G59" s="71"/>
      <c r="H59" s="73"/>
      <c r="I59" s="68"/>
      <c r="J59" s="68"/>
      <c r="K59" s="68"/>
    </row>
    <row r="60" spans="1:11" ht="18">
      <c r="A60" s="68"/>
      <c r="B60" s="71"/>
      <c r="C60" s="71"/>
      <c r="D60" s="71"/>
      <c r="E60" s="71"/>
      <c r="F60" s="72"/>
      <c r="G60" s="71"/>
      <c r="H60" s="73"/>
      <c r="I60" s="68"/>
      <c r="J60" s="68"/>
      <c r="K60" s="68"/>
    </row>
    <row r="61" spans="1:11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14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ht="14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4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</sheetData>
  <sheetProtection/>
  <mergeCells count="4">
    <mergeCell ref="A5:C5"/>
    <mergeCell ref="B52:D52"/>
    <mergeCell ref="B4:C4"/>
    <mergeCell ref="C1:C2"/>
  </mergeCells>
  <printOptions/>
  <pageMargins left="0.25" right="0.39" top="0.2" bottom="0.23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28125" style="75" customWidth="1"/>
    <col min="2" max="2" width="52.140625" style="75" customWidth="1"/>
    <col min="3" max="3" width="31.140625" style="75" customWidth="1"/>
    <col min="4" max="16384" width="9.140625" style="75" customWidth="1"/>
  </cols>
  <sheetData>
    <row r="1" ht="16.5">
      <c r="C1" s="254" t="s">
        <v>164</v>
      </c>
    </row>
    <row r="2" ht="91.5" customHeight="1">
      <c r="C2" s="254"/>
    </row>
    <row r="3" spans="2:3" ht="16.5">
      <c r="B3" s="76"/>
      <c r="C3" s="76"/>
    </row>
    <row r="4" spans="2:3" ht="16.5">
      <c r="B4" s="252" t="s">
        <v>136</v>
      </c>
      <c r="C4" s="252"/>
    </row>
    <row r="5" spans="1:3" ht="16.5">
      <c r="A5" s="250" t="s">
        <v>125</v>
      </c>
      <c r="B5" s="250"/>
      <c r="C5" s="250"/>
    </row>
    <row r="6" spans="1:3" ht="16.5">
      <c r="A6" s="77" t="s">
        <v>94</v>
      </c>
      <c r="B6" s="78"/>
      <c r="C6" s="79"/>
    </row>
    <row r="7" spans="1:3" ht="16.5">
      <c r="A7" s="80" t="s">
        <v>95</v>
      </c>
      <c r="B7" s="81"/>
      <c r="C7" s="81" t="s">
        <v>152</v>
      </c>
    </row>
    <row r="8" spans="1:9" ht="19.5" customHeight="1">
      <c r="A8" s="82"/>
      <c r="B8" s="83" t="s">
        <v>96</v>
      </c>
      <c r="C8" s="84">
        <f>C9+C20</f>
        <v>118683.9</v>
      </c>
      <c r="I8" s="79"/>
    </row>
    <row r="9" spans="1:3" ht="19.5" customHeight="1">
      <c r="A9" s="85" t="s">
        <v>97</v>
      </c>
      <c r="B9" s="83" t="s">
        <v>98</v>
      </c>
      <c r="C9" s="84">
        <f>SUM(C10:C19)</f>
        <v>13867.000000000004</v>
      </c>
    </row>
    <row r="10" spans="1:3" ht="30" customHeight="1">
      <c r="A10" s="86">
        <v>1</v>
      </c>
      <c r="B10" s="87" t="s">
        <v>99</v>
      </c>
      <c r="C10" s="88">
        <v>7887.1</v>
      </c>
    </row>
    <row r="11" spans="1:3" ht="28.5" customHeight="1">
      <c r="A11" s="86">
        <v>2</v>
      </c>
      <c r="B11" s="87" t="s">
        <v>107</v>
      </c>
      <c r="C11" s="88">
        <v>493.7</v>
      </c>
    </row>
    <row r="12" spans="1:3" ht="19.5" customHeight="1">
      <c r="A12" s="86">
        <v>3</v>
      </c>
      <c r="B12" s="87" t="s">
        <v>120</v>
      </c>
      <c r="C12" s="88">
        <v>28</v>
      </c>
    </row>
    <row r="13" spans="1:3" ht="19.5" customHeight="1">
      <c r="A13" s="86">
        <v>4</v>
      </c>
      <c r="B13" s="87" t="s">
        <v>121</v>
      </c>
      <c r="C13" s="88">
        <v>25.6</v>
      </c>
    </row>
    <row r="14" spans="1:3" ht="19.5" customHeight="1">
      <c r="A14" s="86">
        <v>5</v>
      </c>
      <c r="B14" s="87" t="s">
        <v>100</v>
      </c>
      <c r="C14" s="88">
        <v>252.5</v>
      </c>
    </row>
    <row r="15" spans="1:3" ht="19.5" customHeight="1">
      <c r="A15" s="86">
        <v>6</v>
      </c>
      <c r="B15" s="87" t="s">
        <v>122</v>
      </c>
      <c r="C15" s="88">
        <v>31.7</v>
      </c>
    </row>
    <row r="16" spans="1:3" ht="19.5" customHeight="1">
      <c r="A16" s="86">
        <v>7</v>
      </c>
      <c r="B16" s="87" t="s">
        <v>101</v>
      </c>
      <c r="C16" s="88">
        <v>3201.1</v>
      </c>
    </row>
    <row r="17" spans="1:3" ht="19.5" customHeight="1">
      <c r="A17" s="86">
        <v>8</v>
      </c>
      <c r="B17" s="87" t="s">
        <v>102</v>
      </c>
      <c r="C17" s="88">
        <v>84.1</v>
      </c>
    </row>
    <row r="18" spans="1:3" ht="19.5" customHeight="1">
      <c r="A18" s="86">
        <v>9</v>
      </c>
      <c r="B18" s="87" t="s">
        <v>103</v>
      </c>
      <c r="C18" s="88">
        <v>1316.5</v>
      </c>
    </row>
    <row r="19" spans="1:3" ht="19.5" customHeight="1">
      <c r="A19" s="86">
        <v>10</v>
      </c>
      <c r="B19" s="87" t="s">
        <v>104</v>
      </c>
      <c r="C19" s="88">
        <v>546.7</v>
      </c>
    </row>
    <row r="20" spans="1:3" ht="19.5" customHeight="1">
      <c r="A20" s="85" t="s">
        <v>105</v>
      </c>
      <c r="B20" s="83" t="s">
        <v>106</v>
      </c>
      <c r="C20" s="84">
        <f>SUM(C21:C26)</f>
        <v>104816.9</v>
      </c>
    </row>
    <row r="21" spans="1:3" ht="29.25" customHeight="1">
      <c r="A21" s="86">
        <v>1</v>
      </c>
      <c r="B21" s="87" t="s">
        <v>107</v>
      </c>
      <c r="C21" s="88">
        <v>866.2</v>
      </c>
    </row>
    <row r="22" spans="1:3" ht="19.5" customHeight="1">
      <c r="A22" s="86">
        <v>2</v>
      </c>
      <c r="B22" s="89" t="s">
        <v>121</v>
      </c>
      <c r="C22" s="88">
        <v>21664.5</v>
      </c>
    </row>
    <row r="23" spans="1:3" ht="28.5" customHeight="1">
      <c r="A23" s="86">
        <v>3</v>
      </c>
      <c r="B23" s="87" t="s">
        <v>124</v>
      </c>
      <c r="C23" s="88">
        <v>7520</v>
      </c>
    </row>
    <row r="24" spans="1:3" ht="19.5" customHeight="1">
      <c r="A24" s="86">
        <v>4</v>
      </c>
      <c r="B24" s="87" t="s">
        <v>101</v>
      </c>
      <c r="C24" s="88">
        <v>6774</v>
      </c>
    </row>
    <row r="25" spans="1:3" ht="19.5" customHeight="1">
      <c r="A25" s="86">
        <v>5</v>
      </c>
      <c r="B25" s="87" t="s">
        <v>123</v>
      </c>
      <c r="C25" s="88">
        <v>3450.6</v>
      </c>
    </row>
    <row r="26" spans="1:3" ht="19.5" customHeight="1">
      <c r="A26" s="86">
        <v>6</v>
      </c>
      <c r="B26" s="87" t="s">
        <v>103</v>
      </c>
      <c r="C26" s="88">
        <v>64541.6</v>
      </c>
    </row>
    <row r="27" spans="1:3" ht="15" customHeight="1">
      <c r="A27" s="90" t="s">
        <v>108</v>
      </c>
      <c r="B27" s="91"/>
      <c r="C27" s="91"/>
    </row>
    <row r="28" spans="1:3" ht="15" customHeight="1">
      <c r="A28" s="255" t="s">
        <v>109</v>
      </c>
      <c r="B28" s="255"/>
      <c r="C28" s="255"/>
    </row>
    <row r="29" spans="1:3" ht="33" customHeight="1">
      <c r="A29" s="92"/>
      <c r="B29" s="92"/>
      <c r="C29" s="93" t="s">
        <v>152</v>
      </c>
    </row>
    <row r="30" spans="1:3" ht="19.5" customHeight="1">
      <c r="A30" s="92"/>
      <c r="B30" s="94" t="s">
        <v>96</v>
      </c>
      <c r="C30" s="84">
        <f>SUM(C31,C45)</f>
        <v>118683.9</v>
      </c>
    </row>
    <row r="31" spans="1:3" ht="32.25" customHeight="1">
      <c r="A31" s="92" t="s">
        <v>110</v>
      </c>
      <c r="B31" s="95" t="s">
        <v>111</v>
      </c>
      <c r="C31" s="84">
        <f>SUM(C32:C33)</f>
        <v>13867</v>
      </c>
    </row>
    <row r="32" spans="1:3" ht="19.5" customHeight="1">
      <c r="A32" s="86">
        <v>1</v>
      </c>
      <c r="B32" s="96" t="s">
        <v>112</v>
      </c>
      <c r="C32" s="88">
        <v>2203.5</v>
      </c>
    </row>
    <row r="33" spans="1:3" ht="19.5" customHeight="1">
      <c r="A33" s="86">
        <v>2</v>
      </c>
      <c r="B33" s="96" t="s">
        <v>113</v>
      </c>
      <c r="C33" s="84">
        <f>SUM(C34:C44)</f>
        <v>11663.5</v>
      </c>
    </row>
    <row r="34" spans="1:3" ht="19.5" customHeight="1">
      <c r="A34" s="86">
        <v>3</v>
      </c>
      <c r="B34" s="87" t="s">
        <v>87</v>
      </c>
      <c r="C34" s="84">
        <v>4.7</v>
      </c>
    </row>
    <row r="35" spans="1:3" ht="19.5" customHeight="1">
      <c r="A35" s="86">
        <v>4</v>
      </c>
      <c r="B35" s="87" t="s">
        <v>27</v>
      </c>
      <c r="C35" s="88">
        <v>7612.6</v>
      </c>
    </row>
    <row r="36" spans="1:3" ht="19.5" customHeight="1">
      <c r="A36" s="86">
        <v>5</v>
      </c>
      <c r="B36" s="87" t="s">
        <v>28</v>
      </c>
      <c r="C36" s="88">
        <v>50.7</v>
      </c>
    </row>
    <row r="37" spans="1:3" ht="19.5" customHeight="1">
      <c r="A37" s="86">
        <v>6</v>
      </c>
      <c r="B37" s="89" t="s">
        <v>29</v>
      </c>
      <c r="C37" s="88">
        <v>138</v>
      </c>
    </row>
    <row r="38" spans="1:3" ht="19.5" customHeight="1">
      <c r="A38" s="86">
        <v>7</v>
      </c>
      <c r="B38" s="87" t="s">
        <v>34</v>
      </c>
      <c r="C38" s="88">
        <v>131</v>
      </c>
    </row>
    <row r="39" spans="1:3" ht="19.5" customHeight="1">
      <c r="A39" s="86">
        <v>8</v>
      </c>
      <c r="B39" s="87" t="s">
        <v>126</v>
      </c>
      <c r="C39" s="88">
        <v>200</v>
      </c>
    </row>
    <row r="40" spans="1:3" ht="19.5" customHeight="1">
      <c r="A40" s="86">
        <v>9</v>
      </c>
      <c r="B40" s="87" t="s">
        <v>38</v>
      </c>
      <c r="C40" s="88">
        <v>408</v>
      </c>
    </row>
    <row r="41" spans="1:3" ht="19.5" customHeight="1">
      <c r="A41" s="86">
        <v>10</v>
      </c>
      <c r="B41" s="87" t="s">
        <v>128</v>
      </c>
      <c r="C41" s="88">
        <v>36.8</v>
      </c>
    </row>
    <row r="42" spans="1:3" ht="19.5" customHeight="1">
      <c r="A42" s="86">
        <v>11</v>
      </c>
      <c r="B42" s="87" t="s">
        <v>43</v>
      </c>
      <c r="C42" s="88">
        <v>820.3</v>
      </c>
    </row>
    <row r="43" spans="1:3" ht="19.5" customHeight="1">
      <c r="A43" s="86">
        <v>12</v>
      </c>
      <c r="B43" s="87" t="s">
        <v>45</v>
      </c>
      <c r="C43" s="88">
        <v>47.2</v>
      </c>
    </row>
    <row r="44" spans="1:3" ht="19.5" customHeight="1">
      <c r="A44" s="86">
        <v>13</v>
      </c>
      <c r="B44" s="87" t="s">
        <v>127</v>
      </c>
      <c r="C44" s="88">
        <v>2214.2</v>
      </c>
    </row>
    <row r="45" spans="1:3" ht="33" customHeight="1">
      <c r="A45" s="92" t="s">
        <v>114</v>
      </c>
      <c r="B45" s="95" t="s">
        <v>115</v>
      </c>
      <c r="C45" s="84">
        <f>SUM(C46:C48)</f>
        <v>104816.9</v>
      </c>
    </row>
    <row r="46" spans="1:3" ht="21.75" customHeight="1">
      <c r="A46" s="92"/>
      <c r="B46" s="87" t="s">
        <v>53</v>
      </c>
      <c r="C46" s="84">
        <v>49459.5</v>
      </c>
    </row>
    <row r="47" spans="1:3" ht="19.5" customHeight="1">
      <c r="A47" s="97">
        <v>1</v>
      </c>
      <c r="B47" s="89" t="s">
        <v>116</v>
      </c>
      <c r="C47" s="98">
        <v>47837.4</v>
      </c>
    </row>
    <row r="48" spans="1:3" ht="19.5" customHeight="1">
      <c r="A48" s="86">
        <v>2</v>
      </c>
      <c r="B48" s="96" t="s">
        <v>31</v>
      </c>
      <c r="C48" s="88">
        <v>7520</v>
      </c>
    </row>
    <row r="49" spans="1:3" ht="16.5">
      <c r="A49" s="99"/>
      <c r="B49" s="99"/>
      <c r="C49" s="99"/>
    </row>
    <row r="50" spans="1:6" s="102" customFormat="1" ht="16.5">
      <c r="A50" s="100"/>
      <c r="B50" s="101"/>
      <c r="C50" s="101"/>
      <c r="D50" s="101"/>
      <c r="E50" s="101"/>
      <c r="F50" s="101"/>
    </row>
    <row r="51" spans="2:8" s="102" customFormat="1" ht="16.5">
      <c r="B51" s="103"/>
      <c r="C51" s="103"/>
      <c r="D51" s="103"/>
      <c r="E51" s="103"/>
      <c r="F51" s="103"/>
      <c r="G51" s="103"/>
      <c r="H51" s="103"/>
    </row>
    <row r="52" spans="2:8" s="102" customFormat="1" ht="17.25">
      <c r="B52" s="104"/>
      <c r="C52" s="104"/>
      <c r="D52" s="104"/>
      <c r="E52" s="104"/>
      <c r="F52" s="105"/>
      <c r="G52" s="104"/>
      <c r="H52" s="106"/>
    </row>
    <row r="53" spans="2:8" s="102" customFormat="1" ht="26.25" customHeight="1">
      <c r="B53" s="107"/>
      <c r="C53" s="103"/>
      <c r="D53" s="103"/>
      <c r="G53" s="103"/>
      <c r="H53" s="106"/>
    </row>
    <row r="54" spans="2:8" s="102" customFormat="1" ht="17.25">
      <c r="B54" s="104"/>
      <c r="C54" s="104"/>
      <c r="D54" s="104"/>
      <c r="E54" s="104"/>
      <c r="F54" s="105"/>
      <c r="G54" s="104"/>
      <c r="H54" s="106"/>
    </row>
    <row r="55" spans="2:8" s="102" customFormat="1" ht="17.25">
      <c r="B55" s="104"/>
      <c r="C55" s="104"/>
      <c r="D55" s="104"/>
      <c r="E55" s="104"/>
      <c r="F55" s="105"/>
      <c r="G55" s="104"/>
      <c r="H55" s="106"/>
    </row>
    <row r="56" spans="2:8" s="102" customFormat="1" ht="17.25">
      <c r="B56" s="104"/>
      <c r="C56" s="104"/>
      <c r="D56" s="104"/>
      <c r="E56" s="104"/>
      <c r="F56" s="105"/>
      <c r="G56" s="104"/>
      <c r="H56" s="106"/>
    </row>
    <row r="57" s="102" customFormat="1" ht="16.5"/>
    <row r="58" s="102" customFormat="1" ht="16.5"/>
  </sheetData>
  <sheetProtection/>
  <mergeCells count="4">
    <mergeCell ref="C1:C2"/>
    <mergeCell ref="A5:C5"/>
    <mergeCell ref="A28:C28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Sirius</cp:lastModifiedBy>
  <cp:lastPrinted>2023-01-25T18:59:21Z</cp:lastPrinted>
  <dcterms:created xsi:type="dcterms:W3CDTF">2020-04-01T10:43:18Z</dcterms:created>
  <dcterms:modified xsi:type="dcterms:W3CDTF">2023-03-17T13:31:36Z</dcterms:modified>
  <cp:category/>
  <cp:version/>
  <cp:contentType/>
  <cp:contentStatus/>
</cp:coreProperties>
</file>