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firstSheet="1" activeTab="6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Gorcarn.Tntesagit." sheetId="7" r:id="rId7"/>
    <sheet name="Aparq" sheetId="8" r:id="rId8"/>
    <sheet name="Лист1" sheetId="9" r:id="rId9"/>
  </sheets>
  <definedNames>
    <definedName name="_xlnm.Print_Area" localSheetId="4">'Dificit'!$A$1:$L$27</definedName>
    <definedName name="_xlnm.Print_Area" localSheetId="5">'Dificiti caxs'!$A$1:$M$89</definedName>
    <definedName name="_xlnm.Print_Area" localSheetId="2">'Gorcarnakan caxs'!$A$1:$O$313</definedName>
  </definedNames>
  <calcPr fullCalcOnLoad="1"/>
</workbook>
</file>

<file path=xl/sharedStrings.xml><?xml version="1.0" encoding="utf-8"?>
<sst xmlns="http://schemas.openxmlformats.org/spreadsheetml/2006/main" count="2224" uniqueCount="870">
  <si>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</si>
  <si>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</si>
  <si>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</si>
  <si>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</si>
  <si>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</si>
  <si>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</si>
  <si>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</si>
  <si>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</si>
  <si>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</si>
  <si>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</si>
  <si>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</si>
  <si>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</si>
  <si>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</si>
  <si>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</si>
  <si>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</si>
  <si>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</si>
  <si>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</si>
  <si>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</si>
  <si>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</si>
  <si>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</si>
  <si>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</si>
  <si>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</si>
  <si>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</si>
  <si>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</si>
  <si>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</si>
  <si>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</si>
  <si>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</si>
  <si>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</si>
  <si>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>µµ)  Այլ դոտացիաներ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</si>
  <si>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</si>
  <si>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</si>
  <si>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</si>
  <si>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</si>
  <si>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</si>
  <si>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</si>
  <si>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</si>
  <si>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</si>
  <si>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</si>
  <si>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</si>
  <si>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</si>
  <si>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</si>
  <si>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</si>
  <si>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</si>
  <si>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</si>
  <si>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</si>
  <si>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</si>
  <si>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</si>
  <si>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</si>
  <si>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</si>
  <si>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</si>
  <si>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</si>
  <si>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</si>
  <si>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</si>
  <si>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</si>
  <si>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</si>
  <si>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ÀÝ¹³Ù»ÝÁ</t>
  </si>
  <si>
    <t>³Û¹ ÃíáõÙ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</si>
  <si>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</si>
  <si>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</si>
  <si>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</si>
  <si>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</si>
  <si>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</si>
  <si>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</si>
  <si>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</si>
  <si>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</si>
  <si>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</si>
  <si>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</si>
  <si>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</si>
  <si>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</si>
  <si>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</si>
  <si>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</si>
  <si>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</si>
  <si>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</si>
  <si>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</si>
  <si>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</si>
  <si>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</si>
  <si>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</si>
  <si>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</si>
  <si>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</si>
  <si>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</si>
  <si>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</si>
  <si>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</si>
  <si>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1.4 ²åñ³ÝùÝ»ñÇ Ù³ï³Ï³ñ³ñáõÙÇó ¨ Í³é³ÛáõÃÛáõÝÝ»ñÇ Ù³ïáõóáõÙÇó ³ÛÉ å³ñï³¹Çñ í×³ñÝ»ñ</t>
  </si>
  <si>
    <t>µ) Þ³ÑáõÃ³Ñ³ñÏ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</si>
  <si>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</si>
  <si>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</si>
  <si>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</si>
  <si>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3.2 Þ³Ñ³µ³ÅÇÝÝ»ñ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</si>
  <si>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</si>
  <si>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</si>
  <si>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</si>
  <si>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</si>
  <si>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</si>
  <si>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</si>
  <si>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1131</t>
  </si>
  <si>
    <t>1132</t>
  </si>
  <si>
    <t>1133</t>
  </si>
  <si>
    <t>1134</t>
  </si>
  <si>
    <t>1135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</si>
  <si>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</si>
  <si>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</si>
  <si>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</si>
  <si>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</si>
  <si>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</si>
  <si>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</si>
  <si>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</si>
  <si>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</si>
  <si>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</si>
  <si>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</si>
  <si>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</si>
  <si>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</si>
  <si>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</si>
  <si>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</si>
  <si>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</si>
  <si>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</si>
  <si>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</si>
  <si>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</si>
  <si>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</si>
  <si>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</si>
  <si>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</si>
  <si>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</si>
  <si>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</si>
  <si>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</si>
  <si>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</si>
  <si>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</si>
  <si>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</si>
  <si>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</si>
  <si>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</si>
  <si>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</si>
  <si>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</si>
  <si>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</si>
  <si>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</si>
  <si>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</si>
  <si>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</si>
  <si>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</si>
  <si>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</si>
  <si>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</si>
  <si>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</si>
  <si>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</si>
  <si>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</si>
  <si>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</si>
  <si>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</si>
  <si>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</si>
  <si>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</si>
  <si>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</si>
  <si>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</si>
  <si>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</si>
  <si>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</si>
  <si>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</si>
  <si>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</si>
  <si>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</si>
  <si>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</si>
  <si>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</si>
  <si>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</si>
  <si>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</si>
  <si>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</si>
  <si>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</si>
  <si>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</si>
  <si>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</si>
  <si>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</si>
  <si>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</si>
  <si>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</si>
  <si>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</si>
  <si>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</si>
  <si>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</si>
  <si>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</si>
  <si>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</si>
  <si>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</si>
  <si>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</si>
  <si>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</si>
  <si>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</si>
  <si>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</si>
  <si>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</si>
  <si>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</si>
  <si>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</si>
  <si>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</si>
  <si>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</si>
  <si>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</si>
  <si>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</si>
  <si>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</si>
  <si>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</si>
  <si>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</si>
  <si>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</si>
  <si>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</si>
  <si>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</si>
  <si>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</si>
  <si>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</si>
  <si>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</si>
  <si>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</si>
  <si>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</si>
  <si>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</si>
  <si>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</si>
  <si>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</si>
  <si>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</si>
  <si>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</si>
  <si>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</si>
  <si>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</si>
  <si>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</si>
  <si>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</si>
  <si>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</si>
  <si>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</si>
  <si>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</si>
  <si>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</si>
  <si>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</si>
  <si>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</si>
  <si>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</si>
  <si>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</si>
  <si>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</si>
  <si>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</si>
  <si>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</si>
  <si>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</si>
  <si>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</si>
  <si>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</si>
  <si>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</si>
  <si>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</si>
  <si>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</si>
  <si>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³Û¹ ÃíáõÙ`                                                                                                                                     ¶áõÛù³Ñ³ñÏ ÷áË³¹ñ³ÙÇçáóÝ»ñÇ Ñ³Ù³ñ</t>
  </si>
  <si>
    <t>Ð²îì²Ì   1</t>
  </si>
  <si>
    <t>(Ñ³½³ñ ¹ñ³Ùáí)</t>
  </si>
  <si>
    <t>Ð²îì²²Ì  2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</si>
  <si>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</si>
  <si>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</si>
  <si>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³Û¹ ÃíáõÙ`                                                                             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</si>
  <si>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>áñÇó`                                                                                ³) ºÏ³Ùï³Ñ³ñÏ</t>
  </si>
  <si>
    <t xml:space="preserve">³Û¹ ÃíáõÙ`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</si>
  <si>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</si>
  <si>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Ð²îì²²Ì  3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</si>
  <si>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</si>
  <si>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</si>
  <si>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</si>
  <si>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</si>
  <si>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</si>
  <si>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</si>
  <si>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</si>
  <si>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</si>
  <si>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                                                                                                                                              Ð³Ù³ÛÝùÇ ë»÷³Ï³ÝáõÃÛáõÝ Ñ³Ù³ñíáÕ ÑáÕ»ñÇ í³ñÓ³Ï³ÉáõÃÛ³Ý í³ñÓ³í×³ñÝ»ñ 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</si>
  <si>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</si>
  <si>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</si>
  <si>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</si>
  <si>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</si>
  <si>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</si>
  <si>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</si>
  <si>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</si>
  <si>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</si>
  <si>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</si>
  <si>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</si>
  <si>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</si>
  <si>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</si>
  <si>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</si>
  <si>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</si>
  <si>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</si>
  <si>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</si>
  <si>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</si>
  <si>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</si>
  <si>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</si>
  <si>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</si>
  <si>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</si>
  <si>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</si>
  <si>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t>²ÛÉ ·áõÛùÇ í³ñÓ³Ï³ÉáõÃÛ³Ý í×³ñÝ»ñ</t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</si>
  <si>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</si>
  <si>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</si>
  <si>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</si>
  <si>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</si>
  <si>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</si>
  <si>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</si>
  <si>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</si>
  <si>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</si>
  <si>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</si>
  <si>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</si>
  <si>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</si>
  <si>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</si>
  <si>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</si>
  <si>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</si>
  <si>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</si>
  <si>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</si>
  <si>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</si>
  <si>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</si>
  <si>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</si>
  <si>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</si>
  <si>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</si>
  <si>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</si>
  <si>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</si>
  <si>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</si>
  <si>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</si>
  <si>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</si>
  <si>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</si>
  <si>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</si>
  <si>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</si>
  <si>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</si>
  <si>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</si>
  <si>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</si>
  <si>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</si>
  <si>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</si>
  <si>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</si>
  <si>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</si>
  <si>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</si>
  <si>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</si>
  <si>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</si>
  <si>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</si>
  <si>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</si>
  <si>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</si>
  <si>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</si>
  <si>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</si>
  <si>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</si>
  <si>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</si>
  <si>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</si>
  <si>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</si>
  <si>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</si>
  <si>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</si>
  <si>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</si>
  <si>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</si>
  <si>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</si>
  <si>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</si>
  <si>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</si>
  <si>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</si>
  <si>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</si>
  <si>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</si>
  <si>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</si>
  <si>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</si>
  <si>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</si>
  <si>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</si>
  <si>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</si>
  <si>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</si>
  <si>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</si>
  <si>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</si>
  <si>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</si>
  <si>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</si>
  <si>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</si>
  <si>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</si>
  <si>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</si>
  <si>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</si>
  <si>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</si>
  <si>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</si>
  <si>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</si>
  <si>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</si>
  <si>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</si>
  <si>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</si>
  <si>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</si>
  <si>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</si>
  <si>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</si>
  <si>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</si>
  <si>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</si>
  <si>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</si>
  <si>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</si>
  <si>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</si>
  <si>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</si>
  <si>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</si>
  <si>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</si>
  <si>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</si>
  <si>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</si>
  <si>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</si>
  <si>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</si>
  <si>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</si>
  <si>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</si>
  <si>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</si>
  <si>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</si>
  <si>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</si>
  <si>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</si>
  <si>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</si>
  <si>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</si>
  <si>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</si>
  <si>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</si>
  <si>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</si>
  <si>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</si>
  <si>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</si>
  <si>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</si>
  <si>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</si>
  <si>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</si>
  <si>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</si>
  <si>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</si>
  <si>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</si>
  <si>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</si>
  <si>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</si>
  <si>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</si>
  <si>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</si>
  <si>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</si>
  <si>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</si>
  <si>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</si>
  <si>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</si>
  <si>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</si>
  <si>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</si>
  <si>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</si>
  <si>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</si>
  <si>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</si>
  <si>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</si>
  <si>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</si>
  <si>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</si>
  <si>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</si>
  <si>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</si>
  <si>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</si>
  <si>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</si>
  <si>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</si>
  <si>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</si>
  <si>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</si>
  <si>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</si>
  <si>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</si>
  <si>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</si>
  <si>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</si>
  <si>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</si>
  <si>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</si>
  <si>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</si>
  <si>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</si>
  <si>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</si>
  <si>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</si>
  <si>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</si>
  <si>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³Û¹ ÃíáõÙ`                                                                     î»Õ³Ï³Ý ïáõñù»ñ                                                      (ïáÕ 1132 + ïáÕ 1133 + ïáÕ 1134 + ïáÕ 1135 + ïáÕ 1136 + ïáÕ 1137 + ïáÕ 1138 + ïáÕ 1139 + ïáÕ 1140 + ïáÕ 1141 + ïáÕ 1142+ïáÕ 1143+ïáÕ 1144+ïáÕ 1145+ïáÕ 1146+ïáÕ 1147+ïáÕ 1148)</t>
  </si>
  <si>
    <t>³Û¹ ÃíáõÙ`                                                                                                                                                    Համայնքի վարչական տարածքում նոր շենքերի, շինությունների և ոչ հիմնական շինությունների շինարարության (տեղադրման) ÃáõÛÉïíáõÃÛ³Ý Ñ³Ù³ñ (ïáÕ 1132.1 + ïáÕ 1333.2)</t>
  </si>
  <si>
    <t>1132.1</t>
  </si>
  <si>
    <t>áñÇó`                                                                                  ³) ÐÇÙÝ³Ï³Ý շենքերի և  ßÇÝáõÃÛáõÝÝ»ñÇ Ñ³Ù³ñ</t>
  </si>
  <si>
    <t>1132.2</t>
  </si>
  <si>
    <t>µ) àã ÑÇÙÝ³Ï³Ý շենքերի և ßÇÝáõÃÛáõÝÝ»ñÇ Ñ³Ù³ñ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</si>
  <si>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</si>
  <si>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</si>
  <si>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</si>
  <si>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</si>
  <si>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</si>
  <si>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</si>
  <si>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</si>
  <si>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 xml:space="preserve">Ð³Ù³ÛÝùÇ վարչական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</si>
  <si>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</si>
  <si>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>Ð³Ù³ù³Õ³ù³ÛÇÝ Ï³ÝáÝÝ»ñÇÝ Ñ³Ù³å³ï³ëË³Ý ºñ¨³Ý ù³Õ³ùÇ ¨ ù³Õ³ù³ÛÇÝ Ñ³Ù³ÛÝùÝ»ñÇ ï³ñ³ÍùáõÙ ÁÝï³ÝÇ Ï»Ý¹³ÝÇÝ»ñ å³Ñ»Éáõ ÃáõÛÉïíáõÃÛ³Ý Ñ³Ù³ñ</t>
  </si>
  <si>
    <t>Ð³Ù³ÛÝùÇ վարչական ï³ñ³ÍùáõÙ ³ñï³ùÇÝ ·áí³½¹ ï»Õ³¹ñ»Éáõ ÃáõÛÉïíáõÃÛ³Ý Ñ³Ù³ñ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</si>
  <si>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</si>
  <si>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</si>
  <si>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</si>
  <si>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</si>
  <si>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²ÛÉ ï»Õ³Ï³Ý ïáõñù»ñ</t>
  </si>
  <si>
    <t>³Û¹ ÃíáõÙ`                                                                                î»Õ³Ï³Ý í×³ñÝ»ñ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</si>
  <si>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</si>
  <si>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</si>
  <si>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</si>
  <si>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</si>
  <si>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</si>
  <si>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</si>
  <si>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</si>
  <si>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</si>
  <si>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</si>
  <si>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</si>
  <si>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</si>
  <si>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</si>
  <si>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</si>
  <si>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</si>
  <si>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</si>
  <si>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</si>
  <si>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</si>
  <si>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</si>
  <si>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</si>
  <si>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</si>
  <si>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</si>
  <si>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</si>
  <si>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</si>
  <si>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</si>
  <si>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</si>
  <si>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</si>
  <si>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</si>
  <si>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</si>
  <si>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</si>
  <si>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</si>
  <si>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</si>
  <si>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</si>
  <si>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</si>
  <si>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</si>
  <si>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</si>
  <si>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</si>
  <si>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</si>
  <si>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</si>
  <si>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</si>
  <si>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</si>
  <si>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</si>
  <si>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</si>
  <si>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</si>
  <si>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</si>
  <si>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</si>
  <si>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</si>
  <si>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</si>
  <si>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Tntesagitakan - Gorc.Tntes.</t>
  </si>
  <si>
    <t>ՀԱՏՎԱԾ  6</t>
  </si>
  <si>
    <t>ՀԱՄԱՅՆՔԻ ԲՅՈՒՋԵՅԻ ԾԱԽՍԵՐԸ` ԸՍՏ ԲՅՈՒՋԵՏԱՅԻՆ ԾԱԽՍԵՐԻ</t>
  </si>
  <si>
    <t>ԾԱԽՍԵՐԻ ԳՈՐԾԱՌՆԱԿԱՆ  ԵՎ ՏՆՏԵՍԱԳԻՏԱԿԱՆ</t>
  </si>
  <si>
    <t xml:space="preserve"> ԴԱՍԱԿԱՐԳՄԱՆ</t>
  </si>
  <si>
    <t>Ì²ÊêºðÆ  îÜîºê²¶Æî²Î²Ü  ¸²ê²Î²ð¶Ø²Ü</t>
  </si>
  <si>
    <t>(¸ºüÆòÆîÆ)   Î²î²ðØ²Ü ìºð²´ºðÚ²È</t>
  </si>
  <si>
    <t>ԿԱՄ ԴԵՖԻՑԻՏԻ (ՊԱԿԱՍՈՒՐԴԻ)üÆÜ²Üê²ìàðØ²Ü  ²Ô´ÚàôðÜºðÀ</t>
  </si>
  <si>
    <t>1.1¶áõÛù³ÛÇÝ Ñ³ñÏ»ñ ³Ýß³ñÅ ·áõÛùÇó          (ïáÕ 1111 + ïáÕ 1112) ³Û¹ ÃíáõÙ`</t>
  </si>
  <si>
    <t xml:space="preserve">   ¶áõÛù³Ñ³ñÏ Ñ³Ù³ÛÝùÝ»ñÇ í³ñã³Ï³Ý ï³ñ³ÍùÝ»ñáõÙ ·ïÝíáÕ ß»Ýù»ñÇ ¨ ßÇÝáõÃÛáõÝÝ»ñÇ Ñ³Ù³ñ</t>
  </si>
  <si>
    <t>´³ÅÇÝ</t>
  </si>
  <si>
    <t>´Ûáõç»ï³ÛÇÝ Í³Ëë»ñÇ ·áñÍ³é³Ï³Ý ¹³ë³Ï³ñ·Ù³Ý µ³ÅÇÝÝ»ñÇ, ËÙµ»ñÇ ¨ ¹³ë»ñÇ,ինչպես նաև բյուջետային ծախսերի տնտեսագիտական դասակարգման հոդվածների ³Ýí³ÝáõÙÝ»ñÁ</t>
  </si>
  <si>
    <t>ÀÝ¹³Ù»ÝÁ   (ս7+ս8)</t>
  </si>
  <si>
    <t>Բյուջետային ծախսերի գործառնական դասակարգման բաժինների,խմբերի և դասերի անվանումները</t>
  </si>
  <si>
    <t>1-1-1</t>
  </si>
  <si>
    <t>1-3-3  Զ</t>
  </si>
  <si>
    <t>1-3-3  Վ</t>
  </si>
  <si>
    <t>1-6-1</t>
  </si>
  <si>
    <t>4-5-1</t>
  </si>
  <si>
    <t>5-1-1</t>
  </si>
  <si>
    <t>5-6-1</t>
  </si>
  <si>
    <t>6-3-1</t>
  </si>
  <si>
    <t>6--4-1</t>
  </si>
  <si>
    <t>9-1-1</t>
  </si>
  <si>
    <t>9-5-1</t>
  </si>
  <si>
    <t>10-3-1</t>
  </si>
  <si>
    <t>11-1-2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</si>
  <si>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</si>
  <si>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</si>
  <si>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</si>
  <si>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</si>
  <si>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</si>
  <si>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</si>
  <si>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</si>
  <si>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</si>
  <si>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</si>
  <si>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</si>
  <si>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</si>
  <si>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</si>
  <si>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8-2-1</t>
  </si>
  <si>
    <t>2 0 20  Թ Վ Ա Կ Ա Ն Ի  Բ Յ ՈՒ Ջ Ե</t>
  </si>
  <si>
    <t>Ախուրյան համայնքի 2020թվականի բյուջեյի նախագիծ</t>
  </si>
  <si>
    <t xml:space="preserve"> -²ßË³ïáÕÝ»ñÇ ³ßË³ï³í³ñÓ»ñ ¨ Ñ³í»É³í×³ñÝ»ñ  4111</t>
  </si>
  <si>
    <t xml:space="preserve"> - ä³ñ·¨³ïñáõÙÝ»ñ, ¹ñ³Ù³Ï³Ý 4112</t>
  </si>
  <si>
    <t xml:space="preserve"> -Էներգետիկ  ծառայություններ 4212</t>
  </si>
  <si>
    <t xml:space="preserve"> -Կոմունալ ծառայություններ 4213</t>
  </si>
  <si>
    <t xml:space="preserve"> -Կապի ծառայություններ 4214</t>
  </si>
  <si>
    <t xml:space="preserve"> -Ապահովագրական ծախսեր4215</t>
  </si>
  <si>
    <t xml:space="preserve"> -Գույքի և սարքավորումների 4216  վարձակալություն</t>
  </si>
  <si>
    <t xml:space="preserve"> -Ներքին գործուղումներ  4221</t>
  </si>
  <si>
    <t xml:space="preserve"> -Տեղակատվական ծառայություններ4234</t>
  </si>
  <si>
    <t xml:space="preserve"> -Ներկայացուցչական ծախսեր 4237</t>
  </si>
  <si>
    <t xml:space="preserve"> -Ընդհանուր բնույթի այլ ծառայություններ 4239</t>
  </si>
  <si>
    <t xml:space="preserve"> -Մասնագիտական ծառայություններ4241</t>
  </si>
  <si>
    <t xml:space="preserve"> -Շենքերի և կառույցների ընթացիկ նորոգում և պահպանում 4251</t>
  </si>
  <si>
    <t xml:space="preserve"> -Մեքենաների և սարքավորումների ընթացիկ նորոգում և պահպանում4252</t>
  </si>
  <si>
    <t xml:space="preserve"> -Գրասենյակային նյութեր և հագուստ4261</t>
  </si>
  <si>
    <t xml:space="preserve"> -Տրանսպորտային նյութեր  4264</t>
  </si>
  <si>
    <t xml:space="preserve"> -Կենցաղային և հանրային սննդի նյութեր 4267</t>
  </si>
  <si>
    <t xml:space="preserve"> -Հատուկ նպատակային այլ նյութեր4269</t>
  </si>
  <si>
    <t xml:space="preserve"> -Այլ հարկեր 4822</t>
  </si>
  <si>
    <t xml:space="preserve"> -Պարտադիր վճարներ 4823</t>
  </si>
  <si>
    <t xml:space="preserve"> -Հատուկ նպատակային այլ նյութեր 4269</t>
  </si>
  <si>
    <t xml:space="preserve"> -Սուբսիդիաներ ոչ-ֆինանսական պետական (hամայնքային) կազմակերպություններին  4511</t>
  </si>
  <si>
    <t xml:space="preserve"> -Այլ կապիտալ դրամաշնորհներ  4657                                   </t>
  </si>
  <si>
    <t xml:space="preserve"> -Այլ նպաստներ բյուջեից 4729</t>
  </si>
  <si>
    <t xml:space="preserve"> -Նվիրատվություններ այլ շահույթ չհետապնդող կազմակերպություններին 4819</t>
  </si>
  <si>
    <t xml:space="preserve"> -Սուբսիդիաներ ոչ-ֆինանսական պետական (hամայնքային) կազմակերպություններին 4511</t>
  </si>
  <si>
    <t>Այլ հարկեր     4822</t>
  </si>
  <si>
    <t>Էներգետիկ ծառայություններ 4212</t>
  </si>
  <si>
    <t xml:space="preserve"> -Հուղարկավորության նպաստներ բյուջեից4726</t>
  </si>
  <si>
    <t>8-2-4</t>
  </si>
  <si>
    <t>Ð²Ø²ÚÜøÆ 2020թ ´ÚàôæºÚÆ Ì²ÊêºðÀ՝  Àêî  ´Úàôæºî²ÚÆÜ Ì²ÊêºðÆ  ¶àðÌ²èÜ²Î²Ü ¸²ê²Î²ð¶Ø²Ü</t>
  </si>
  <si>
    <t xml:space="preserve">ª                                                                                                                         1. Ð²ðÎºð ºì îàôðøºð                             (ïáÕ 1110 + ïáÕ 1120 + ïáÕ 1130 + ïáÕ 1150 + ïáÕ 1160)³Û¹ ÃíáõÙ`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</si>
  <si>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</si>
  <si>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</si>
  <si>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</si>
  <si>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</si>
  <si>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</si>
  <si>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</si>
  <si>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</si>
  <si>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</si>
  <si>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</si>
  <si>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</si>
  <si>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</si>
  <si>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</si>
  <si>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</si>
  <si>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</si>
  <si>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</si>
  <si>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</si>
  <si>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</si>
  <si>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</si>
  <si>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</si>
  <si>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</si>
  <si>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</si>
  <si>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</si>
  <si>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</si>
  <si>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</si>
  <si>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</si>
  <si>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</si>
  <si>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</si>
  <si>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</si>
  <si>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</si>
  <si>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</si>
  <si>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</si>
  <si>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</si>
  <si>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</si>
  <si>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</si>
  <si>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</si>
  <si>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</si>
  <si>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</si>
  <si>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</si>
  <si>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</si>
  <si>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</si>
  <si>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</si>
  <si>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</si>
  <si>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</si>
  <si>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</si>
  <si>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</si>
  <si>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</si>
  <si>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</si>
  <si>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</si>
  <si>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</si>
  <si>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</si>
  <si>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</si>
  <si>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</si>
  <si>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</si>
  <si>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</si>
  <si>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</si>
  <si>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</si>
  <si>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</si>
  <si>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</si>
  <si>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</si>
  <si>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</si>
  <si>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</si>
  <si>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</si>
  <si>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</si>
  <si>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</si>
  <si>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</si>
  <si>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</si>
  <si>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</si>
  <si>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</si>
  <si>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</si>
  <si>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</si>
  <si>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</si>
  <si>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</si>
  <si>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</si>
  <si>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</si>
  <si>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</si>
  <si>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</si>
  <si>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</si>
  <si>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</si>
  <si>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</si>
  <si>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</si>
  <si>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</si>
  <si>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</si>
  <si>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</si>
  <si>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</si>
  <si>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</si>
  <si>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</si>
  <si>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</si>
  <si>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</si>
  <si>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</si>
  <si>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</si>
  <si>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</si>
  <si>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</si>
  <si>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</si>
  <si>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</si>
  <si>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</si>
  <si>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</si>
  <si>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</si>
  <si>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</si>
  <si>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</si>
  <si>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</si>
  <si>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</si>
  <si>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</si>
  <si>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</si>
  <si>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</si>
  <si>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</si>
  <si>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</si>
  <si>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</si>
  <si>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</si>
  <si>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</si>
  <si>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</si>
  <si>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</si>
  <si>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</si>
  <si>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</si>
  <si>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</si>
  <si>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</si>
  <si>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</si>
  <si>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</si>
  <si>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</si>
  <si>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</si>
  <si>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</si>
  <si>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</si>
  <si>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</si>
  <si>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</si>
  <si>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</si>
  <si>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</si>
  <si>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</si>
  <si>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</si>
  <si>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</si>
  <si>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</si>
  <si>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</si>
  <si>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</si>
  <si>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</si>
  <si>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</si>
  <si>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</si>
  <si>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</si>
  <si>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</si>
  <si>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</si>
  <si>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</si>
  <si>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</si>
  <si>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</si>
  <si>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</si>
  <si>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</si>
  <si>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</si>
  <si>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</si>
  <si>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</si>
  <si>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</si>
  <si>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</si>
  <si>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</si>
  <si>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</si>
  <si>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</si>
  <si>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</si>
  <si>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</si>
  <si>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</si>
  <si>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</si>
  <si>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</si>
  <si>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</si>
  <si>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</si>
  <si>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</si>
  <si>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</si>
  <si>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</si>
  <si>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</si>
  <si>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</si>
  <si>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</si>
  <si>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</si>
  <si>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</si>
  <si>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</si>
  <si>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</si>
  <si>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</si>
  <si>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</si>
  <si>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</si>
  <si>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</si>
  <si>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</si>
  <si>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</si>
  <si>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</si>
  <si>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</si>
  <si>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</si>
  <si>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</si>
  <si>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</si>
  <si>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</si>
  <si>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</si>
  <si>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</si>
  <si>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</si>
  <si>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</si>
  <si>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</si>
  <si>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</si>
  <si>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</si>
  <si>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</si>
  <si>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</si>
  <si>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</si>
  <si>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</si>
  <si>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</si>
  <si>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</si>
  <si>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</si>
  <si>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</si>
  <si>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</si>
  <si>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</si>
  <si>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</si>
  <si>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</si>
  <si>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</si>
  <si>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</si>
  <si>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</si>
  <si>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 xml:space="preserve">        Ð²Ø²ÚÜøÆ   ´ÚàôæºÚÆ      ºÎ²ØàôîÜºðÀ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</si>
  <si>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            ³Û¹ ÃíáõÙ</t>
    </r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</si>
  <si>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</si>
  <si>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</si>
  <si>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r>
      <t xml:space="preserve">   3. ²ÚÈ ºÎ²ØàôîÜºð                                  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</si>
  <si>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r>
      <t xml:space="preserve">³Û¹ ÃíáõÙ`                      </t>
    </r>
    <r>
      <rPr>
        <b/>
        <sz val="15"/>
        <color indexed="56"/>
        <rFont val="Arial Armenian"/>
        <family val="2"/>
      </rPr>
      <t xml:space="preserve">                                                                                               3.1 îáÏáëÝ»ñ</t>
    </r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</si>
  <si>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</si>
  <si>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</t>
    </r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</si>
  <si>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</si>
  <si>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</si>
  <si>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</si>
  <si>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</si>
  <si>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r>
      <t xml:space="preserve">3.9 ²ÛÉ »Ï³ÙáõïÝ»ñ                                   </t>
    </r>
    <r>
      <rPr>
        <sz val="10"/>
        <rFont val="Arial Armenian"/>
        <family val="2"/>
      </rPr>
      <t>(ïáÕ 1391 + ïáÕ 1392 + ïáÕ 1393)</t>
    </r>
  </si>
  <si>
    <r>
      <t> </t>
    </r>
    <r>
      <rPr>
        <sz val="9"/>
        <color indexed="8"/>
        <rFont val="Arial Armenian"/>
        <family val="2"/>
      </rPr>
      <t>  (մարզի անվանումը)</t>
    </r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</si>
  <si>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</si>
  <si>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</si>
  <si>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</si>
  <si>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</si>
  <si>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</si>
  <si>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</si>
  <si>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</si>
  <si>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</si>
  <si>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</si>
  <si>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</si>
  <si>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</si>
  <si>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</si>
  <si>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</si>
  <si>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</si>
  <si>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</si>
  <si>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</si>
  <si>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</si>
  <si>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</si>
  <si>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</si>
  <si>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</si>
  <si>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</si>
  <si>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</si>
  <si>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</si>
  <si>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</si>
  <si>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</si>
  <si>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</si>
  <si>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</si>
  <si>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</si>
  <si>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</si>
  <si>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</si>
  <si>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</si>
  <si>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</si>
  <si>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</si>
  <si>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</si>
  <si>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</si>
  <si>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</si>
  <si>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</si>
  <si>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</si>
  <si>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</si>
  <si>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</si>
  <si>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</si>
  <si>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</si>
  <si>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</si>
  <si>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</si>
  <si>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</si>
  <si>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</si>
  <si>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</si>
  <si>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</si>
  <si>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</si>
  <si>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</si>
  <si>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</si>
  <si>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</si>
  <si>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</si>
  <si>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</si>
  <si>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</si>
  <si>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</si>
  <si>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</si>
  <si>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</si>
  <si>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</si>
  <si>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</si>
  <si>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</si>
  <si>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</si>
  <si>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</si>
  <si>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</si>
  <si>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</si>
  <si>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</si>
  <si>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</si>
  <si>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</si>
  <si>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</si>
  <si>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 xml:space="preserve"> Ð²Ø²ÚÜøÆ  ´ÚàôæºÚÆ Ì²ÊêºðÀ  Àêî  ´Úàôæºî²ÚÆÜ </t>
  </si>
  <si>
    <t xml:space="preserve">ՀԱՏՎԱԾ 4                     </t>
  </si>
  <si>
    <t xml:space="preserve"> Ð²Ø²ÚÜøÆ   ´ÚàôæºÚÆ Ð²ìºÈàôð¸Æ ú¶î²¶àðÌØ²Ü àôÔÔàôÂÚàôÜÜºðÀ  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</si>
  <si>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</si>
  <si>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</si>
  <si>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</si>
  <si>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</si>
  <si>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</si>
  <si>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</si>
  <si>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</si>
  <si>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</si>
  <si>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</si>
  <si>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</si>
  <si>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</si>
  <si>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</si>
  <si>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</si>
  <si>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</si>
  <si>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</si>
  <si>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</si>
  <si>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</si>
  <si>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</si>
  <si>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</si>
  <si>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</si>
  <si>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</si>
  <si>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</si>
  <si>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</si>
  <si>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</si>
  <si>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</si>
  <si>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t xml:space="preserve"> -Համակարգչային ծառայություններ 4232</t>
  </si>
  <si>
    <t xml:space="preserve"> Ð²Ø²ÚÜøÆ  ´ÚàôæºÆ  Ð²ìºÈàôð¸Æ Î²Ø ä²Î²êàôð¸Æ </t>
  </si>
  <si>
    <r>
      <t xml:space="preserve">³Û¹ ÃíáõÙ`                                 </t>
    </r>
    <r>
      <rPr>
        <b/>
        <sz val="8"/>
        <color indexed="8"/>
        <rFont val="Arial Armenian"/>
        <family val="2"/>
      </rPr>
      <t xml:space="preserve">                                                                                     2.1  ÀÝÃ³óÇÏ ³ñï³ùÇÝ å³ßïáÝ³Ï³Ý ¹ñ³Ù³ßÝáñÑÝ»ñ` ëï³óí³Í ³ÛÉ å»ïáõÃÛáõÝÝ»ñÇó</t>
    </r>
  </si>
  <si>
    <r>
      <t xml:space="preserve">    2. ä²ÞîàÜ²Î²Ü ¸ð²Ø²ÞÜàðÐÜºð              </t>
    </r>
    <r>
      <rPr>
        <sz val="8"/>
        <rFont val="Arial Armenian"/>
        <family val="2"/>
      </rPr>
      <t>(ïáÕ 1210 + ïáÕ 1220 + ïáÕ 1230 + ïáÕ 1240 + ïáÕ 1250 + ïáÕ 1260)</t>
    </r>
  </si>
  <si>
    <t xml:space="preserve"> ԱԽՈՒՐՅԱՆ     ՀԱՄԱՅՆՔԻ</t>
  </si>
  <si>
    <t xml:space="preserve">ՇԻՐԱԿԻ  ՄԱՐԶԻ </t>
  </si>
  <si>
    <r>
      <t>Հաստատված է</t>
    </r>
    <r>
      <rPr>
        <sz val="14"/>
        <color indexed="8"/>
        <rFont val="Arial Armenian"/>
        <family val="2"/>
      </rPr>
      <t xml:space="preserve">  </t>
    </r>
    <r>
      <rPr>
        <b/>
        <sz val="14"/>
        <color indexed="8"/>
        <rFont val="Arial Armenian"/>
        <family val="2"/>
      </rPr>
      <t xml:space="preserve">Ախուրյան </t>
    </r>
    <r>
      <rPr>
        <sz val="14"/>
        <color indexed="8"/>
        <rFont val="Arial Armenian"/>
        <family val="2"/>
      </rPr>
      <t xml:space="preserve">  </t>
    </r>
    <r>
      <rPr>
        <b/>
        <sz val="14"/>
        <color indexed="8"/>
        <rFont val="Arial Armenian"/>
        <family val="2"/>
      </rPr>
      <t>համայնքի</t>
    </r>
  </si>
  <si>
    <r>
      <t>ՀԱՄԱՅՆՔԻ ՂԵԿԱՎԱՐ՝</t>
    </r>
    <r>
      <rPr>
        <sz val="14"/>
        <color indexed="8"/>
        <rFont val="Arial Armenian"/>
        <family val="2"/>
      </rPr>
      <t xml:space="preserve">  </t>
    </r>
    <r>
      <rPr>
        <b/>
        <sz val="14"/>
        <color indexed="8"/>
        <rFont val="Arial Armenian"/>
        <family val="2"/>
      </rPr>
      <t>ԱՐԾՐՈՒՆԻ ՆԵՐՍԵՍԻ ԻԳԻԹՅԱՆ</t>
    </r>
  </si>
  <si>
    <r>
      <t>ավագանու 2019թվականի</t>
    </r>
    <r>
      <rPr>
        <sz val="12"/>
        <color indexed="8"/>
        <rFont val="Arial Armenian"/>
        <family val="2"/>
      </rPr>
      <t xml:space="preserve">  </t>
    </r>
    <r>
      <rPr>
        <b/>
        <sz val="12"/>
        <color indexed="8"/>
        <rFont val="Arial Armenian"/>
        <family val="2"/>
      </rPr>
      <t xml:space="preserve">դեկտեմբերի  </t>
    </r>
    <r>
      <rPr>
        <sz val="12"/>
        <color indexed="8"/>
        <rFont val="Arial Armenian"/>
        <family val="2"/>
      </rPr>
      <t xml:space="preserve">  </t>
    </r>
    <r>
      <rPr>
        <b/>
        <sz val="12"/>
        <color indexed="8"/>
        <rFont val="Arial Armenian"/>
        <family val="2"/>
      </rPr>
      <t>13-ի  N</t>
    </r>
    <r>
      <rPr>
        <sz val="12"/>
        <color indexed="8"/>
        <rFont val="Arial Armenian"/>
        <family val="2"/>
      </rPr>
      <t xml:space="preserve">  </t>
    </r>
    <r>
      <rPr>
        <b/>
        <sz val="12"/>
        <color indexed="8"/>
        <rFont val="Arial Armenian"/>
        <family val="2"/>
      </rPr>
      <t>108</t>
    </r>
    <r>
      <rPr>
        <sz val="12"/>
        <color indexed="8"/>
        <rFont val="Arial Armenian"/>
        <family val="2"/>
      </rPr>
      <t xml:space="preserve"> -Ն </t>
    </r>
    <r>
      <rPr>
        <b/>
        <sz val="12"/>
        <color indexed="8"/>
        <rFont val="Arial Armenian"/>
        <family val="2"/>
      </rPr>
      <t>որոշմամբ</t>
    </r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</si>
</sst>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</numFmts>
  <fonts count="74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b/>
      <sz val="12"/>
      <name val="Arial LatArm"/>
      <family val="2"/>
    </font>
    <font>
      <sz val="12"/>
      <name val="Arial LatArm"/>
      <family val="2"/>
    </font>
    <font>
      <sz val="12"/>
      <name val="Arial Armenian"/>
      <family val="2"/>
    </font>
    <font>
      <sz val="14"/>
      <name val="Arial Armenian"/>
      <family val="2"/>
    </font>
    <font>
      <b/>
      <sz val="11"/>
      <color indexed="8"/>
      <name val="Arial Armenian"/>
      <family val="2"/>
    </font>
    <font>
      <sz val="8"/>
      <name val="Arial Armenian"/>
      <family val="2"/>
    </font>
    <font>
      <b/>
      <sz val="10.5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b/>
      <sz val="14"/>
      <color indexed="8"/>
      <name val="Arial Armenian"/>
      <family val="2"/>
    </font>
    <font>
      <b/>
      <sz val="15"/>
      <color indexed="56"/>
      <name val="Arial Armenian"/>
      <family val="2"/>
    </font>
    <font>
      <sz val="11"/>
      <color indexed="8"/>
      <name val="Arial Armenian"/>
      <family val="2"/>
    </font>
    <font>
      <sz val="14"/>
      <color indexed="8"/>
      <name val="Arial Armenian"/>
      <family val="2"/>
    </font>
    <font>
      <sz val="9"/>
      <color indexed="8"/>
      <name val="Arial Armenian"/>
      <family val="2"/>
    </font>
    <font>
      <sz val="7.5"/>
      <color indexed="8"/>
      <name val="Arial Armenian"/>
      <family val="2"/>
    </font>
    <font>
      <b/>
      <sz val="16"/>
      <color indexed="8"/>
      <name val="Arial Armenian"/>
      <family val="2"/>
    </font>
    <font>
      <b/>
      <sz val="12"/>
      <color indexed="8"/>
      <name val="Arial Armenian"/>
      <family val="2"/>
    </font>
    <font>
      <sz val="12"/>
      <color indexed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b/>
      <sz val="11"/>
      <name val="Arial Armenian"/>
      <family val="2"/>
    </font>
    <font>
      <b/>
      <i/>
      <sz val="12"/>
      <name val="Arial Armenian"/>
      <family val="2"/>
    </font>
    <font>
      <b/>
      <sz val="9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b/>
      <i/>
      <sz val="9"/>
      <name val="Arial Armenian"/>
      <family val="2"/>
    </font>
    <font>
      <i/>
      <sz val="9"/>
      <name val="Arial Armenian"/>
      <family val="2"/>
    </font>
    <font>
      <b/>
      <i/>
      <sz val="11"/>
      <name val="Arial Armenian"/>
      <family val="2"/>
    </font>
    <font>
      <i/>
      <sz val="10"/>
      <name val="Arial Armenian"/>
      <family val="2"/>
    </font>
    <font>
      <b/>
      <sz val="10"/>
      <color indexed="8"/>
      <name val="Arial Armenian"/>
      <family val="2"/>
    </font>
    <font>
      <sz val="10"/>
      <color indexed="10"/>
      <name val="Arial Armenian"/>
      <family val="2"/>
    </font>
    <font>
      <b/>
      <sz val="14"/>
      <name val="Arial Armenian"/>
      <family val="2"/>
    </font>
    <font>
      <b/>
      <sz val="8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" fillId="0" borderId="1" applyNumberFormat="0" applyFill="0" applyProtection="0">
      <alignment horizontal="left" vertical="center" wrapText="1"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2" applyNumberFormat="0" applyAlignment="0" applyProtection="0"/>
    <xf numFmtId="0" fontId="60" fillId="27" borderId="3" applyNumberFormat="0" applyAlignment="0" applyProtection="0"/>
    <xf numFmtId="0" fontId="61" fillId="27" borderId="2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28" borderId="8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219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19" fontId="1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21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19" fontId="6" fillId="0" borderId="11" xfId="0" applyNumberFormat="1" applyFont="1" applyBorder="1" applyAlignment="1">
      <alignment horizontal="center" vertical="center"/>
    </xf>
    <xf numFmtId="219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2" fillId="0" borderId="21" xfId="0" applyFont="1" applyFill="1" applyBorder="1" applyAlignment="1" quotePrefix="1">
      <alignment horizontal="center" vertical="center"/>
    </xf>
    <xf numFmtId="49" fontId="13" fillId="0" borderId="22" xfId="0" applyNumberFormat="1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center" vertical="center" wrapText="1"/>
    </xf>
    <xf numFmtId="217" fontId="14" fillId="0" borderId="23" xfId="0" applyNumberFormat="1" applyFont="1" applyFill="1" applyBorder="1" applyAlignment="1">
      <alignment horizontal="center" vertical="center" wrapText="1"/>
    </xf>
    <xf numFmtId="217" fontId="14" fillId="0" borderId="24" xfId="0" applyNumberFormat="1" applyFont="1" applyFill="1" applyBorder="1" applyAlignment="1">
      <alignment horizontal="center" vertical="center" wrapText="1"/>
    </xf>
    <xf numFmtId="217" fontId="14" fillId="0" borderId="25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 quotePrefix="1">
      <alignment horizontal="center" vertical="center"/>
    </xf>
    <xf numFmtId="0" fontId="14" fillId="0" borderId="26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/>
    </xf>
    <xf numFmtId="217" fontId="14" fillId="0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2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217" fontId="14" fillId="0" borderId="2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/>
    </xf>
    <xf numFmtId="0" fontId="1" fillId="0" borderId="11" xfId="0" applyNumberFormat="1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/>
    </xf>
    <xf numFmtId="217" fontId="1" fillId="0" borderId="29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3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4" fillId="0" borderId="21" xfId="0" applyNumberFormat="1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vertical="center" wrapText="1"/>
    </xf>
    <xf numFmtId="217" fontId="1" fillId="0" borderId="23" xfId="0" applyNumberFormat="1" applyFont="1" applyFill="1" applyBorder="1" applyAlignment="1">
      <alignment horizontal="center" vertical="center"/>
    </xf>
    <xf numFmtId="217" fontId="1" fillId="0" borderId="21" xfId="0" applyNumberFormat="1" applyFont="1" applyFill="1" applyBorder="1" applyAlignment="1">
      <alignment horizontal="center" vertical="center"/>
    </xf>
    <xf numFmtId="217" fontId="1" fillId="0" borderId="27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indent="3"/>
    </xf>
    <xf numFmtId="49" fontId="1" fillId="0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0" borderId="21" xfId="0" applyNumberFormat="1" applyFont="1" applyFill="1" applyBorder="1" applyAlignment="1" quotePrefix="1">
      <alignment horizontal="center" vertical="center"/>
    </xf>
    <xf numFmtId="0" fontId="1" fillId="33" borderId="21" xfId="0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quotePrefix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217" fontId="1" fillId="0" borderId="17" xfId="0" applyNumberFormat="1" applyFont="1" applyFill="1" applyBorder="1" applyAlignment="1">
      <alignment horizontal="center" vertical="center"/>
    </xf>
    <xf numFmtId="217" fontId="1" fillId="0" borderId="2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left" vertical="center" wrapText="1" indent="2"/>
    </xf>
    <xf numFmtId="217" fontId="1" fillId="0" borderId="11" xfId="0" applyNumberFormat="1" applyFont="1" applyFill="1" applyBorder="1" applyAlignment="1" applyProtection="1">
      <alignment horizontal="center" vertical="center"/>
      <protection/>
    </xf>
    <xf numFmtId="217" fontId="14" fillId="0" borderId="27" xfId="0" applyNumberFormat="1" applyFont="1" applyFill="1" applyBorder="1" applyAlignment="1">
      <alignment horizontal="center" vertical="center" wrapText="1"/>
    </xf>
    <xf numFmtId="217" fontId="14" fillId="0" borderId="29" xfId="0" applyNumberFormat="1" applyFont="1" applyFill="1" applyBorder="1" applyAlignment="1">
      <alignment horizontal="center" vertical="center"/>
    </xf>
    <xf numFmtId="217" fontId="14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1" fontId="14" fillId="0" borderId="26" xfId="0" applyNumberFormat="1" applyFont="1" applyFill="1" applyBorder="1" applyAlignment="1">
      <alignment horizontal="center" vertical="center" wrapText="1"/>
    </xf>
    <xf numFmtId="217" fontId="14" fillId="0" borderId="21" xfId="0" applyNumberFormat="1" applyFont="1" applyFill="1" applyBorder="1" applyAlignment="1">
      <alignment horizontal="center" vertical="center"/>
    </xf>
    <xf numFmtId="217" fontId="14" fillId="0" borderId="3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 quotePrefix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1" fontId="14" fillId="0" borderId="28" xfId="0" applyNumberFormat="1" applyFont="1" applyFill="1" applyBorder="1" applyAlignment="1">
      <alignment horizontal="center" vertical="center" wrapText="1"/>
    </xf>
    <xf numFmtId="217" fontId="1" fillId="0" borderId="30" xfId="0" applyNumberFormat="1" applyFont="1" applyFill="1" applyBorder="1" applyAlignment="1" applyProtection="1">
      <alignment horizontal="center" vertical="center"/>
      <protection/>
    </xf>
    <xf numFmtId="217" fontId="14" fillId="0" borderId="29" xfId="0" applyNumberFormat="1" applyFont="1" applyFill="1" applyBorder="1" applyAlignment="1">
      <alignment horizontal="center" vertical="center" wrapText="1"/>
    </xf>
    <xf numFmtId="217" fontId="14" fillId="0" borderId="11" xfId="0" applyNumberFormat="1" applyFont="1" applyFill="1" applyBorder="1" applyAlignment="1">
      <alignment horizontal="center" vertical="center" wrapText="1"/>
    </xf>
    <xf numFmtId="219" fontId="1" fillId="33" borderId="0" xfId="0" applyNumberFormat="1" applyFont="1" applyFill="1" applyAlignment="1">
      <alignment vertical="center"/>
    </xf>
    <xf numFmtId="219" fontId="1" fillId="0" borderId="0" xfId="0" applyNumberFormat="1" applyFont="1" applyAlignment="1">
      <alignment vertical="center"/>
    </xf>
    <xf numFmtId="0" fontId="14" fillId="0" borderId="11" xfId="0" applyFont="1" applyFill="1" applyBorder="1" applyAlignment="1" quotePrefix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 indent="1"/>
    </xf>
    <xf numFmtId="0" fontId="14" fillId="0" borderId="28" xfId="0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vertical="center" wrapText="1"/>
    </xf>
    <xf numFmtId="49" fontId="1" fillId="0" borderId="3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 quotePrefix="1">
      <alignment vertical="center"/>
    </xf>
    <xf numFmtId="217" fontId="1" fillId="0" borderId="32" xfId="0" applyNumberFormat="1" applyFont="1" applyFill="1" applyBorder="1" applyAlignment="1">
      <alignment horizontal="center" vertical="center"/>
    </xf>
    <xf numFmtId="217" fontId="1" fillId="0" borderId="33" xfId="45" applyNumberFormat="1" applyFont="1" applyFill="1" applyBorder="1" applyAlignment="1">
      <alignment horizontal="center" vertical="center"/>
    </xf>
    <xf numFmtId="217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10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horizontal="centerContinuous" wrapText="1"/>
    </xf>
    <xf numFmtId="0" fontId="1" fillId="0" borderId="35" xfId="0" applyFont="1" applyFill="1" applyBorder="1" applyAlignment="1">
      <alignment horizontal="centerContinuous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49" fontId="25" fillId="0" borderId="37" xfId="0" applyNumberFormat="1" applyFont="1" applyFill="1" applyBorder="1" applyAlignment="1">
      <alignment horizontal="center" vertical="center" wrapText="1"/>
    </xf>
    <xf numFmtId="49" fontId="25" fillId="0" borderId="38" xfId="0" applyNumberFormat="1" applyFont="1" applyFill="1" applyBorder="1" applyAlignment="1">
      <alignment horizontal="center" vertical="center" wrapText="1"/>
    </xf>
    <xf numFmtId="49" fontId="25" fillId="0" borderId="39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wrapText="1"/>
    </xf>
    <xf numFmtId="0" fontId="14" fillId="0" borderId="38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26" fillId="0" borderId="42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 readingOrder="1"/>
    </xf>
    <xf numFmtId="217" fontId="27" fillId="0" borderId="44" xfId="0" applyNumberFormat="1" applyFont="1" applyFill="1" applyBorder="1" applyAlignment="1">
      <alignment horizontal="center" vertical="center"/>
    </xf>
    <xf numFmtId="217" fontId="27" fillId="0" borderId="4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 wrapText="1" readingOrder="1"/>
    </xf>
    <xf numFmtId="217" fontId="14" fillId="0" borderId="48" xfId="0" applyNumberFormat="1" applyFont="1" applyFill="1" applyBorder="1" applyAlignment="1">
      <alignment horizontal="center" vertical="center"/>
    </xf>
    <xf numFmtId="217" fontId="14" fillId="0" borderId="49" xfId="0" applyNumberFormat="1" applyFont="1" applyFill="1" applyBorder="1" applyAlignment="1">
      <alignment horizontal="center" vertical="center"/>
    </xf>
    <xf numFmtId="217" fontId="1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6" fillId="0" borderId="50" xfId="0" applyNumberFormat="1" applyFont="1" applyFill="1" applyBorder="1" applyAlignment="1">
      <alignment horizontal="center" vertical="center" wrapText="1" readingOrder="1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52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219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center" vertical="center" wrapText="1" readingOrder="1"/>
    </xf>
    <xf numFmtId="217" fontId="1" fillId="0" borderId="55" xfId="0" applyNumberFormat="1" applyFont="1" applyFill="1" applyBorder="1" applyAlignment="1">
      <alignment horizontal="center" vertical="center"/>
    </xf>
    <xf numFmtId="217" fontId="1" fillId="0" borderId="2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6" fillId="0" borderId="28" xfId="0" applyNumberFormat="1" applyFont="1" applyFill="1" applyBorder="1" applyAlignment="1">
      <alignment horizontal="center" vertical="center" wrapText="1" readingOrder="1"/>
    </xf>
    <xf numFmtId="0" fontId="26" fillId="0" borderId="47" xfId="0" applyNumberFormat="1" applyFont="1" applyFill="1" applyBorder="1" applyAlignment="1">
      <alignment horizontal="center" vertical="center" wrapText="1" readingOrder="1"/>
    </xf>
    <xf numFmtId="217" fontId="1" fillId="0" borderId="14" xfId="0" applyNumberFormat="1" applyFont="1" applyFill="1" applyBorder="1" applyAlignment="1">
      <alignment horizontal="center" vertical="center"/>
    </xf>
    <xf numFmtId="217" fontId="1" fillId="0" borderId="36" xfId="0" applyNumberFormat="1" applyFont="1" applyFill="1" applyBorder="1" applyAlignment="1">
      <alignment horizontal="center" vertical="center"/>
    </xf>
    <xf numFmtId="217" fontId="1" fillId="0" borderId="56" xfId="0" applyNumberFormat="1" applyFont="1" applyFill="1" applyBorder="1" applyAlignment="1">
      <alignment horizontal="center" vertical="center"/>
    </xf>
    <xf numFmtId="217" fontId="1" fillId="0" borderId="57" xfId="0" applyNumberFormat="1" applyFont="1" applyFill="1" applyBorder="1" applyAlignment="1">
      <alignment horizontal="center" vertical="center"/>
    </xf>
    <xf numFmtId="217" fontId="14" fillId="0" borderId="51" xfId="0" applyNumberFormat="1" applyFont="1" applyFill="1" applyBorder="1" applyAlignment="1">
      <alignment horizontal="center" vertical="center"/>
    </xf>
    <xf numFmtId="217" fontId="14" fillId="0" borderId="52" xfId="0" applyNumberFormat="1" applyFont="1" applyFill="1" applyBorder="1" applyAlignment="1">
      <alignment horizontal="center" vertical="center"/>
    </xf>
    <xf numFmtId="217" fontId="1" fillId="0" borderId="48" xfId="0" applyNumberFormat="1" applyFont="1" applyFill="1" applyBorder="1" applyAlignment="1">
      <alignment horizontal="center" vertical="center"/>
    </xf>
    <xf numFmtId="217" fontId="1" fillId="0" borderId="49" xfId="0" applyNumberFormat="1" applyFont="1" applyFill="1" applyBorder="1" applyAlignment="1">
      <alignment horizontal="center" vertical="center"/>
    </xf>
    <xf numFmtId="49" fontId="11" fillId="0" borderId="58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/>
    </xf>
    <xf numFmtId="0" fontId="29" fillId="0" borderId="50" xfId="0" applyNumberFormat="1" applyFont="1" applyFill="1" applyBorder="1" applyAlignment="1">
      <alignment horizontal="center" vertical="center" wrapText="1" readingOrder="1"/>
    </xf>
    <xf numFmtId="217" fontId="14" fillId="0" borderId="56" xfId="0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 wrapText="1"/>
    </xf>
    <xf numFmtId="217" fontId="1" fillId="0" borderId="44" xfId="0" applyNumberFormat="1" applyFont="1" applyFill="1" applyBorder="1" applyAlignment="1">
      <alignment horizontal="center" vertical="center"/>
    </xf>
    <xf numFmtId="217" fontId="1" fillId="0" borderId="45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49" fontId="25" fillId="0" borderId="5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 wrapText="1" readingOrder="1"/>
    </xf>
    <xf numFmtId="0" fontId="25" fillId="0" borderId="23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211" fontId="30" fillId="0" borderId="0" xfId="0" applyNumberFormat="1" applyFont="1" applyFill="1" applyBorder="1" applyAlignment="1">
      <alignment horizontal="center" vertical="top"/>
    </xf>
    <xf numFmtId="211" fontId="11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 wrapText="1"/>
    </xf>
    <xf numFmtId="217" fontId="14" fillId="0" borderId="0" xfId="0" applyNumberFormat="1" applyFont="1" applyFill="1" applyAlignment="1">
      <alignment/>
    </xf>
    <xf numFmtId="217" fontId="1" fillId="0" borderId="0" xfId="0" applyNumberFormat="1" applyFont="1" applyFill="1" applyAlignment="1">
      <alignment horizontal="left"/>
    </xf>
    <xf numFmtId="217" fontId="1" fillId="0" borderId="0" xfId="0" applyNumberFormat="1" applyFont="1" applyFill="1" applyAlignment="1">
      <alignment wrapText="1"/>
    </xf>
    <xf numFmtId="217" fontId="1" fillId="0" borderId="0" xfId="0" applyNumberFormat="1" applyFont="1" applyFill="1" applyAlignment="1">
      <alignment/>
    </xf>
    <xf numFmtId="210" fontId="11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210" fontId="26" fillId="0" borderId="0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13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" fillId="33" borderId="0" xfId="0" applyFont="1" applyFill="1" applyAlignment="1">
      <alignment/>
    </xf>
    <xf numFmtId="49" fontId="14" fillId="33" borderId="0" xfId="0" applyNumberFormat="1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4" fillId="0" borderId="33" xfId="0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top" wrapText="1"/>
    </xf>
    <xf numFmtId="49" fontId="29" fillId="0" borderId="28" xfId="0" applyNumberFormat="1" applyFont="1" applyFill="1" applyBorder="1" applyAlignment="1">
      <alignment horizontal="center"/>
    </xf>
    <xf numFmtId="217" fontId="13" fillId="0" borderId="50" xfId="0" applyNumberFormat="1" applyFont="1" applyFill="1" applyBorder="1" applyAlignment="1">
      <alignment horizontal="center" vertical="center"/>
    </xf>
    <xf numFmtId="217" fontId="13" fillId="0" borderId="51" xfId="0" applyNumberFormat="1" applyFont="1" applyFill="1" applyBorder="1" applyAlignment="1">
      <alignment horizontal="center" vertical="center"/>
    </xf>
    <xf numFmtId="217" fontId="13" fillId="0" borderId="5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top" wrapText="1"/>
    </xf>
    <xf numFmtId="217" fontId="1" fillId="0" borderId="50" xfId="0" applyNumberFormat="1" applyFont="1" applyFill="1" applyBorder="1" applyAlignment="1">
      <alignment horizontal="center" vertical="center"/>
    </xf>
    <xf numFmtId="217" fontId="1" fillId="0" borderId="0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217" fontId="1" fillId="0" borderId="0" xfId="0" applyNumberFormat="1" applyFont="1" applyAlignment="1">
      <alignment/>
    </xf>
    <xf numFmtId="49" fontId="29" fillId="0" borderId="11" xfId="0" applyNumberFormat="1" applyFont="1" applyFill="1" applyBorder="1" applyAlignment="1">
      <alignment vertical="top" wrapText="1"/>
    </xf>
    <xf numFmtId="49" fontId="29" fillId="0" borderId="28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vertical="top" wrapText="1"/>
    </xf>
    <xf numFmtId="0" fontId="29" fillId="0" borderId="28" xfId="0" applyFont="1" applyFill="1" applyBorder="1" applyAlignment="1">
      <alignment horizontal="center"/>
    </xf>
    <xf numFmtId="0" fontId="29" fillId="0" borderId="11" xfId="0" applyFont="1" applyFill="1" applyBorder="1" applyAlignment="1">
      <alignment vertical="top" wrapText="1"/>
    </xf>
    <xf numFmtId="0" fontId="29" fillId="0" borderId="28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vertical="center" wrapText="1"/>
    </xf>
    <xf numFmtId="49" fontId="32" fillId="0" borderId="11" xfId="0" applyNumberFormat="1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vertical="top" wrapText="1"/>
    </xf>
    <xf numFmtId="0" fontId="1" fillId="0" borderId="5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217" fontId="1" fillId="0" borderId="60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vertical="top" wrapText="1"/>
    </xf>
    <xf numFmtId="49" fontId="33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9" fillId="0" borderId="28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wrapText="1"/>
    </xf>
    <xf numFmtId="49" fontId="1" fillId="0" borderId="28" xfId="0" applyNumberFormat="1" applyFont="1" applyFill="1" applyBorder="1" applyAlignment="1">
      <alignment horizontal="center" vertical="top" wrapText="1"/>
    </xf>
    <xf numFmtId="217" fontId="24" fillId="0" borderId="5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1" fillId="0" borderId="61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26" fillId="0" borderId="0" xfId="0" applyFont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43" xfId="0" applyFont="1" applyFill="1" applyBorder="1" applyAlignment="1">
      <alignment wrapText="1"/>
    </xf>
    <xf numFmtId="0" fontId="14" fillId="0" borderId="63" xfId="0" applyFont="1" applyFill="1" applyBorder="1" applyAlignment="1">
      <alignment wrapText="1"/>
    </xf>
    <xf numFmtId="0" fontId="14" fillId="0" borderId="45" xfId="0" applyFont="1" applyFill="1" applyBorder="1" applyAlignment="1">
      <alignment wrapText="1"/>
    </xf>
    <xf numFmtId="0" fontId="14" fillId="0" borderId="64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Continuous" wrapText="1"/>
    </xf>
    <xf numFmtId="0" fontId="1" fillId="0" borderId="45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25" fillId="0" borderId="44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217" fontId="14" fillId="0" borderId="44" xfId="0" applyNumberFormat="1" applyFont="1" applyFill="1" applyBorder="1" applyAlignment="1">
      <alignment horizontal="center" vertical="center" wrapText="1"/>
    </xf>
    <xf numFmtId="217" fontId="1" fillId="0" borderId="0" xfId="0" applyNumberFormat="1" applyFont="1" applyFill="1" applyBorder="1" applyAlignment="1">
      <alignment vertical="center" wrapText="1"/>
    </xf>
    <xf numFmtId="217" fontId="1" fillId="33" borderId="0" xfId="0" applyNumberFormat="1" applyFont="1" applyFill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14" fillId="0" borderId="4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217" fontId="1" fillId="0" borderId="11" xfId="0" applyNumberFormat="1" applyFont="1" applyFill="1" applyBorder="1" applyAlignment="1">
      <alignment horizontal="right" wrapText="1"/>
    </xf>
    <xf numFmtId="219" fontId="1" fillId="0" borderId="11" xfId="0" applyNumberFormat="1" applyFont="1" applyFill="1" applyBorder="1" applyAlignment="1">
      <alignment horizontal="center" vertical="center" wrapText="1"/>
    </xf>
    <xf numFmtId="217" fontId="1" fillId="0" borderId="11" xfId="0" applyNumberFormat="1" applyFont="1" applyFill="1" applyBorder="1" applyAlignment="1">
      <alignment wrapText="1"/>
    </xf>
    <xf numFmtId="219" fontId="1" fillId="0" borderId="11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14" fillId="0" borderId="65" xfId="0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/>
    </xf>
    <xf numFmtId="0" fontId="29" fillId="0" borderId="67" xfId="0" applyFont="1" applyFill="1" applyBorder="1" applyAlignment="1">
      <alignment horizontal="center" wrapText="1"/>
    </xf>
    <xf numFmtId="0" fontId="14" fillId="0" borderId="68" xfId="0" applyFont="1" applyFill="1" applyBorder="1" applyAlignment="1">
      <alignment/>
    </xf>
    <xf numFmtId="217" fontId="14" fillId="0" borderId="6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47" xfId="0" applyFont="1" applyFill="1" applyBorder="1" applyAlignment="1">
      <alignment/>
    </xf>
    <xf numFmtId="0" fontId="26" fillId="0" borderId="48" xfId="0" applyFont="1" applyFill="1" applyBorder="1" applyAlignment="1">
      <alignment horizontal="center" wrapText="1"/>
    </xf>
    <xf numFmtId="0" fontId="14" fillId="0" borderId="69" xfId="0" applyFont="1" applyFill="1" applyBorder="1" applyAlignment="1">
      <alignment/>
    </xf>
    <xf numFmtId="217" fontId="14" fillId="0" borderId="46" xfId="0" applyNumberFormat="1" applyFont="1" applyFill="1" applyBorder="1" applyAlignment="1">
      <alignment horizontal="center" vertical="center"/>
    </xf>
    <xf numFmtId="217" fontId="14" fillId="0" borderId="20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/>
    </xf>
    <xf numFmtId="0" fontId="29" fillId="0" borderId="51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/>
    </xf>
    <xf numFmtId="0" fontId="26" fillId="0" borderId="51" xfId="0" applyFont="1" applyFill="1" applyBorder="1" applyAlignment="1">
      <alignment horizontal="center"/>
    </xf>
    <xf numFmtId="0" fontId="11" fillId="0" borderId="50" xfId="0" applyFont="1" applyFill="1" applyBorder="1" applyAlignment="1">
      <alignment vertical="center"/>
    </xf>
    <xf numFmtId="0" fontId="32" fillId="0" borderId="51" xfId="0" applyFont="1" applyFill="1" applyBorder="1" applyAlignment="1">
      <alignment wrapText="1"/>
    </xf>
    <xf numFmtId="0" fontId="26" fillId="0" borderId="48" xfId="0" applyFont="1" applyFill="1" applyBorder="1" applyAlignment="1">
      <alignment horizontal="left" wrapText="1"/>
    </xf>
    <xf numFmtId="217" fontId="1" fillId="0" borderId="51" xfId="0" applyNumberFormat="1" applyFont="1" applyFill="1" applyBorder="1" applyAlignment="1">
      <alignment horizontal="center" vertical="center" wrapText="1"/>
    </xf>
    <xf numFmtId="217" fontId="1" fillId="0" borderId="58" xfId="0" applyNumberFormat="1" applyFont="1" applyFill="1" applyBorder="1" applyAlignment="1">
      <alignment horizontal="center" vertical="center"/>
    </xf>
    <xf numFmtId="217" fontId="1" fillId="0" borderId="30" xfId="0" applyNumberFormat="1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wrapText="1"/>
    </xf>
    <xf numFmtId="217" fontId="1" fillId="0" borderId="58" xfId="0" applyNumberFormat="1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wrapText="1"/>
    </xf>
    <xf numFmtId="0" fontId="33" fillId="0" borderId="51" xfId="0" applyFont="1" applyFill="1" applyBorder="1" applyAlignment="1">
      <alignment/>
    </xf>
    <xf numFmtId="49" fontId="26" fillId="0" borderId="70" xfId="0" applyNumberFormat="1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wrapText="1"/>
    </xf>
    <xf numFmtId="0" fontId="37" fillId="0" borderId="0" xfId="0" applyFont="1" applyAlignment="1">
      <alignment/>
    </xf>
    <xf numFmtId="217" fontId="1" fillId="0" borderId="67" xfId="0" applyNumberFormat="1" applyFont="1" applyFill="1" applyBorder="1" applyAlignment="1">
      <alignment horizontal="center" vertical="center"/>
    </xf>
    <xf numFmtId="49" fontId="29" fillId="0" borderId="70" xfId="0" applyNumberFormat="1" applyFont="1" applyFill="1" applyBorder="1" applyAlignment="1">
      <alignment horizontal="center" vertical="center" wrapText="1"/>
    </xf>
    <xf numFmtId="0" fontId="33" fillId="0" borderId="67" xfId="0" applyFont="1" applyFill="1" applyBorder="1" applyAlignment="1">
      <alignment wrapText="1"/>
    </xf>
    <xf numFmtId="49" fontId="29" fillId="0" borderId="68" xfId="0" applyNumberFormat="1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/>
    </xf>
    <xf numFmtId="0" fontId="33" fillId="0" borderId="56" xfId="0" applyFont="1" applyFill="1" applyBorder="1" applyAlignment="1">
      <alignment wrapText="1"/>
    </xf>
    <xf numFmtId="49" fontId="29" fillId="0" borderId="72" xfId="0" applyNumberFormat="1" applyFont="1" applyFill="1" applyBorder="1" applyAlignment="1">
      <alignment horizontal="center" vertical="center" wrapText="1"/>
    </xf>
    <xf numFmtId="217" fontId="1" fillId="0" borderId="24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wrapText="1"/>
    </xf>
    <xf numFmtId="49" fontId="11" fillId="0" borderId="68" xfId="0" applyNumberFormat="1" applyFont="1" applyFill="1" applyBorder="1" applyAlignment="1">
      <alignment horizontal="center" vertical="center" wrapText="1"/>
    </xf>
    <xf numFmtId="49" fontId="11" fillId="0" borderId="70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/>
    </xf>
    <xf numFmtId="0" fontId="33" fillId="0" borderId="55" xfId="0" applyFont="1" applyFill="1" applyBorder="1" applyAlignment="1">
      <alignment wrapText="1"/>
    </xf>
    <xf numFmtId="49" fontId="11" fillId="0" borderId="73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/>
    </xf>
    <xf numFmtId="0" fontId="32" fillId="0" borderId="44" xfId="0" applyFont="1" applyFill="1" applyBorder="1" applyAlignment="1">
      <alignment wrapText="1"/>
    </xf>
    <xf numFmtId="49" fontId="11" fillId="0" borderId="63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/>
    </xf>
    <xf numFmtId="0" fontId="26" fillId="0" borderId="6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 wrapText="1"/>
    </xf>
    <xf numFmtId="217" fontId="1" fillId="0" borderId="60" xfId="0" applyNumberFormat="1" applyFont="1" applyFill="1" applyBorder="1" applyAlignment="1">
      <alignment horizontal="center" vertical="center"/>
    </xf>
    <xf numFmtId="217" fontId="1" fillId="0" borderId="53" xfId="0" applyNumberFormat="1" applyFont="1" applyFill="1" applyBorder="1" applyAlignment="1">
      <alignment horizontal="center" vertical="center" wrapText="1"/>
    </xf>
    <xf numFmtId="217" fontId="1" fillId="0" borderId="74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wrapText="1"/>
    </xf>
    <xf numFmtId="217" fontId="14" fillId="0" borderId="44" xfId="0" applyNumberFormat="1" applyFont="1" applyFill="1" applyBorder="1" applyAlignment="1">
      <alignment horizontal="center" vertical="center"/>
    </xf>
    <xf numFmtId="217" fontId="14" fillId="0" borderId="75" xfId="0" applyNumberFormat="1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wrapText="1"/>
    </xf>
    <xf numFmtId="49" fontId="11" fillId="0" borderId="69" xfId="0" applyNumberFormat="1" applyFont="1" applyFill="1" applyBorder="1" applyAlignment="1">
      <alignment horizontal="center" vertical="center" wrapText="1"/>
    </xf>
    <xf numFmtId="217" fontId="14" fillId="0" borderId="46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217" fontId="14" fillId="0" borderId="35" xfId="0" applyNumberFormat="1" applyFont="1" applyFill="1" applyBorder="1" applyAlignment="1">
      <alignment horizontal="center" vertical="center"/>
    </xf>
    <xf numFmtId="217" fontId="14" fillId="0" borderId="48" xfId="0" applyNumberFormat="1" applyFont="1" applyFill="1" applyBorder="1" applyAlignment="1">
      <alignment horizontal="center" vertical="center" wrapText="1"/>
    </xf>
    <xf numFmtId="217" fontId="14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217" fontId="1" fillId="0" borderId="15" xfId="0" applyNumberFormat="1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/>
    </xf>
    <xf numFmtId="0" fontId="29" fillId="0" borderId="44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/>
    </xf>
    <xf numFmtId="0" fontId="25" fillId="0" borderId="61" xfId="0" applyFont="1" applyFill="1" applyBorder="1" applyAlignment="1">
      <alignment horizontal="center"/>
    </xf>
    <xf numFmtId="217" fontId="14" fillId="0" borderId="60" xfId="0" applyNumberFormat="1" applyFont="1" applyFill="1" applyBorder="1" applyAlignment="1">
      <alignment horizontal="center" vertical="center"/>
    </xf>
    <xf numFmtId="217" fontId="14" fillId="0" borderId="53" xfId="0" applyNumberFormat="1" applyFont="1" applyFill="1" applyBorder="1" applyAlignment="1">
      <alignment horizontal="center" vertical="center"/>
    </xf>
    <xf numFmtId="217" fontId="14" fillId="0" borderId="74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/>
    </xf>
    <xf numFmtId="217" fontId="1" fillId="0" borderId="46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/>
    </xf>
    <xf numFmtId="0" fontId="26" fillId="0" borderId="60" xfId="0" applyFont="1" applyFill="1" applyBorder="1" applyAlignment="1">
      <alignment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vertical="center" wrapText="1"/>
    </xf>
    <xf numFmtId="0" fontId="11" fillId="0" borderId="73" xfId="0" applyFont="1" applyFill="1" applyBorder="1" applyAlignment="1">
      <alignment vertical="center" wrapText="1"/>
    </xf>
    <xf numFmtId="217" fontId="1" fillId="0" borderId="29" xfId="0" applyNumberFormat="1" applyFont="1" applyFill="1" applyBorder="1" applyAlignment="1">
      <alignment horizontal="center" vertical="center" wrapText="1"/>
    </xf>
    <xf numFmtId="217" fontId="1" fillId="0" borderId="52" xfId="0" applyNumberFormat="1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vertical="center" wrapText="1"/>
    </xf>
    <xf numFmtId="0" fontId="11" fillId="0" borderId="70" xfId="0" applyFont="1" applyFill="1" applyBorder="1" applyAlignment="1">
      <alignment vertical="center" wrapText="1"/>
    </xf>
    <xf numFmtId="0" fontId="29" fillId="0" borderId="48" xfId="0" applyFont="1" applyFill="1" applyBorder="1" applyAlignment="1">
      <alignment vertical="center" wrapText="1"/>
    </xf>
    <xf numFmtId="0" fontId="33" fillId="0" borderId="51" xfId="0" applyFont="1" applyFill="1" applyBorder="1" applyAlignment="1">
      <alignment vertical="center" wrapText="1"/>
    </xf>
    <xf numFmtId="0" fontId="32" fillId="0" borderId="51" xfId="0" applyFont="1" applyFill="1" applyBorder="1" applyAlignment="1">
      <alignment vertical="center" wrapText="1"/>
    </xf>
    <xf numFmtId="49" fontId="11" fillId="0" borderId="7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4" fillId="0" borderId="28" xfId="0" applyNumberFormat="1" applyFont="1" applyFill="1" applyBorder="1" applyAlignment="1">
      <alignment horizontal="center" vertical="center" wrapText="1" readingOrder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49" fontId="14" fillId="0" borderId="37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4" fillId="0" borderId="43" xfId="0" applyNumberFormat="1" applyFont="1" applyFill="1" applyBorder="1" applyAlignment="1">
      <alignment horizontal="center" vertical="center" wrapText="1" readingOrder="1"/>
    </xf>
    <xf numFmtId="217" fontId="14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4" fillId="0" borderId="47" xfId="0" applyNumberFormat="1" applyFont="1" applyFill="1" applyBorder="1" applyAlignment="1">
      <alignment horizontal="center" vertical="center" wrapText="1" readingOrder="1"/>
    </xf>
    <xf numFmtId="0" fontId="1" fillId="0" borderId="50" xfId="0" applyNumberFormat="1" applyFont="1" applyFill="1" applyBorder="1" applyAlignment="1">
      <alignment horizontal="center" vertical="center" wrapText="1" readingOrder="1"/>
    </xf>
    <xf numFmtId="0" fontId="1" fillId="0" borderId="29" xfId="0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/>
    </xf>
    <xf numFmtId="0" fontId="1" fillId="0" borderId="76" xfId="33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right" vertical="center" wrapText="1" readingOrder="1"/>
    </xf>
    <xf numFmtId="217" fontId="1" fillId="0" borderId="28" xfId="0" applyNumberFormat="1" applyFont="1" applyFill="1" applyBorder="1" applyAlignment="1">
      <alignment horizontal="right" vertical="center"/>
    </xf>
    <xf numFmtId="0" fontId="1" fillId="0" borderId="28" xfId="0" applyNumberFormat="1" applyFont="1" applyFill="1" applyBorder="1" applyAlignment="1">
      <alignment horizontal="center" vertical="center" wrapText="1" readingOrder="1"/>
    </xf>
    <xf numFmtId="0" fontId="1" fillId="0" borderId="47" xfId="0" applyNumberFormat="1" applyFont="1" applyFill="1" applyBorder="1" applyAlignment="1">
      <alignment horizontal="center" vertical="center" wrapText="1" readingOrder="1"/>
    </xf>
    <xf numFmtId="0" fontId="1" fillId="0" borderId="58" xfId="0" applyFont="1" applyFill="1" applyBorder="1" applyAlignment="1">
      <alignment horizontal="center" vertical="center"/>
    </xf>
    <xf numFmtId="0" fontId="1" fillId="0" borderId="70" xfId="0" applyNumberFormat="1" applyFont="1" applyFill="1" applyBorder="1" applyAlignment="1">
      <alignment horizontal="right" vertical="center" wrapText="1" readingOrder="1"/>
    </xf>
    <xf numFmtId="49" fontId="1" fillId="0" borderId="58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0" fontId="14" fillId="0" borderId="50" xfId="0" applyNumberFormat="1" applyFont="1" applyFill="1" applyBorder="1" applyAlignment="1">
      <alignment horizontal="center" vertical="center" wrapText="1" readingOrder="1"/>
    </xf>
    <xf numFmtId="0" fontId="1" fillId="0" borderId="50" xfId="0" applyNumberFormat="1" applyFont="1" applyFill="1" applyBorder="1" applyAlignment="1">
      <alignment horizontal="right" vertical="center" wrapText="1" readingOrder="1"/>
    </xf>
    <xf numFmtId="217" fontId="1" fillId="0" borderId="71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vertical="center" wrapText="1" readingOrder="1"/>
    </xf>
    <xf numFmtId="0" fontId="1" fillId="0" borderId="5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49" fontId="14" fillId="0" borderId="58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70" xfId="0" applyNumberFormat="1" applyFont="1" applyFill="1" applyBorder="1" applyAlignment="1">
      <alignment horizontal="center" vertical="center" wrapText="1" readingOrder="1"/>
    </xf>
    <xf numFmtId="0" fontId="14" fillId="0" borderId="2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wrapText="1"/>
    </xf>
    <xf numFmtId="0" fontId="25" fillId="0" borderId="21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9" fillId="0" borderId="0" xfId="0" applyFont="1" applyAlignment="1">
      <alignment/>
    </xf>
    <xf numFmtId="49" fontId="1" fillId="0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17" fontId="1" fillId="0" borderId="0" xfId="0" applyNumberFormat="1" applyFont="1" applyFill="1" applyAlignment="1">
      <alignment horizontal="left" vertical="center" wrapText="1"/>
    </xf>
    <xf numFmtId="0" fontId="14" fillId="0" borderId="79" xfId="0" applyNumberFormat="1" applyFont="1" applyFill="1" applyBorder="1" applyAlignment="1">
      <alignment horizontal="center" vertical="center" wrapText="1" readingOrder="1"/>
    </xf>
    <xf numFmtId="0" fontId="14" fillId="0" borderId="40" xfId="0" applyNumberFormat="1" applyFont="1" applyFill="1" applyBorder="1" applyAlignment="1">
      <alignment horizontal="center" vertical="center" wrapText="1" readingOrder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textRotation="90" wrapText="1"/>
    </xf>
    <xf numFmtId="0" fontId="24" fillId="0" borderId="38" xfId="0" applyFont="1" applyFill="1" applyBorder="1" applyAlignment="1">
      <alignment horizontal="center" vertical="center" textRotation="90" wrapText="1"/>
    </xf>
    <xf numFmtId="211" fontId="24" fillId="0" borderId="80" xfId="0" applyNumberFormat="1" applyFont="1" applyFill="1" applyBorder="1" applyAlignment="1">
      <alignment horizontal="center" vertical="center" textRotation="90" wrapText="1"/>
    </xf>
    <xf numFmtId="211" fontId="24" fillId="0" borderId="38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wrapText="1"/>
    </xf>
    <xf numFmtId="49" fontId="25" fillId="0" borderId="0" xfId="0" applyNumberFormat="1" applyFont="1" applyFill="1" applyAlignment="1">
      <alignment horizontal="center"/>
    </xf>
    <xf numFmtId="0" fontId="14" fillId="0" borderId="8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wrapText="1" inden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217" fontId="11" fillId="0" borderId="0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left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horizontal="center" vertical="center" textRotation="90" wrapText="1"/>
    </xf>
    <xf numFmtId="211" fontId="24" fillId="0" borderId="31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84" xfId="0" applyNumberFormat="1" applyFont="1" applyFill="1" applyBorder="1" applyAlignment="1">
      <alignment horizontal="center" vertical="center" wrapText="1" readingOrder="1"/>
    </xf>
    <xf numFmtId="0" fontId="14" fillId="0" borderId="28" xfId="0" applyNumberFormat="1" applyFont="1" applyFill="1" applyBorder="1" applyAlignment="1">
      <alignment horizontal="center" vertical="center" wrapText="1" readingOrder="1"/>
    </xf>
    <xf numFmtId="0" fontId="14" fillId="0" borderId="85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6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6384" width="9.140625" style="115" customWidth="1"/>
  </cols>
  <sheetData>
    <row r="3" spans="7:12" ht="14.25">
      <c r="G3" s="480"/>
      <c r="H3" s="480"/>
      <c r="I3" s="480"/>
      <c r="J3" s="480"/>
      <c r="K3" s="480"/>
      <c r="L3" s="480"/>
    </row>
    <row r="4" spans="1:8" ht="18">
      <c r="A4" s="481" t="s">
        <v>866</v>
      </c>
      <c r="B4" s="481"/>
      <c r="C4" s="481"/>
      <c r="D4" s="481"/>
      <c r="E4" s="481"/>
      <c r="F4" s="481"/>
      <c r="G4" s="481"/>
      <c r="H4" s="481"/>
    </row>
    <row r="5" spans="1:13" ht="14.25">
      <c r="A5" s="483" t="s">
        <v>763</v>
      </c>
      <c r="B5" s="483"/>
      <c r="C5" s="483"/>
      <c r="D5" s="483"/>
      <c r="E5" s="483"/>
      <c r="H5" s="480"/>
      <c r="I5" s="480"/>
      <c r="J5" s="480"/>
      <c r="K5" s="480"/>
      <c r="L5" s="480"/>
      <c r="M5" s="480"/>
    </row>
    <row r="6" spans="1:9" ht="18">
      <c r="A6" s="481" t="s">
        <v>865</v>
      </c>
      <c r="B6" s="481"/>
      <c r="C6" s="481"/>
      <c r="D6" s="481"/>
      <c r="E6" s="481"/>
      <c r="F6" s="481"/>
      <c r="G6" s="481"/>
      <c r="H6" s="481"/>
      <c r="I6" s="117"/>
    </row>
    <row r="7" spans="1:6" ht="14.25">
      <c r="A7" s="482" t="s">
        <v>471</v>
      </c>
      <c r="B7" s="484"/>
      <c r="C7" s="484"/>
      <c r="D7" s="484"/>
      <c r="E7" s="484"/>
      <c r="F7" s="484"/>
    </row>
    <row r="8" ht="14.25">
      <c r="A8" s="116"/>
    </row>
    <row r="9" spans="1:8" ht="19.5">
      <c r="A9" s="485" t="s">
        <v>515</v>
      </c>
      <c r="B9" s="485"/>
      <c r="C9" s="485"/>
      <c r="D9" s="485"/>
      <c r="E9" s="485"/>
      <c r="F9" s="485"/>
      <c r="G9" s="485"/>
      <c r="H9" s="485"/>
    </row>
    <row r="10" spans="1:8" ht="18">
      <c r="A10" s="119"/>
      <c r="B10" s="119"/>
      <c r="C10" s="119"/>
      <c r="D10" s="119"/>
      <c r="E10" s="119"/>
      <c r="F10" s="119"/>
      <c r="G10" s="119"/>
      <c r="H10" s="119"/>
    </row>
    <row r="11" spans="1:9" ht="18">
      <c r="A11" s="481" t="s">
        <v>867</v>
      </c>
      <c r="B11" s="481"/>
      <c r="C11" s="481"/>
      <c r="D11" s="481"/>
      <c r="E11" s="481"/>
      <c r="F11" s="481"/>
      <c r="G11" s="481"/>
      <c r="H11" s="481"/>
      <c r="I11" s="120"/>
    </row>
    <row r="12" spans="1:9" ht="14.25">
      <c r="A12" s="482" t="s">
        <v>472</v>
      </c>
      <c r="B12" s="482"/>
      <c r="C12" s="482"/>
      <c r="D12" s="482"/>
      <c r="E12" s="482"/>
      <c r="F12" s="482"/>
      <c r="G12" s="482"/>
      <c r="H12" s="482"/>
      <c r="I12" s="482"/>
    </row>
    <row r="14" spans="1:10" ht="15">
      <c r="A14" s="121" t="s">
        <v>869</v>
      </c>
      <c r="B14" s="121"/>
      <c r="C14" s="121"/>
      <c r="D14" s="121"/>
      <c r="E14" s="121"/>
      <c r="F14" s="121"/>
      <c r="G14" s="121"/>
      <c r="H14" s="121"/>
      <c r="I14" s="121"/>
      <c r="J14" s="122"/>
    </row>
    <row r="15" spans="1:7" ht="14.25">
      <c r="A15" s="482" t="s">
        <v>473</v>
      </c>
      <c r="B15" s="482"/>
      <c r="C15" s="482"/>
      <c r="D15" s="482"/>
      <c r="E15" s="482"/>
      <c r="F15" s="482"/>
      <c r="G15" s="482"/>
    </row>
    <row r="16" spans="1:7" ht="14.25">
      <c r="A16" s="118"/>
      <c r="B16" s="118"/>
      <c r="C16" s="118"/>
      <c r="D16" s="118"/>
      <c r="E16" s="118"/>
      <c r="F16" s="118"/>
      <c r="G16" s="118"/>
    </row>
    <row r="17" spans="1:7" ht="14.25">
      <c r="A17" s="118"/>
      <c r="B17" s="118"/>
      <c r="C17" s="118"/>
      <c r="D17" s="118"/>
      <c r="E17" s="118"/>
      <c r="F17" s="118"/>
      <c r="G17" s="118"/>
    </row>
    <row r="19" spans="1:9" ht="18">
      <c r="A19" s="481" t="s">
        <v>868</v>
      </c>
      <c r="B19" s="481"/>
      <c r="C19" s="481"/>
      <c r="D19" s="481"/>
      <c r="E19" s="481"/>
      <c r="F19" s="481"/>
      <c r="G19" s="481"/>
      <c r="H19" s="481"/>
      <c r="I19" s="481"/>
    </row>
    <row r="20" spans="1:9" ht="14.25">
      <c r="A20" s="482" t="s">
        <v>474</v>
      </c>
      <c r="B20" s="482"/>
      <c r="C20" s="482"/>
      <c r="D20" s="482"/>
      <c r="E20" s="482"/>
      <c r="F20" s="482"/>
      <c r="G20" s="482"/>
      <c r="H20" s="482"/>
      <c r="I20" s="482"/>
    </row>
  </sheetData>
  <sheetProtection/>
  <mergeCells count="12">
    <mergeCell ref="A6:H6"/>
    <mergeCell ref="A11:H11"/>
    <mergeCell ref="G3:L3"/>
    <mergeCell ref="A19:I19"/>
    <mergeCell ref="A20:I20"/>
    <mergeCell ref="A4:H4"/>
    <mergeCell ref="A5:E5"/>
    <mergeCell ref="A7:F7"/>
    <mergeCell ref="A9:H9"/>
    <mergeCell ref="A12:I12"/>
    <mergeCell ref="A15:G15"/>
    <mergeCell ref="H5:M5"/>
  </mergeCells>
  <printOptions/>
  <pageMargins left="0.23" right="0.35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H113" sqref="H113"/>
    </sheetView>
  </sheetViews>
  <sheetFormatPr defaultColWidth="9.140625" defaultRowHeight="12.75"/>
  <cols>
    <col min="1" max="1" width="7.7109375" style="40" bestFit="1" customWidth="1"/>
    <col min="2" max="2" width="42.421875" style="114" customWidth="1"/>
    <col min="3" max="3" width="8.7109375" style="40" customWidth="1"/>
    <col min="4" max="4" width="13.8515625" style="29" customWidth="1"/>
    <col min="5" max="5" width="14.140625" style="89" customWidth="1"/>
    <col min="6" max="6" width="12.140625" style="89" customWidth="1"/>
    <col min="7" max="7" width="10.8515625" style="29" customWidth="1"/>
    <col min="8" max="8" width="14.140625" style="89" customWidth="1"/>
    <col min="9" max="9" width="14.140625" style="29" customWidth="1"/>
    <col min="10" max="10" width="9.57421875" style="30" bestFit="1" customWidth="1"/>
    <col min="11" max="16384" width="9.140625" style="30" customWidth="1"/>
  </cols>
  <sheetData>
    <row r="1" spans="3:8" s="21" customFormat="1" ht="28.5" customHeight="1">
      <c r="C1" s="22" t="s">
        <v>217</v>
      </c>
      <c r="D1" s="23"/>
      <c r="E1" s="480"/>
      <c r="F1" s="480"/>
      <c r="G1" s="480"/>
      <c r="H1" s="25"/>
    </row>
    <row r="2" spans="2:8" s="21" customFormat="1" ht="24.75" customHeight="1">
      <c r="B2" s="487" t="s">
        <v>750</v>
      </c>
      <c r="C2" s="487"/>
      <c r="D2" s="487"/>
      <c r="E2" s="487"/>
      <c r="F2" s="487"/>
      <c r="H2" s="25"/>
    </row>
    <row r="3" spans="5:8" s="21" customFormat="1" ht="13.5" thickBot="1">
      <c r="E3" s="486" t="s">
        <v>218</v>
      </c>
      <c r="F3" s="486"/>
      <c r="G3" s="25"/>
      <c r="H3" s="25"/>
    </row>
    <row r="4" spans="1:8" ht="12.75" customHeight="1">
      <c r="A4" s="488" t="s">
        <v>352</v>
      </c>
      <c r="B4" s="488" t="s">
        <v>78</v>
      </c>
      <c r="C4" s="490" t="s">
        <v>351</v>
      </c>
      <c r="D4" s="492" t="s">
        <v>357</v>
      </c>
      <c r="E4" s="27" t="s">
        <v>284</v>
      </c>
      <c r="F4" s="28"/>
      <c r="G4" s="25"/>
      <c r="H4" s="25"/>
    </row>
    <row r="5" spans="1:8" ht="26.25" customHeight="1" thickBot="1">
      <c r="A5" s="489"/>
      <c r="B5" s="489"/>
      <c r="C5" s="491"/>
      <c r="D5" s="493"/>
      <c r="E5" s="32" t="s">
        <v>353</v>
      </c>
      <c r="F5" s="33" t="s">
        <v>354</v>
      </c>
      <c r="G5" s="25"/>
      <c r="H5" s="25"/>
    </row>
    <row r="6" spans="1:9" s="40" customFormat="1" ht="12.75">
      <c r="A6" s="34">
        <v>1</v>
      </c>
      <c r="B6" s="35">
        <v>2</v>
      </c>
      <c r="C6" s="36">
        <v>3</v>
      </c>
      <c r="D6" s="37">
        <v>4</v>
      </c>
      <c r="E6" s="38">
        <v>5</v>
      </c>
      <c r="F6" s="39">
        <v>6</v>
      </c>
      <c r="G6" s="25"/>
      <c r="H6" s="25"/>
      <c r="I6" s="29"/>
    </row>
    <row r="7" spans="1:9" s="21" customFormat="1" ht="48" customHeight="1">
      <c r="A7" s="41" t="s">
        <v>708</v>
      </c>
      <c r="B7" s="42" t="s">
        <v>751</v>
      </c>
      <c r="C7" s="43"/>
      <c r="D7" s="44">
        <f>SUM(D8,D46,D65)</f>
        <v>547750.4</v>
      </c>
      <c r="E7" s="45">
        <f>SUM(E8,E46,E65)</f>
        <v>547750.4</v>
      </c>
      <c r="F7" s="46">
        <f>SUM(F8,F46,F65)</f>
        <v>0</v>
      </c>
      <c r="G7" s="25"/>
      <c r="H7" s="25"/>
      <c r="I7" s="29"/>
    </row>
    <row r="8" spans="1:9" s="51" customFormat="1" ht="68.25" customHeight="1">
      <c r="A8" s="47" t="s">
        <v>709</v>
      </c>
      <c r="B8" s="48" t="s">
        <v>548</v>
      </c>
      <c r="C8" s="49">
        <v>7100</v>
      </c>
      <c r="D8" s="44">
        <f>SUM(D9,D12,D14,D36,D40)</f>
        <v>121836.70000000001</v>
      </c>
      <c r="E8" s="45">
        <f>SUM(E9,E12,E14,E36,E40)</f>
        <v>121836.70000000001</v>
      </c>
      <c r="F8" s="50" t="s">
        <v>714</v>
      </c>
      <c r="G8" s="25"/>
      <c r="H8" s="25"/>
      <c r="I8" s="29"/>
    </row>
    <row r="9" spans="1:9" s="51" customFormat="1" ht="30.75" customHeight="1">
      <c r="A9" s="47" t="s">
        <v>376</v>
      </c>
      <c r="B9" s="52" t="s">
        <v>483</v>
      </c>
      <c r="C9" s="53">
        <v>7131</v>
      </c>
      <c r="D9" s="44">
        <f>SUM(D10:D11)</f>
        <v>55554.100000000006</v>
      </c>
      <c r="E9" s="54">
        <f>SUM(E10:E11)</f>
        <v>55554.100000000006</v>
      </c>
      <c r="F9" s="50" t="s">
        <v>714</v>
      </c>
      <c r="G9" s="25"/>
      <c r="H9" s="25"/>
      <c r="I9" s="29"/>
    </row>
    <row r="10" spans="1:8" ht="46.5" customHeight="1">
      <c r="A10" s="55" t="s">
        <v>92</v>
      </c>
      <c r="B10" s="56" t="s">
        <v>484</v>
      </c>
      <c r="C10" s="57"/>
      <c r="D10" s="58">
        <f>SUM(E10:F10)</f>
        <v>4744.8</v>
      </c>
      <c r="E10" s="59">
        <v>4744.8</v>
      </c>
      <c r="F10" s="60" t="s">
        <v>714</v>
      </c>
      <c r="G10" s="25"/>
      <c r="H10" s="25"/>
    </row>
    <row r="11" spans="1:8" ht="32.25" customHeight="1">
      <c r="A11" s="61">
        <v>1112</v>
      </c>
      <c r="B11" s="56" t="s">
        <v>79</v>
      </c>
      <c r="C11" s="57"/>
      <c r="D11" s="58">
        <f>SUM(E11:F11)</f>
        <v>50809.3</v>
      </c>
      <c r="E11" s="59">
        <v>50809.3</v>
      </c>
      <c r="F11" s="60" t="s">
        <v>714</v>
      </c>
      <c r="G11" s="25"/>
      <c r="H11" s="25"/>
    </row>
    <row r="12" spans="1:9" s="51" customFormat="1" ht="19.5" customHeight="1">
      <c r="A12" s="62">
        <v>1120</v>
      </c>
      <c r="B12" s="63" t="s">
        <v>80</v>
      </c>
      <c r="C12" s="53">
        <v>7136</v>
      </c>
      <c r="D12" s="44">
        <f>SUM(D13)</f>
        <v>60640.6</v>
      </c>
      <c r="E12" s="54">
        <f>SUM(E13)</f>
        <v>60640.6</v>
      </c>
      <c r="F12" s="50" t="s">
        <v>714</v>
      </c>
      <c r="G12" s="25"/>
      <c r="H12" s="25"/>
      <c r="I12" s="29"/>
    </row>
    <row r="13" spans="1:8" ht="34.5" customHeight="1">
      <c r="A13" s="55" t="s">
        <v>93</v>
      </c>
      <c r="B13" s="474" t="s">
        <v>216</v>
      </c>
      <c r="C13" s="57"/>
      <c r="D13" s="58">
        <f>SUM(E13:F13)</f>
        <v>60640.6</v>
      </c>
      <c r="E13" s="59">
        <v>60640.6</v>
      </c>
      <c r="F13" s="60" t="s">
        <v>714</v>
      </c>
      <c r="G13" s="25"/>
      <c r="H13" s="25"/>
    </row>
    <row r="14" spans="1:9" s="51" customFormat="1" ht="45" customHeight="1">
      <c r="A14" s="47" t="s">
        <v>379</v>
      </c>
      <c r="B14" s="63" t="s">
        <v>81</v>
      </c>
      <c r="C14" s="64">
        <v>7145</v>
      </c>
      <c r="D14" s="44">
        <f>SUM(D15)</f>
        <v>2342</v>
      </c>
      <c r="E14" s="54">
        <f>SUM(E15)</f>
        <v>2342</v>
      </c>
      <c r="F14" s="50" t="s">
        <v>714</v>
      </c>
      <c r="G14" s="25"/>
      <c r="H14" s="25"/>
      <c r="I14" s="29"/>
    </row>
    <row r="15" spans="1:8" ht="101.25" customHeight="1">
      <c r="A15" s="65" t="s">
        <v>94</v>
      </c>
      <c r="B15" s="66" t="s">
        <v>405</v>
      </c>
      <c r="C15" s="26">
        <v>7145</v>
      </c>
      <c r="D15" s="67">
        <f>D16+D19+D20+D21+D23+D24+D25+D26+D27+D28+D29+D30+D31+D32+D33+D34+D35</f>
        <v>2342</v>
      </c>
      <c r="E15" s="68">
        <f>E16+E19+E20+E21+E23+E24+E25+E26+E27+E28+E29+E30+E31+E32+E33+E34+E35</f>
        <v>2342</v>
      </c>
      <c r="F15" s="69" t="s">
        <v>714</v>
      </c>
      <c r="G15" s="25"/>
      <c r="H15" s="25"/>
    </row>
    <row r="16" spans="1:9" s="21" customFormat="1" ht="75" customHeight="1">
      <c r="A16" s="65" t="s">
        <v>95</v>
      </c>
      <c r="B16" s="52" t="s">
        <v>406</v>
      </c>
      <c r="C16" s="70"/>
      <c r="D16" s="67">
        <f>SUM(D17:D18)</f>
        <v>0</v>
      </c>
      <c r="E16" s="68">
        <f>SUM(E17:E18)</f>
        <v>0</v>
      </c>
      <c r="F16" s="69" t="s">
        <v>714</v>
      </c>
      <c r="G16" s="25"/>
      <c r="H16" s="25"/>
      <c r="I16" s="29"/>
    </row>
    <row r="17" spans="1:9" s="21" customFormat="1" ht="42" customHeight="1">
      <c r="A17" s="55" t="s">
        <v>407</v>
      </c>
      <c r="B17" s="71" t="s">
        <v>408</v>
      </c>
      <c r="C17" s="57"/>
      <c r="D17" s="58">
        <f>E17</f>
        <v>0</v>
      </c>
      <c r="E17" s="59"/>
      <c r="F17" s="60" t="s">
        <v>714</v>
      </c>
      <c r="G17" s="25"/>
      <c r="H17" s="25"/>
      <c r="I17" s="29"/>
    </row>
    <row r="18" spans="1:9" s="21" customFormat="1" ht="29.25" customHeight="1">
      <c r="A18" s="55" t="s">
        <v>409</v>
      </c>
      <c r="B18" s="72" t="s">
        <v>410</v>
      </c>
      <c r="C18" s="57"/>
      <c r="D18" s="58">
        <f>E18</f>
        <v>0</v>
      </c>
      <c r="E18" s="59"/>
      <c r="F18" s="60" t="s">
        <v>714</v>
      </c>
      <c r="G18" s="25"/>
      <c r="H18" s="25"/>
      <c r="I18" s="29"/>
    </row>
    <row r="19" spans="1:9" s="21" customFormat="1" ht="118.5" customHeight="1">
      <c r="A19" s="55" t="s">
        <v>96</v>
      </c>
      <c r="B19" s="71" t="s">
        <v>411</v>
      </c>
      <c r="C19" s="57"/>
      <c r="D19" s="58">
        <f>E19</f>
        <v>0</v>
      </c>
      <c r="E19" s="59"/>
      <c r="F19" s="60" t="s">
        <v>714</v>
      </c>
      <c r="G19" s="25"/>
      <c r="H19" s="25"/>
      <c r="I19" s="29"/>
    </row>
    <row r="20" spans="1:9" s="21" customFormat="1" ht="48" customHeight="1">
      <c r="A20" s="73" t="s">
        <v>97</v>
      </c>
      <c r="B20" s="71" t="s">
        <v>412</v>
      </c>
      <c r="C20" s="57"/>
      <c r="D20" s="58">
        <f>SUM(E20:F20)</f>
        <v>0</v>
      </c>
      <c r="E20" s="59"/>
      <c r="F20" s="60" t="s">
        <v>714</v>
      </c>
      <c r="G20" s="25"/>
      <c r="H20" s="25"/>
      <c r="I20" s="29"/>
    </row>
    <row r="21" spans="1:9" s="21" customFormat="1" ht="62.25" customHeight="1">
      <c r="A21" s="55" t="s">
        <v>98</v>
      </c>
      <c r="B21" s="71" t="s">
        <v>413</v>
      </c>
      <c r="C21" s="57"/>
      <c r="D21" s="58">
        <f aca="true" t="shared" si="0" ref="D21:D35">E21</f>
        <v>200</v>
      </c>
      <c r="E21" s="59">
        <v>200</v>
      </c>
      <c r="F21" s="60" t="s">
        <v>714</v>
      </c>
      <c r="G21" s="25"/>
      <c r="H21" s="25"/>
      <c r="I21" s="29"/>
    </row>
    <row r="22" spans="1:9" s="21" customFormat="1" ht="111" customHeight="1">
      <c r="A22" s="61">
        <v>1136</v>
      </c>
      <c r="B22" s="71" t="s">
        <v>414</v>
      </c>
      <c r="C22" s="57"/>
      <c r="D22" s="58">
        <f t="shared" si="0"/>
        <v>0</v>
      </c>
      <c r="E22" s="59"/>
      <c r="F22" s="60" t="s">
        <v>714</v>
      </c>
      <c r="G22" s="25"/>
      <c r="H22" s="25"/>
      <c r="I22" s="29"/>
    </row>
    <row r="23" spans="1:9" s="21" customFormat="1" ht="63.75">
      <c r="A23" s="61">
        <v>1137</v>
      </c>
      <c r="B23" s="74" t="s">
        <v>415</v>
      </c>
      <c r="C23" s="57"/>
      <c r="D23" s="58">
        <f t="shared" si="0"/>
        <v>0</v>
      </c>
      <c r="E23" s="59"/>
      <c r="F23" s="60" t="s">
        <v>714</v>
      </c>
      <c r="G23" s="25"/>
      <c r="H23" s="25"/>
      <c r="I23" s="29"/>
    </row>
    <row r="24" spans="1:9" s="21" customFormat="1" ht="48" customHeight="1">
      <c r="A24" s="61">
        <v>1138</v>
      </c>
      <c r="B24" s="71" t="s">
        <v>416</v>
      </c>
      <c r="C24" s="57"/>
      <c r="D24" s="58">
        <f t="shared" si="0"/>
        <v>1464</v>
      </c>
      <c r="E24" s="59">
        <v>1464</v>
      </c>
      <c r="F24" s="60" t="s">
        <v>714</v>
      </c>
      <c r="G24" s="25"/>
      <c r="H24" s="25"/>
      <c r="I24" s="29"/>
    </row>
    <row r="25" spans="1:9" s="21" customFormat="1" ht="35.25" customHeight="1">
      <c r="A25" s="75">
        <v>1139</v>
      </c>
      <c r="B25" s="74" t="s">
        <v>417</v>
      </c>
      <c r="C25" s="57"/>
      <c r="D25" s="58">
        <f t="shared" si="0"/>
        <v>0</v>
      </c>
      <c r="E25" s="59"/>
      <c r="F25" s="60" t="s">
        <v>714</v>
      </c>
      <c r="G25" s="25"/>
      <c r="H25" s="25"/>
      <c r="I25" s="29"/>
    </row>
    <row r="26" spans="1:9" s="21" customFormat="1" ht="78.75" customHeight="1">
      <c r="A26" s="75">
        <v>1140</v>
      </c>
      <c r="B26" s="74" t="s">
        <v>418</v>
      </c>
      <c r="C26" s="57"/>
      <c r="D26" s="58">
        <f t="shared" si="0"/>
        <v>0</v>
      </c>
      <c r="E26" s="59"/>
      <c r="F26" s="60" t="s">
        <v>714</v>
      </c>
      <c r="G26" s="25"/>
      <c r="H26" s="25"/>
      <c r="I26" s="29"/>
    </row>
    <row r="27" spans="1:9" s="21" customFormat="1" ht="53.25" customHeight="1">
      <c r="A27" s="75">
        <v>1141</v>
      </c>
      <c r="B27" s="76" t="s">
        <v>419</v>
      </c>
      <c r="C27" s="57"/>
      <c r="D27" s="58">
        <f t="shared" si="0"/>
        <v>0</v>
      </c>
      <c r="E27" s="59"/>
      <c r="F27" s="60" t="s">
        <v>714</v>
      </c>
      <c r="G27" s="25"/>
      <c r="H27" s="25"/>
      <c r="I27" s="29"/>
    </row>
    <row r="28" spans="1:9" s="21" customFormat="1" ht="70.5" customHeight="1">
      <c r="A28" s="75">
        <v>1142</v>
      </c>
      <c r="B28" s="74" t="s">
        <v>420</v>
      </c>
      <c r="C28" s="57"/>
      <c r="D28" s="58">
        <f t="shared" si="0"/>
        <v>0</v>
      </c>
      <c r="E28" s="59"/>
      <c r="F28" s="60" t="s">
        <v>714</v>
      </c>
      <c r="G28" s="25"/>
      <c r="H28" s="25"/>
      <c r="I28" s="29"/>
    </row>
    <row r="29" spans="1:9" s="21" customFormat="1" ht="26.25" customHeight="1">
      <c r="A29" s="75">
        <v>1143</v>
      </c>
      <c r="B29" s="71" t="s">
        <v>421</v>
      </c>
      <c r="C29" s="57"/>
      <c r="D29" s="58">
        <f t="shared" si="0"/>
        <v>678</v>
      </c>
      <c r="E29" s="59">
        <v>678</v>
      </c>
      <c r="F29" s="60" t="s">
        <v>714</v>
      </c>
      <c r="G29" s="25"/>
      <c r="H29" s="25"/>
      <c r="I29" s="29"/>
    </row>
    <row r="30" spans="1:9" s="21" customFormat="1" ht="89.25">
      <c r="A30" s="75">
        <v>1144</v>
      </c>
      <c r="B30" s="76" t="s">
        <v>422</v>
      </c>
      <c r="C30" s="57"/>
      <c r="D30" s="58">
        <f t="shared" si="0"/>
        <v>0</v>
      </c>
      <c r="E30" s="59"/>
      <c r="F30" s="60" t="s">
        <v>714</v>
      </c>
      <c r="G30" s="25"/>
      <c r="H30" s="25"/>
      <c r="I30" s="29"/>
    </row>
    <row r="31" spans="1:9" s="21" customFormat="1" ht="63.75">
      <c r="A31" s="75">
        <v>1145</v>
      </c>
      <c r="B31" s="76" t="s">
        <v>423</v>
      </c>
      <c r="C31" s="57"/>
      <c r="D31" s="58">
        <f t="shared" si="0"/>
        <v>0</v>
      </c>
      <c r="E31" s="59"/>
      <c r="F31" s="60" t="s">
        <v>714</v>
      </c>
      <c r="G31" s="25"/>
      <c r="H31" s="25"/>
      <c r="I31" s="29"/>
    </row>
    <row r="32" spans="1:9" s="21" customFormat="1" ht="70.5" customHeight="1">
      <c r="A32" s="75">
        <v>1146</v>
      </c>
      <c r="B32" s="76" t="s">
        <v>424</v>
      </c>
      <c r="C32" s="57"/>
      <c r="D32" s="58">
        <f t="shared" si="0"/>
        <v>0</v>
      </c>
      <c r="E32" s="59"/>
      <c r="F32" s="60" t="s">
        <v>714</v>
      </c>
      <c r="G32" s="25"/>
      <c r="H32" s="25"/>
      <c r="I32" s="29"/>
    </row>
    <row r="33" spans="1:9" s="21" customFormat="1" ht="42.75" customHeight="1">
      <c r="A33" s="77">
        <v>1147</v>
      </c>
      <c r="B33" s="76" t="s">
        <v>425</v>
      </c>
      <c r="C33" s="57"/>
      <c r="D33" s="58">
        <f t="shared" si="0"/>
        <v>0</v>
      </c>
      <c r="E33" s="59"/>
      <c r="F33" s="60" t="s">
        <v>714</v>
      </c>
      <c r="G33" s="25"/>
      <c r="H33" s="25"/>
      <c r="I33" s="29"/>
    </row>
    <row r="34" spans="1:9" s="21" customFormat="1" ht="49.5" customHeight="1">
      <c r="A34" s="77">
        <v>1148</v>
      </c>
      <c r="B34" s="76" t="s">
        <v>467</v>
      </c>
      <c r="C34" s="57"/>
      <c r="D34" s="58">
        <f t="shared" si="0"/>
        <v>0</v>
      </c>
      <c r="E34" s="59"/>
      <c r="F34" s="60"/>
      <c r="G34" s="25"/>
      <c r="H34" s="25"/>
      <c r="I34" s="29"/>
    </row>
    <row r="35" spans="1:9" s="21" customFormat="1" ht="18.75" customHeight="1">
      <c r="A35" s="75">
        <v>1149</v>
      </c>
      <c r="B35" s="76" t="s">
        <v>426</v>
      </c>
      <c r="C35" s="57"/>
      <c r="D35" s="58">
        <f t="shared" si="0"/>
        <v>0</v>
      </c>
      <c r="E35" s="59"/>
      <c r="F35" s="60" t="s">
        <v>714</v>
      </c>
      <c r="G35" s="25"/>
      <c r="H35" s="25"/>
      <c r="I35" s="29"/>
    </row>
    <row r="36" spans="1:9" s="51" customFormat="1" ht="38.25">
      <c r="A36" s="62">
        <v>1150</v>
      </c>
      <c r="B36" s="63" t="s">
        <v>82</v>
      </c>
      <c r="C36" s="53">
        <v>7146</v>
      </c>
      <c r="D36" s="44">
        <f>SUM(D37)</f>
        <v>3300</v>
      </c>
      <c r="E36" s="54">
        <f>SUM(E37)</f>
        <v>3300</v>
      </c>
      <c r="F36" s="50" t="s">
        <v>714</v>
      </c>
      <c r="G36" s="25"/>
      <c r="H36" s="25"/>
      <c r="I36" s="29"/>
    </row>
    <row r="37" spans="1:8" ht="60.75" customHeight="1">
      <c r="A37" s="75">
        <v>1151</v>
      </c>
      <c r="B37" s="56" t="s">
        <v>220</v>
      </c>
      <c r="C37" s="57"/>
      <c r="D37" s="67">
        <f>SUM(D38,D39)</f>
        <v>3300</v>
      </c>
      <c r="E37" s="59">
        <f>SUM(E38,E39)</f>
        <v>3300</v>
      </c>
      <c r="F37" s="60" t="s">
        <v>714</v>
      </c>
      <c r="G37" s="25"/>
      <c r="H37" s="25"/>
    </row>
    <row r="38" spans="1:9" s="21" customFormat="1" ht="132.75" customHeight="1">
      <c r="A38" s="78">
        <v>1152</v>
      </c>
      <c r="B38" s="79" t="s">
        <v>221</v>
      </c>
      <c r="C38" s="36"/>
      <c r="D38" s="58">
        <f>SUM(E38:F38)</f>
        <v>2500</v>
      </c>
      <c r="E38" s="80">
        <v>2500</v>
      </c>
      <c r="F38" s="81" t="s">
        <v>714</v>
      </c>
      <c r="G38" s="25"/>
      <c r="H38" s="25"/>
      <c r="I38" s="29"/>
    </row>
    <row r="39" spans="1:9" s="21" customFormat="1" ht="104.25" customHeight="1">
      <c r="A39" s="82">
        <v>1153</v>
      </c>
      <c r="B39" s="71" t="s">
        <v>273</v>
      </c>
      <c r="C39" s="57"/>
      <c r="D39" s="58">
        <f>SUM(E39:F39)</f>
        <v>800</v>
      </c>
      <c r="E39" s="59">
        <v>800</v>
      </c>
      <c r="F39" s="60" t="s">
        <v>714</v>
      </c>
      <c r="G39" s="25"/>
      <c r="H39" s="25"/>
      <c r="I39" s="29"/>
    </row>
    <row r="40" spans="1:9" s="51" customFormat="1" ht="29.25" customHeight="1">
      <c r="A40" s="62">
        <v>1160</v>
      </c>
      <c r="B40" s="63" t="s">
        <v>752</v>
      </c>
      <c r="C40" s="49">
        <v>7161</v>
      </c>
      <c r="D40" s="44">
        <f>SUM(D41,D45)</f>
        <v>0</v>
      </c>
      <c r="E40" s="54">
        <f>SUM(E41,E45)</f>
        <v>0</v>
      </c>
      <c r="F40" s="50" t="s">
        <v>714</v>
      </c>
      <c r="G40" s="25"/>
      <c r="H40" s="25"/>
      <c r="I40" s="29"/>
    </row>
    <row r="41" spans="1:8" ht="95.25" customHeight="1">
      <c r="A41" s="75">
        <v>1161</v>
      </c>
      <c r="B41" s="66" t="s">
        <v>222</v>
      </c>
      <c r="C41" s="26"/>
      <c r="D41" s="67">
        <f>SUM(D42:D44)</f>
        <v>0</v>
      </c>
      <c r="E41" s="68">
        <f>SUM(E42:E44)</f>
        <v>0</v>
      </c>
      <c r="F41" s="69" t="s">
        <v>714</v>
      </c>
      <c r="G41" s="25"/>
      <c r="H41" s="25"/>
    </row>
    <row r="42" spans="1:9" s="21" customFormat="1" ht="25.5">
      <c r="A42" s="83">
        <v>1162</v>
      </c>
      <c r="B42" s="71" t="s">
        <v>223</v>
      </c>
      <c r="C42" s="57"/>
      <c r="D42" s="58">
        <f>SUM(E42:F42)</f>
        <v>0</v>
      </c>
      <c r="E42" s="59"/>
      <c r="F42" s="60" t="s">
        <v>714</v>
      </c>
      <c r="G42" s="25"/>
      <c r="H42" s="25"/>
      <c r="I42" s="29"/>
    </row>
    <row r="43" spans="1:9" s="21" customFormat="1" ht="30" customHeight="1">
      <c r="A43" s="83">
        <v>1163</v>
      </c>
      <c r="B43" s="84" t="s">
        <v>83</v>
      </c>
      <c r="C43" s="57"/>
      <c r="D43" s="58">
        <f>SUM(E43:F43)</f>
        <v>0</v>
      </c>
      <c r="E43" s="85"/>
      <c r="F43" s="60" t="s">
        <v>714</v>
      </c>
      <c r="G43" s="25"/>
      <c r="H43" s="25"/>
      <c r="I43" s="29"/>
    </row>
    <row r="44" spans="1:9" s="21" customFormat="1" ht="63.75">
      <c r="A44" s="83">
        <v>1164</v>
      </c>
      <c r="B44" s="84" t="s">
        <v>240</v>
      </c>
      <c r="C44" s="57"/>
      <c r="D44" s="58">
        <f>SUM(E44:F44)</f>
        <v>0</v>
      </c>
      <c r="E44" s="85"/>
      <c r="F44" s="60" t="s">
        <v>714</v>
      </c>
      <c r="G44" s="25"/>
      <c r="H44" s="25"/>
      <c r="I44" s="29"/>
    </row>
    <row r="45" spans="1:9" s="21" customFormat="1" ht="89.25">
      <c r="A45" s="83">
        <v>1165</v>
      </c>
      <c r="B45" s="66" t="s">
        <v>131</v>
      </c>
      <c r="C45" s="57"/>
      <c r="D45" s="58">
        <f>SUM(E45:F45)</f>
        <v>0</v>
      </c>
      <c r="E45" s="85"/>
      <c r="F45" s="60" t="s">
        <v>714</v>
      </c>
      <c r="G45" s="25"/>
      <c r="H45" s="25"/>
      <c r="I45" s="29"/>
    </row>
    <row r="46" spans="1:9" s="51" customFormat="1" ht="31.5">
      <c r="A46" s="62">
        <v>1200</v>
      </c>
      <c r="B46" s="475" t="s">
        <v>864</v>
      </c>
      <c r="C46" s="49">
        <v>7300</v>
      </c>
      <c r="D46" s="44">
        <f>SUM(D47,D49,D51,D53,D55,D62)</f>
        <v>364264.4</v>
      </c>
      <c r="E46" s="54">
        <f>SUM(E47,E49,E51,E53,E55,E62)</f>
        <v>364264.4</v>
      </c>
      <c r="F46" s="86">
        <f>SUM(F47,F49,F51,F53,F55,F62)</f>
        <v>0</v>
      </c>
      <c r="G46" s="25"/>
      <c r="H46" s="25"/>
      <c r="I46" s="29"/>
    </row>
    <row r="47" spans="1:9" s="51" customFormat="1" ht="54.75" customHeight="1">
      <c r="A47" s="62">
        <v>1210</v>
      </c>
      <c r="B47" s="475" t="s">
        <v>863</v>
      </c>
      <c r="C47" s="53">
        <v>7311</v>
      </c>
      <c r="D47" s="87">
        <f>SUM(D48)</f>
        <v>0</v>
      </c>
      <c r="E47" s="88">
        <f>SUM(E48)</f>
        <v>0</v>
      </c>
      <c r="F47" s="50" t="s">
        <v>714</v>
      </c>
      <c r="G47" s="25"/>
      <c r="H47" s="25"/>
      <c r="I47" s="89"/>
    </row>
    <row r="48" spans="1:10" ht="93" customHeight="1">
      <c r="A48" s="61">
        <v>1211</v>
      </c>
      <c r="B48" s="66" t="s">
        <v>224</v>
      </c>
      <c r="C48" s="90"/>
      <c r="D48" s="58">
        <f>SUM(E48:F48)</f>
        <v>0</v>
      </c>
      <c r="E48" s="85"/>
      <c r="F48" s="60" t="s">
        <v>714</v>
      </c>
      <c r="G48" s="25"/>
      <c r="H48" s="25"/>
      <c r="I48" s="91"/>
      <c r="J48" s="91"/>
    </row>
    <row r="49" spans="1:10" s="51" customFormat="1" ht="38.25">
      <c r="A49" s="62">
        <v>1220</v>
      </c>
      <c r="B49" s="63" t="s">
        <v>84</v>
      </c>
      <c r="C49" s="92">
        <v>7312</v>
      </c>
      <c r="D49" s="87">
        <f>SUM(D50)</f>
        <v>0</v>
      </c>
      <c r="E49" s="93" t="s">
        <v>714</v>
      </c>
      <c r="F49" s="94">
        <f>SUM(F50)</f>
        <v>0</v>
      </c>
      <c r="G49" s="25"/>
      <c r="H49" s="25"/>
      <c r="I49" s="91"/>
      <c r="J49" s="91"/>
    </row>
    <row r="50" spans="1:10" ht="93" customHeight="1">
      <c r="A50" s="82">
        <v>1221</v>
      </c>
      <c r="B50" s="66" t="s">
        <v>225</v>
      </c>
      <c r="C50" s="90"/>
      <c r="D50" s="58">
        <f>SUM(E50:F50)</f>
        <v>0</v>
      </c>
      <c r="E50" s="59" t="s">
        <v>714</v>
      </c>
      <c r="F50" s="60">
        <v>0</v>
      </c>
      <c r="G50" s="25"/>
      <c r="H50" s="25"/>
      <c r="I50" s="91"/>
      <c r="J50" s="91"/>
    </row>
    <row r="51" spans="1:9" s="51" customFormat="1" ht="45.75" customHeight="1">
      <c r="A51" s="62">
        <v>1230</v>
      </c>
      <c r="B51" s="63" t="s">
        <v>85</v>
      </c>
      <c r="C51" s="92">
        <v>7321</v>
      </c>
      <c r="D51" s="87">
        <f>SUM(D52)</f>
        <v>0</v>
      </c>
      <c r="E51" s="88">
        <f>SUM(E52)</f>
        <v>0</v>
      </c>
      <c r="F51" s="50" t="s">
        <v>714</v>
      </c>
      <c r="G51" s="25"/>
      <c r="H51" s="25"/>
      <c r="I51" s="29"/>
    </row>
    <row r="52" spans="1:10" ht="92.25" customHeight="1">
      <c r="A52" s="61">
        <v>1231</v>
      </c>
      <c r="B52" s="56" t="s">
        <v>227</v>
      </c>
      <c r="C52" s="90"/>
      <c r="D52" s="58">
        <f>SUM(E52:F52)</f>
        <v>0</v>
      </c>
      <c r="E52" s="85"/>
      <c r="F52" s="60" t="s">
        <v>714</v>
      </c>
      <c r="G52" s="25"/>
      <c r="H52" s="25"/>
      <c r="I52" s="91"/>
      <c r="J52" s="91"/>
    </row>
    <row r="53" spans="1:10" s="51" customFormat="1" ht="38.25">
      <c r="A53" s="95">
        <v>1240</v>
      </c>
      <c r="B53" s="96" t="s">
        <v>86</v>
      </c>
      <c r="C53" s="97">
        <v>7322</v>
      </c>
      <c r="D53" s="87">
        <f>SUM(D54)</f>
        <v>0</v>
      </c>
      <c r="E53" s="88" t="s">
        <v>714</v>
      </c>
      <c r="F53" s="94">
        <f>SUM(F54)</f>
        <v>0</v>
      </c>
      <c r="G53" s="25"/>
      <c r="H53" s="25"/>
      <c r="I53" s="91"/>
      <c r="J53" s="91"/>
    </row>
    <row r="54" spans="1:10" ht="90.75" customHeight="1">
      <c r="A54" s="61">
        <v>1241</v>
      </c>
      <c r="B54" s="56" t="s">
        <v>228</v>
      </c>
      <c r="C54" s="90"/>
      <c r="D54" s="58">
        <f>SUM(E54:F54)</f>
        <v>0</v>
      </c>
      <c r="E54" s="59" t="s">
        <v>714</v>
      </c>
      <c r="F54" s="98">
        <v>0</v>
      </c>
      <c r="G54" s="25"/>
      <c r="H54" s="25"/>
      <c r="I54" s="91"/>
      <c r="J54" s="91"/>
    </row>
    <row r="55" spans="1:9" s="51" customFormat="1" ht="69" customHeight="1">
      <c r="A55" s="95">
        <v>1250</v>
      </c>
      <c r="B55" s="96" t="s">
        <v>753</v>
      </c>
      <c r="C55" s="64">
        <v>7331</v>
      </c>
      <c r="D55" s="99">
        <f>SUM(D56,D57,D60,D61)</f>
        <v>364264.4</v>
      </c>
      <c r="E55" s="100">
        <f>SUM(E56,E57,E60,E61)</f>
        <v>364264.4</v>
      </c>
      <c r="F55" s="94" t="s">
        <v>714</v>
      </c>
      <c r="G55" s="25"/>
      <c r="H55" s="25"/>
      <c r="I55" s="29"/>
    </row>
    <row r="56" spans="1:10" ht="51">
      <c r="A56" s="61">
        <v>1251</v>
      </c>
      <c r="B56" s="56" t="s">
        <v>229</v>
      </c>
      <c r="C56" s="57"/>
      <c r="D56" s="58">
        <f>SUM(E56:F56)</f>
        <v>364264.4</v>
      </c>
      <c r="E56" s="59">
        <v>364264.4</v>
      </c>
      <c r="F56" s="60" t="s">
        <v>714</v>
      </c>
      <c r="G56" s="25"/>
      <c r="H56" s="25"/>
      <c r="I56" s="101"/>
      <c r="J56" s="102"/>
    </row>
    <row r="57" spans="1:8" ht="25.5">
      <c r="A57" s="61">
        <v>1254</v>
      </c>
      <c r="B57" s="56" t="s">
        <v>241</v>
      </c>
      <c r="C57" s="90"/>
      <c r="D57" s="58">
        <f>SUM(D58:D59)</f>
        <v>0</v>
      </c>
      <c r="E57" s="59">
        <f>SUM(E58:E59)</f>
        <v>0</v>
      </c>
      <c r="F57" s="60" t="s">
        <v>714</v>
      </c>
      <c r="G57" s="25"/>
      <c r="H57" s="25"/>
    </row>
    <row r="58" spans="1:8" ht="76.5">
      <c r="A58" s="61">
        <v>1255</v>
      </c>
      <c r="B58" s="71" t="s">
        <v>230</v>
      </c>
      <c r="C58" s="57"/>
      <c r="D58" s="58">
        <f>SUM(E58:F58)</f>
        <v>0</v>
      </c>
      <c r="E58" s="59">
        <v>0</v>
      </c>
      <c r="F58" s="60" t="s">
        <v>714</v>
      </c>
      <c r="G58" s="25"/>
      <c r="H58" s="25"/>
    </row>
    <row r="59" spans="1:8" ht="36" customHeight="1">
      <c r="A59" s="61">
        <v>1256</v>
      </c>
      <c r="B59" s="72" t="s">
        <v>28</v>
      </c>
      <c r="C59" s="57"/>
      <c r="D59" s="58">
        <f>SUM(E59:F59)</f>
        <v>0</v>
      </c>
      <c r="E59" s="85"/>
      <c r="F59" s="60" t="s">
        <v>714</v>
      </c>
      <c r="G59" s="25"/>
      <c r="H59" s="25"/>
    </row>
    <row r="60" spans="1:8" ht="38.25">
      <c r="A60" s="61">
        <v>1257</v>
      </c>
      <c r="B60" s="56" t="s">
        <v>624</v>
      </c>
      <c r="C60" s="90"/>
      <c r="D60" s="58">
        <f>SUM(E60:F60)</f>
        <v>0</v>
      </c>
      <c r="E60" s="85"/>
      <c r="F60" s="60" t="s">
        <v>714</v>
      </c>
      <c r="G60" s="25"/>
      <c r="H60" s="25"/>
    </row>
    <row r="61" spans="1:8" ht="38.25">
      <c r="A61" s="61">
        <v>1258</v>
      </c>
      <c r="B61" s="56" t="s">
        <v>48</v>
      </c>
      <c r="C61" s="90"/>
      <c r="D61" s="58">
        <f>SUM(E61:F61)</f>
        <v>0</v>
      </c>
      <c r="E61" s="85"/>
      <c r="F61" s="60" t="s">
        <v>714</v>
      </c>
      <c r="G61" s="25"/>
      <c r="H61" s="25"/>
    </row>
    <row r="62" spans="1:10" s="51" customFormat="1" ht="51">
      <c r="A62" s="95">
        <v>1260</v>
      </c>
      <c r="B62" s="96" t="s">
        <v>231</v>
      </c>
      <c r="C62" s="64">
        <v>7332</v>
      </c>
      <c r="D62" s="44">
        <f>SUM(D63:D64)</f>
        <v>0</v>
      </c>
      <c r="E62" s="88" t="s">
        <v>714</v>
      </c>
      <c r="F62" s="86">
        <f>SUM(F63:F64)</f>
        <v>0</v>
      </c>
      <c r="G62" s="25"/>
      <c r="H62" s="25"/>
      <c r="I62" s="91"/>
      <c r="J62" s="91"/>
    </row>
    <row r="63" spans="1:10" ht="66" customHeight="1">
      <c r="A63" s="61">
        <v>1261</v>
      </c>
      <c r="B63" s="56" t="s">
        <v>232</v>
      </c>
      <c r="C63" s="90"/>
      <c r="D63" s="58">
        <f>SUM(E63:F63)</f>
        <v>0</v>
      </c>
      <c r="E63" s="59" t="s">
        <v>714</v>
      </c>
      <c r="F63" s="60">
        <v>0</v>
      </c>
      <c r="G63" s="25"/>
      <c r="H63" s="25"/>
      <c r="I63" s="91"/>
      <c r="J63" s="91"/>
    </row>
    <row r="64" spans="1:8" ht="48" customHeight="1">
      <c r="A64" s="61">
        <v>1262</v>
      </c>
      <c r="B64" s="56" t="s">
        <v>49</v>
      </c>
      <c r="C64" s="90"/>
      <c r="D64" s="58">
        <f>SUM(E64:F64)</f>
        <v>0</v>
      </c>
      <c r="E64" s="59" t="s">
        <v>714</v>
      </c>
      <c r="F64" s="60">
        <v>0</v>
      </c>
      <c r="G64" s="25"/>
      <c r="H64" s="25"/>
    </row>
    <row r="65" spans="1:10" s="51" customFormat="1" ht="54.75" customHeight="1">
      <c r="A65" s="103" t="s">
        <v>710</v>
      </c>
      <c r="B65" s="96" t="s">
        <v>754</v>
      </c>
      <c r="C65" s="64">
        <v>7400</v>
      </c>
      <c r="D65" s="44">
        <f>SUM(D66,D68,D70,D75,D79,D105,D108,D111,D114)</f>
        <v>61649.3</v>
      </c>
      <c r="E65" s="54">
        <f>SUM(E66,E68,E70,E75,E79,E105,E108,E111,E114)</f>
        <v>61649.3</v>
      </c>
      <c r="F65" s="86">
        <f>SUM(F66,F68,F70,F75,F79,F105,F108,F111,F114)</f>
        <v>0</v>
      </c>
      <c r="G65" s="25"/>
      <c r="H65" s="25"/>
      <c r="I65" s="91"/>
      <c r="J65" s="91"/>
    </row>
    <row r="66" spans="1:10" s="51" customFormat="1" ht="45" customHeight="1">
      <c r="A66" s="103" t="s">
        <v>385</v>
      </c>
      <c r="B66" s="96" t="s">
        <v>755</v>
      </c>
      <c r="C66" s="64">
        <v>7411</v>
      </c>
      <c r="D66" s="44">
        <f>SUM(D67)</f>
        <v>0</v>
      </c>
      <c r="E66" s="88" t="s">
        <v>714</v>
      </c>
      <c r="F66" s="86">
        <f>SUM(F67)</f>
        <v>0</v>
      </c>
      <c r="G66" s="25"/>
      <c r="H66" s="25"/>
      <c r="I66" s="91"/>
      <c r="J66" s="91"/>
    </row>
    <row r="67" spans="1:10" ht="80.25" customHeight="1">
      <c r="A67" s="55" t="s">
        <v>99</v>
      </c>
      <c r="B67" s="56" t="s">
        <v>233</v>
      </c>
      <c r="C67" s="90"/>
      <c r="D67" s="58">
        <f aca="true" t="shared" si="1" ref="D67:D74">SUM(E67:F67)</f>
        <v>0</v>
      </c>
      <c r="E67" s="59" t="s">
        <v>714</v>
      </c>
      <c r="F67" s="60">
        <v>0</v>
      </c>
      <c r="G67" s="25"/>
      <c r="H67" s="25"/>
      <c r="I67" s="91"/>
      <c r="J67" s="91"/>
    </row>
    <row r="68" spans="1:9" s="51" customFormat="1" ht="12.75">
      <c r="A68" s="103" t="s">
        <v>100</v>
      </c>
      <c r="B68" s="96" t="s">
        <v>87</v>
      </c>
      <c r="C68" s="64">
        <v>7412</v>
      </c>
      <c r="D68" s="44">
        <f>SUM(D69)</f>
        <v>0</v>
      </c>
      <c r="E68" s="54">
        <f>SUM(E69)</f>
        <v>0</v>
      </c>
      <c r="F68" s="94" t="s">
        <v>714</v>
      </c>
      <c r="G68" s="25"/>
      <c r="H68" s="25"/>
      <c r="I68" s="29"/>
    </row>
    <row r="69" spans="1:8" ht="63.75" customHeight="1">
      <c r="A69" s="55" t="s">
        <v>101</v>
      </c>
      <c r="B69" s="56" t="s">
        <v>234</v>
      </c>
      <c r="C69" s="90"/>
      <c r="D69" s="58">
        <f t="shared" si="1"/>
        <v>0</v>
      </c>
      <c r="E69" s="59"/>
      <c r="F69" s="60" t="s">
        <v>714</v>
      </c>
      <c r="G69" s="25"/>
      <c r="H69" s="25"/>
    </row>
    <row r="70" spans="1:9" s="51" customFormat="1" ht="38.25">
      <c r="A70" s="103" t="s">
        <v>102</v>
      </c>
      <c r="B70" s="96" t="s">
        <v>756</v>
      </c>
      <c r="C70" s="64">
        <v>7415</v>
      </c>
      <c r="D70" s="44">
        <f>SUM(D71:D74)</f>
        <v>23883.6</v>
      </c>
      <c r="E70" s="54">
        <f>SUM(E71:E74)</f>
        <v>23883.6</v>
      </c>
      <c r="F70" s="94" t="s">
        <v>714</v>
      </c>
      <c r="G70" s="25"/>
      <c r="H70" s="25"/>
      <c r="I70" s="29"/>
    </row>
    <row r="71" spans="1:8" ht="67.5" customHeight="1">
      <c r="A71" s="55" t="s">
        <v>103</v>
      </c>
      <c r="B71" s="56" t="s">
        <v>235</v>
      </c>
      <c r="C71" s="90"/>
      <c r="D71" s="58">
        <f t="shared" si="1"/>
        <v>17118.1</v>
      </c>
      <c r="E71" s="59">
        <v>17118.1</v>
      </c>
      <c r="F71" s="60" t="s">
        <v>714</v>
      </c>
      <c r="G71" s="25"/>
      <c r="H71" s="25"/>
    </row>
    <row r="72" spans="1:8" ht="42" customHeight="1">
      <c r="A72" s="55" t="s">
        <v>104</v>
      </c>
      <c r="B72" s="56" t="s">
        <v>278</v>
      </c>
      <c r="C72" s="90"/>
      <c r="D72" s="58">
        <f t="shared" si="1"/>
        <v>4474.1</v>
      </c>
      <c r="E72" s="59">
        <v>4474.1</v>
      </c>
      <c r="F72" s="60" t="s">
        <v>714</v>
      </c>
      <c r="G72" s="25"/>
      <c r="H72" s="25"/>
    </row>
    <row r="73" spans="1:8" ht="55.5" customHeight="1">
      <c r="A73" s="55" t="s">
        <v>105</v>
      </c>
      <c r="B73" s="56" t="s">
        <v>88</v>
      </c>
      <c r="C73" s="90"/>
      <c r="D73" s="58">
        <f t="shared" si="1"/>
        <v>0</v>
      </c>
      <c r="E73" s="59"/>
      <c r="F73" s="60" t="s">
        <v>714</v>
      </c>
      <c r="G73" s="25"/>
      <c r="H73" s="25"/>
    </row>
    <row r="74" spans="1:8" ht="18" customHeight="1">
      <c r="A74" s="73" t="s">
        <v>51</v>
      </c>
      <c r="B74" s="56" t="s">
        <v>89</v>
      </c>
      <c r="C74" s="90"/>
      <c r="D74" s="58">
        <f t="shared" si="1"/>
        <v>2291.4</v>
      </c>
      <c r="E74" s="59">
        <v>2291.4</v>
      </c>
      <c r="F74" s="60" t="s">
        <v>714</v>
      </c>
      <c r="G74" s="25"/>
      <c r="H74" s="25"/>
    </row>
    <row r="75" spans="1:9" s="51" customFormat="1" ht="55.5" customHeight="1">
      <c r="A75" s="103" t="s">
        <v>52</v>
      </c>
      <c r="B75" s="96" t="s">
        <v>757</v>
      </c>
      <c r="C75" s="64">
        <v>7421</v>
      </c>
      <c r="D75" s="44">
        <f>SUM(D76:D78)</f>
        <v>5312.7</v>
      </c>
      <c r="E75" s="54">
        <f>SUM(E76:E78)</f>
        <v>5312.7</v>
      </c>
      <c r="F75" s="94" t="s">
        <v>714</v>
      </c>
      <c r="G75" s="25"/>
      <c r="H75" s="25"/>
      <c r="I75" s="29"/>
    </row>
    <row r="76" spans="1:8" ht="127.5" customHeight="1">
      <c r="A76" s="55" t="s">
        <v>53</v>
      </c>
      <c r="B76" s="56" t="s">
        <v>236</v>
      </c>
      <c r="C76" s="90"/>
      <c r="D76" s="58">
        <f>SUM(E76:F76)</f>
        <v>0</v>
      </c>
      <c r="E76" s="59"/>
      <c r="F76" s="60" t="s">
        <v>714</v>
      </c>
      <c r="G76" s="25"/>
      <c r="H76" s="25"/>
    </row>
    <row r="77" spans="1:9" s="51" customFormat="1" ht="76.5">
      <c r="A77" s="55" t="s">
        <v>625</v>
      </c>
      <c r="B77" s="56" t="s">
        <v>279</v>
      </c>
      <c r="C77" s="57"/>
      <c r="D77" s="58">
        <f>SUM(E77:F77)</f>
        <v>5312.7</v>
      </c>
      <c r="E77" s="85">
        <v>5312.7</v>
      </c>
      <c r="F77" s="60" t="s">
        <v>714</v>
      </c>
      <c r="G77" s="25"/>
      <c r="H77" s="25"/>
      <c r="I77" s="29"/>
    </row>
    <row r="78" spans="1:9" s="51" customFormat="1" ht="76.5">
      <c r="A78" s="73" t="s">
        <v>242</v>
      </c>
      <c r="B78" s="104" t="s">
        <v>243</v>
      </c>
      <c r="C78" s="57"/>
      <c r="D78" s="58">
        <f>SUM(E78:F78)</f>
        <v>0</v>
      </c>
      <c r="E78" s="85"/>
      <c r="F78" s="60" t="s">
        <v>714</v>
      </c>
      <c r="G78" s="25"/>
      <c r="H78" s="25"/>
      <c r="I78" s="29"/>
    </row>
    <row r="79" spans="1:9" s="51" customFormat="1" ht="26.25" customHeight="1">
      <c r="A79" s="103" t="s">
        <v>106</v>
      </c>
      <c r="B79" s="96" t="s">
        <v>758</v>
      </c>
      <c r="C79" s="64">
        <v>7422</v>
      </c>
      <c r="D79" s="44">
        <f>D80+D103+D104</f>
        <v>32453</v>
      </c>
      <c r="E79" s="54">
        <f>E80+E103+E104</f>
        <v>32453</v>
      </c>
      <c r="F79" s="94" t="s">
        <v>714</v>
      </c>
      <c r="G79" s="25"/>
      <c r="H79" s="25"/>
      <c r="I79" s="29"/>
    </row>
    <row r="80" spans="1:9" s="51" customFormat="1" ht="47.25" customHeight="1">
      <c r="A80" s="55" t="s">
        <v>107</v>
      </c>
      <c r="B80" s="56" t="s">
        <v>427</v>
      </c>
      <c r="C80" s="105"/>
      <c r="D80" s="58">
        <f>SUM(D82,D83,D84,D85,D86,D87,D88,D92,D93,D94,D95,D96,D97,D98,D99,D100,D101,D102)</f>
        <v>32453</v>
      </c>
      <c r="E80" s="59">
        <f>SUM(E82,E83,E84,E85,E86,E87,E88,E92,E93,E94,E95,E96,E97,E98,E99,E100,E101,E102)</f>
        <v>32453</v>
      </c>
      <c r="F80" s="60" t="s">
        <v>714</v>
      </c>
      <c r="G80" s="25"/>
      <c r="H80" s="25"/>
      <c r="I80" s="29"/>
    </row>
    <row r="81" spans="1:9" s="51" customFormat="1" ht="19.5" customHeight="1">
      <c r="A81" s="55"/>
      <c r="B81" s="56" t="s">
        <v>287</v>
      </c>
      <c r="C81" s="105"/>
      <c r="D81" s="58"/>
      <c r="E81" s="59"/>
      <c r="F81" s="60"/>
      <c r="G81" s="25"/>
      <c r="H81" s="25"/>
      <c r="I81" s="29"/>
    </row>
    <row r="82" spans="1:9" s="51" customFormat="1" ht="66" customHeight="1">
      <c r="A82" s="55" t="s">
        <v>428</v>
      </c>
      <c r="B82" s="56" t="s">
        <v>429</v>
      </c>
      <c r="C82" s="57"/>
      <c r="D82" s="58">
        <f aca="true" t="shared" si="2" ref="D82:D87">E82</f>
        <v>0</v>
      </c>
      <c r="E82" s="59"/>
      <c r="F82" s="60" t="s">
        <v>714</v>
      </c>
      <c r="G82" s="25"/>
      <c r="H82" s="25"/>
      <c r="I82" s="29"/>
    </row>
    <row r="83" spans="1:9" s="51" customFormat="1" ht="128.25" customHeight="1">
      <c r="A83" s="55" t="s">
        <v>430</v>
      </c>
      <c r="B83" s="56" t="s">
        <v>431</v>
      </c>
      <c r="C83" s="57"/>
      <c r="D83" s="58">
        <f t="shared" si="2"/>
        <v>0</v>
      </c>
      <c r="E83" s="59"/>
      <c r="F83" s="60" t="s">
        <v>714</v>
      </c>
      <c r="G83" s="25"/>
      <c r="H83" s="25"/>
      <c r="I83" s="29"/>
    </row>
    <row r="84" spans="1:9" s="51" customFormat="1" ht="65.25" customHeight="1">
      <c r="A84" s="55" t="s">
        <v>432</v>
      </c>
      <c r="B84" s="56" t="s">
        <v>433</v>
      </c>
      <c r="C84" s="57"/>
      <c r="D84" s="58">
        <f t="shared" si="2"/>
        <v>0</v>
      </c>
      <c r="E84" s="59"/>
      <c r="F84" s="60" t="s">
        <v>714</v>
      </c>
      <c r="G84" s="25"/>
      <c r="H84" s="25"/>
      <c r="I84" s="29"/>
    </row>
    <row r="85" spans="1:9" s="51" customFormat="1" ht="76.5" customHeight="1">
      <c r="A85" s="55" t="s">
        <v>434</v>
      </c>
      <c r="B85" s="56" t="s">
        <v>435</v>
      </c>
      <c r="C85" s="57"/>
      <c r="D85" s="58">
        <f t="shared" si="2"/>
        <v>0</v>
      </c>
      <c r="E85" s="59"/>
      <c r="F85" s="60" t="s">
        <v>714</v>
      </c>
      <c r="G85" s="25"/>
      <c r="H85" s="25"/>
      <c r="I85" s="29"/>
    </row>
    <row r="86" spans="1:9" s="51" customFormat="1" ht="35.25" customHeight="1">
      <c r="A86" s="55" t="s">
        <v>436</v>
      </c>
      <c r="B86" s="56" t="s">
        <v>437</v>
      </c>
      <c r="C86" s="57"/>
      <c r="D86" s="58">
        <f t="shared" si="2"/>
        <v>0</v>
      </c>
      <c r="E86" s="59"/>
      <c r="F86" s="60" t="s">
        <v>714</v>
      </c>
      <c r="G86" s="25"/>
      <c r="H86" s="25"/>
      <c r="I86" s="29"/>
    </row>
    <row r="87" spans="1:9" s="51" customFormat="1" ht="45.75" customHeight="1">
      <c r="A87" s="55" t="s">
        <v>438</v>
      </c>
      <c r="B87" s="56" t="s">
        <v>439</v>
      </c>
      <c r="C87" s="57"/>
      <c r="D87" s="58">
        <f t="shared" si="2"/>
        <v>0</v>
      </c>
      <c r="E87" s="59"/>
      <c r="F87" s="60" t="s">
        <v>714</v>
      </c>
      <c r="G87" s="25"/>
      <c r="H87" s="25"/>
      <c r="I87" s="29"/>
    </row>
    <row r="88" spans="1:9" s="51" customFormat="1" ht="26.25" customHeight="1">
      <c r="A88" s="55" t="s">
        <v>440</v>
      </c>
      <c r="B88" s="106" t="s">
        <v>441</v>
      </c>
      <c r="C88" s="57"/>
      <c r="D88" s="58">
        <f>SUM(D89:D91)</f>
        <v>10200</v>
      </c>
      <c r="E88" s="59">
        <f>SUM(E89:E91)</f>
        <v>10200</v>
      </c>
      <c r="F88" s="60" t="s">
        <v>714</v>
      </c>
      <c r="G88" s="25"/>
      <c r="H88" s="25"/>
      <c r="I88" s="29"/>
    </row>
    <row r="89" spans="1:9" s="51" customFormat="1" ht="51" customHeight="1">
      <c r="A89" s="55"/>
      <c r="B89" s="56" t="s">
        <v>468</v>
      </c>
      <c r="C89" s="57"/>
      <c r="D89" s="58">
        <f aca="true" t="shared" si="3" ref="D89:D103">E89</f>
        <v>10200</v>
      </c>
      <c r="E89" s="59">
        <v>10200</v>
      </c>
      <c r="F89" s="60"/>
      <c r="G89" s="25"/>
      <c r="H89" s="25"/>
      <c r="I89" s="29"/>
    </row>
    <row r="90" spans="1:9" s="51" customFormat="1" ht="72.75" customHeight="1">
      <c r="A90" s="55"/>
      <c r="B90" s="56" t="s">
        <v>469</v>
      </c>
      <c r="C90" s="57"/>
      <c r="D90" s="58">
        <f t="shared" si="3"/>
        <v>0</v>
      </c>
      <c r="E90" s="59"/>
      <c r="F90" s="60" t="s">
        <v>714</v>
      </c>
      <c r="G90" s="25"/>
      <c r="H90" s="25"/>
      <c r="I90" s="29"/>
    </row>
    <row r="91" spans="1:9" s="51" customFormat="1" ht="29.25" customHeight="1">
      <c r="A91" s="55"/>
      <c r="B91" s="56" t="s">
        <v>470</v>
      </c>
      <c r="C91" s="57"/>
      <c r="D91" s="58">
        <f t="shared" si="3"/>
        <v>0</v>
      </c>
      <c r="E91" s="59"/>
      <c r="F91" s="60" t="s">
        <v>714</v>
      </c>
      <c r="G91" s="25"/>
      <c r="H91" s="25"/>
      <c r="I91" s="29"/>
    </row>
    <row r="92" spans="1:9" s="51" customFormat="1" ht="81.75" customHeight="1">
      <c r="A92" s="55" t="s">
        <v>442</v>
      </c>
      <c r="B92" s="56" t="s">
        <v>443</v>
      </c>
      <c r="C92" s="57"/>
      <c r="D92" s="67">
        <f t="shared" si="3"/>
        <v>0</v>
      </c>
      <c r="E92" s="59"/>
      <c r="F92" s="60" t="s">
        <v>714</v>
      </c>
      <c r="G92" s="25"/>
      <c r="H92" s="25"/>
      <c r="I92" s="29"/>
    </row>
    <row r="93" spans="1:9" s="51" customFormat="1" ht="55.5" customHeight="1">
      <c r="A93" s="55" t="s">
        <v>444</v>
      </c>
      <c r="B93" s="56" t="s">
        <v>445</v>
      </c>
      <c r="C93" s="57"/>
      <c r="D93" s="67">
        <f t="shared" si="3"/>
        <v>0</v>
      </c>
      <c r="E93" s="59"/>
      <c r="F93" s="60" t="s">
        <v>714</v>
      </c>
      <c r="G93" s="25"/>
      <c r="H93" s="25"/>
      <c r="I93" s="29"/>
    </row>
    <row r="94" spans="1:9" s="51" customFormat="1" ht="93" customHeight="1">
      <c r="A94" s="55" t="s">
        <v>446</v>
      </c>
      <c r="B94" s="56" t="s">
        <v>447</v>
      </c>
      <c r="C94" s="57"/>
      <c r="D94" s="67">
        <f t="shared" si="3"/>
        <v>0</v>
      </c>
      <c r="E94" s="59"/>
      <c r="F94" s="60" t="s">
        <v>714</v>
      </c>
      <c r="G94" s="25"/>
      <c r="H94" s="25"/>
      <c r="I94" s="29"/>
    </row>
    <row r="95" spans="1:9" s="51" customFormat="1" ht="157.5" customHeight="1">
      <c r="A95" s="55" t="s">
        <v>448</v>
      </c>
      <c r="B95" s="56" t="s">
        <v>449</v>
      </c>
      <c r="C95" s="57"/>
      <c r="D95" s="67">
        <f t="shared" si="3"/>
        <v>0</v>
      </c>
      <c r="E95" s="59"/>
      <c r="F95" s="60" t="s">
        <v>714</v>
      </c>
      <c r="G95" s="25"/>
      <c r="H95" s="25"/>
      <c r="I95" s="29"/>
    </row>
    <row r="96" spans="1:9" s="51" customFormat="1" ht="55.5" customHeight="1">
      <c r="A96" s="55" t="s">
        <v>450</v>
      </c>
      <c r="B96" s="56" t="s">
        <v>451</v>
      </c>
      <c r="C96" s="57"/>
      <c r="D96" s="67">
        <f t="shared" si="3"/>
        <v>0</v>
      </c>
      <c r="E96" s="59"/>
      <c r="F96" s="60" t="s">
        <v>714</v>
      </c>
      <c r="G96" s="25"/>
      <c r="H96" s="25"/>
      <c r="I96" s="29"/>
    </row>
    <row r="97" spans="1:9" s="51" customFormat="1" ht="75.75" customHeight="1">
      <c r="A97" s="55" t="s">
        <v>452</v>
      </c>
      <c r="B97" s="56" t="s">
        <v>453</v>
      </c>
      <c r="C97" s="57"/>
      <c r="D97" s="67">
        <f t="shared" si="3"/>
        <v>15408</v>
      </c>
      <c r="E97" s="59">
        <v>15408</v>
      </c>
      <c r="F97" s="60" t="s">
        <v>714</v>
      </c>
      <c r="G97" s="25"/>
      <c r="H97" s="25"/>
      <c r="I97" s="29"/>
    </row>
    <row r="98" spans="1:9" s="51" customFormat="1" ht="104.25" customHeight="1">
      <c r="A98" s="55" t="s">
        <v>454</v>
      </c>
      <c r="B98" s="56" t="s">
        <v>455</v>
      </c>
      <c r="C98" s="57"/>
      <c r="D98" s="58">
        <f t="shared" si="3"/>
        <v>6845</v>
      </c>
      <c r="E98" s="59">
        <v>6845</v>
      </c>
      <c r="F98" s="60" t="s">
        <v>714</v>
      </c>
      <c r="G98" s="25"/>
      <c r="H98" s="25"/>
      <c r="I98" s="29"/>
    </row>
    <row r="99" spans="1:9" s="51" customFormat="1" ht="111.75" customHeight="1">
      <c r="A99" s="55" t="s">
        <v>456</v>
      </c>
      <c r="B99" s="56" t="s">
        <v>457</v>
      </c>
      <c r="C99" s="57"/>
      <c r="D99" s="58">
        <f t="shared" si="3"/>
        <v>0</v>
      </c>
      <c r="E99" s="59"/>
      <c r="F99" s="60" t="s">
        <v>714</v>
      </c>
      <c r="G99" s="25"/>
      <c r="H99" s="25"/>
      <c r="I99" s="29"/>
    </row>
    <row r="100" spans="1:9" s="51" customFormat="1" ht="74.25" customHeight="1">
      <c r="A100" s="55" t="s">
        <v>458</v>
      </c>
      <c r="B100" s="56" t="s">
        <v>459</v>
      </c>
      <c r="C100" s="57"/>
      <c r="D100" s="58">
        <f t="shared" si="3"/>
        <v>0</v>
      </c>
      <c r="E100" s="59"/>
      <c r="F100" s="60" t="s">
        <v>714</v>
      </c>
      <c r="G100" s="25"/>
      <c r="H100" s="25"/>
      <c r="I100" s="29"/>
    </row>
    <row r="101" spans="1:9" s="51" customFormat="1" ht="33.75" customHeight="1">
      <c r="A101" s="55" t="s">
        <v>460</v>
      </c>
      <c r="B101" s="56" t="s">
        <v>461</v>
      </c>
      <c r="C101" s="57"/>
      <c r="D101" s="58">
        <f t="shared" si="3"/>
        <v>0</v>
      </c>
      <c r="E101" s="59"/>
      <c r="F101" s="60" t="s">
        <v>714</v>
      </c>
      <c r="G101" s="25"/>
      <c r="H101" s="25"/>
      <c r="I101" s="29"/>
    </row>
    <row r="102" spans="1:9" s="51" customFormat="1" ht="48" customHeight="1">
      <c r="A102" s="55" t="s">
        <v>462</v>
      </c>
      <c r="B102" s="56" t="s">
        <v>463</v>
      </c>
      <c r="C102" s="57"/>
      <c r="D102" s="58">
        <f t="shared" si="3"/>
        <v>0</v>
      </c>
      <c r="E102" s="59"/>
      <c r="F102" s="60" t="s">
        <v>714</v>
      </c>
      <c r="G102" s="25"/>
      <c r="H102" s="25"/>
      <c r="I102" s="29"/>
    </row>
    <row r="103" spans="1:8" ht="49.5" customHeight="1">
      <c r="A103" s="55" t="s">
        <v>108</v>
      </c>
      <c r="B103" s="56" t="s">
        <v>464</v>
      </c>
      <c r="C103" s="57"/>
      <c r="D103" s="58">
        <f t="shared" si="3"/>
        <v>0</v>
      </c>
      <c r="E103" s="59"/>
      <c r="F103" s="60" t="s">
        <v>714</v>
      </c>
      <c r="G103" s="25"/>
      <c r="H103" s="25"/>
    </row>
    <row r="104" spans="1:8" ht="42.75" customHeight="1">
      <c r="A104" s="65" t="s">
        <v>465</v>
      </c>
      <c r="B104" s="66" t="s">
        <v>466</v>
      </c>
      <c r="C104" s="57"/>
      <c r="D104" s="67">
        <f>E104</f>
        <v>0</v>
      </c>
      <c r="E104" s="68"/>
      <c r="F104" s="69"/>
      <c r="G104" s="25"/>
      <c r="H104" s="25"/>
    </row>
    <row r="105" spans="1:9" s="51" customFormat="1" ht="25.5">
      <c r="A105" s="47" t="s">
        <v>109</v>
      </c>
      <c r="B105" s="63" t="s">
        <v>759</v>
      </c>
      <c r="C105" s="53">
        <v>7431</v>
      </c>
      <c r="D105" s="44">
        <f>SUM(D106:D107)</f>
        <v>0</v>
      </c>
      <c r="E105" s="54">
        <f>SUM(E106:E107)</f>
        <v>0</v>
      </c>
      <c r="F105" s="50" t="s">
        <v>714</v>
      </c>
      <c r="G105" s="25"/>
      <c r="H105" s="25"/>
      <c r="I105" s="29"/>
    </row>
    <row r="106" spans="1:8" ht="81" customHeight="1">
      <c r="A106" s="55" t="s">
        <v>110</v>
      </c>
      <c r="B106" s="66" t="s">
        <v>141</v>
      </c>
      <c r="C106" s="90"/>
      <c r="D106" s="58">
        <f>SUM(E106:F106)</f>
        <v>0</v>
      </c>
      <c r="E106" s="59"/>
      <c r="F106" s="60" t="s">
        <v>714</v>
      </c>
      <c r="G106" s="25"/>
      <c r="H106" s="25"/>
    </row>
    <row r="107" spans="1:9" s="51" customFormat="1" ht="51">
      <c r="A107" s="55" t="s">
        <v>111</v>
      </c>
      <c r="B107" s="66" t="s">
        <v>626</v>
      </c>
      <c r="C107" s="90"/>
      <c r="D107" s="58">
        <f>SUM(E107:F107)</f>
        <v>0</v>
      </c>
      <c r="E107" s="59"/>
      <c r="F107" s="60" t="s">
        <v>714</v>
      </c>
      <c r="G107" s="25"/>
      <c r="H107" s="25"/>
      <c r="I107" s="29"/>
    </row>
    <row r="108" spans="1:9" s="51" customFormat="1" ht="31.5" customHeight="1">
      <c r="A108" s="47" t="s">
        <v>112</v>
      </c>
      <c r="B108" s="63" t="s">
        <v>760</v>
      </c>
      <c r="C108" s="53">
        <v>7441</v>
      </c>
      <c r="D108" s="44">
        <f>SUM(D109:D110)</f>
        <v>0</v>
      </c>
      <c r="E108" s="54">
        <f>SUM(E109:E110)</f>
        <v>0</v>
      </c>
      <c r="F108" s="50" t="s">
        <v>714</v>
      </c>
      <c r="G108" s="25"/>
      <c r="H108" s="25"/>
      <c r="I108" s="29"/>
    </row>
    <row r="109" spans="1:9" s="51" customFormat="1" ht="156" customHeight="1">
      <c r="A109" s="107" t="s">
        <v>113</v>
      </c>
      <c r="B109" s="56" t="s">
        <v>237</v>
      </c>
      <c r="C109" s="90"/>
      <c r="D109" s="58">
        <f>SUM(E109:F109)</f>
        <v>0</v>
      </c>
      <c r="E109" s="68"/>
      <c r="F109" s="60" t="s">
        <v>714</v>
      </c>
      <c r="G109" s="25"/>
      <c r="H109" s="25"/>
      <c r="I109" s="29"/>
    </row>
    <row r="110" spans="1:9" s="51" customFormat="1" ht="131.25" customHeight="1">
      <c r="A110" s="73" t="s">
        <v>244</v>
      </c>
      <c r="B110" s="56" t="s">
        <v>549</v>
      </c>
      <c r="C110" s="108"/>
      <c r="D110" s="58">
        <f>SUM(E110:F110)</f>
        <v>0</v>
      </c>
      <c r="E110" s="68"/>
      <c r="F110" s="60" t="s">
        <v>714</v>
      </c>
      <c r="G110" s="25"/>
      <c r="H110" s="25"/>
      <c r="I110" s="29"/>
    </row>
    <row r="111" spans="1:9" s="51" customFormat="1" ht="26.25" customHeight="1">
      <c r="A111" s="47" t="s">
        <v>114</v>
      </c>
      <c r="B111" s="63" t="s">
        <v>761</v>
      </c>
      <c r="C111" s="53">
        <v>7442</v>
      </c>
      <c r="D111" s="44">
        <f>SUM(D112:D113)</f>
        <v>0</v>
      </c>
      <c r="E111" s="93" t="s">
        <v>714</v>
      </c>
      <c r="F111" s="86">
        <f>SUM(F112:F113)</f>
        <v>0</v>
      </c>
      <c r="G111" s="25"/>
      <c r="H111" s="25"/>
      <c r="I111" s="29"/>
    </row>
    <row r="112" spans="1:8" ht="155.25" customHeight="1">
      <c r="A112" s="55" t="s">
        <v>115</v>
      </c>
      <c r="B112" s="109" t="s">
        <v>259</v>
      </c>
      <c r="C112" s="90"/>
      <c r="D112" s="58">
        <f>SUM(E112:F112)</f>
        <v>0</v>
      </c>
      <c r="E112" s="59" t="s">
        <v>714</v>
      </c>
      <c r="F112" s="60">
        <v>0</v>
      </c>
      <c r="G112" s="25"/>
      <c r="H112" s="25"/>
    </row>
    <row r="113" spans="1:9" s="51" customFormat="1" ht="127.5" customHeight="1">
      <c r="A113" s="55" t="s">
        <v>116</v>
      </c>
      <c r="B113" s="66" t="s">
        <v>90</v>
      </c>
      <c r="C113" s="90"/>
      <c r="D113" s="58">
        <f>SUM(E113:F113)</f>
        <v>0</v>
      </c>
      <c r="E113" s="59" t="s">
        <v>714</v>
      </c>
      <c r="F113" s="60">
        <v>0</v>
      </c>
      <c r="G113" s="25"/>
      <c r="H113" s="25"/>
      <c r="I113" s="29"/>
    </row>
    <row r="114" spans="1:9" s="51" customFormat="1" ht="25.5">
      <c r="A114" s="110" t="s">
        <v>627</v>
      </c>
      <c r="B114" s="63" t="s">
        <v>762</v>
      </c>
      <c r="C114" s="53">
        <v>7452</v>
      </c>
      <c r="D114" s="44">
        <f>SUM(D115:D117)</f>
        <v>0</v>
      </c>
      <c r="E114" s="54">
        <f>SUM(E115:E117)</f>
        <v>0</v>
      </c>
      <c r="F114" s="86">
        <f>SUM(F115:F117)</f>
        <v>0</v>
      </c>
      <c r="G114" s="25"/>
      <c r="H114" s="25"/>
      <c r="I114" s="29"/>
    </row>
    <row r="115" spans="1:8" ht="51.75" customHeight="1">
      <c r="A115" s="55" t="s">
        <v>628</v>
      </c>
      <c r="B115" s="66" t="s">
        <v>260</v>
      </c>
      <c r="C115" s="90"/>
      <c r="D115" s="58">
        <f>SUM(E115:F115)</f>
        <v>0</v>
      </c>
      <c r="E115" s="59" t="s">
        <v>714</v>
      </c>
      <c r="F115" s="60">
        <v>0</v>
      </c>
      <c r="G115" s="25"/>
      <c r="H115" s="25"/>
    </row>
    <row r="116" spans="1:8" ht="54" customHeight="1">
      <c r="A116" s="55" t="s">
        <v>629</v>
      </c>
      <c r="B116" s="66" t="s">
        <v>91</v>
      </c>
      <c r="C116" s="90"/>
      <c r="D116" s="58">
        <f>SUM(E116:F116)</f>
        <v>0</v>
      </c>
      <c r="E116" s="59" t="s">
        <v>714</v>
      </c>
      <c r="F116" s="60"/>
      <c r="G116" s="25"/>
      <c r="H116" s="25"/>
    </row>
    <row r="117" spans="1:8" ht="42.75" customHeight="1" thickBot="1">
      <c r="A117" s="55" t="s">
        <v>630</v>
      </c>
      <c r="B117" s="56" t="s">
        <v>50</v>
      </c>
      <c r="C117" s="90"/>
      <c r="D117" s="111">
        <f>SUM(E117:F117)</f>
        <v>0</v>
      </c>
      <c r="E117" s="112">
        <v>0</v>
      </c>
      <c r="F117" s="113">
        <v>0</v>
      </c>
      <c r="G117" s="25"/>
      <c r="H117" s="25"/>
    </row>
    <row r="118" spans="2:10" ht="12.75">
      <c r="B118" s="40"/>
      <c r="D118" s="40"/>
      <c r="E118" s="40"/>
      <c r="F118" s="40"/>
      <c r="G118" s="25"/>
      <c r="H118" s="25"/>
      <c r="J118" s="40"/>
    </row>
    <row r="119" spans="2:10" ht="12.75">
      <c r="B119" s="40"/>
      <c r="D119" s="40"/>
      <c r="E119" s="40"/>
      <c r="F119" s="40"/>
      <c r="G119" s="25"/>
      <c r="H119" s="25"/>
      <c r="J119" s="40"/>
    </row>
    <row r="120" spans="2:10" ht="12.75">
      <c r="B120" s="40"/>
      <c r="D120" s="40"/>
      <c r="E120" s="40"/>
      <c r="F120" s="40"/>
      <c r="G120" s="25"/>
      <c r="H120" s="25"/>
      <c r="J120" s="40"/>
    </row>
    <row r="121" spans="2:10" ht="12.75">
      <c r="B121" s="40"/>
      <c r="D121" s="40"/>
      <c r="E121" s="40"/>
      <c r="F121" s="40"/>
      <c r="G121" s="25"/>
      <c r="H121" s="25"/>
      <c r="J121" s="40"/>
    </row>
    <row r="122" spans="2:10" ht="12.75">
      <c r="B122" s="40"/>
      <c r="D122" s="40"/>
      <c r="E122" s="40"/>
      <c r="F122" s="40"/>
      <c r="G122" s="25"/>
      <c r="H122" s="25"/>
      <c r="J122" s="40"/>
    </row>
    <row r="123" spans="2:10" ht="12.75">
      <c r="B123" s="40"/>
      <c r="D123" s="40"/>
      <c r="E123" s="40"/>
      <c r="F123" s="40"/>
      <c r="G123" s="25"/>
      <c r="H123" s="25"/>
      <c r="J123" s="40"/>
    </row>
    <row r="124" spans="2:10" ht="12.75">
      <c r="B124" s="40"/>
      <c r="D124" s="40"/>
      <c r="E124" s="40"/>
      <c r="F124" s="40"/>
      <c r="G124" s="25"/>
      <c r="H124" s="25"/>
      <c r="J124" s="40"/>
    </row>
    <row r="125" spans="2:10" ht="12.75">
      <c r="B125" s="40"/>
      <c r="D125" s="40"/>
      <c r="E125" s="40"/>
      <c r="F125" s="40"/>
      <c r="G125" s="40"/>
      <c r="H125" s="40"/>
      <c r="J125" s="40"/>
    </row>
    <row r="126" spans="2:10" ht="12.75">
      <c r="B126" s="40"/>
      <c r="D126" s="40"/>
      <c r="E126" s="40"/>
      <c r="F126" s="40"/>
      <c r="G126" s="40"/>
      <c r="H126" s="40"/>
      <c r="J126" s="40"/>
    </row>
    <row r="127" spans="2:10" ht="12.75">
      <c r="B127" s="40"/>
      <c r="D127" s="40"/>
      <c r="E127" s="40"/>
      <c r="F127" s="40"/>
      <c r="G127" s="40"/>
      <c r="H127" s="40"/>
      <c r="J127" s="40"/>
    </row>
    <row r="128" spans="2:10" ht="12.75">
      <c r="B128" s="40"/>
      <c r="D128" s="40"/>
      <c r="E128" s="40"/>
      <c r="F128" s="40"/>
      <c r="G128" s="40"/>
      <c r="H128" s="40"/>
      <c r="J128" s="40"/>
    </row>
    <row r="129" spans="2:10" ht="12.75">
      <c r="B129" s="40"/>
      <c r="D129" s="40"/>
      <c r="E129" s="40"/>
      <c r="F129" s="40"/>
      <c r="G129" s="40"/>
      <c r="H129" s="40"/>
      <c r="J129" s="40"/>
    </row>
    <row r="130" spans="2:10" ht="12.75">
      <c r="B130" s="40"/>
      <c r="D130" s="40"/>
      <c r="E130" s="40"/>
      <c r="F130" s="40"/>
      <c r="G130" s="40"/>
      <c r="H130" s="40"/>
      <c r="J130" s="40"/>
    </row>
    <row r="131" spans="2:10" ht="12.75">
      <c r="B131" s="40"/>
      <c r="D131" s="40"/>
      <c r="E131" s="40"/>
      <c r="F131" s="40"/>
      <c r="G131" s="40"/>
      <c r="H131" s="40"/>
      <c r="J131" s="40"/>
    </row>
    <row r="132" spans="2:10" ht="12.75">
      <c r="B132" s="40"/>
      <c r="D132" s="40"/>
      <c r="E132" s="40"/>
      <c r="F132" s="40"/>
      <c r="G132" s="40"/>
      <c r="H132" s="40"/>
      <c r="J132" s="40"/>
    </row>
    <row r="133" spans="2:10" ht="12.75">
      <c r="B133" s="40"/>
      <c r="D133" s="40"/>
      <c r="E133" s="40"/>
      <c r="F133" s="40"/>
      <c r="G133" s="40"/>
      <c r="H133" s="40"/>
      <c r="J133" s="40"/>
    </row>
    <row r="134" spans="2:10" ht="12.75">
      <c r="B134" s="40"/>
      <c r="D134" s="40"/>
      <c r="E134" s="40"/>
      <c r="F134" s="40"/>
      <c r="G134" s="40"/>
      <c r="H134" s="40"/>
      <c r="J134" s="40"/>
    </row>
    <row r="135" spans="2:10" ht="12.75">
      <c r="B135" s="40"/>
      <c r="D135" s="40"/>
      <c r="E135" s="40"/>
      <c r="F135" s="40"/>
      <c r="G135" s="40"/>
      <c r="H135" s="40"/>
      <c r="J135" s="40"/>
    </row>
    <row r="136" spans="2:10" ht="12.75">
      <c r="B136" s="40"/>
      <c r="D136" s="40"/>
      <c r="E136" s="40"/>
      <c r="F136" s="40"/>
      <c r="G136" s="40"/>
      <c r="H136" s="40"/>
      <c r="J136" s="40"/>
    </row>
    <row r="137" spans="2:10" ht="12.75">
      <c r="B137" s="40"/>
      <c r="D137" s="40"/>
      <c r="E137" s="40"/>
      <c r="F137" s="40"/>
      <c r="G137" s="40"/>
      <c r="H137" s="40"/>
      <c r="J137" s="40"/>
    </row>
    <row r="138" spans="2:10" ht="12.75">
      <c r="B138" s="40"/>
      <c r="D138" s="40"/>
      <c r="E138" s="40"/>
      <c r="F138" s="40"/>
      <c r="G138" s="40"/>
      <c r="H138" s="40"/>
      <c r="J138" s="40"/>
    </row>
    <row r="139" spans="2:10" ht="12.75">
      <c r="B139" s="40"/>
      <c r="D139" s="40"/>
      <c r="E139" s="40"/>
      <c r="F139" s="40"/>
      <c r="G139" s="40"/>
      <c r="H139" s="40"/>
      <c r="J139" s="40"/>
    </row>
    <row r="140" spans="2:10" ht="12.75">
      <c r="B140" s="40"/>
      <c r="D140" s="40"/>
      <c r="E140" s="40"/>
      <c r="F140" s="40"/>
      <c r="G140" s="40"/>
      <c r="H140" s="40"/>
      <c r="J140" s="40"/>
    </row>
    <row r="141" spans="2:10" ht="12.75">
      <c r="B141" s="40"/>
      <c r="D141" s="40"/>
      <c r="E141" s="40"/>
      <c r="F141" s="40"/>
      <c r="G141" s="40"/>
      <c r="H141" s="40"/>
      <c r="J141" s="40"/>
    </row>
    <row r="142" spans="2:10" ht="12.75">
      <c r="B142" s="40"/>
      <c r="D142" s="40"/>
      <c r="E142" s="40"/>
      <c r="F142" s="40"/>
      <c r="G142" s="40"/>
      <c r="H142" s="40"/>
      <c r="J142" s="40"/>
    </row>
    <row r="143" spans="2:10" ht="12.75">
      <c r="B143" s="40"/>
      <c r="D143" s="40"/>
      <c r="E143" s="40"/>
      <c r="F143" s="40"/>
      <c r="G143" s="40"/>
      <c r="H143" s="40"/>
      <c r="J143" s="40"/>
    </row>
    <row r="144" spans="2:10" ht="12.75">
      <c r="B144" s="40"/>
      <c r="D144" s="40"/>
      <c r="E144" s="40"/>
      <c r="F144" s="40"/>
      <c r="G144" s="40"/>
      <c r="H144" s="40"/>
      <c r="J144" s="40"/>
    </row>
    <row r="145" spans="2:10" ht="12.75">
      <c r="B145" s="40"/>
      <c r="D145" s="40"/>
      <c r="E145" s="40"/>
      <c r="F145" s="40"/>
      <c r="G145" s="40"/>
      <c r="H145" s="40"/>
      <c r="J145" s="40"/>
    </row>
    <row r="146" spans="2:10" ht="12.75">
      <c r="B146" s="40"/>
      <c r="D146" s="40"/>
      <c r="E146" s="40"/>
      <c r="F146" s="40"/>
      <c r="G146" s="40"/>
      <c r="H146" s="40"/>
      <c r="J146" s="40"/>
    </row>
    <row r="147" spans="2:10" ht="12.75">
      <c r="B147" s="40"/>
      <c r="D147" s="40"/>
      <c r="E147" s="40"/>
      <c r="F147" s="40"/>
      <c r="G147" s="40"/>
      <c r="H147" s="40"/>
      <c r="J147" s="40"/>
    </row>
    <row r="148" spans="2:10" ht="12.75">
      <c r="B148" s="40"/>
      <c r="D148" s="40"/>
      <c r="E148" s="40"/>
      <c r="F148" s="40"/>
      <c r="G148" s="40"/>
      <c r="H148" s="40"/>
      <c r="J148" s="40"/>
    </row>
    <row r="149" spans="2:10" ht="12.75">
      <c r="B149" s="40"/>
      <c r="D149" s="40"/>
      <c r="E149" s="40"/>
      <c r="F149" s="40"/>
      <c r="G149" s="40"/>
      <c r="H149" s="40"/>
      <c r="J149" s="40"/>
    </row>
    <row r="150" spans="2:10" ht="12.75">
      <c r="B150" s="40"/>
      <c r="D150" s="40"/>
      <c r="E150" s="40"/>
      <c r="F150" s="40"/>
      <c r="G150" s="40"/>
      <c r="H150" s="40"/>
      <c r="J150" s="40"/>
    </row>
    <row r="151" spans="2:10" ht="12.75">
      <c r="B151" s="40"/>
      <c r="D151" s="40"/>
      <c r="E151" s="40"/>
      <c r="F151" s="40"/>
      <c r="G151" s="40"/>
      <c r="H151" s="40"/>
      <c r="J151" s="40"/>
    </row>
    <row r="152" spans="2:10" ht="12.75">
      <c r="B152" s="40"/>
      <c r="D152" s="40"/>
      <c r="E152" s="40"/>
      <c r="F152" s="40"/>
      <c r="G152" s="40"/>
      <c r="H152" s="40"/>
      <c r="J152" s="40"/>
    </row>
    <row r="153" spans="2:10" ht="12.75">
      <c r="B153" s="40"/>
      <c r="D153" s="40"/>
      <c r="E153" s="40"/>
      <c r="F153" s="40"/>
      <c r="G153" s="40"/>
      <c r="H153" s="40"/>
      <c r="J153" s="40"/>
    </row>
    <row r="154" spans="2:10" ht="12.75">
      <c r="B154" s="40"/>
      <c r="D154" s="40"/>
      <c r="E154" s="40"/>
      <c r="F154" s="40"/>
      <c r="G154" s="40"/>
      <c r="H154" s="40"/>
      <c r="J154" s="40"/>
    </row>
  </sheetData>
  <sheetProtection/>
  <protectedRanges>
    <protectedRange sqref="E48 H48" name="Range7"/>
    <protectedRange sqref="E106:E107 E109:E110 F112:F113 H109:H110 F115:F116 H106:H107 I118 I107:I108 I110:I111 I103:I105 E117:F117 H80:H104 H117" name="Range4"/>
    <protectedRange sqref="E38:E39 E42:E45 F50 H52 E52 F54 H56 E56 H26:H35 H42:H45 I27:I36 I39:I40 I43:I46 I57 H38:H39" name="Range2"/>
    <protectedRange sqref="E10:E11 E13 H17:H35 H10:H11 H13 I11:I12 I14 I18:I24" name="Range1"/>
    <protectedRange sqref="H58:H61 E58:E61 H71:H74 H76:H78 F67 E69 E71:E74 E76:E78 I59:I61 H69 I77:I79 I70 I72:I75 F63:F64" name="Range3"/>
    <protectedRange sqref="I25:I26" name="Range6"/>
    <protectedRange sqref="C1" name="Range8"/>
    <protectedRange sqref="E18" name="Range1_1"/>
    <protectedRange sqref="E17 E19:E35" name="Range3_1"/>
    <protectedRange sqref="E81:E87 E89:E104" name="Range3_2"/>
    <protectedRange sqref="G49" name="Range7_1"/>
    <protectedRange sqref="G107:G108 G117:G118 G110:G111" name="Range4_1"/>
    <protectedRange sqref="G57 G43:G46 G39:G40 G53" name="Range2_1"/>
    <protectedRange sqref="G14 G11:G12" name="Range1_2"/>
    <protectedRange sqref="G72:G75 G77:G79 G70 G59:G62" name="Range3_3"/>
    <protectedRange sqref="G19" name="Range1_1_1"/>
    <protectedRange sqref="G20:G36 G18" name="Range3_1_1"/>
    <protectedRange sqref="G90:G105 G82:G88" name="Range3_2_1"/>
  </protectedRanges>
  <mergeCells count="7">
    <mergeCell ref="E3:F3"/>
    <mergeCell ref="E1:G1"/>
    <mergeCell ref="B2:F2"/>
    <mergeCell ref="A4:A5"/>
    <mergeCell ref="B4:B5"/>
    <mergeCell ref="C4:C5"/>
    <mergeCell ref="D4:D5"/>
  </mergeCells>
  <printOptions/>
  <pageMargins left="0.15748031496062992" right="0.2" top="0.1968503937007874" bottom="0.1968503937007874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6"/>
  <sheetViews>
    <sheetView zoomScale="115" zoomScaleNormal="115" zoomScalePageLayoutView="0" workbookViewId="0" topLeftCell="A1">
      <selection activeCell="J6" sqref="J6"/>
    </sheetView>
  </sheetViews>
  <sheetFormatPr defaultColWidth="9.140625" defaultRowHeight="12.75"/>
  <cols>
    <col min="1" max="1" width="5.140625" style="209" customWidth="1"/>
    <col min="2" max="2" width="5.421875" style="221" customWidth="1"/>
    <col min="3" max="3" width="5.8515625" style="222" customWidth="1"/>
    <col min="4" max="4" width="5.7109375" style="223" customWidth="1"/>
    <col min="5" max="5" width="32.00390625" style="213" customWidth="1"/>
    <col min="6" max="6" width="13.00390625" style="132" customWidth="1"/>
    <col min="7" max="7" width="13.28125" style="132" customWidth="1"/>
    <col min="8" max="8" width="11.57421875" style="132" customWidth="1"/>
    <col min="9" max="9" width="13.28125" style="132" customWidth="1"/>
    <col min="10" max="10" width="14.421875" style="132" customWidth="1"/>
    <col min="11" max="11" width="13.28125" style="132" customWidth="1"/>
    <col min="12" max="12" width="13.7109375" style="132" customWidth="1"/>
    <col min="13" max="13" width="16.57421875" style="132" customWidth="1"/>
    <col min="14" max="14" width="15.140625" style="132" customWidth="1"/>
    <col min="15" max="15" width="12.421875" style="132" customWidth="1"/>
    <col min="16" max="16" width="12.57421875" style="132" customWidth="1"/>
    <col min="17" max="16384" width="9.140625" style="132" customWidth="1"/>
  </cols>
  <sheetData>
    <row r="1" spans="1:14" s="1" customFormat="1" ht="12.75">
      <c r="A1" s="123"/>
      <c r="B1" s="123"/>
      <c r="C1" s="123"/>
      <c r="D1" s="123"/>
      <c r="E1" s="123"/>
      <c r="F1" s="124"/>
      <c r="G1" s="123"/>
      <c r="H1" s="123"/>
      <c r="I1" s="123"/>
      <c r="J1" s="123"/>
      <c r="K1" s="123"/>
      <c r="L1" s="123"/>
      <c r="M1" s="123"/>
      <c r="N1" s="123"/>
    </row>
    <row r="2" spans="1:14" s="1" customFormat="1" ht="15" customHeight="1">
      <c r="A2" s="125"/>
      <c r="B2" s="125"/>
      <c r="C2" s="125"/>
      <c r="D2" s="125"/>
      <c r="E2" s="505" t="s">
        <v>219</v>
      </c>
      <c r="F2" s="505"/>
      <c r="G2" s="506"/>
      <c r="H2" s="506"/>
      <c r="I2" s="24"/>
      <c r="J2" s="24"/>
      <c r="K2" s="24"/>
      <c r="L2" s="125"/>
      <c r="M2" s="123"/>
      <c r="N2" s="123"/>
    </row>
    <row r="3" spans="1:14" s="1" customFormat="1" ht="41.25" customHeight="1">
      <c r="A3" s="507"/>
      <c r="B3" s="507"/>
      <c r="C3" s="507"/>
      <c r="D3" s="507"/>
      <c r="E3" s="508" t="s">
        <v>547</v>
      </c>
      <c r="F3" s="508"/>
      <c r="G3" s="508"/>
      <c r="H3" s="126"/>
      <c r="I3" s="126"/>
      <c r="J3" s="126"/>
      <c r="K3" s="127"/>
      <c r="L3" s="127"/>
      <c r="M3" s="123"/>
      <c r="N3" s="123"/>
    </row>
    <row r="4" spans="1:14" ht="15.75" customHeight="1" thickBot="1">
      <c r="A4" s="128"/>
      <c r="B4" s="129"/>
      <c r="C4" s="130"/>
      <c r="D4" s="130"/>
      <c r="E4" s="131"/>
      <c r="F4" s="128"/>
      <c r="G4" s="132" t="s">
        <v>764</v>
      </c>
      <c r="I4" s="133"/>
      <c r="J4" s="133"/>
      <c r="K4" s="133"/>
      <c r="L4" s="133"/>
      <c r="M4" s="133"/>
      <c r="N4" s="21"/>
    </row>
    <row r="5" spans="1:14" s="137" customFormat="1" ht="26.25" customHeight="1" thickBot="1">
      <c r="A5" s="497" t="s">
        <v>355</v>
      </c>
      <c r="B5" s="499" t="s">
        <v>485</v>
      </c>
      <c r="C5" s="501" t="s">
        <v>711</v>
      </c>
      <c r="D5" s="501" t="s">
        <v>712</v>
      </c>
      <c r="E5" s="495" t="s">
        <v>488</v>
      </c>
      <c r="F5" s="503" t="s">
        <v>487</v>
      </c>
      <c r="G5" s="134" t="s">
        <v>56</v>
      </c>
      <c r="H5" s="135"/>
      <c r="I5" s="133"/>
      <c r="J5" s="133"/>
      <c r="K5" s="133"/>
      <c r="L5" s="133"/>
      <c r="M5" s="133"/>
      <c r="N5" s="136"/>
    </row>
    <row r="6" spans="1:14" s="140" customFormat="1" ht="42.75" customHeight="1" thickBot="1">
      <c r="A6" s="498"/>
      <c r="B6" s="500"/>
      <c r="C6" s="502"/>
      <c r="D6" s="502"/>
      <c r="E6" s="496"/>
      <c r="F6" s="504"/>
      <c r="G6" s="138" t="s">
        <v>704</v>
      </c>
      <c r="H6" s="139" t="s">
        <v>705</v>
      </c>
      <c r="I6" s="133"/>
      <c r="J6" s="133"/>
      <c r="K6" s="133"/>
      <c r="L6" s="133"/>
      <c r="M6" s="133"/>
      <c r="N6" s="136"/>
    </row>
    <row r="7" spans="1:14" s="148" customFormat="1" ht="15.75" thickBot="1">
      <c r="A7" s="141">
        <v>1</v>
      </c>
      <c r="B7" s="142">
        <v>2</v>
      </c>
      <c r="C7" s="142">
        <v>3</v>
      </c>
      <c r="D7" s="143">
        <v>4</v>
      </c>
      <c r="E7" s="144">
        <v>5</v>
      </c>
      <c r="F7" s="145">
        <v>6</v>
      </c>
      <c r="G7" s="146">
        <v>7</v>
      </c>
      <c r="H7" s="147">
        <v>8</v>
      </c>
      <c r="I7" s="133"/>
      <c r="J7" s="133"/>
      <c r="K7" s="133"/>
      <c r="L7" s="133"/>
      <c r="M7" s="133"/>
      <c r="N7" s="136"/>
    </row>
    <row r="8" spans="1:14" s="156" customFormat="1" ht="61.5" customHeight="1" thickBot="1">
      <c r="A8" s="149">
        <v>2000</v>
      </c>
      <c r="B8" s="150" t="s">
        <v>713</v>
      </c>
      <c r="C8" s="151" t="s">
        <v>714</v>
      </c>
      <c r="D8" s="152" t="s">
        <v>714</v>
      </c>
      <c r="E8" s="153" t="s">
        <v>765</v>
      </c>
      <c r="F8" s="154">
        <f>SUM(F9,F45,F62,F88,F141,F161,F181,F210,F242,F273,F305)</f>
        <v>547750.4</v>
      </c>
      <c r="G8" s="154">
        <f>SUM(G9,G45,G62,G88,G141,G161,G181,G210,G242,G273,G305)</f>
        <v>547750.4</v>
      </c>
      <c r="H8" s="155">
        <f>SUM(H9,H45,H62,H88,H141,H161,H181,H210,H242,H273,H305)</f>
        <v>0</v>
      </c>
      <c r="I8" s="133"/>
      <c r="J8" s="133"/>
      <c r="K8" s="133"/>
      <c r="L8" s="133"/>
      <c r="M8" s="133"/>
      <c r="N8" s="136"/>
    </row>
    <row r="9" spans="1:16" s="165" customFormat="1" ht="81.75" customHeight="1">
      <c r="A9" s="157">
        <v>2100</v>
      </c>
      <c r="B9" s="158" t="s">
        <v>393</v>
      </c>
      <c r="C9" s="159" t="s">
        <v>341</v>
      </c>
      <c r="D9" s="160" t="s">
        <v>341</v>
      </c>
      <c r="E9" s="161" t="s">
        <v>766</v>
      </c>
      <c r="F9" s="162">
        <f>SUM(F11,F16,F20,F25,F28,F31,F34,F37)</f>
        <v>180890.1</v>
      </c>
      <c r="G9" s="162">
        <f>SUM(G11,G16,G20,G25,G28,G31,G34,G37)</f>
        <v>180890.1</v>
      </c>
      <c r="H9" s="163">
        <f>SUM(H11,H16,H20,H25,H28,H31,H34,H37)</f>
        <v>0</v>
      </c>
      <c r="I9" s="133"/>
      <c r="J9" s="133"/>
      <c r="K9" s="133"/>
      <c r="L9" s="133"/>
      <c r="M9" s="133"/>
      <c r="N9" s="164"/>
      <c r="O9" s="164"/>
      <c r="P9" s="164"/>
    </row>
    <row r="10" spans="1:16" ht="21.75" customHeight="1">
      <c r="A10" s="157"/>
      <c r="B10" s="158"/>
      <c r="C10" s="159"/>
      <c r="D10" s="160"/>
      <c r="E10" s="166" t="s">
        <v>284</v>
      </c>
      <c r="F10" s="167"/>
      <c r="G10" s="167"/>
      <c r="H10" s="168"/>
      <c r="I10" s="133"/>
      <c r="J10" s="133"/>
      <c r="K10" s="133"/>
      <c r="L10" s="133"/>
      <c r="M10" s="133"/>
      <c r="N10" s="136"/>
      <c r="O10" s="136"/>
      <c r="P10" s="136"/>
    </row>
    <row r="11" spans="1:15" s="173" customFormat="1" ht="60" customHeight="1">
      <c r="A11" s="169">
        <v>2110</v>
      </c>
      <c r="B11" s="158" t="s">
        <v>393</v>
      </c>
      <c r="C11" s="170" t="s">
        <v>342</v>
      </c>
      <c r="D11" s="171" t="s">
        <v>341</v>
      </c>
      <c r="E11" s="166" t="s">
        <v>136</v>
      </c>
      <c r="F11" s="167">
        <f>SUM(F13)</f>
        <v>130860</v>
      </c>
      <c r="G11" s="167">
        <f>SUM(G13)</f>
        <v>130860</v>
      </c>
      <c r="H11" s="168">
        <f>SUM(H13)</f>
        <v>0</v>
      </c>
      <c r="I11" s="133"/>
      <c r="J11" s="133"/>
      <c r="K11" s="133"/>
      <c r="L11" s="133"/>
      <c r="M11" s="133"/>
      <c r="N11" s="136"/>
      <c r="O11" s="172"/>
    </row>
    <row r="12" spans="1:16" s="173" customFormat="1" ht="12" customHeight="1">
      <c r="A12" s="169"/>
      <c r="B12" s="158"/>
      <c r="C12" s="170"/>
      <c r="D12" s="171"/>
      <c r="E12" s="166" t="s">
        <v>285</v>
      </c>
      <c r="F12" s="167"/>
      <c r="G12" s="167"/>
      <c r="H12" s="168"/>
      <c r="I12" s="133"/>
      <c r="J12" s="133"/>
      <c r="K12" s="133"/>
      <c r="L12" s="133"/>
      <c r="M12" s="133"/>
      <c r="N12" s="136"/>
      <c r="O12" s="136"/>
      <c r="P12" s="136"/>
    </row>
    <row r="13" spans="1:16" ht="27.75" customHeight="1">
      <c r="A13" s="174">
        <v>2111</v>
      </c>
      <c r="B13" s="175" t="s">
        <v>393</v>
      </c>
      <c r="C13" s="176" t="s">
        <v>342</v>
      </c>
      <c r="D13" s="177" t="s">
        <v>342</v>
      </c>
      <c r="E13" s="178" t="s">
        <v>137</v>
      </c>
      <c r="F13" s="179">
        <f>SUM(G13:H13)</f>
        <v>130860</v>
      </c>
      <c r="G13" s="179">
        <v>130860</v>
      </c>
      <c r="H13" s="180"/>
      <c r="I13" s="133"/>
      <c r="J13" s="133"/>
      <c r="K13" s="133"/>
      <c r="L13" s="133"/>
      <c r="M13" s="133"/>
      <c r="N13" s="136"/>
      <c r="O13" s="136"/>
      <c r="P13" s="136"/>
    </row>
    <row r="14" spans="1:14" ht="23.25" customHeight="1">
      <c r="A14" s="181">
        <v>2112</v>
      </c>
      <c r="B14" s="170" t="s">
        <v>393</v>
      </c>
      <c r="C14" s="170" t="s">
        <v>342</v>
      </c>
      <c r="D14" s="170" t="s">
        <v>343</v>
      </c>
      <c r="E14" s="182" t="s">
        <v>715</v>
      </c>
      <c r="F14" s="167">
        <f>SUM(G14:H14)</f>
        <v>0</v>
      </c>
      <c r="G14" s="167"/>
      <c r="H14" s="168"/>
      <c r="I14" s="133"/>
      <c r="J14" s="133"/>
      <c r="K14" s="133"/>
      <c r="L14" s="133"/>
      <c r="M14" s="133"/>
      <c r="N14" s="136"/>
    </row>
    <row r="15" spans="1:14" ht="18.75" customHeight="1" thickBot="1">
      <c r="A15" s="157">
        <v>2113</v>
      </c>
      <c r="B15" s="158" t="s">
        <v>393</v>
      </c>
      <c r="C15" s="159" t="s">
        <v>342</v>
      </c>
      <c r="D15" s="160" t="s">
        <v>179</v>
      </c>
      <c r="E15" s="183" t="s">
        <v>716</v>
      </c>
      <c r="F15" s="184">
        <f>SUM(G15:H15)</f>
        <v>0</v>
      </c>
      <c r="G15" s="184"/>
      <c r="H15" s="185"/>
      <c r="I15" s="133"/>
      <c r="J15" s="133"/>
      <c r="K15" s="133"/>
      <c r="L15" s="133"/>
      <c r="M15" s="133"/>
      <c r="N15" s="136"/>
    </row>
    <row r="16" spans="1:14" ht="18.75" customHeight="1">
      <c r="A16" s="169">
        <v>2120</v>
      </c>
      <c r="B16" s="158" t="s">
        <v>393</v>
      </c>
      <c r="C16" s="170" t="s">
        <v>343</v>
      </c>
      <c r="D16" s="171" t="s">
        <v>341</v>
      </c>
      <c r="E16" s="166" t="s">
        <v>717</v>
      </c>
      <c r="F16" s="167">
        <f>SUM(F18:F19)</f>
        <v>0</v>
      </c>
      <c r="G16" s="167">
        <f>SUM(G18:G19)</f>
        <v>0</v>
      </c>
      <c r="H16" s="168">
        <f>SUM(H18:H19)</f>
        <v>0</v>
      </c>
      <c r="I16" s="133"/>
      <c r="J16" s="133"/>
      <c r="K16" s="133"/>
      <c r="L16" s="133"/>
      <c r="M16" s="133"/>
      <c r="N16" s="136"/>
    </row>
    <row r="17" spans="1:14" s="173" customFormat="1" ht="12" customHeight="1">
      <c r="A17" s="169"/>
      <c r="B17" s="158"/>
      <c r="C17" s="170"/>
      <c r="D17" s="171"/>
      <c r="E17" s="166" t="s">
        <v>285</v>
      </c>
      <c r="F17" s="167"/>
      <c r="G17" s="167"/>
      <c r="H17" s="168"/>
      <c r="I17" s="133"/>
      <c r="J17" s="133"/>
      <c r="K17" s="133"/>
      <c r="L17" s="133"/>
      <c r="M17" s="133"/>
      <c r="N17" s="136"/>
    </row>
    <row r="18" spans="1:14" ht="16.5" customHeight="1" thickBot="1">
      <c r="A18" s="169">
        <v>2121</v>
      </c>
      <c r="B18" s="158" t="s">
        <v>393</v>
      </c>
      <c r="C18" s="170" t="s">
        <v>343</v>
      </c>
      <c r="D18" s="171" t="s">
        <v>342</v>
      </c>
      <c r="E18" s="166" t="s">
        <v>138</v>
      </c>
      <c r="F18" s="186">
        <f>SUM(G18:H18)</f>
        <v>0</v>
      </c>
      <c r="G18" s="186"/>
      <c r="H18" s="187"/>
      <c r="I18" s="133"/>
      <c r="J18" s="133"/>
      <c r="K18" s="133"/>
      <c r="L18" s="133"/>
      <c r="M18" s="133"/>
      <c r="N18" s="136"/>
    </row>
    <row r="19" spans="1:14" ht="35.25" customHeight="1" thickBot="1">
      <c r="A19" s="169">
        <v>2122</v>
      </c>
      <c r="B19" s="158" t="s">
        <v>393</v>
      </c>
      <c r="C19" s="170" t="s">
        <v>343</v>
      </c>
      <c r="D19" s="171" t="s">
        <v>343</v>
      </c>
      <c r="E19" s="166" t="s">
        <v>719</v>
      </c>
      <c r="F19" s="186">
        <f>SUM(G19:H19)</f>
        <v>0</v>
      </c>
      <c r="G19" s="186"/>
      <c r="H19" s="187"/>
      <c r="I19" s="133"/>
      <c r="J19" s="133"/>
      <c r="K19" s="133"/>
      <c r="L19" s="133"/>
      <c r="M19" s="133"/>
      <c r="N19" s="136"/>
    </row>
    <row r="20" spans="1:14" ht="18" customHeight="1">
      <c r="A20" s="169">
        <v>2130</v>
      </c>
      <c r="B20" s="158" t="s">
        <v>393</v>
      </c>
      <c r="C20" s="170" t="s">
        <v>179</v>
      </c>
      <c r="D20" s="171" t="s">
        <v>341</v>
      </c>
      <c r="E20" s="166" t="s">
        <v>720</v>
      </c>
      <c r="F20" s="188">
        <f>SUM(F24,F23)</f>
        <v>5912.7</v>
      </c>
      <c r="G20" s="188">
        <f>SUM(G24,G23)</f>
        <v>5912.7</v>
      </c>
      <c r="H20" s="188">
        <f>SUM(H24,H23)</f>
        <v>0</v>
      </c>
      <c r="I20" s="133"/>
      <c r="J20" s="133"/>
      <c r="K20" s="133"/>
      <c r="L20" s="133"/>
      <c r="M20" s="133"/>
      <c r="N20" s="136"/>
    </row>
    <row r="21" spans="1:14" s="173" customFormat="1" ht="10.5" customHeight="1">
      <c r="A21" s="169"/>
      <c r="B21" s="158"/>
      <c r="C21" s="170"/>
      <c r="D21" s="171"/>
      <c r="E21" s="166" t="s">
        <v>285</v>
      </c>
      <c r="F21" s="167"/>
      <c r="G21" s="167"/>
      <c r="H21" s="168"/>
      <c r="I21" s="133"/>
      <c r="J21" s="133"/>
      <c r="K21" s="133"/>
      <c r="L21" s="133"/>
      <c r="M21" s="133"/>
      <c r="N21" s="136"/>
    </row>
    <row r="22" spans="1:14" ht="31.5" customHeight="1" thickBot="1">
      <c r="A22" s="169">
        <v>2131</v>
      </c>
      <c r="B22" s="158" t="s">
        <v>393</v>
      </c>
      <c r="C22" s="170" t="s">
        <v>179</v>
      </c>
      <c r="D22" s="171" t="s">
        <v>342</v>
      </c>
      <c r="E22" s="166" t="s">
        <v>721</v>
      </c>
      <c r="F22" s="186">
        <f>SUM(G22:H22)</f>
        <v>0</v>
      </c>
      <c r="G22" s="186"/>
      <c r="H22" s="187"/>
      <c r="I22" s="133"/>
      <c r="J22" s="133"/>
      <c r="K22" s="133"/>
      <c r="L22" s="133"/>
      <c r="M22" s="133"/>
      <c r="N22" s="136"/>
    </row>
    <row r="23" spans="1:14" ht="27" customHeight="1" thickBot="1">
      <c r="A23" s="169">
        <v>2132</v>
      </c>
      <c r="B23" s="158" t="s">
        <v>393</v>
      </c>
      <c r="C23" s="170">
        <v>3</v>
      </c>
      <c r="D23" s="171">
        <v>2</v>
      </c>
      <c r="E23" s="166" t="s">
        <v>722</v>
      </c>
      <c r="F23" s="186">
        <f>SUM(G23:H23)</f>
        <v>0</v>
      </c>
      <c r="G23" s="186"/>
      <c r="H23" s="186"/>
      <c r="I23" s="133"/>
      <c r="J23" s="133"/>
      <c r="K23" s="133"/>
      <c r="L23" s="133"/>
      <c r="M23" s="133"/>
      <c r="N23" s="136"/>
    </row>
    <row r="24" spans="1:14" ht="24" customHeight="1" thickBot="1">
      <c r="A24" s="169">
        <v>2133</v>
      </c>
      <c r="B24" s="158" t="s">
        <v>393</v>
      </c>
      <c r="C24" s="170">
        <v>3</v>
      </c>
      <c r="D24" s="171">
        <v>3</v>
      </c>
      <c r="E24" s="166" t="s">
        <v>723</v>
      </c>
      <c r="F24" s="186">
        <f>SUM(G24:H24)</f>
        <v>5912.7</v>
      </c>
      <c r="G24" s="179">
        <v>5912.7</v>
      </c>
      <c r="H24" s="179"/>
      <c r="I24" s="133"/>
      <c r="J24" s="133"/>
      <c r="K24" s="133"/>
      <c r="L24" s="133"/>
      <c r="M24" s="133"/>
      <c r="N24" s="136"/>
    </row>
    <row r="25" spans="1:14" ht="27.75" customHeight="1">
      <c r="A25" s="169">
        <v>2140</v>
      </c>
      <c r="B25" s="158" t="s">
        <v>393</v>
      </c>
      <c r="C25" s="170">
        <v>4</v>
      </c>
      <c r="D25" s="171">
        <v>0</v>
      </c>
      <c r="E25" s="166" t="s">
        <v>724</v>
      </c>
      <c r="F25" s="167">
        <f>SUM(F27)</f>
        <v>0</v>
      </c>
      <c r="G25" s="167">
        <f>SUM(G27)</f>
        <v>0</v>
      </c>
      <c r="H25" s="168">
        <f>SUM(H27)</f>
        <v>0</v>
      </c>
      <c r="I25" s="133"/>
      <c r="J25" s="133"/>
      <c r="K25" s="133"/>
      <c r="L25" s="133"/>
      <c r="M25" s="133"/>
      <c r="N25" s="136"/>
    </row>
    <row r="26" spans="1:14" s="173" customFormat="1" ht="14.25" customHeight="1">
      <c r="A26" s="169"/>
      <c r="B26" s="158"/>
      <c r="C26" s="170"/>
      <c r="D26" s="171"/>
      <c r="E26" s="166" t="s">
        <v>285</v>
      </c>
      <c r="F26" s="167"/>
      <c r="G26" s="167"/>
      <c r="H26" s="168"/>
      <c r="I26" s="133"/>
      <c r="J26" s="133"/>
      <c r="K26" s="133"/>
      <c r="L26" s="133"/>
      <c r="M26" s="133"/>
      <c r="N26" s="136"/>
    </row>
    <row r="27" spans="1:14" ht="24.75" customHeight="1" thickBot="1">
      <c r="A27" s="169">
        <v>2141</v>
      </c>
      <c r="B27" s="158" t="s">
        <v>393</v>
      </c>
      <c r="C27" s="170">
        <v>4</v>
      </c>
      <c r="D27" s="171">
        <v>1</v>
      </c>
      <c r="E27" s="166" t="s">
        <v>725</v>
      </c>
      <c r="F27" s="186">
        <f>SUM(G27:H27)</f>
        <v>0</v>
      </c>
      <c r="G27" s="186"/>
      <c r="H27" s="187"/>
      <c r="I27" s="133"/>
      <c r="J27" s="133"/>
      <c r="K27" s="133"/>
      <c r="L27" s="133"/>
      <c r="M27" s="133"/>
      <c r="N27" s="136"/>
    </row>
    <row r="28" spans="1:14" ht="49.5" customHeight="1">
      <c r="A28" s="169">
        <v>2150</v>
      </c>
      <c r="B28" s="158" t="s">
        <v>393</v>
      </c>
      <c r="C28" s="170">
        <v>5</v>
      </c>
      <c r="D28" s="171">
        <v>0</v>
      </c>
      <c r="E28" s="166" t="s">
        <v>726</v>
      </c>
      <c r="F28" s="167">
        <f>SUM(F30)</f>
        <v>0</v>
      </c>
      <c r="G28" s="167">
        <f>SUM(G30)</f>
        <v>0</v>
      </c>
      <c r="H28" s="168">
        <f>SUM(H30)</f>
        <v>0</v>
      </c>
      <c r="I28" s="133"/>
      <c r="J28" s="133"/>
      <c r="K28" s="133"/>
      <c r="L28" s="133"/>
      <c r="M28" s="133"/>
      <c r="N28" s="136"/>
    </row>
    <row r="29" spans="1:14" s="173" customFormat="1" ht="16.5" customHeight="1">
      <c r="A29" s="169"/>
      <c r="B29" s="158"/>
      <c r="C29" s="170"/>
      <c r="D29" s="171"/>
      <c r="E29" s="166" t="s">
        <v>285</v>
      </c>
      <c r="F29" s="167"/>
      <c r="G29" s="167"/>
      <c r="H29" s="168"/>
      <c r="I29" s="133"/>
      <c r="J29" s="133"/>
      <c r="K29" s="133"/>
      <c r="L29" s="133"/>
      <c r="M29" s="133"/>
      <c r="N29" s="136"/>
    </row>
    <row r="30" spans="1:14" ht="52.5" customHeight="1" thickBot="1">
      <c r="A30" s="169">
        <v>2151</v>
      </c>
      <c r="B30" s="158" t="s">
        <v>393</v>
      </c>
      <c r="C30" s="170">
        <v>5</v>
      </c>
      <c r="D30" s="171">
        <v>1</v>
      </c>
      <c r="E30" s="166" t="s">
        <v>727</v>
      </c>
      <c r="F30" s="186">
        <f>SUM(G30:H30)</f>
        <v>0</v>
      </c>
      <c r="G30" s="186"/>
      <c r="H30" s="187"/>
      <c r="I30" s="133"/>
      <c r="J30" s="133"/>
      <c r="K30" s="133"/>
      <c r="L30" s="133"/>
      <c r="M30" s="133"/>
      <c r="N30" s="136"/>
    </row>
    <row r="31" spans="1:14" ht="37.5" customHeight="1">
      <c r="A31" s="169">
        <v>2160</v>
      </c>
      <c r="B31" s="158" t="s">
        <v>393</v>
      </c>
      <c r="C31" s="170">
        <v>6</v>
      </c>
      <c r="D31" s="171">
        <v>0</v>
      </c>
      <c r="E31" s="166" t="s">
        <v>728</v>
      </c>
      <c r="F31" s="167">
        <f>SUM(F33)</f>
        <v>44117.4</v>
      </c>
      <c r="G31" s="167">
        <f>SUM(G33)</f>
        <v>44117.4</v>
      </c>
      <c r="H31" s="168">
        <f>SUM(H33)</f>
        <v>0</v>
      </c>
      <c r="I31" s="133"/>
      <c r="J31" s="133"/>
      <c r="K31" s="133"/>
      <c r="L31" s="133"/>
      <c r="M31" s="133"/>
      <c r="N31" s="136"/>
    </row>
    <row r="32" spans="1:14" s="173" customFormat="1" ht="10.5" customHeight="1">
      <c r="A32" s="169"/>
      <c r="B32" s="158"/>
      <c r="C32" s="170"/>
      <c r="D32" s="171"/>
      <c r="E32" s="166" t="s">
        <v>285</v>
      </c>
      <c r="F32" s="167"/>
      <c r="G32" s="167"/>
      <c r="H32" s="168"/>
      <c r="I32" s="133"/>
      <c r="J32" s="133"/>
      <c r="K32" s="133"/>
      <c r="L32" s="133"/>
      <c r="M32" s="133"/>
      <c r="N32" s="136"/>
    </row>
    <row r="33" spans="1:14" ht="39" customHeight="1">
      <c r="A33" s="174">
        <v>2161</v>
      </c>
      <c r="B33" s="175" t="s">
        <v>393</v>
      </c>
      <c r="C33" s="176">
        <v>6</v>
      </c>
      <c r="D33" s="177">
        <v>1</v>
      </c>
      <c r="E33" s="178" t="s">
        <v>729</v>
      </c>
      <c r="F33" s="179">
        <f>SUM(G33:H33)</f>
        <v>44117.4</v>
      </c>
      <c r="G33" s="179">
        <v>44117.4</v>
      </c>
      <c r="H33" s="179"/>
      <c r="I33" s="133"/>
      <c r="J33" s="133"/>
      <c r="K33" s="133"/>
      <c r="L33" s="133"/>
      <c r="M33" s="133"/>
      <c r="N33" s="136"/>
    </row>
    <row r="34" spans="1:14" ht="24">
      <c r="A34" s="169">
        <v>2170</v>
      </c>
      <c r="B34" s="158" t="s">
        <v>393</v>
      </c>
      <c r="C34" s="170">
        <v>7</v>
      </c>
      <c r="D34" s="171">
        <v>0</v>
      </c>
      <c r="E34" s="166" t="s">
        <v>593</v>
      </c>
      <c r="F34" s="167">
        <f>SUM(F36)</f>
        <v>0</v>
      </c>
      <c r="G34" s="167">
        <f>SUM(G36)</f>
        <v>0</v>
      </c>
      <c r="H34" s="168">
        <f>SUM(H36)</f>
        <v>0</v>
      </c>
      <c r="I34" s="133"/>
      <c r="J34" s="133"/>
      <c r="K34" s="133"/>
      <c r="L34" s="133"/>
      <c r="M34" s="133"/>
      <c r="N34" s="136"/>
    </row>
    <row r="35" spans="1:14" s="173" customFormat="1" ht="14.25" customHeight="1">
      <c r="A35" s="169"/>
      <c r="B35" s="158"/>
      <c r="C35" s="170"/>
      <c r="D35" s="171"/>
      <c r="E35" s="166" t="s">
        <v>285</v>
      </c>
      <c r="F35" s="167"/>
      <c r="G35" s="167"/>
      <c r="H35" s="168"/>
      <c r="I35" s="133"/>
      <c r="J35" s="133"/>
      <c r="K35" s="133"/>
      <c r="L35" s="133"/>
      <c r="M35" s="133"/>
      <c r="N35" s="136"/>
    </row>
    <row r="36" spans="1:14" ht="24.75" thickBot="1">
      <c r="A36" s="169">
        <v>2171</v>
      </c>
      <c r="B36" s="158" t="s">
        <v>393</v>
      </c>
      <c r="C36" s="170">
        <v>7</v>
      </c>
      <c r="D36" s="171">
        <v>1</v>
      </c>
      <c r="E36" s="166" t="s">
        <v>593</v>
      </c>
      <c r="F36" s="186">
        <f>SUM(G36:H36)</f>
        <v>0</v>
      </c>
      <c r="G36" s="186"/>
      <c r="H36" s="187"/>
      <c r="I36" s="133"/>
      <c r="J36" s="133"/>
      <c r="K36" s="133"/>
      <c r="L36" s="133"/>
      <c r="M36" s="133"/>
      <c r="N36" s="136"/>
    </row>
    <row r="37" spans="1:14" ht="38.25" customHeight="1">
      <c r="A37" s="169">
        <v>2180</v>
      </c>
      <c r="B37" s="158" t="s">
        <v>393</v>
      </c>
      <c r="C37" s="170">
        <v>8</v>
      </c>
      <c r="D37" s="171">
        <v>0</v>
      </c>
      <c r="E37" s="166" t="s">
        <v>730</v>
      </c>
      <c r="F37" s="167">
        <f>SUM(F39)</f>
        <v>0</v>
      </c>
      <c r="G37" s="167">
        <f>SUM(G39)</f>
        <v>0</v>
      </c>
      <c r="H37" s="168">
        <f>SUM(H39)</f>
        <v>0</v>
      </c>
      <c r="I37" s="133"/>
      <c r="J37" s="133"/>
      <c r="K37" s="133"/>
      <c r="L37" s="133"/>
      <c r="M37" s="133"/>
      <c r="N37" s="136"/>
    </row>
    <row r="38" spans="1:14" s="173" customFormat="1" ht="18.75" customHeight="1">
      <c r="A38" s="169"/>
      <c r="B38" s="158"/>
      <c r="C38" s="170"/>
      <c r="D38" s="171"/>
      <c r="E38" s="166" t="s">
        <v>285</v>
      </c>
      <c r="F38" s="167"/>
      <c r="G38" s="167"/>
      <c r="H38" s="168"/>
      <c r="I38" s="133"/>
      <c r="J38" s="133"/>
      <c r="K38" s="133"/>
      <c r="L38" s="133"/>
      <c r="M38" s="133"/>
      <c r="N38" s="136"/>
    </row>
    <row r="39" spans="1:14" ht="34.5" customHeight="1">
      <c r="A39" s="169">
        <v>2181</v>
      </c>
      <c r="B39" s="158" t="s">
        <v>393</v>
      </c>
      <c r="C39" s="170">
        <v>8</v>
      </c>
      <c r="D39" s="171">
        <v>1</v>
      </c>
      <c r="E39" s="166" t="s">
        <v>730</v>
      </c>
      <c r="F39" s="167">
        <f>SUM(F41:F42)</f>
        <v>0</v>
      </c>
      <c r="G39" s="167">
        <f>SUM(G41:G42)</f>
        <v>0</v>
      </c>
      <c r="H39" s="168">
        <f>SUM(H41:H42)</f>
        <v>0</v>
      </c>
      <c r="I39" s="133"/>
      <c r="J39" s="133"/>
      <c r="K39" s="133"/>
      <c r="L39" s="133"/>
      <c r="M39" s="133"/>
      <c r="N39" s="136"/>
    </row>
    <row r="40" spans="1:14" ht="15">
      <c r="A40" s="169"/>
      <c r="B40" s="158"/>
      <c r="C40" s="170"/>
      <c r="D40" s="171"/>
      <c r="E40" s="183" t="s">
        <v>285</v>
      </c>
      <c r="F40" s="167"/>
      <c r="G40" s="167"/>
      <c r="H40" s="168"/>
      <c r="I40" s="133"/>
      <c r="J40" s="133"/>
      <c r="K40" s="133"/>
      <c r="L40" s="133"/>
      <c r="M40" s="133"/>
      <c r="N40" s="136"/>
    </row>
    <row r="41" spans="1:14" ht="24.75" thickBot="1">
      <c r="A41" s="169">
        <v>2182</v>
      </c>
      <c r="B41" s="158" t="s">
        <v>393</v>
      </c>
      <c r="C41" s="170">
        <v>8</v>
      </c>
      <c r="D41" s="171">
        <v>1</v>
      </c>
      <c r="E41" s="183" t="s">
        <v>292</v>
      </c>
      <c r="F41" s="186">
        <f>SUM(G41:H41)</f>
        <v>0</v>
      </c>
      <c r="G41" s="186"/>
      <c r="H41" s="187"/>
      <c r="I41" s="133"/>
      <c r="J41" s="133"/>
      <c r="K41" s="133"/>
      <c r="L41" s="133"/>
      <c r="M41" s="133"/>
      <c r="N41" s="136"/>
    </row>
    <row r="42" spans="1:14" ht="24.75" thickBot="1">
      <c r="A42" s="169">
        <v>2183</v>
      </c>
      <c r="B42" s="158" t="s">
        <v>393</v>
      </c>
      <c r="C42" s="170">
        <v>8</v>
      </c>
      <c r="D42" s="171">
        <v>1</v>
      </c>
      <c r="E42" s="183" t="s">
        <v>293</v>
      </c>
      <c r="F42" s="186">
        <f>SUM(G42:H42)</f>
        <v>0</v>
      </c>
      <c r="G42" s="186">
        <f>G43</f>
        <v>0</v>
      </c>
      <c r="H42" s="187">
        <f>H43</f>
        <v>0</v>
      </c>
      <c r="I42" s="133"/>
      <c r="J42" s="133"/>
      <c r="K42" s="133"/>
      <c r="L42" s="133"/>
      <c r="M42" s="133"/>
      <c r="N42" s="136"/>
    </row>
    <row r="43" spans="1:14" ht="36.75" thickBot="1">
      <c r="A43" s="169">
        <v>2184</v>
      </c>
      <c r="B43" s="158" t="s">
        <v>393</v>
      </c>
      <c r="C43" s="170">
        <v>8</v>
      </c>
      <c r="D43" s="171">
        <v>1</v>
      </c>
      <c r="E43" s="183" t="s">
        <v>298</v>
      </c>
      <c r="F43" s="186">
        <f>SUM(G43:H43)</f>
        <v>0</v>
      </c>
      <c r="G43" s="186"/>
      <c r="H43" s="187"/>
      <c r="I43" s="133"/>
      <c r="J43" s="133"/>
      <c r="K43" s="133"/>
      <c r="L43" s="133"/>
      <c r="M43" s="133"/>
      <c r="N43" s="136"/>
    </row>
    <row r="44" spans="1:14" ht="15">
      <c r="A44" s="169">
        <v>2185</v>
      </c>
      <c r="B44" s="158" t="s">
        <v>393</v>
      </c>
      <c r="C44" s="170">
        <v>8</v>
      </c>
      <c r="D44" s="171">
        <v>1</v>
      </c>
      <c r="E44" s="183"/>
      <c r="F44" s="167"/>
      <c r="G44" s="167"/>
      <c r="H44" s="168"/>
      <c r="I44" s="133"/>
      <c r="J44" s="133"/>
      <c r="K44" s="133"/>
      <c r="L44" s="133"/>
      <c r="M44" s="133"/>
      <c r="N44" s="136"/>
    </row>
    <row r="45" spans="1:14" s="165" customFormat="1" ht="40.5" customHeight="1">
      <c r="A45" s="169">
        <v>2200</v>
      </c>
      <c r="B45" s="158" t="s">
        <v>394</v>
      </c>
      <c r="C45" s="170">
        <v>0</v>
      </c>
      <c r="D45" s="171">
        <v>0</v>
      </c>
      <c r="E45" s="161" t="s">
        <v>767</v>
      </c>
      <c r="F45" s="188">
        <f>SUM(F47,F50,F53,F56,F59)</f>
        <v>0</v>
      </c>
      <c r="G45" s="188">
        <f>SUM(G47,G50,G53,G56,G59)</f>
        <v>0</v>
      </c>
      <c r="H45" s="189">
        <f>SUM(H47,H50,H53,H56,H59)</f>
        <v>0</v>
      </c>
      <c r="I45" s="133"/>
      <c r="J45" s="133"/>
      <c r="K45" s="133"/>
      <c r="L45" s="133"/>
      <c r="M45" s="133"/>
      <c r="N45" s="136"/>
    </row>
    <row r="46" spans="1:14" ht="11.25" customHeight="1">
      <c r="A46" s="157"/>
      <c r="B46" s="158"/>
      <c r="C46" s="159"/>
      <c r="D46" s="160"/>
      <c r="E46" s="166" t="s">
        <v>284</v>
      </c>
      <c r="F46" s="190"/>
      <c r="G46" s="190"/>
      <c r="H46" s="191"/>
      <c r="I46" s="133"/>
      <c r="J46" s="133"/>
      <c r="K46" s="133"/>
      <c r="L46" s="133"/>
      <c r="M46" s="133"/>
      <c r="N46" s="136"/>
    </row>
    <row r="47" spans="1:14" ht="21" customHeight="1">
      <c r="A47" s="169">
        <v>2210</v>
      </c>
      <c r="B47" s="158" t="s">
        <v>394</v>
      </c>
      <c r="C47" s="170">
        <v>1</v>
      </c>
      <c r="D47" s="171">
        <v>0</v>
      </c>
      <c r="E47" s="166" t="s">
        <v>731</v>
      </c>
      <c r="F47" s="167">
        <f>SUM(F49)</f>
        <v>0</v>
      </c>
      <c r="G47" s="167">
        <f>SUM(G49)</f>
        <v>0</v>
      </c>
      <c r="H47" s="168">
        <f>SUM(H49)</f>
        <v>0</v>
      </c>
      <c r="I47" s="133"/>
      <c r="J47" s="133"/>
      <c r="K47" s="133"/>
      <c r="L47" s="133"/>
      <c r="M47" s="133"/>
      <c r="N47" s="136"/>
    </row>
    <row r="48" spans="1:14" s="173" customFormat="1" ht="10.5" customHeight="1">
      <c r="A48" s="169"/>
      <c r="B48" s="158"/>
      <c r="C48" s="170"/>
      <c r="D48" s="171"/>
      <c r="E48" s="166" t="s">
        <v>285</v>
      </c>
      <c r="F48" s="167"/>
      <c r="G48" s="167"/>
      <c r="H48" s="168"/>
      <c r="I48" s="133"/>
      <c r="J48" s="133"/>
      <c r="K48" s="133"/>
      <c r="L48" s="133"/>
      <c r="M48" s="133"/>
      <c r="N48" s="136"/>
    </row>
    <row r="49" spans="1:14" ht="19.5" customHeight="1" thickBot="1">
      <c r="A49" s="169">
        <v>2211</v>
      </c>
      <c r="B49" s="158" t="s">
        <v>394</v>
      </c>
      <c r="C49" s="170">
        <v>1</v>
      </c>
      <c r="D49" s="171">
        <v>1</v>
      </c>
      <c r="E49" s="166" t="s">
        <v>732</v>
      </c>
      <c r="F49" s="186">
        <f>SUM(G49:H49)</f>
        <v>0</v>
      </c>
      <c r="G49" s="186"/>
      <c r="H49" s="187"/>
      <c r="I49" s="133"/>
      <c r="J49" s="133"/>
      <c r="K49" s="133"/>
      <c r="L49" s="133"/>
      <c r="M49" s="133"/>
      <c r="N49" s="136"/>
    </row>
    <row r="50" spans="1:14" ht="17.25" customHeight="1">
      <c r="A50" s="169">
        <v>2220</v>
      </c>
      <c r="B50" s="158" t="s">
        <v>394</v>
      </c>
      <c r="C50" s="170">
        <v>2</v>
      </c>
      <c r="D50" s="171">
        <v>0</v>
      </c>
      <c r="E50" s="166" t="s">
        <v>733</v>
      </c>
      <c r="F50" s="167">
        <f>SUM(F52)</f>
        <v>0</v>
      </c>
      <c r="G50" s="167">
        <f>SUM(G52)</f>
        <v>0</v>
      </c>
      <c r="H50" s="168">
        <f>SUM(H52)</f>
        <v>0</v>
      </c>
      <c r="I50" s="133"/>
      <c r="J50" s="133"/>
      <c r="K50" s="133"/>
      <c r="L50" s="133"/>
      <c r="M50" s="133"/>
      <c r="N50" s="136"/>
    </row>
    <row r="51" spans="1:14" s="173" customFormat="1" ht="10.5" customHeight="1">
      <c r="A51" s="169"/>
      <c r="B51" s="158"/>
      <c r="C51" s="170"/>
      <c r="D51" s="171"/>
      <c r="E51" s="166" t="s">
        <v>285</v>
      </c>
      <c r="F51" s="167"/>
      <c r="G51" s="167"/>
      <c r="H51" s="168"/>
      <c r="I51" s="133"/>
      <c r="J51" s="133"/>
      <c r="K51" s="133"/>
      <c r="L51" s="133"/>
      <c r="M51" s="133"/>
      <c r="N51" s="136"/>
    </row>
    <row r="52" spans="1:14" ht="15.75" customHeight="1" thickBot="1">
      <c r="A52" s="169">
        <v>2221</v>
      </c>
      <c r="B52" s="158" t="s">
        <v>394</v>
      </c>
      <c r="C52" s="170">
        <v>2</v>
      </c>
      <c r="D52" s="171">
        <v>1</v>
      </c>
      <c r="E52" s="166" t="s">
        <v>734</v>
      </c>
      <c r="F52" s="186">
        <f>SUM(G52:H52)</f>
        <v>0</v>
      </c>
      <c r="G52" s="186"/>
      <c r="H52" s="187"/>
      <c r="I52" s="133"/>
      <c r="J52" s="133"/>
      <c r="K52" s="133"/>
      <c r="L52" s="133"/>
      <c r="M52" s="133"/>
      <c r="N52" s="136"/>
    </row>
    <row r="53" spans="1:14" ht="17.25" customHeight="1">
      <c r="A53" s="169">
        <v>2230</v>
      </c>
      <c r="B53" s="158" t="s">
        <v>394</v>
      </c>
      <c r="C53" s="170">
        <v>3</v>
      </c>
      <c r="D53" s="171">
        <v>0</v>
      </c>
      <c r="E53" s="166" t="s">
        <v>735</v>
      </c>
      <c r="F53" s="167">
        <f>SUM(F55)</f>
        <v>0</v>
      </c>
      <c r="G53" s="167">
        <f>SUM(G55)</f>
        <v>0</v>
      </c>
      <c r="H53" s="168">
        <f>SUM(H55)</f>
        <v>0</v>
      </c>
      <c r="I53" s="133"/>
      <c r="J53" s="133"/>
      <c r="K53" s="133"/>
      <c r="L53" s="133"/>
      <c r="M53" s="133"/>
      <c r="N53" s="136"/>
    </row>
    <row r="54" spans="1:14" s="173" customFormat="1" ht="14.25" customHeight="1">
      <c r="A54" s="169"/>
      <c r="B54" s="158"/>
      <c r="C54" s="170"/>
      <c r="D54" s="171"/>
      <c r="E54" s="166" t="s">
        <v>285</v>
      </c>
      <c r="F54" s="167"/>
      <c r="G54" s="167"/>
      <c r="H54" s="168"/>
      <c r="I54" s="133"/>
      <c r="J54" s="133"/>
      <c r="K54" s="133"/>
      <c r="L54" s="133"/>
      <c r="M54" s="133"/>
      <c r="N54" s="136"/>
    </row>
    <row r="55" spans="1:14" ht="19.5" customHeight="1" thickBot="1">
      <c r="A55" s="169">
        <v>2231</v>
      </c>
      <c r="B55" s="158" t="s">
        <v>394</v>
      </c>
      <c r="C55" s="170">
        <v>3</v>
      </c>
      <c r="D55" s="171">
        <v>1</v>
      </c>
      <c r="E55" s="166" t="s">
        <v>736</v>
      </c>
      <c r="F55" s="186">
        <f>SUM(G55:H55)</f>
        <v>0</v>
      </c>
      <c r="G55" s="186"/>
      <c r="H55" s="187"/>
      <c r="I55" s="133"/>
      <c r="J55" s="133"/>
      <c r="K55" s="133"/>
      <c r="L55" s="133"/>
      <c r="M55" s="133"/>
      <c r="N55" s="136"/>
    </row>
    <row r="56" spans="1:14" ht="38.25" customHeight="1">
      <c r="A56" s="169">
        <v>2240</v>
      </c>
      <c r="B56" s="158" t="s">
        <v>394</v>
      </c>
      <c r="C56" s="170">
        <v>4</v>
      </c>
      <c r="D56" s="171">
        <v>0</v>
      </c>
      <c r="E56" s="166" t="s">
        <v>737</v>
      </c>
      <c r="F56" s="167">
        <f>SUM(F58)</f>
        <v>0</v>
      </c>
      <c r="G56" s="167">
        <f>SUM(G58)</f>
        <v>0</v>
      </c>
      <c r="H56" s="168">
        <f>SUM(H58)</f>
        <v>0</v>
      </c>
      <c r="I56" s="133"/>
      <c r="J56" s="133"/>
      <c r="K56" s="133"/>
      <c r="L56" s="133"/>
      <c r="M56" s="133"/>
      <c r="N56" s="136"/>
    </row>
    <row r="57" spans="1:14" s="173" customFormat="1" ht="15.75" customHeight="1">
      <c r="A57" s="169"/>
      <c r="B57" s="170"/>
      <c r="C57" s="170"/>
      <c r="D57" s="171"/>
      <c r="E57" s="166" t="s">
        <v>285</v>
      </c>
      <c r="F57" s="167"/>
      <c r="G57" s="167"/>
      <c r="H57" s="168"/>
      <c r="I57" s="133"/>
      <c r="J57" s="133"/>
      <c r="K57" s="133"/>
      <c r="L57" s="133"/>
      <c r="M57" s="133"/>
      <c r="N57" s="136"/>
    </row>
    <row r="58" spans="1:14" ht="34.5" customHeight="1" thickBot="1">
      <c r="A58" s="169">
        <v>2241</v>
      </c>
      <c r="B58" s="158" t="s">
        <v>394</v>
      </c>
      <c r="C58" s="170">
        <v>4</v>
      </c>
      <c r="D58" s="171">
        <v>1</v>
      </c>
      <c r="E58" s="166" t="s">
        <v>737</v>
      </c>
      <c r="F58" s="186">
        <f>SUM(G58:H58)</f>
        <v>0</v>
      </c>
      <c r="G58" s="186"/>
      <c r="H58" s="187"/>
      <c r="I58" s="133"/>
      <c r="J58" s="133"/>
      <c r="K58" s="133"/>
      <c r="L58" s="133"/>
      <c r="M58" s="133"/>
      <c r="N58" s="136"/>
    </row>
    <row r="59" spans="1:14" ht="27.75" customHeight="1">
      <c r="A59" s="169">
        <v>2250</v>
      </c>
      <c r="B59" s="158" t="s">
        <v>394</v>
      </c>
      <c r="C59" s="170">
        <v>5</v>
      </c>
      <c r="D59" s="171">
        <v>0</v>
      </c>
      <c r="E59" s="166" t="s">
        <v>738</v>
      </c>
      <c r="F59" s="167">
        <f>SUM(F61)</f>
        <v>0</v>
      </c>
      <c r="G59" s="167">
        <f>SUM(G61)</f>
        <v>0</v>
      </c>
      <c r="H59" s="168">
        <f>SUM(H61)</f>
        <v>0</v>
      </c>
      <c r="I59" s="133"/>
      <c r="J59" s="133"/>
      <c r="K59" s="133"/>
      <c r="L59" s="133"/>
      <c r="M59" s="133"/>
      <c r="N59" s="136"/>
    </row>
    <row r="60" spans="1:14" s="173" customFormat="1" ht="13.5" customHeight="1">
      <c r="A60" s="169"/>
      <c r="B60" s="158"/>
      <c r="C60" s="170"/>
      <c r="D60" s="171"/>
      <c r="E60" s="166" t="s">
        <v>285</v>
      </c>
      <c r="F60" s="167"/>
      <c r="G60" s="167"/>
      <c r="H60" s="168"/>
      <c r="I60" s="133"/>
      <c r="J60" s="133"/>
      <c r="K60" s="133"/>
      <c r="L60" s="133"/>
      <c r="M60" s="133"/>
      <c r="N60" s="136"/>
    </row>
    <row r="61" spans="1:14" ht="25.5" customHeight="1" thickBot="1">
      <c r="A61" s="169">
        <v>2251</v>
      </c>
      <c r="B61" s="170" t="s">
        <v>394</v>
      </c>
      <c r="C61" s="170">
        <v>5</v>
      </c>
      <c r="D61" s="171">
        <v>1</v>
      </c>
      <c r="E61" s="166" t="s">
        <v>738</v>
      </c>
      <c r="F61" s="186">
        <f>SUM(G61:H61)</f>
        <v>0</v>
      </c>
      <c r="G61" s="186"/>
      <c r="H61" s="187"/>
      <c r="I61" s="133"/>
      <c r="J61" s="133"/>
      <c r="K61" s="133"/>
      <c r="L61" s="133"/>
      <c r="M61" s="133"/>
      <c r="N61" s="136"/>
    </row>
    <row r="62" spans="1:14" s="165" customFormat="1" ht="62.25" customHeight="1">
      <c r="A62" s="169">
        <v>2300</v>
      </c>
      <c r="B62" s="192" t="s">
        <v>395</v>
      </c>
      <c r="C62" s="193">
        <v>0</v>
      </c>
      <c r="D62" s="194">
        <v>0</v>
      </c>
      <c r="E62" s="195" t="s">
        <v>768</v>
      </c>
      <c r="F62" s="188">
        <f>SUM(F64,F69,F72,F76,F79,F82,F85)</f>
        <v>0</v>
      </c>
      <c r="G62" s="188">
        <f>SUM(G64,G69,G72,G76,G79,G82,G85)</f>
        <v>0</v>
      </c>
      <c r="H62" s="189">
        <f>SUM(H64,H69,H72,H76,H79,H82,H85)</f>
        <v>0</v>
      </c>
      <c r="I62" s="133"/>
      <c r="J62" s="133"/>
      <c r="K62" s="133"/>
      <c r="L62" s="133"/>
      <c r="M62" s="133"/>
      <c r="N62" s="136"/>
    </row>
    <row r="63" spans="1:14" ht="13.5" customHeight="1">
      <c r="A63" s="157"/>
      <c r="B63" s="158"/>
      <c r="C63" s="159"/>
      <c r="D63" s="160"/>
      <c r="E63" s="166" t="s">
        <v>284</v>
      </c>
      <c r="F63" s="190"/>
      <c r="G63" s="190"/>
      <c r="H63" s="191"/>
      <c r="I63" s="133"/>
      <c r="J63" s="133"/>
      <c r="K63" s="133"/>
      <c r="L63" s="133"/>
      <c r="M63" s="133"/>
      <c r="N63" s="136"/>
    </row>
    <row r="64" spans="1:14" ht="26.25" customHeight="1">
      <c r="A64" s="169">
        <v>2310</v>
      </c>
      <c r="B64" s="192" t="s">
        <v>395</v>
      </c>
      <c r="C64" s="170">
        <v>1</v>
      </c>
      <c r="D64" s="171">
        <v>0</v>
      </c>
      <c r="E64" s="166" t="s">
        <v>165</v>
      </c>
      <c r="F64" s="167">
        <f>SUM(F66:F68)</f>
        <v>0</v>
      </c>
      <c r="G64" s="167">
        <f>SUM(G66:G68)</f>
        <v>0</v>
      </c>
      <c r="H64" s="168">
        <f>SUM(H66:H68)</f>
        <v>0</v>
      </c>
      <c r="I64" s="133"/>
      <c r="J64" s="133"/>
      <c r="K64" s="133"/>
      <c r="L64" s="133"/>
      <c r="M64" s="133"/>
      <c r="N64" s="136"/>
    </row>
    <row r="65" spans="1:14" s="173" customFormat="1" ht="12.75" customHeight="1">
      <c r="A65" s="169"/>
      <c r="B65" s="158"/>
      <c r="C65" s="170"/>
      <c r="D65" s="171"/>
      <c r="E65" s="166" t="s">
        <v>285</v>
      </c>
      <c r="F65" s="167"/>
      <c r="G65" s="167"/>
      <c r="H65" s="168"/>
      <c r="I65" s="133"/>
      <c r="J65" s="133"/>
      <c r="K65" s="133"/>
      <c r="L65" s="133"/>
      <c r="M65" s="133"/>
      <c r="N65" s="136"/>
    </row>
    <row r="66" spans="1:14" ht="21.75" customHeight="1" thickBot="1">
      <c r="A66" s="169">
        <v>2311</v>
      </c>
      <c r="B66" s="192" t="s">
        <v>395</v>
      </c>
      <c r="C66" s="170">
        <v>1</v>
      </c>
      <c r="D66" s="171">
        <v>1</v>
      </c>
      <c r="E66" s="166" t="s">
        <v>739</v>
      </c>
      <c r="F66" s="186">
        <f>SUM(G66:H66)</f>
        <v>0</v>
      </c>
      <c r="G66" s="186"/>
      <c r="H66" s="187"/>
      <c r="I66" s="133"/>
      <c r="J66" s="133"/>
      <c r="K66" s="133"/>
      <c r="L66" s="133"/>
      <c r="M66" s="133"/>
      <c r="N66" s="136"/>
    </row>
    <row r="67" spans="1:14" ht="15.75" thickBot="1">
      <c r="A67" s="169">
        <v>2312</v>
      </c>
      <c r="B67" s="192" t="s">
        <v>395</v>
      </c>
      <c r="C67" s="170">
        <v>1</v>
      </c>
      <c r="D67" s="171">
        <v>2</v>
      </c>
      <c r="E67" s="166" t="s">
        <v>166</v>
      </c>
      <c r="F67" s="186">
        <f>SUM(G67:H67)</f>
        <v>0</v>
      </c>
      <c r="G67" s="186"/>
      <c r="H67" s="187"/>
      <c r="I67" s="133"/>
      <c r="J67" s="133"/>
      <c r="K67" s="133"/>
      <c r="L67" s="133"/>
      <c r="M67" s="133"/>
      <c r="N67" s="136"/>
    </row>
    <row r="68" spans="1:14" ht="15.75" thickBot="1">
      <c r="A68" s="169">
        <v>2313</v>
      </c>
      <c r="B68" s="192" t="s">
        <v>395</v>
      </c>
      <c r="C68" s="170">
        <v>1</v>
      </c>
      <c r="D68" s="171">
        <v>3</v>
      </c>
      <c r="E68" s="166" t="s">
        <v>167</v>
      </c>
      <c r="F68" s="186">
        <f>SUM(G68:H68)</f>
        <v>0</v>
      </c>
      <c r="G68" s="186"/>
      <c r="H68" s="187"/>
      <c r="I68" s="133"/>
      <c r="J68" s="133"/>
      <c r="K68" s="133"/>
      <c r="L68" s="133"/>
      <c r="M68" s="133"/>
      <c r="N68" s="136"/>
    </row>
    <row r="69" spans="1:14" ht="19.5" customHeight="1">
      <c r="A69" s="169">
        <v>2320</v>
      </c>
      <c r="B69" s="192" t="s">
        <v>395</v>
      </c>
      <c r="C69" s="170">
        <v>2</v>
      </c>
      <c r="D69" s="171">
        <v>0</v>
      </c>
      <c r="E69" s="166" t="s">
        <v>168</v>
      </c>
      <c r="F69" s="167">
        <f>SUM(F71)</f>
        <v>0</v>
      </c>
      <c r="G69" s="167">
        <f>SUM(G71)</f>
        <v>0</v>
      </c>
      <c r="H69" s="168">
        <f>SUM(H71)</f>
        <v>0</v>
      </c>
      <c r="I69" s="133"/>
      <c r="J69" s="133"/>
      <c r="K69" s="133"/>
      <c r="L69" s="133"/>
      <c r="M69" s="133"/>
      <c r="N69" s="136"/>
    </row>
    <row r="70" spans="1:14" s="173" customFormat="1" ht="14.25" customHeight="1">
      <c r="A70" s="169"/>
      <c r="B70" s="158"/>
      <c r="C70" s="170"/>
      <c r="D70" s="171"/>
      <c r="E70" s="166" t="s">
        <v>285</v>
      </c>
      <c r="F70" s="167"/>
      <c r="G70" s="167"/>
      <c r="H70" s="168"/>
      <c r="I70" s="133"/>
      <c r="J70" s="133"/>
      <c r="K70" s="133"/>
      <c r="L70" s="133"/>
      <c r="M70" s="133"/>
      <c r="N70" s="136"/>
    </row>
    <row r="71" spans="1:14" ht="15.75" customHeight="1" thickBot="1">
      <c r="A71" s="169">
        <v>2321</v>
      </c>
      <c r="B71" s="192" t="s">
        <v>395</v>
      </c>
      <c r="C71" s="170">
        <v>2</v>
      </c>
      <c r="D71" s="171">
        <v>1</v>
      </c>
      <c r="E71" s="166" t="s">
        <v>169</v>
      </c>
      <c r="F71" s="186">
        <f>SUM(G71:H71)</f>
        <v>0</v>
      </c>
      <c r="G71" s="186"/>
      <c r="H71" s="187"/>
      <c r="I71" s="133"/>
      <c r="J71" s="133"/>
      <c r="K71" s="133"/>
      <c r="L71" s="133"/>
      <c r="M71" s="133"/>
      <c r="N71" s="136"/>
    </row>
    <row r="72" spans="1:14" ht="26.25" customHeight="1">
      <c r="A72" s="169">
        <v>2330</v>
      </c>
      <c r="B72" s="192" t="s">
        <v>395</v>
      </c>
      <c r="C72" s="170">
        <v>3</v>
      </c>
      <c r="D72" s="171">
        <v>0</v>
      </c>
      <c r="E72" s="166" t="s">
        <v>170</v>
      </c>
      <c r="F72" s="167">
        <f>SUM(F74:F75)</f>
        <v>0</v>
      </c>
      <c r="G72" s="167">
        <f>SUM(G74:G75)</f>
        <v>0</v>
      </c>
      <c r="H72" s="168">
        <f>SUM(H74:H75)</f>
        <v>0</v>
      </c>
      <c r="I72" s="133"/>
      <c r="J72" s="133"/>
      <c r="K72" s="133"/>
      <c r="L72" s="133"/>
      <c r="M72" s="133"/>
      <c r="N72" s="136"/>
    </row>
    <row r="73" spans="1:14" s="173" customFormat="1" ht="16.5" customHeight="1">
      <c r="A73" s="169"/>
      <c r="B73" s="158"/>
      <c r="C73" s="170"/>
      <c r="D73" s="171"/>
      <c r="E73" s="166" t="s">
        <v>285</v>
      </c>
      <c r="F73" s="167"/>
      <c r="G73" s="167"/>
      <c r="H73" s="168"/>
      <c r="I73" s="133"/>
      <c r="J73" s="133"/>
      <c r="K73" s="133"/>
      <c r="L73" s="133"/>
      <c r="M73" s="133"/>
      <c r="N73" s="136"/>
    </row>
    <row r="74" spans="1:14" ht="20.25" customHeight="1" thickBot="1">
      <c r="A74" s="169">
        <v>2331</v>
      </c>
      <c r="B74" s="192" t="s">
        <v>395</v>
      </c>
      <c r="C74" s="170">
        <v>3</v>
      </c>
      <c r="D74" s="171">
        <v>1</v>
      </c>
      <c r="E74" s="166" t="s">
        <v>740</v>
      </c>
      <c r="F74" s="186">
        <f>SUM(G74:H74)</f>
        <v>0</v>
      </c>
      <c r="G74" s="186"/>
      <c r="H74" s="187"/>
      <c r="I74" s="133"/>
      <c r="J74" s="133"/>
      <c r="K74" s="133"/>
      <c r="L74" s="133"/>
      <c r="M74" s="133"/>
      <c r="N74" s="136"/>
    </row>
    <row r="75" spans="1:14" ht="15.75" thickBot="1">
      <c r="A75" s="169">
        <v>2332</v>
      </c>
      <c r="B75" s="192" t="s">
        <v>395</v>
      </c>
      <c r="C75" s="170">
        <v>3</v>
      </c>
      <c r="D75" s="171">
        <v>2</v>
      </c>
      <c r="E75" s="166" t="s">
        <v>171</v>
      </c>
      <c r="F75" s="186">
        <f>SUM(G75:H75)</f>
        <v>0</v>
      </c>
      <c r="G75" s="186"/>
      <c r="H75" s="187"/>
      <c r="I75" s="133"/>
      <c r="J75" s="133"/>
      <c r="K75" s="133"/>
      <c r="L75" s="133"/>
      <c r="M75" s="133"/>
      <c r="N75" s="136"/>
    </row>
    <row r="76" spans="1:14" ht="15">
      <c r="A76" s="169">
        <v>2340</v>
      </c>
      <c r="B76" s="192" t="s">
        <v>395</v>
      </c>
      <c r="C76" s="170">
        <v>4</v>
      </c>
      <c r="D76" s="171">
        <v>0</v>
      </c>
      <c r="E76" s="166" t="s">
        <v>172</v>
      </c>
      <c r="F76" s="167">
        <f>SUM(F78)</f>
        <v>0</v>
      </c>
      <c r="G76" s="167">
        <f>SUM(G78)</f>
        <v>0</v>
      </c>
      <c r="H76" s="168">
        <f>SUM(H78)</f>
        <v>0</v>
      </c>
      <c r="I76" s="133"/>
      <c r="J76" s="133"/>
      <c r="K76" s="133"/>
      <c r="L76" s="133"/>
      <c r="M76" s="133"/>
      <c r="N76" s="136"/>
    </row>
    <row r="77" spans="1:14" s="173" customFormat="1" ht="14.25" customHeight="1">
      <c r="A77" s="169"/>
      <c r="B77" s="158"/>
      <c r="C77" s="170"/>
      <c r="D77" s="171"/>
      <c r="E77" s="166" t="s">
        <v>285</v>
      </c>
      <c r="F77" s="167"/>
      <c r="G77" s="167"/>
      <c r="H77" s="168"/>
      <c r="I77" s="133"/>
      <c r="J77" s="133"/>
      <c r="K77" s="133"/>
      <c r="L77" s="133"/>
      <c r="M77" s="133"/>
      <c r="N77" s="136"/>
    </row>
    <row r="78" spans="1:14" ht="15.75" thickBot="1">
      <c r="A78" s="169">
        <v>2341</v>
      </c>
      <c r="B78" s="192" t="s">
        <v>395</v>
      </c>
      <c r="C78" s="170">
        <v>4</v>
      </c>
      <c r="D78" s="171">
        <v>1</v>
      </c>
      <c r="E78" s="166" t="s">
        <v>172</v>
      </c>
      <c r="F78" s="186">
        <f>SUM(G78:H78)</f>
        <v>0</v>
      </c>
      <c r="G78" s="186"/>
      <c r="H78" s="187"/>
      <c r="I78" s="133"/>
      <c r="J78" s="133"/>
      <c r="K78" s="133"/>
      <c r="L78" s="133"/>
      <c r="M78" s="133"/>
      <c r="N78" s="136"/>
    </row>
    <row r="79" spans="1:14" ht="14.25" customHeight="1">
      <c r="A79" s="169">
        <v>2350</v>
      </c>
      <c r="B79" s="192" t="s">
        <v>395</v>
      </c>
      <c r="C79" s="170">
        <v>5</v>
      </c>
      <c r="D79" s="171">
        <v>0</v>
      </c>
      <c r="E79" s="166" t="s">
        <v>741</v>
      </c>
      <c r="F79" s="167">
        <f>SUM(F81)</f>
        <v>0</v>
      </c>
      <c r="G79" s="167">
        <f>SUM(G81)</f>
        <v>0</v>
      </c>
      <c r="H79" s="168">
        <f>SUM(H81)</f>
        <v>0</v>
      </c>
      <c r="I79" s="133"/>
      <c r="J79" s="133"/>
      <c r="K79" s="133"/>
      <c r="L79" s="133"/>
      <c r="M79" s="133"/>
      <c r="N79" s="136"/>
    </row>
    <row r="80" spans="1:14" s="173" customFormat="1" ht="14.25" customHeight="1">
      <c r="A80" s="169"/>
      <c r="B80" s="158"/>
      <c r="C80" s="170"/>
      <c r="D80" s="171"/>
      <c r="E80" s="166" t="s">
        <v>285</v>
      </c>
      <c r="F80" s="167"/>
      <c r="G80" s="167"/>
      <c r="H80" s="168"/>
      <c r="I80" s="133"/>
      <c r="J80" s="133"/>
      <c r="K80" s="133"/>
      <c r="L80" s="133"/>
      <c r="M80" s="133"/>
      <c r="N80" s="136"/>
    </row>
    <row r="81" spans="1:14" ht="18" customHeight="1" thickBot="1">
      <c r="A81" s="169">
        <v>2351</v>
      </c>
      <c r="B81" s="192" t="s">
        <v>395</v>
      </c>
      <c r="C81" s="170">
        <v>5</v>
      </c>
      <c r="D81" s="171">
        <v>1</v>
      </c>
      <c r="E81" s="166" t="s">
        <v>742</v>
      </c>
      <c r="F81" s="186">
        <f>SUM(G81:H81)</f>
        <v>0</v>
      </c>
      <c r="G81" s="186"/>
      <c r="H81" s="187"/>
      <c r="I81" s="133"/>
      <c r="J81" s="133"/>
      <c r="K81" s="133"/>
      <c r="L81" s="133"/>
      <c r="M81" s="133"/>
      <c r="N81" s="136"/>
    </row>
    <row r="82" spans="1:14" ht="39" customHeight="1">
      <c r="A82" s="169">
        <v>2360</v>
      </c>
      <c r="B82" s="192" t="s">
        <v>395</v>
      </c>
      <c r="C82" s="170">
        <v>6</v>
      </c>
      <c r="D82" s="171">
        <v>0</v>
      </c>
      <c r="E82" s="166" t="s">
        <v>316</v>
      </c>
      <c r="F82" s="167">
        <f>SUM(F84)</f>
        <v>0</v>
      </c>
      <c r="G82" s="167">
        <f>SUM(G84)</f>
        <v>0</v>
      </c>
      <c r="H82" s="168">
        <f>SUM(H84)</f>
        <v>0</v>
      </c>
      <c r="I82" s="133"/>
      <c r="J82" s="133"/>
      <c r="K82" s="133"/>
      <c r="L82" s="133"/>
      <c r="M82" s="133"/>
      <c r="N82" s="136"/>
    </row>
    <row r="83" spans="1:14" s="173" customFormat="1" ht="13.5" customHeight="1">
      <c r="A83" s="169"/>
      <c r="B83" s="158"/>
      <c r="C83" s="170"/>
      <c r="D83" s="171"/>
      <c r="E83" s="166" t="s">
        <v>285</v>
      </c>
      <c r="F83" s="167"/>
      <c r="G83" s="167"/>
      <c r="H83" s="168"/>
      <c r="I83" s="133"/>
      <c r="J83" s="133"/>
      <c r="K83" s="133"/>
      <c r="L83" s="133"/>
      <c r="M83" s="133"/>
      <c r="N83" s="136"/>
    </row>
    <row r="84" spans="1:14" ht="42" customHeight="1" thickBot="1">
      <c r="A84" s="169">
        <v>2361</v>
      </c>
      <c r="B84" s="192" t="s">
        <v>395</v>
      </c>
      <c r="C84" s="170">
        <v>6</v>
      </c>
      <c r="D84" s="171">
        <v>1</v>
      </c>
      <c r="E84" s="166" t="s">
        <v>316</v>
      </c>
      <c r="F84" s="186">
        <f>SUM(G84:H84)</f>
        <v>0</v>
      </c>
      <c r="G84" s="186"/>
      <c r="H84" s="187"/>
      <c r="I84" s="133"/>
      <c r="J84" s="133"/>
      <c r="K84" s="133"/>
      <c r="L84" s="133"/>
      <c r="M84" s="133"/>
      <c r="N84" s="136"/>
    </row>
    <row r="85" spans="1:14" ht="34.5" customHeight="1">
      <c r="A85" s="169">
        <v>2370</v>
      </c>
      <c r="B85" s="192" t="s">
        <v>395</v>
      </c>
      <c r="C85" s="170">
        <v>7</v>
      </c>
      <c r="D85" s="171">
        <v>0</v>
      </c>
      <c r="E85" s="166" t="s">
        <v>317</v>
      </c>
      <c r="F85" s="167">
        <f>SUM(F87)</f>
        <v>0</v>
      </c>
      <c r="G85" s="167">
        <f>SUM(G87)</f>
        <v>0</v>
      </c>
      <c r="H85" s="168">
        <f>SUM(H87)</f>
        <v>0</v>
      </c>
      <c r="I85" s="133"/>
      <c r="J85" s="133"/>
      <c r="K85" s="133"/>
      <c r="L85" s="133"/>
      <c r="M85" s="133"/>
      <c r="N85" s="136"/>
    </row>
    <row r="86" spans="1:14" s="173" customFormat="1" ht="12" customHeight="1">
      <c r="A86" s="169"/>
      <c r="B86" s="158"/>
      <c r="C86" s="170"/>
      <c r="D86" s="171"/>
      <c r="E86" s="166" t="s">
        <v>285</v>
      </c>
      <c r="F86" s="167"/>
      <c r="G86" s="167"/>
      <c r="H86" s="168"/>
      <c r="I86" s="133"/>
      <c r="J86" s="133"/>
      <c r="K86" s="133"/>
      <c r="L86" s="133"/>
      <c r="M86" s="133"/>
      <c r="N86" s="136"/>
    </row>
    <row r="87" spans="1:14" ht="38.25" customHeight="1" thickBot="1">
      <c r="A87" s="169">
        <v>2371</v>
      </c>
      <c r="B87" s="192" t="s">
        <v>395</v>
      </c>
      <c r="C87" s="170">
        <v>7</v>
      </c>
      <c r="D87" s="171">
        <v>1</v>
      </c>
      <c r="E87" s="166" t="s">
        <v>318</v>
      </c>
      <c r="F87" s="186">
        <f>SUM(G87:H87)</f>
        <v>0</v>
      </c>
      <c r="G87" s="186"/>
      <c r="H87" s="187"/>
      <c r="I87" s="133"/>
      <c r="J87" s="133"/>
      <c r="K87" s="133"/>
      <c r="L87" s="133"/>
      <c r="M87" s="133"/>
      <c r="N87" s="136"/>
    </row>
    <row r="88" spans="1:14" s="165" customFormat="1" ht="48.75" customHeight="1">
      <c r="A88" s="169">
        <v>2400</v>
      </c>
      <c r="B88" s="192" t="s">
        <v>550</v>
      </c>
      <c r="C88" s="193">
        <v>0</v>
      </c>
      <c r="D88" s="194">
        <v>0</v>
      </c>
      <c r="E88" s="195" t="s">
        <v>769</v>
      </c>
      <c r="F88" s="188">
        <f>SUM(F90,F94,F100,F108,F113,F120,F123,F129,F138)</f>
        <v>10360</v>
      </c>
      <c r="G88" s="188">
        <f>SUM(G90,G94,G100,G108,G113,G120,G123,G129,G138)</f>
        <v>10360</v>
      </c>
      <c r="H88" s="188">
        <f>SUM(H90,H94,H100,H108,H113,H120,H123,H129,H138)</f>
        <v>0</v>
      </c>
      <c r="I88" s="133"/>
      <c r="J88" s="133"/>
      <c r="K88" s="133"/>
      <c r="L88" s="133"/>
      <c r="M88" s="133"/>
      <c r="N88" s="136"/>
    </row>
    <row r="89" spans="1:14" ht="18" customHeight="1">
      <c r="A89" s="157"/>
      <c r="B89" s="158"/>
      <c r="C89" s="159"/>
      <c r="D89" s="160"/>
      <c r="E89" s="166" t="s">
        <v>284</v>
      </c>
      <c r="F89" s="190"/>
      <c r="G89" s="190"/>
      <c r="H89" s="191"/>
      <c r="I89" s="133"/>
      <c r="J89" s="133"/>
      <c r="K89" s="133"/>
      <c r="L89" s="133"/>
      <c r="M89" s="133"/>
      <c r="N89" s="136"/>
    </row>
    <row r="90" spans="1:14" ht="36.75" customHeight="1">
      <c r="A90" s="169">
        <v>2410</v>
      </c>
      <c r="B90" s="192" t="s">
        <v>550</v>
      </c>
      <c r="C90" s="170">
        <v>1</v>
      </c>
      <c r="D90" s="171">
        <v>0</v>
      </c>
      <c r="E90" s="166" t="s">
        <v>743</v>
      </c>
      <c r="F90" s="167">
        <f>SUM(F92:F93)</f>
        <v>0</v>
      </c>
      <c r="G90" s="167">
        <f>SUM(G92:G93)</f>
        <v>0</v>
      </c>
      <c r="H90" s="168">
        <f>SUM(H92:H93)</f>
        <v>0</v>
      </c>
      <c r="I90" s="133"/>
      <c r="J90" s="133"/>
      <c r="K90" s="133"/>
      <c r="L90" s="133"/>
      <c r="M90" s="133"/>
      <c r="N90" s="136"/>
    </row>
    <row r="91" spans="1:14" s="173" customFormat="1" ht="13.5" customHeight="1">
      <c r="A91" s="169"/>
      <c r="B91" s="158"/>
      <c r="C91" s="170"/>
      <c r="D91" s="171"/>
      <c r="E91" s="166" t="s">
        <v>285</v>
      </c>
      <c r="F91" s="167"/>
      <c r="G91" s="167"/>
      <c r="H91" s="168"/>
      <c r="I91" s="133"/>
      <c r="J91" s="133"/>
      <c r="K91" s="133"/>
      <c r="L91" s="133"/>
      <c r="M91" s="133"/>
      <c r="N91" s="136"/>
    </row>
    <row r="92" spans="1:14" ht="29.25" customHeight="1" thickBot="1">
      <c r="A92" s="169">
        <v>2411</v>
      </c>
      <c r="B92" s="192" t="s">
        <v>550</v>
      </c>
      <c r="C92" s="170">
        <v>1</v>
      </c>
      <c r="D92" s="171">
        <v>1</v>
      </c>
      <c r="E92" s="166" t="s">
        <v>744</v>
      </c>
      <c r="F92" s="186">
        <f>SUM(G92:H92)</f>
        <v>0</v>
      </c>
      <c r="G92" s="186"/>
      <c r="H92" s="187"/>
      <c r="I92" s="133"/>
      <c r="J92" s="133"/>
      <c r="K92" s="133"/>
      <c r="L92" s="133"/>
      <c r="M92" s="133"/>
      <c r="N92" s="136"/>
    </row>
    <row r="93" spans="1:14" ht="36.75" customHeight="1" thickBot="1">
      <c r="A93" s="169">
        <v>2412</v>
      </c>
      <c r="B93" s="192" t="s">
        <v>550</v>
      </c>
      <c r="C93" s="170">
        <v>1</v>
      </c>
      <c r="D93" s="171">
        <v>2</v>
      </c>
      <c r="E93" s="166" t="s">
        <v>745</v>
      </c>
      <c r="F93" s="186">
        <f>SUM(G93:H93)</f>
        <v>0</v>
      </c>
      <c r="G93" s="186"/>
      <c r="H93" s="187"/>
      <c r="I93" s="133"/>
      <c r="J93" s="133"/>
      <c r="K93" s="133"/>
      <c r="L93" s="133"/>
      <c r="M93" s="133"/>
      <c r="N93" s="136"/>
    </row>
    <row r="94" spans="1:14" ht="40.5" customHeight="1" thickBot="1">
      <c r="A94" s="169">
        <v>2420</v>
      </c>
      <c r="B94" s="192" t="s">
        <v>550</v>
      </c>
      <c r="C94" s="170">
        <v>2</v>
      </c>
      <c r="D94" s="171">
        <v>0</v>
      </c>
      <c r="E94" s="166" t="s">
        <v>746</v>
      </c>
      <c r="F94" s="186">
        <f>SUM(G94:H94)</f>
        <v>0</v>
      </c>
      <c r="G94" s="167">
        <f>SUM(G96+G99)</f>
        <v>0</v>
      </c>
      <c r="H94" s="168"/>
      <c r="I94" s="133"/>
      <c r="J94" s="133"/>
      <c r="K94" s="133"/>
      <c r="L94" s="133"/>
      <c r="M94" s="133"/>
      <c r="N94" s="136"/>
    </row>
    <row r="95" spans="1:14" s="173" customFormat="1" ht="13.5" customHeight="1">
      <c r="A95" s="169"/>
      <c r="B95" s="158"/>
      <c r="C95" s="170"/>
      <c r="D95" s="171"/>
      <c r="E95" s="166" t="s">
        <v>285</v>
      </c>
      <c r="F95" s="167"/>
      <c r="G95" s="167"/>
      <c r="H95" s="168"/>
      <c r="I95" s="133"/>
      <c r="J95" s="133"/>
      <c r="K95" s="133"/>
      <c r="L95" s="133"/>
      <c r="M95" s="133"/>
      <c r="N95" s="136"/>
    </row>
    <row r="96" spans="1:14" ht="16.5" customHeight="1" thickBot="1">
      <c r="A96" s="169">
        <v>2421</v>
      </c>
      <c r="B96" s="192" t="s">
        <v>550</v>
      </c>
      <c r="C96" s="170">
        <v>2</v>
      </c>
      <c r="D96" s="171">
        <v>1</v>
      </c>
      <c r="E96" s="166" t="s">
        <v>747</v>
      </c>
      <c r="F96" s="186">
        <f>SUM(G96:H96)</f>
        <v>0</v>
      </c>
      <c r="G96" s="186"/>
      <c r="H96" s="187"/>
      <c r="I96" s="133"/>
      <c r="J96" s="133"/>
      <c r="K96" s="133"/>
      <c r="L96" s="133"/>
      <c r="M96" s="133"/>
      <c r="N96" s="136"/>
    </row>
    <row r="97" spans="1:14" ht="17.25" customHeight="1" thickBot="1">
      <c r="A97" s="169">
        <v>2422</v>
      </c>
      <c r="B97" s="192" t="s">
        <v>550</v>
      </c>
      <c r="C97" s="170">
        <v>2</v>
      </c>
      <c r="D97" s="171">
        <v>2</v>
      </c>
      <c r="E97" s="166" t="s">
        <v>748</v>
      </c>
      <c r="F97" s="186">
        <f>SUM(G97:H97)</f>
        <v>0</v>
      </c>
      <c r="G97" s="186"/>
      <c r="H97" s="187"/>
      <c r="I97" s="133"/>
      <c r="J97" s="133"/>
      <c r="K97" s="133"/>
      <c r="L97" s="133"/>
      <c r="M97" s="133"/>
      <c r="N97" s="136"/>
    </row>
    <row r="98" spans="1:14" ht="21" customHeight="1" thickBot="1">
      <c r="A98" s="169">
        <v>2423</v>
      </c>
      <c r="B98" s="192" t="s">
        <v>550</v>
      </c>
      <c r="C98" s="170">
        <v>2</v>
      </c>
      <c r="D98" s="171">
        <v>3</v>
      </c>
      <c r="E98" s="166" t="s">
        <v>749</v>
      </c>
      <c r="F98" s="186">
        <f>SUM(G98:H98)</f>
        <v>0</v>
      </c>
      <c r="G98" s="186"/>
      <c r="H98" s="187"/>
      <c r="I98" s="133"/>
      <c r="J98" s="133"/>
      <c r="K98" s="133"/>
      <c r="L98" s="133"/>
      <c r="M98" s="133"/>
      <c r="N98" s="136"/>
    </row>
    <row r="99" spans="1:14" ht="15.75" thickBot="1">
      <c r="A99" s="169">
        <v>2424</v>
      </c>
      <c r="B99" s="192" t="s">
        <v>550</v>
      </c>
      <c r="C99" s="170">
        <v>2</v>
      </c>
      <c r="D99" s="171">
        <v>4</v>
      </c>
      <c r="E99" s="166" t="s">
        <v>551</v>
      </c>
      <c r="F99" s="186">
        <f>SUM(G99:H99)</f>
        <v>0</v>
      </c>
      <c r="G99" s="179"/>
      <c r="H99" s="180"/>
      <c r="I99" s="133"/>
      <c r="J99" s="133"/>
      <c r="K99" s="133"/>
      <c r="L99" s="133"/>
      <c r="M99" s="133"/>
      <c r="N99" s="136"/>
    </row>
    <row r="100" spans="1:14" ht="14.25" customHeight="1" thickBot="1">
      <c r="A100" s="169">
        <v>2430</v>
      </c>
      <c r="B100" s="192" t="s">
        <v>550</v>
      </c>
      <c r="C100" s="170">
        <v>3</v>
      </c>
      <c r="D100" s="171">
        <v>0</v>
      </c>
      <c r="E100" s="166" t="s">
        <v>0</v>
      </c>
      <c r="F100" s="186">
        <f>SUM(G100:H100)</f>
        <v>0</v>
      </c>
      <c r="G100" s="167">
        <f>SUM(G102:G103)</f>
        <v>0</v>
      </c>
      <c r="H100" s="168">
        <f>SUM(H102:H103)</f>
        <v>0</v>
      </c>
      <c r="I100" s="133"/>
      <c r="J100" s="133"/>
      <c r="K100" s="133"/>
      <c r="L100" s="133"/>
      <c r="M100" s="133"/>
      <c r="N100" s="136"/>
    </row>
    <row r="101" spans="1:14" s="173" customFormat="1" ht="13.5" customHeight="1">
      <c r="A101" s="169"/>
      <c r="B101" s="158"/>
      <c r="C101" s="170"/>
      <c r="D101" s="171"/>
      <c r="E101" s="166" t="s">
        <v>285</v>
      </c>
      <c r="F101" s="167"/>
      <c r="G101" s="167"/>
      <c r="H101" s="168"/>
      <c r="I101" s="133"/>
      <c r="J101" s="133"/>
      <c r="K101" s="133"/>
      <c r="L101" s="133"/>
      <c r="M101" s="133"/>
      <c r="N101" s="136"/>
    </row>
    <row r="102" spans="1:14" ht="21.75" customHeight="1" thickBot="1">
      <c r="A102" s="169">
        <v>2431</v>
      </c>
      <c r="B102" s="192" t="s">
        <v>550</v>
      </c>
      <c r="C102" s="170">
        <v>3</v>
      </c>
      <c r="D102" s="171">
        <v>1</v>
      </c>
      <c r="E102" s="166" t="s">
        <v>1</v>
      </c>
      <c r="F102" s="186">
        <f aca="true" t="shared" si="0" ref="F102:F107">SUM(G102:H102)</f>
        <v>0</v>
      </c>
      <c r="G102" s="167"/>
      <c r="H102" s="168"/>
      <c r="I102" s="133"/>
      <c r="J102" s="133"/>
      <c r="K102" s="133"/>
      <c r="L102" s="133"/>
      <c r="M102" s="133"/>
      <c r="N102" s="136"/>
    </row>
    <row r="103" spans="1:14" ht="15" customHeight="1" thickBot="1">
      <c r="A103" s="169">
        <v>2432</v>
      </c>
      <c r="B103" s="192" t="s">
        <v>550</v>
      </c>
      <c r="C103" s="170">
        <v>3</v>
      </c>
      <c r="D103" s="171">
        <v>2</v>
      </c>
      <c r="E103" s="166" t="s">
        <v>2</v>
      </c>
      <c r="F103" s="186">
        <f>SUM(G103:H103)</f>
        <v>0</v>
      </c>
      <c r="G103" s="167"/>
      <c r="H103" s="168"/>
      <c r="I103" s="133"/>
      <c r="J103" s="133"/>
      <c r="K103" s="133"/>
      <c r="L103" s="133"/>
      <c r="M103" s="133"/>
      <c r="N103" s="136"/>
    </row>
    <row r="104" spans="1:14" ht="15" customHeight="1" thickBot="1">
      <c r="A104" s="169">
        <v>2433</v>
      </c>
      <c r="B104" s="192" t="s">
        <v>550</v>
      </c>
      <c r="C104" s="170">
        <v>3</v>
      </c>
      <c r="D104" s="171">
        <v>3</v>
      </c>
      <c r="E104" s="166" t="s">
        <v>3</v>
      </c>
      <c r="F104" s="186">
        <f t="shared" si="0"/>
        <v>0</v>
      </c>
      <c r="G104" s="167"/>
      <c r="H104" s="168"/>
      <c r="I104" s="133"/>
      <c r="J104" s="133"/>
      <c r="K104" s="133"/>
      <c r="L104" s="133"/>
      <c r="M104" s="133"/>
      <c r="N104" s="136"/>
    </row>
    <row r="105" spans="1:14" ht="21" customHeight="1" thickBot="1">
      <c r="A105" s="169">
        <v>2434</v>
      </c>
      <c r="B105" s="192" t="s">
        <v>550</v>
      </c>
      <c r="C105" s="170">
        <v>3</v>
      </c>
      <c r="D105" s="171">
        <v>4</v>
      </c>
      <c r="E105" s="166" t="s">
        <v>4</v>
      </c>
      <c r="F105" s="186">
        <f t="shared" si="0"/>
        <v>0</v>
      </c>
      <c r="G105" s="167"/>
      <c r="H105" s="168"/>
      <c r="I105" s="133"/>
      <c r="J105" s="133"/>
      <c r="K105" s="133"/>
      <c r="L105" s="133"/>
      <c r="M105" s="133"/>
      <c r="N105" s="136"/>
    </row>
    <row r="106" spans="1:14" ht="15" customHeight="1" thickBot="1">
      <c r="A106" s="169">
        <v>2435</v>
      </c>
      <c r="B106" s="192" t="s">
        <v>550</v>
      </c>
      <c r="C106" s="170">
        <v>3</v>
      </c>
      <c r="D106" s="171">
        <v>5</v>
      </c>
      <c r="E106" s="166" t="s">
        <v>5</v>
      </c>
      <c r="F106" s="186">
        <f t="shared" si="0"/>
        <v>0</v>
      </c>
      <c r="G106" s="167"/>
      <c r="H106" s="168"/>
      <c r="I106" s="133"/>
      <c r="J106" s="133"/>
      <c r="K106" s="133"/>
      <c r="L106" s="133"/>
      <c r="M106" s="133"/>
      <c r="N106" s="136"/>
    </row>
    <row r="107" spans="1:14" ht="16.5" customHeight="1" thickBot="1">
      <c r="A107" s="169">
        <v>2436</v>
      </c>
      <c r="B107" s="192" t="s">
        <v>550</v>
      </c>
      <c r="C107" s="170">
        <v>3</v>
      </c>
      <c r="D107" s="171">
        <v>6</v>
      </c>
      <c r="E107" s="166" t="s">
        <v>6</v>
      </c>
      <c r="F107" s="186">
        <f t="shared" si="0"/>
        <v>0</v>
      </c>
      <c r="G107" s="167"/>
      <c r="H107" s="168"/>
      <c r="I107" s="133"/>
      <c r="J107" s="133"/>
      <c r="K107" s="133"/>
      <c r="L107" s="133"/>
      <c r="M107" s="133"/>
      <c r="N107" s="136"/>
    </row>
    <row r="108" spans="1:14" ht="39" customHeight="1">
      <c r="A108" s="169">
        <v>2440</v>
      </c>
      <c r="B108" s="192" t="s">
        <v>550</v>
      </c>
      <c r="C108" s="170">
        <v>4</v>
      </c>
      <c r="D108" s="171">
        <v>0</v>
      </c>
      <c r="E108" s="166" t="s">
        <v>7</v>
      </c>
      <c r="F108" s="167">
        <f>SUM(F110:F112)</f>
        <v>0</v>
      </c>
      <c r="G108" s="167">
        <f>SUM(G110:G112)</f>
        <v>0</v>
      </c>
      <c r="H108" s="168">
        <f>SUM(H110:H112)</f>
        <v>0</v>
      </c>
      <c r="I108" s="133"/>
      <c r="J108" s="133"/>
      <c r="K108" s="133"/>
      <c r="L108" s="133"/>
      <c r="M108" s="133"/>
      <c r="N108" s="136"/>
    </row>
    <row r="109" spans="1:14" s="173" customFormat="1" ht="14.25" customHeight="1">
      <c r="A109" s="169"/>
      <c r="B109" s="158"/>
      <c r="C109" s="170"/>
      <c r="D109" s="171"/>
      <c r="E109" s="166" t="s">
        <v>285</v>
      </c>
      <c r="F109" s="167"/>
      <c r="G109" s="167"/>
      <c r="H109" s="168"/>
      <c r="I109" s="133"/>
      <c r="J109" s="133"/>
      <c r="K109" s="133"/>
      <c r="L109" s="133"/>
      <c r="M109" s="133"/>
      <c r="N109" s="136"/>
    </row>
    <row r="110" spans="1:14" ht="34.5" customHeight="1" thickBot="1">
      <c r="A110" s="169">
        <v>2441</v>
      </c>
      <c r="B110" s="192" t="s">
        <v>550</v>
      </c>
      <c r="C110" s="170">
        <v>4</v>
      </c>
      <c r="D110" s="171">
        <v>1</v>
      </c>
      <c r="E110" s="166" t="s">
        <v>8</v>
      </c>
      <c r="F110" s="186">
        <f>SUM(G110:H110)</f>
        <v>0</v>
      </c>
      <c r="G110" s="167"/>
      <c r="H110" s="168"/>
      <c r="I110" s="133"/>
      <c r="J110" s="133"/>
      <c r="K110" s="133"/>
      <c r="L110" s="133"/>
      <c r="M110" s="133"/>
      <c r="N110" s="136"/>
    </row>
    <row r="111" spans="1:14" ht="20.25" customHeight="1" thickBot="1">
      <c r="A111" s="169">
        <v>2442</v>
      </c>
      <c r="B111" s="192" t="s">
        <v>550</v>
      </c>
      <c r="C111" s="170">
        <v>4</v>
      </c>
      <c r="D111" s="171">
        <v>2</v>
      </c>
      <c r="E111" s="166" t="s">
        <v>9</v>
      </c>
      <c r="F111" s="186">
        <f>SUM(G111:H111)</f>
        <v>0</v>
      </c>
      <c r="G111" s="167"/>
      <c r="H111" s="168"/>
      <c r="I111" s="133"/>
      <c r="J111" s="133"/>
      <c r="K111" s="133"/>
      <c r="L111" s="133"/>
      <c r="M111" s="133"/>
      <c r="N111" s="136"/>
    </row>
    <row r="112" spans="1:14" ht="15" customHeight="1" thickBot="1">
      <c r="A112" s="169">
        <v>2443</v>
      </c>
      <c r="B112" s="192" t="s">
        <v>550</v>
      </c>
      <c r="C112" s="170">
        <v>4</v>
      </c>
      <c r="D112" s="171">
        <v>3</v>
      </c>
      <c r="E112" s="166" t="s">
        <v>10</v>
      </c>
      <c r="F112" s="186">
        <f>SUM(G112:H112)</f>
        <v>0</v>
      </c>
      <c r="G112" s="167"/>
      <c r="H112" s="168"/>
      <c r="I112" s="133"/>
      <c r="J112" s="133"/>
      <c r="K112" s="133"/>
      <c r="L112" s="133"/>
      <c r="M112" s="133"/>
      <c r="N112" s="136"/>
    </row>
    <row r="113" spans="1:14" ht="16.5" customHeight="1">
      <c r="A113" s="169">
        <v>2450</v>
      </c>
      <c r="B113" s="192" t="s">
        <v>550</v>
      </c>
      <c r="C113" s="170">
        <v>5</v>
      </c>
      <c r="D113" s="171">
        <v>0</v>
      </c>
      <c r="E113" s="166" t="s">
        <v>11</v>
      </c>
      <c r="F113" s="167">
        <f>SUM(F115)</f>
        <v>10360</v>
      </c>
      <c r="G113" s="167">
        <f>SUM(G115+G116+G117+G118+G119)</f>
        <v>10360</v>
      </c>
      <c r="H113" s="168">
        <f>SUM(H115)</f>
        <v>0</v>
      </c>
      <c r="I113" s="133"/>
      <c r="J113" s="133"/>
      <c r="K113" s="133"/>
      <c r="L113" s="133"/>
      <c r="M113" s="133"/>
      <c r="N113" s="136"/>
    </row>
    <row r="114" spans="1:14" s="173" customFormat="1" ht="15" customHeight="1">
      <c r="A114" s="169"/>
      <c r="B114" s="158"/>
      <c r="C114" s="170"/>
      <c r="D114" s="171"/>
      <c r="E114" s="166" t="s">
        <v>285</v>
      </c>
      <c r="F114" s="167"/>
      <c r="G114" s="167"/>
      <c r="H114" s="168"/>
      <c r="I114" s="133"/>
      <c r="J114" s="133"/>
      <c r="K114" s="133"/>
      <c r="L114" s="133"/>
      <c r="M114" s="133"/>
      <c r="N114" s="136"/>
    </row>
    <row r="115" spans="1:14" ht="14.25" customHeight="1" thickBot="1">
      <c r="A115" s="169">
        <v>2451</v>
      </c>
      <c r="B115" s="192" t="s">
        <v>550</v>
      </c>
      <c r="C115" s="170">
        <v>5</v>
      </c>
      <c r="D115" s="171">
        <v>1</v>
      </c>
      <c r="E115" s="166" t="s">
        <v>12</v>
      </c>
      <c r="F115" s="186">
        <f>SUM(G115:H115)</f>
        <v>10360</v>
      </c>
      <c r="G115" s="186">
        <v>10360</v>
      </c>
      <c r="H115" s="186"/>
      <c r="I115" s="133"/>
      <c r="J115" s="133"/>
      <c r="K115" s="133"/>
      <c r="L115" s="133"/>
      <c r="M115" s="133"/>
      <c r="N115" s="136"/>
    </row>
    <row r="116" spans="1:14" ht="18" customHeight="1" thickBot="1">
      <c r="A116" s="169">
        <v>2452</v>
      </c>
      <c r="B116" s="192" t="s">
        <v>550</v>
      </c>
      <c r="C116" s="170">
        <v>5</v>
      </c>
      <c r="D116" s="171">
        <v>2</v>
      </c>
      <c r="E116" s="166" t="s">
        <v>13</v>
      </c>
      <c r="F116" s="186">
        <f>SUM(G116:H116)</f>
        <v>0</v>
      </c>
      <c r="G116" s="186"/>
      <c r="H116" s="187"/>
      <c r="I116" s="133"/>
      <c r="J116" s="133"/>
      <c r="K116" s="133"/>
      <c r="L116" s="133"/>
      <c r="M116" s="133"/>
      <c r="N116" s="136"/>
    </row>
    <row r="117" spans="1:14" ht="15" customHeight="1" thickBot="1">
      <c r="A117" s="169">
        <v>2453</v>
      </c>
      <c r="B117" s="192" t="s">
        <v>550</v>
      </c>
      <c r="C117" s="170">
        <v>5</v>
      </c>
      <c r="D117" s="171">
        <v>3</v>
      </c>
      <c r="E117" s="166" t="s">
        <v>14</v>
      </c>
      <c r="F117" s="186">
        <f>SUM(G117:H117)</f>
        <v>0</v>
      </c>
      <c r="G117" s="186"/>
      <c r="H117" s="187"/>
      <c r="I117" s="133"/>
      <c r="J117" s="133"/>
      <c r="K117" s="133"/>
      <c r="L117" s="133"/>
      <c r="M117" s="133"/>
      <c r="N117" s="136"/>
    </row>
    <row r="118" spans="1:14" ht="15" customHeight="1" thickBot="1">
      <c r="A118" s="169">
        <v>2454</v>
      </c>
      <c r="B118" s="192" t="s">
        <v>550</v>
      </c>
      <c r="C118" s="170">
        <v>5</v>
      </c>
      <c r="D118" s="171">
        <v>4</v>
      </c>
      <c r="E118" s="166" t="s">
        <v>15</v>
      </c>
      <c r="F118" s="186">
        <f>SUM(G118:H118)</f>
        <v>0</v>
      </c>
      <c r="G118" s="186"/>
      <c r="H118" s="187"/>
      <c r="I118" s="133"/>
      <c r="J118" s="133"/>
      <c r="K118" s="133"/>
      <c r="L118" s="133"/>
      <c r="M118" s="133"/>
      <c r="N118" s="136"/>
    </row>
    <row r="119" spans="1:14" ht="23.25" customHeight="1" thickBot="1">
      <c r="A119" s="169">
        <v>2455</v>
      </c>
      <c r="B119" s="192" t="s">
        <v>550</v>
      </c>
      <c r="C119" s="170">
        <v>5</v>
      </c>
      <c r="D119" s="171">
        <v>5</v>
      </c>
      <c r="E119" s="166" t="s">
        <v>16</v>
      </c>
      <c r="F119" s="186">
        <f>SUM(G119:H119)</f>
        <v>0</v>
      </c>
      <c r="G119" s="186"/>
      <c r="H119" s="187"/>
      <c r="I119" s="133"/>
      <c r="J119" s="133"/>
      <c r="K119" s="133"/>
      <c r="L119" s="133"/>
      <c r="M119" s="133"/>
      <c r="N119" s="136"/>
    </row>
    <row r="120" spans="1:14" ht="18" customHeight="1">
      <c r="A120" s="169">
        <v>2460</v>
      </c>
      <c r="B120" s="192" t="s">
        <v>550</v>
      </c>
      <c r="C120" s="170">
        <v>6</v>
      </c>
      <c r="D120" s="171">
        <v>0</v>
      </c>
      <c r="E120" s="166" t="s">
        <v>17</v>
      </c>
      <c r="F120" s="167">
        <f>SUM(F122)</f>
        <v>0</v>
      </c>
      <c r="G120" s="167">
        <f>SUM(G122)</f>
        <v>0</v>
      </c>
      <c r="H120" s="168">
        <f>SUM(H122)</f>
        <v>0</v>
      </c>
      <c r="I120" s="133"/>
      <c r="J120" s="133"/>
      <c r="K120" s="133"/>
      <c r="L120" s="133"/>
      <c r="M120" s="133"/>
      <c r="N120" s="136"/>
    </row>
    <row r="121" spans="1:14" s="173" customFormat="1" ht="15" customHeight="1">
      <c r="A121" s="169"/>
      <c r="B121" s="158"/>
      <c r="C121" s="170"/>
      <c r="D121" s="171"/>
      <c r="E121" s="166" t="s">
        <v>285</v>
      </c>
      <c r="F121" s="167"/>
      <c r="G121" s="167"/>
      <c r="H121" s="168"/>
      <c r="I121" s="133"/>
      <c r="J121" s="133"/>
      <c r="K121" s="133"/>
      <c r="L121" s="133"/>
      <c r="M121" s="133"/>
      <c r="N121" s="136"/>
    </row>
    <row r="122" spans="1:14" ht="18.75" customHeight="1" thickBot="1">
      <c r="A122" s="169">
        <v>2461</v>
      </c>
      <c r="B122" s="192" t="s">
        <v>550</v>
      </c>
      <c r="C122" s="170">
        <v>6</v>
      </c>
      <c r="D122" s="171">
        <v>1</v>
      </c>
      <c r="E122" s="166" t="s">
        <v>18</v>
      </c>
      <c r="F122" s="186">
        <f>SUM(G122:H122)</f>
        <v>0</v>
      </c>
      <c r="G122" s="186"/>
      <c r="H122" s="187"/>
      <c r="I122" s="133"/>
      <c r="J122" s="133"/>
      <c r="K122" s="133"/>
      <c r="L122" s="133"/>
      <c r="M122" s="133"/>
      <c r="N122" s="136"/>
    </row>
    <row r="123" spans="1:14" ht="14.25" customHeight="1">
      <c r="A123" s="169">
        <v>2470</v>
      </c>
      <c r="B123" s="192" t="s">
        <v>550</v>
      </c>
      <c r="C123" s="170">
        <v>7</v>
      </c>
      <c r="D123" s="171">
        <v>0</v>
      </c>
      <c r="E123" s="166" t="s">
        <v>19</v>
      </c>
      <c r="F123" s="167">
        <f>SUM(F125:F128)</f>
        <v>0</v>
      </c>
      <c r="G123" s="167">
        <f>SUM(G125:G128)</f>
        <v>0</v>
      </c>
      <c r="H123" s="168">
        <f>SUM(H125:H128)</f>
        <v>0</v>
      </c>
      <c r="I123" s="133"/>
      <c r="J123" s="133"/>
      <c r="K123" s="133"/>
      <c r="L123" s="133"/>
      <c r="M123" s="133"/>
      <c r="N123" s="136"/>
    </row>
    <row r="124" spans="1:14" s="173" customFormat="1" ht="14.25" customHeight="1">
      <c r="A124" s="169"/>
      <c r="B124" s="158"/>
      <c r="C124" s="170"/>
      <c r="D124" s="171"/>
      <c r="E124" s="166" t="s">
        <v>285</v>
      </c>
      <c r="F124" s="167"/>
      <c r="G124" s="167"/>
      <c r="H124" s="168"/>
      <c r="I124" s="133"/>
      <c r="J124" s="133"/>
      <c r="K124" s="133"/>
      <c r="L124" s="133"/>
      <c r="M124" s="133"/>
      <c r="N124" s="136"/>
    </row>
    <row r="125" spans="1:14" ht="41.25" customHeight="1" thickBot="1">
      <c r="A125" s="169">
        <v>2471</v>
      </c>
      <c r="B125" s="192" t="s">
        <v>550</v>
      </c>
      <c r="C125" s="170">
        <v>7</v>
      </c>
      <c r="D125" s="171">
        <v>1</v>
      </c>
      <c r="E125" s="166" t="s">
        <v>20</v>
      </c>
      <c r="F125" s="186">
        <f>SUM(G125:H125)</f>
        <v>0</v>
      </c>
      <c r="G125" s="186"/>
      <c r="H125" s="187"/>
      <c r="I125" s="133"/>
      <c r="J125" s="133"/>
      <c r="K125" s="133"/>
      <c r="L125" s="133"/>
      <c r="M125" s="133"/>
      <c r="N125" s="136"/>
    </row>
    <row r="126" spans="1:14" ht="21.75" customHeight="1" thickBot="1">
      <c r="A126" s="169">
        <v>2472</v>
      </c>
      <c r="B126" s="192" t="s">
        <v>550</v>
      </c>
      <c r="C126" s="170">
        <v>7</v>
      </c>
      <c r="D126" s="171">
        <v>2</v>
      </c>
      <c r="E126" s="166" t="s">
        <v>21</v>
      </c>
      <c r="F126" s="186">
        <f>SUM(G126:H126)</f>
        <v>0</v>
      </c>
      <c r="G126" s="186"/>
      <c r="H126" s="187"/>
      <c r="I126" s="133"/>
      <c r="J126" s="133"/>
      <c r="K126" s="133"/>
      <c r="L126" s="133"/>
      <c r="M126" s="133"/>
      <c r="N126" s="136"/>
    </row>
    <row r="127" spans="1:14" ht="21" customHeight="1" thickBot="1">
      <c r="A127" s="169">
        <v>2473</v>
      </c>
      <c r="B127" s="192" t="s">
        <v>550</v>
      </c>
      <c r="C127" s="170">
        <v>7</v>
      </c>
      <c r="D127" s="171">
        <v>3</v>
      </c>
      <c r="E127" s="166" t="s">
        <v>22</v>
      </c>
      <c r="F127" s="186">
        <f>SUM(G127:H127)</f>
        <v>0</v>
      </c>
      <c r="G127" s="186"/>
      <c r="H127" s="187"/>
      <c r="I127" s="133"/>
      <c r="J127" s="133"/>
      <c r="K127" s="133"/>
      <c r="L127" s="133"/>
      <c r="M127" s="133"/>
      <c r="N127" s="136"/>
    </row>
    <row r="128" spans="1:14" ht="22.5" customHeight="1" thickBot="1">
      <c r="A128" s="169">
        <v>2474</v>
      </c>
      <c r="B128" s="192" t="s">
        <v>550</v>
      </c>
      <c r="C128" s="170">
        <v>7</v>
      </c>
      <c r="D128" s="171">
        <v>4</v>
      </c>
      <c r="E128" s="166" t="s">
        <v>23</v>
      </c>
      <c r="F128" s="186">
        <f>SUM(G128:H128)</f>
        <v>0</v>
      </c>
      <c r="G128" s="186"/>
      <c r="H128" s="187"/>
      <c r="I128" s="133"/>
      <c r="J128" s="133"/>
      <c r="K128" s="133"/>
      <c r="L128" s="133"/>
      <c r="M128" s="133"/>
      <c r="N128" s="136"/>
    </row>
    <row r="129" spans="1:14" ht="39.75" customHeight="1">
      <c r="A129" s="169">
        <v>2480</v>
      </c>
      <c r="B129" s="192" t="s">
        <v>550</v>
      </c>
      <c r="C129" s="170">
        <v>8</v>
      </c>
      <c r="D129" s="171">
        <v>0</v>
      </c>
      <c r="E129" s="166" t="s">
        <v>24</v>
      </c>
      <c r="F129" s="167">
        <f>SUM(F131:F137)</f>
        <v>0</v>
      </c>
      <c r="G129" s="167">
        <f>SUM(G131:G137)</f>
        <v>0</v>
      </c>
      <c r="H129" s="168">
        <f>SUM(H131:H137)</f>
        <v>0</v>
      </c>
      <c r="I129" s="133"/>
      <c r="J129" s="133"/>
      <c r="K129" s="133"/>
      <c r="L129" s="133"/>
      <c r="M129" s="133"/>
      <c r="N129" s="136"/>
    </row>
    <row r="130" spans="1:14" s="173" customFormat="1" ht="16.5" customHeight="1">
      <c r="A130" s="169"/>
      <c r="B130" s="158"/>
      <c r="C130" s="170"/>
      <c r="D130" s="171"/>
      <c r="E130" s="166" t="s">
        <v>285</v>
      </c>
      <c r="F130" s="167"/>
      <c r="G130" s="167"/>
      <c r="H130" s="168"/>
      <c r="I130" s="133"/>
      <c r="J130" s="133"/>
      <c r="K130" s="133"/>
      <c r="L130" s="133"/>
      <c r="M130" s="133"/>
      <c r="N130" s="136"/>
    </row>
    <row r="131" spans="1:14" ht="48.75" customHeight="1" thickBot="1">
      <c r="A131" s="169">
        <v>2481</v>
      </c>
      <c r="B131" s="192" t="s">
        <v>550</v>
      </c>
      <c r="C131" s="170">
        <v>8</v>
      </c>
      <c r="D131" s="171">
        <v>1</v>
      </c>
      <c r="E131" s="166" t="s">
        <v>25</v>
      </c>
      <c r="F131" s="186">
        <f aca="true" t="shared" si="1" ref="F131:F137">SUM(G131:H131)</f>
        <v>0</v>
      </c>
      <c r="G131" s="186"/>
      <c r="H131" s="187"/>
      <c r="I131" s="133"/>
      <c r="J131" s="133"/>
      <c r="K131" s="133"/>
      <c r="L131" s="133"/>
      <c r="M131" s="133"/>
      <c r="N131" s="136"/>
    </row>
    <row r="132" spans="1:14" ht="51.75" customHeight="1" thickBot="1">
      <c r="A132" s="169">
        <v>2482</v>
      </c>
      <c r="B132" s="192" t="s">
        <v>550</v>
      </c>
      <c r="C132" s="170">
        <v>8</v>
      </c>
      <c r="D132" s="171">
        <v>2</v>
      </c>
      <c r="E132" s="166" t="s">
        <v>26</v>
      </c>
      <c r="F132" s="186">
        <f t="shared" si="1"/>
        <v>0</v>
      </c>
      <c r="G132" s="186"/>
      <c r="H132" s="187"/>
      <c r="I132" s="133"/>
      <c r="J132" s="133"/>
      <c r="K132" s="133"/>
      <c r="L132" s="133"/>
      <c r="M132" s="133"/>
      <c r="N132" s="136"/>
    </row>
    <row r="133" spans="1:14" ht="40.5" customHeight="1" thickBot="1">
      <c r="A133" s="169">
        <v>2483</v>
      </c>
      <c r="B133" s="192" t="s">
        <v>550</v>
      </c>
      <c r="C133" s="170">
        <v>8</v>
      </c>
      <c r="D133" s="171">
        <v>3</v>
      </c>
      <c r="E133" s="166" t="s">
        <v>27</v>
      </c>
      <c r="F133" s="186">
        <f t="shared" si="1"/>
        <v>0</v>
      </c>
      <c r="G133" s="186"/>
      <c r="H133" s="187"/>
      <c r="I133" s="133"/>
      <c r="J133" s="133"/>
      <c r="K133" s="133"/>
      <c r="L133" s="133"/>
      <c r="M133" s="133"/>
      <c r="N133" s="136"/>
    </row>
    <row r="134" spans="1:14" ht="52.5" customHeight="1" thickBot="1">
      <c r="A134" s="169">
        <v>2484</v>
      </c>
      <c r="B134" s="192" t="s">
        <v>550</v>
      </c>
      <c r="C134" s="170">
        <v>8</v>
      </c>
      <c r="D134" s="171">
        <v>4</v>
      </c>
      <c r="E134" s="166" t="s">
        <v>29</v>
      </c>
      <c r="F134" s="186">
        <f t="shared" si="1"/>
        <v>0</v>
      </c>
      <c r="G134" s="186"/>
      <c r="H134" s="187"/>
      <c r="I134" s="133"/>
      <c r="J134" s="133"/>
      <c r="K134" s="133"/>
      <c r="L134" s="133"/>
      <c r="M134" s="133"/>
      <c r="N134" s="136"/>
    </row>
    <row r="135" spans="1:14" ht="33.75" customHeight="1" thickBot="1">
      <c r="A135" s="169">
        <v>2485</v>
      </c>
      <c r="B135" s="192" t="s">
        <v>550</v>
      </c>
      <c r="C135" s="170">
        <v>8</v>
      </c>
      <c r="D135" s="171">
        <v>5</v>
      </c>
      <c r="E135" s="166" t="s">
        <v>30</v>
      </c>
      <c r="F135" s="186">
        <f t="shared" si="1"/>
        <v>0</v>
      </c>
      <c r="G135" s="186"/>
      <c r="H135" s="187"/>
      <c r="I135" s="133"/>
      <c r="J135" s="133"/>
      <c r="K135" s="133"/>
      <c r="L135" s="133"/>
      <c r="M135" s="133"/>
      <c r="N135" s="136"/>
    </row>
    <row r="136" spans="1:14" ht="27" customHeight="1" thickBot="1">
      <c r="A136" s="169">
        <v>2486</v>
      </c>
      <c r="B136" s="192" t="s">
        <v>550</v>
      </c>
      <c r="C136" s="170">
        <v>8</v>
      </c>
      <c r="D136" s="171">
        <v>6</v>
      </c>
      <c r="E136" s="166" t="s">
        <v>31</v>
      </c>
      <c r="F136" s="186">
        <f t="shared" si="1"/>
        <v>0</v>
      </c>
      <c r="G136" s="186"/>
      <c r="H136" s="187"/>
      <c r="I136" s="133"/>
      <c r="J136" s="133"/>
      <c r="K136" s="133"/>
      <c r="L136" s="133"/>
      <c r="M136" s="133"/>
      <c r="N136" s="136"/>
    </row>
    <row r="137" spans="1:14" ht="38.25" customHeight="1" thickBot="1">
      <c r="A137" s="169">
        <v>2487</v>
      </c>
      <c r="B137" s="192" t="s">
        <v>550</v>
      </c>
      <c r="C137" s="170">
        <v>8</v>
      </c>
      <c r="D137" s="171">
        <v>7</v>
      </c>
      <c r="E137" s="166" t="s">
        <v>32</v>
      </c>
      <c r="F137" s="186">
        <f t="shared" si="1"/>
        <v>0</v>
      </c>
      <c r="G137" s="186"/>
      <c r="H137" s="187"/>
      <c r="I137" s="133"/>
      <c r="J137" s="133"/>
      <c r="K137" s="133"/>
      <c r="L137" s="133"/>
      <c r="M137" s="133"/>
      <c r="N137" s="136"/>
    </row>
    <row r="138" spans="1:14" ht="27.75" customHeight="1">
      <c r="A138" s="169">
        <v>2490</v>
      </c>
      <c r="B138" s="192" t="s">
        <v>550</v>
      </c>
      <c r="C138" s="170">
        <v>9</v>
      </c>
      <c r="D138" s="171">
        <v>0</v>
      </c>
      <c r="E138" s="166" t="s">
        <v>33</v>
      </c>
      <c r="F138" s="167">
        <f>SUM(F140)</f>
        <v>0</v>
      </c>
      <c r="G138" s="167">
        <f>SUM(G140)</f>
        <v>0</v>
      </c>
      <c r="H138" s="168">
        <f>SUM(H140)</f>
        <v>0</v>
      </c>
      <c r="I138" s="133"/>
      <c r="J138" s="133"/>
      <c r="K138" s="133"/>
      <c r="L138" s="133"/>
      <c r="M138" s="133"/>
      <c r="N138" s="136"/>
    </row>
    <row r="139" spans="1:14" s="173" customFormat="1" ht="16.5" customHeight="1">
      <c r="A139" s="169"/>
      <c r="B139" s="158"/>
      <c r="C139" s="170"/>
      <c r="D139" s="171"/>
      <c r="E139" s="166" t="s">
        <v>285</v>
      </c>
      <c r="F139" s="167"/>
      <c r="G139" s="167"/>
      <c r="H139" s="168"/>
      <c r="I139" s="133"/>
      <c r="J139" s="133"/>
      <c r="K139" s="133"/>
      <c r="L139" s="133"/>
      <c r="M139" s="133"/>
      <c r="N139" s="136"/>
    </row>
    <row r="140" spans="1:14" ht="27.75" customHeight="1" thickBot="1">
      <c r="A140" s="169">
        <v>2491</v>
      </c>
      <c r="B140" s="192" t="s">
        <v>550</v>
      </c>
      <c r="C140" s="170">
        <v>9</v>
      </c>
      <c r="D140" s="171">
        <v>1</v>
      </c>
      <c r="E140" s="166" t="s">
        <v>33</v>
      </c>
      <c r="F140" s="186">
        <f>SUM(G140:H140)</f>
        <v>0</v>
      </c>
      <c r="G140" s="186"/>
      <c r="H140" s="187"/>
      <c r="I140" s="133"/>
      <c r="J140" s="133"/>
      <c r="K140" s="133"/>
      <c r="L140" s="133"/>
      <c r="M140" s="133"/>
      <c r="N140" s="136"/>
    </row>
    <row r="141" spans="1:14" s="165" customFormat="1" ht="34.5" customHeight="1">
      <c r="A141" s="169">
        <v>2500</v>
      </c>
      <c r="B141" s="192" t="s">
        <v>552</v>
      </c>
      <c r="C141" s="193">
        <v>0</v>
      </c>
      <c r="D141" s="194">
        <v>0</v>
      </c>
      <c r="E141" s="195" t="s">
        <v>770</v>
      </c>
      <c r="F141" s="188">
        <f>SUM(F143,F146,F149,F152,F155,F158,)</f>
        <v>35200</v>
      </c>
      <c r="G141" s="188">
        <f>SUM(G143,G146,G149,G152,G155,G158,)</f>
        <v>35200</v>
      </c>
      <c r="H141" s="189">
        <f>SUM(H143,H146,H149,H152,H155,H158,)</f>
        <v>0</v>
      </c>
      <c r="I141" s="133"/>
      <c r="J141" s="133"/>
      <c r="K141" s="133"/>
      <c r="L141" s="133"/>
      <c r="M141" s="133"/>
      <c r="N141" s="136"/>
    </row>
    <row r="142" spans="1:14" ht="11.25" customHeight="1">
      <c r="A142" s="157"/>
      <c r="B142" s="158"/>
      <c r="C142" s="159"/>
      <c r="D142" s="160"/>
      <c r="E142" s="166" t="s">
        <v>284</v>
      </c>
      <c r="F142" s="190"/>
      <c r="G142" s="190"/>
      <c r="H142" s="191"/>
      <c r="I142" s="133"/>
      <c r="J142" s="133"/>
      <c r="K142" s="133"/>
      <c r="L142" s="133"/>
      <c r="M142" s="133"/>
      <c r="N142" s="136"/>
    </row>
    <row r="143" spans="1:14" ht="17.25" customHeight="1">
      <c r="A143" s="169">
        <v>2510</v>
      </c>
      <c r="B143" s="192" t="s">
        <v>552</v>
      </c>
      <c r="C143" s="170">
        <v>1</v>
      </c>
      <c r="D143" s="171">
        <v>0</v>
      </c>
      <c r="E143" s="166" t="s">
        <v>34</v>
      </c>
      <c r="F143" s="167">
        <f>SUM(F145)</f>
        <v>34200</v>
      </c>
      <c r="G143" s="167">
        <f>SUM(G145)</f>
        <v>34200</v>
      </c>
      <c r="H143" s="168">
        <f>SUM(H145)</f>
        <v>0</v>
      </c>
      <c r="I143" s="133"/>
      <c r="J143" s="133"/>
      <c r="K143" s="133"/>
      <c r="L143" s="133"/>
      <c r="M143" s="133"/>
      <c r="N143" s="136"/>
    </row>
    <row r="144" spans="1:14" s="173" customFormat="1" ht="10.5" customHeight="1">
      <c r="A144" s="169"/>
      <c r="B144" s="158"/>
      <c r="C144" s="170"/>
      <c r="D144" s="171"/>
      <c r="E144" s="166" t="s">
        <v>285</v>
      </c>
      <c r="F144" s="167"/>
      <c r="G144" s="167"/>
      <c r="H144" s="168"/>
      <c r="I144" s="133"/>
      <c r="J144" s="133"/>
      <c r="K144" s="133"/>
      <c r="L144" s="133"/>
      <c r="M144" s="133"/>
      <c r="N144" s="136"/>
    </row>
    <row r="145" spans="1:14" ht="17.25" customHeight="1" thickBot="1">
      <c r="A145" s="169">
        <v>2511</v>
      </c>
      <c r="B145" s="192" t="s">
        <v>552</v>
      </c>
      <c r="C145" s="170">
        <v>1</v>
      </c>
      <c r="D145" s="171">
        <v>1</v>
      </c>
      <c r="E145" s="166" t="s">
        <v>34</v>
      </c>
      <c r="F145" s="186">
        <f>SUM(G145:H145)</f>
        <v>34200</v>
      </c>
      <c r="G145" s="186">
        <v>34200</v>
      </c>
      <c r="H145" s="186"/>
      <c r="I145" s="133"/>
      <c r="J145" s="133"/>
      <c r="K145" s="133"/>
      <c r="L145" s="133"/>
      <c r="M145" s="133"/>
      <c r="N145" s="136"/>
    </row>
    <row r="146" spans="1:14" ht="18.75" customHeight="1">
      <c r="A146" s="169">
        <v>2520</v>
      </c>
      <c r="B146" s="192" t="s">
        <v>552</v>
      </c>
      <c r="C146" s="170">
        <v>2</v>
      </c>
      <c r="D146" s="171">
        <v>0</v>
      </c>
      <c r="E146" s="166" t="s">
        <v>35</v>
      </c>
      <c r="F146" s="167">
        <f>SUM(F148)</f>
        <v>0</v>
      </c>
      <c r="G146" s="167">
        <f>SUM(G148)</f>
        <v>0</v>
      </c>
      <c r="H146" s="168">
        <f>SUM(H148)</f>
        <v>0</v>
      </c>
      <c r="I146" s="133"/>
      <c r="J146" s="133"/>
      <c r="K146" s="133"/>
      <c r="L146" s="133"/>
      <c r="M146" s="133"/>
      <c r="N146" s="136"/>
    </row>
    <row r="147" spans="1:14" s="173" customFormat="1" ht="10.5" customHeight="1">
      <c r="A147" s="169"/>
      <c r="B147" s="158"/>
      <c r="C147" s="170"/>
      <c r="D147" s="171"/>
      <c r="E147" s="166"/>
      <c r="F147" s="179"/>
      <c r="G147" s="179"/>
      <c r="H147" s="180"/>
      <c r="I147" s="133"/>
      <c r="J147" s="133"/>
      <c r="K147" s="133"/>
      <c r="L147" s="133"/>
      <c r="M147" s="133"/>
      <c r="N147" s="136"/>
    </row>
    <row r="148" spans="1:14" ht="16.5" customHeight="1" thickBot="1">
      <c r="A148" s="169">
        <v>2521</v>
      </c>
      <c r="B148" s="192" t="s">
        <v>552</v>
      </c>
      <c r="C148" s="170">
        <v>2</v>
      </c>
      <c r="D148" s="171">
        <v>1</v>
      </c>
      <c r="E148" s="166" t="s">
        <v>36</v>
      </c>
      <c r="F148" s="186">
        <f>SUM(G148:H148)</f>
        <v>0</v>
      </c>
      <c r="G148" s="179"/>
      <c r="H148" s="180"/>
      <c r="I148" s="133"/>
      <c r="J148" s="133"/>
      <c r="K148" s="133"/>
      <c r="L148" s="133"/>
      <c r="M148" s="133"/>
      <c r="N148" s="136"/>
    </row>
    <row r="149" spans="1:14" ht="24.75" customHeight="1">
      <c r="A149" s="169">
        <v>2530</v>
      </c>
      <c r="B149" s="192" t="s">
        <v>552</v>
      </c>
      <c r="C149" s="170">
        <v>3</v>
      </c>
      <c r="D149" s="171">
        <v>0</v>
      </c>
      <c r="E149" s="166" t="s">
        <v>37</v>
      </c>
      <c r="F149" s="167">
        <f>SUM(F151)</f>
        <v>0</v>
      </c>
      <c r="G149" s="167">
        <f>SUM(G151)</f>
        <v>0</v>
      </c>
      <c r="H149" s="168">
        <f>SUM(H151)</f>
        <v>0</v>
      </c>
      <c r="I149" s="133"/>
      <c r="J149" s="133"/>
      <c r="K149" s="133"/>
      <c r="L149" s="133"/>
      <c r="M149" s="133"/>
      <c r="N149" s="136"/>
    </row>
    <row r="150" spans="1:14" s="173" customFormat="1" ht="15.75" customHeight="1">
      <c r="A150" s="169"/>
      <c r="B150" s="158"/>
      <c r="C150" s="170"/>
      <c r="D150" s="171"/>
      <c r="E150" s="166" t="s">
        <v>285</v>
      </c>
      <c r="F150" s="167"/>
      <c r="G150" s="167"/>
      <c r="H150" s="168"/>
      <c r="I150" s="133"/>
      <c r="J150" s="133"/>
      <c r="K150" s="133"/>
      <c r="L150" s="133"/>
      <c r="M150" s="133"/>
      <c r="N150" s="136"/>
    </row>
    <row r="151" spans="1:14" ht="25.5" customHeight="1" thickBot="1">
      <c r="A151" s="169">
        <v>2531</v>
      </c>
      <c r="B151" s="192" t="s">
        <v>552</v>
      </c>
      <c r="C151" s="170">
        <v>3</v>
      </c>
      <c r="D151" s="171">
        <v>1</v>
      </c>
      <c r="E151" s="166" t="s">
        <v>37</v>
      </c>
      <c r="F151" s="186">
        <f>SUM(G151:H151)</f>
        <v>0</v>
      </c>
      <c r="G151" s="186"/>
      <c r="H151" s="186"/>
      <c r="I151" s="133"/>
      <c r="J151" s="133"/>
      <c r="K151" s="133"/>
      <c r="L151" s="133"/>
      <c r="M151" s="133"/>
      <c r="N151" s="136"/>
    </row>
    <row r="152" spans="1:14" ht="30" customHeight="1">
      <c r="A152" s="169">
        <v>2540</v>
      </c>
      <c r="B152" s="192" t="s">
        <v>552</v>
      </c>
      <c r="C152" s="170">
        <v>4</v>
      </c>
      <c r="D152" s="171">
        <v>0</v>
      </c>
      <c r="E152" s="166" t="s">
        <v>38</v>
      </c>
      <c r="F152" s="167">
        <f>SUM(F154)</f>
        <v>0</v>
      </c>
      <c r="G152" s="167">
        <f>SUM(G154)</f>
        <v>0</v>
      </c>
      <c r="H152" s="168">
        <f>SUM(H154)</f>
        <v>0</v>
      </c>
      <c r="I152" s="133"/>
      <c r="J152" s="133"/>
      <c r="K152" s="133"/>
      <c r="L152" s="133"/>
      <c r="M152" s="133"/>
      <c r="N152" s="136"/>
    </row>
    <row r="153" spans="1:14" s="173" customFormat="1" ht="16.5" customHeight="1">
      <c r="A153" s="169"/>
      <c r="B153" s="158"/>
      <c r="C153" s="170"/>
      <c r="D153" s="171"/>
      <c r="E153" s="166" t="s">
        <v>285</v>
      </c>
      <c r="F153" s="167"/>
      <c r="G153" s="167"/>
      <c r="H153" s="168"/>
      <c r="I153" s="133"/>
      <c r="J153" s="133"/>
      <c r="K153" s="133"/>
      <c r="L153" s="133"/>
      <c r="M153" s="133"/>
      <c r="N153" s="136"/>
    </row>
    <row r="154" spans="1:14" ht="24" customHeight="1" thickBot="1">
      <c r="A154" s="169">
        <v>2541</v>
      </c>
      <c r="B154" s="192" t="s">
        <v>552</v>
      </c>
      <c r="C154" s="170">
        <v>4</v>
      </c>
      <c r="D154" s="171">
        <v>1</v>
      </c>
      <c r="E154" s="166" t="s">
        <v>38</v>
      </c>
      <c r="F154" s="186">
        <f>SUM(G154:H154)</f>
        <v>0</v>
      </c>
      <c r="G154" s="179"/>
      <c r="H154" s="180"/>
      <c r="I154" s="133"/>
      <c r="J154" s="133"/>
      <c r="K154" s="133"/>
      <c r="L154" s="133"/>
      <c r="M154" s="133"/>
      <c r="N154" s="136"/>
    </row>
    <row r="155" spans="1:14" ht="48" customHeight="1">
      <c r="A155" s="169">
        <v>2550</v>
      </c>
      <c r="B155" s="192" t="s">
        <v>552</v>
      </c>
      <c r="C155" s="170">
        <v>5</v>
      </c>
      <c r="D155" s="171">
        <v>0</v>
      </c>
      <c r="E155" s="166" t="s">
        <v>39</v>
      </c>
      <c r="F155" s="167">
        <f>SUM(F157)</f>
        <v>0</v>
      </c>
      <c r="G155" s="167">
        <f>SUM(G157)</f>
        <v>0</v>
      </c>
      <c r="H155" s="168">
        <f>SUM(H157)</f>
        <v>0</v>
      </c>
      <c r="I155" s="133"/>
      <c r="J155" s="133"/>
      <c r="K155" s="133"/>
      <c r="L155" s="133"/>
      <c r="M155" s="133"/>
      <c r="N155" s="136"/>
    </row>
    <row r="156" spans="1:14" s="173" customFormat="1" ht="14.25" customHeight="1">
      <c r="A156" s="169"/>
      <c r="B156" s="158"/>
      <c r="C156" s="170"/>
      <c r="D156" s="171"/>
      <c r="E156" s="166" t="s">
        <v>285</v>
      </c>
      <c r="F156" s="167"/>
      <c r="G156" s="167"/>
      <c r="H156" s="168"/>
      <c r="I156" s="133"/>
      <c r="J156" s="133"/>
      <c r="K156" s="133"/>
      <c r="L156" s="133"/>
      <c r="M156" s="133"/>
      <c r="N156" s="136"/>
    </row>
    <row r="157" spans="1:14" ht="52.5" customHeight="1" thickBot="1">
      <c r="A157" s="169">
        <v>2551</v>
      </c>
      <c r="B157" s="192" t="s">
        <v>552</v>
      </c>
      <c r="C157" s="170">
        <v>5</v>
      </c>
      <c r="D157" s="171">
        <v>1</v>
      </c>
      <c r="E157" s="166" t="s">
        <v>39</v>
      </c>
      <c r="F157" s="186">
        <f>SUM(G157:H157)</f>
        <v>0</v>
      </c>
      <c r="G157" s="186"/>
      <c r="H157" s="187"/>
      <c r="I157" s="133"/>
      <c r="J157" s="133"/>
      <c r="K157" s="133"/>
      <c r="L157" s="133"/>
      <c r="M157" s="133"/>
      <c r="N157" s="136"/>
    </row>
    <row r="158" spans="1:14" ht="38.25" customHeight="1">
      <c r="A158" s="169">
        <v>2560</v>
      </c>
      <c r="B158" s="192" t="s">
        <v>552</v>
      </c>
      <c r="C158" s="170">
        <v>6</v>
      </c>
      <c r="D158" s="171">
        <v>0</v>
      </c>
      <c r="E158" s="166" t="s">
        <v>40</v>
      </c>
      <c r="F158" s="167">
        <f>SUM(F160)</f>
        <v>1000</v>
      </c>
      <c r="G158" s="167">
        <f>SUM(G160)</f>
        <v>1000</v>
      </c>
      <c r="H158" s="168">
        <f>SUM(H160)</f>
        <v>0</v>
      </c>
      <c r="I158" s="133"/>
      <c r="J158" s="133"/>
      <c r="K158" s="133"/>
      <c r="L158" s="133"/>
      <c r="M158" s="133"/>
      <c r="N158" s="136"/>
    </row>
    <row r="159" spans="1:14" s="173" customFormat="1" ht="21" customHeight="1">
      <c r="A159" s="169"/>
      <c r="B159" s="158"/>
      <c r="C159" s="170"/>
      <c r="D159" s="171"/>
      <c r="E159" s="166" t="s">
        <v>285</v>
      </c>
      <c r="F159" s="167"/>
      <c r="G159" s="167"/>
      <c r="H159" s="168"/>
      <c r="I159" s="133"/>
      <c r="J159" s="133"/>
      <c r="K159" s="133"/>
      <c r="L159" s="133"/>
      <c r="M159" s="133"/>
      <c r="N159" s="136"/>
    </row>
    <row r="160" spans="1:14" ht="37.5" customHeight="1" thickBot="1">
      <c r="A160" s="169">
        <v>2561</v>
      </c>
      <c r="B160" s="192" t="s">
        <v>552</v>
      </c>
      <c r="C160" s="170">
        <v>6</v>
      </c>
      <c r="D160" s="171">
        <v>1</v>
      </c>
      <c r="E160" s="166" t="s">
        <v>40</v>
      </c>
      <c r="F160" s="186">
        <f>SUM(G160:H160)</f>
        <v>1000</v>
      </c>
      <c r="G160" s="179">
        <v>1000</v>
      </c>
      <c r="H160" s="179"/>
      <c r="I160" s="133"/>
      <c r="J160" s="133"/>
      <c r="K160" s="133"/>
      <c r="L160" s="133"/>
      <c r="M160" s="133"/>
      <c r="N160" s="136"/>
    </row>
    <row r="161" spans="1:14" s="165" customFormat="1" ht="48" customHeight="1">
      <c r="A161" s="169">
        <v>2600</v>
      </c>
      <c r="B161" s="192" t="s">
        <v>553</v>
      </c>
      <c r="C161" s="193">
        <v>0</v>
      </c>
      <c r="D161" s="194">
        <v>0</v>
      </c>
      <c r="E161" s="195" t="s">
        <v>771</v>
      </c>
      <c r="F161" s="188">
        <f>SUM(F163,F166,F169,F172,F175,F178,)</f>
        <v>28128</v>
      </c>
      <c r="G161" s="188">
        <f>SUM(G163,G166,G169,G172,G175,G178,)</f>
        <v>28128</v>
      </c>
      <c r="H161" s="189">
        <f>SUM(H163,H166,H169,H172,H175,H178,)</f>
        <v>0</v>
      </c>
      <c r="I161" s="133"/>
      <c r="J161" s="133"/>
      <c r="K161" s="133"/>
      <c r="L161" s="133"/>
      <c r="M161" s="133"/>
      <c r="N161" s="136"/>
    </row>
    <row r="162" spans="1:14" ht="17.25" customHeight="1">
      <c r="A162" s="157"/>
      <c r="B162" s="158"/>
      <c r="C162" s="159"/>
      <c r="D162" s="160"/>
      <c r="E162" s="166" t="s">
        <v>284</v>
      </c>
      <c r="F162" s="190"/>
      <c r="G162" s="190"/>
      <c r="H162" s="191"/>
      <c r="I162" s="133"/>
      <c r="J162" s="133"/>
      <c r="K162" s="133"/>
      <c r="L162" s="133"/>
      <c r="M162" s="133"/>
      <c r="N162" s="136"/>
    </row>
    <row r="163" spans="1:14" ht="16.5" customHeight="1">
      <c r="A163" s="169">
        <v>2610</v>
      </c>
      <c r="B163" s="192" t="s">
        <v>553</v>
      </c>
      <c r="C163" s="170">
        <v>1</v>
      </c>
      <c r="D163" s="171">
        <v>0</v>
      </c>
      <c r="E163" s="166" t="s">
        <v>41</v>
      </c>
      <c r="F163" s="167">
        <f>SUM(F165)</f>
        <v>0</v>
      </c>
      <c r="G163" s="167">
        <f>SUM(G165)</f>
        <v>0</v>
      </c>
      <c r="H163" s="168">
        <f>SUM(H165)</f>
        <v>0</v>
      </c>
      <c r="I163" s="133"/>
      <c r="J163" s="133"/>
      <c r="K163" s="133"/>
      <c r="L163" s="133"/>
      <c r="M163" s="133"/>
      <c r="N163" s="136"/>
    </row>
    <row r="164" spans="1:14" s="173" customFormat="1" ht="14.25" customHeight="1">
      <c r="A164" s="169"/>
      <c r="B164" s="158"/>
      <c r="C164" s="170"/>
      <c r="D164" s="171"/>
      <c r="E164" s="166" t="s">
        <v>285</v>
      </c>
      <c r="F164" s="167"/>
      <c r="G164" s="167"/>
      <c r="H164" s="168"/>
      <c r="I164" s="133"/>
      <c r="J164" s="133"/>
      <c r="K164" s="133"/>
      <c r="L164" s="133"/>
      <c r="M164" s="133"/>
      <c r="N164" s="136"/>
    </row>
    <row r="165" spans="1:14" ht="21" customHeight="1" thickBot="1">
      <c r="A165" s="169">
        <v>2611</v>
      </c>
      <c r="B165" s="192" t="s">
        <v>553</v>
      </c>
      <c r="C165" s="170">
        <v>1</v>
      </c>
      <c r="D165" s="171">
        <v>1</v>
      </c>
      <c r="E165" s="166" t="s">
        <v>42</v>
      </c>
      <c r="F165" s="186">
        <f>SUM(G165:H165)</f>
        <v>0</v>
      </c>
      <c r="G165" s="179"/>
      <c r="H165" s="180"/>
      <c r="I165" s="133"/>
      <c r="J165" s="133"/>
      <c r="K165" s="133"/>
      <c r="L165" s="133"/>
      <c r="M165" s="133"/>
      <c r="N165" s="136"/>
    </row>
    <row r="166" spans="1:14" ht="17.25" customHeight="1">
      <c r="A166" s="169">
        <v>2620</v>
      </c>
      <c r="B166" s="192" t="s">
        <v>553</v>
      </c>
      <c r="C166" s="170">
        <v>2</v>
      </c>
      <c r="D166" s="171">
        <v>0</v>
      </c>
      <c r="E166" s="166" t="s">
        <v>43</v>
      </c>
      <c r="F166" s="167">
        <f>SUM(F168)</f>
        <v>0</v>
      </c>
      <c r="G166" s="167">
        <f>SUM(G168)</f>
        <v>0</v>
      </c>
      <c r="H166" s="168">
        <f>SUM(H168)</f>
        <v>0</v>
      </c>
      <c r="I166" s="133"/>
      <c r="J166" s="133"/>
      <c r="K166" s="133"/>
      <c r="L166" s="133"/>
      <c r="M166" s="133"/>
      <c r="N166" s="136"/>
    </row>
    <row r="167" spans="1:14" s="173" customFormat="1" ht="10.5" customHeight="1">
      <c r="A167" s="169"/>
      <c r="B167" s="158"/>
      <c r="C167" s="170"/>
      <c r="D167" s="171"/>
      <c r="E167" s="166" t="s">
        <v>285</v>
      </c>
      <c r="F167" s="167"/>
      <c r="G167" s="167"/>
      <c r="H167" s="168"/>
      <c r="I167" s="133"/>
      <c r="J167" s="133"/>
      <c r="K167" s="133"/>
      <c r="L167" s="133"/>
      <c r="M167" s="133"/>
      <c r="N167" s="136"/>
    </row>
    <row r="168" spans="1:14" ht="13.5" customHeight="1" thickBot="1">
      <c r="A168" s="169">
        <v>2621</v>
      </c>
      <c r="B168" s="192" t="s">
        <v>553</v>
      </c>
      <c r="C168" s="170">
        <v>2</v>
      </c>
      <c r="D168" s="171">
        <v>1</v>
      </c>
      <c r="E168" s="166" t="s">
        <v>43</v>
      </c>
      <c r="F168" s="186">
        <f>SUM(G168:H168)</f>
        <v>0</v>
      </c>
      <c r="G168" s="186"/>
      <c r="H168" s="187"/>
      <c r="I168" s="133"/>
      <c r="J168" s="133"/>
      <c r="K168" s="133"/>
      <c r="L168" s="133"/>
      <c r="M168" s="133"/>
      <c r="N168" s="136"/>
    </row>
    <row r="169" spans="1:14" ht="18.75" customHeight="1">
      <c r="A169" s="169">
        <v>2630</v>
      </c>
      <c r="B169" s="192" t="s">
        <v>553</v>
      </c>
      <c r="C169" s="170">
        <v>3</v>
      </c>
      <c r="D169" s="171">
        <v>0</v>
      </c>
      <c r="E169" s="166" t="s">
        <v>44</v>
      </c>
      <c r="F169" s="167">
        <f>SUM(F171)</f>
        <v>8248</v>
      </c>
      <c r="G169" s="167">
        <f>SUM(G171)</f>
        <v>8248</v>
      </c>
      <c r="H169" s="168">
        <f>SUM(H171)</f>
        <v>0</v>
      </c>
      <c r="I169" s="133"/>
      <c r="J169" s="133"/>
      <c r="K169" s="133"/>
      <c r="L169" s="133"/>
      <c r="M169" s="133"/>
      <c r="N169" s="136"/>
    </row>
    <row r="170" spans="1:14" s="173" customFormat="1" ht="15.75" customHeight="1">
      <c r="A170" s="169"/>
      <c r="B170" s="158"/>
      <c r="C170" s="170"/>
      <c r="D170" s="171"/>
      <c r="E170" s="166" t="s">
        <v>285</v>
      </c>
      <c r="F170" s="167"/>
      <c r="G170" s="167"/>
      <c r="H170" s="168"/>
      <c r="I170" s="133"/>
      <c r="J170" s="133"/>
      <c r="K170" s="133"/>
      <c r="L170" s="133"/>
      <c r="M170" s="133"/>
      <c r="N170" s="136"/>
    </row>
    <row r="171" spans="1:14" ht="15" customHeight="1" thickBot="1">
      <c r="A171" s="169">
        <v>2631</v>
      </c>
      <c r="B171" s="192" t="s">
        <v>553</v>
      </c>
      <c r="C171" s="170">
        <v>3</v>
      </c>
      <c r="D171" s="171">
        <v>1</v>
      </c>
      <c r="E171" s="166" t="s">
        <v>45</v>
      </c>
      <c r="F171" s="186">
        <f>SUM(G171:H171)</f>
        <v>8248</v>
      </c>
      <c r="G171" s="179">
        <v>8248</v>
      </c>
      <c r="H171" s="180"/>
      <c r="I171" s="133"/>
      <c r="J171" s="133"/>
      <c r="K171" s="133"/>
      <c r="L171" s="133"/>
      <c r="M171" s="133"/>
      <c r="N171" s="136"/>
    </row>
    <row r="172" spans="1:14" ht="15.75" customHeight="1">
      <c r="A172" s="169">
        <v>2640</v>
      </c>
      <c r="B172" s="192" t="s">
        <v>553</v>
      </c>
      <c r="C172" s="170">
        <v>4</v>
      </c>
      <c r="D172" s="171">
        <v>0</v>
      </c>
      <c r="E172" s="166" t="s">
        <v>46</v>
      </c>
      <c r="F172" s="167">
        <f>SUM(F174)</f>
        <v>19880</v>
      </c>
      <c r="G172" s="167">
        <f>SUM(G174)</f>
        <v>19880</v>
      </c>
      <c r="H172" s="168">
        <f>SUM(H174)</f>
        <v>0</v>
      </c>
      <c r="I172" s="133"/>
      <c r="J172" s="133"/>
      <c r="K172" s="133"/>
      <c r="L172" s="133"/>
      <c r="M172" s="133"/>
      <c r="N172" s="136"/>
    </row>
    <row r="173" spans="1:14" s="173" customFormat="1" ht="14.25" customHeight="1">
      <c r="A173" s="169"/>
      <c r="B173" s="158"/>
      <c r="C173" s="170"/>
      <c r="D173" s="171"/>
      <c r="E173" s="166" t="s">
        <v>285</v>
      </c>
      <c r="F173" s="167"/>
      <c r="G173" s="167"/>
      <c r="H173" s="168"/>
      <c r="I173" s="133"/>
      <c r="J173" s="133"/>
      <c r="K173" s="133"/>
      <c r="L173" s="133"/>
      <c r="M173" s="133"/>
      <c r="N173" s="136"/>
    </row>
    <row r="174" spans="1:14" ht="13.5" customHeight="1" thickBot="1">
      <c r="A174" s="169">
        <v>2641</v>
      </c>
      <c r="B174" s="192" t="s">
        <v>553</v>
      </c>
      <c r="C174" s="170">
        <v>4</v>
      </c>
      <c r="D174" s="171">
        <v>1</v>
      </c>
      <c r="E174" s="166" t="s">
        <v>47</v>
      </c>
      <c r="F174" s="186">
        <f>SUM(G174:H174)</f>
        <v>19880</v>
      </c>
      <c r="G174" s="179">
        <v>19880</v>
      </c>
      <c r="H174" s="179"/>
      <c r="I174" s="133"/>
      <c r="J174" s="133"/>
      <c r="K174" s="133"/>
      <c r="L174" s="133"/>
      <c r="M174" s="133"/>
      <c r="N174" s="136"/>
    </row>
    <row r="175" spans="1:14" ht="48.75" customHeight="1">
      <c r="A175" s="169">
        <v>2650</v>
      </c>
      <c r="B175" s="192" t="s">
        <v>553</v>
      </c>
      <c r="C175" s="170">
        <v>5</v>
      </c>
      <c r="D175" s="171">
        <v>0</v>
      </c>
      <c r="E175" s="166" t="s">
        <v>54</v>
      </c>
      <c r="F175" s="167">
        <f>SUM(F177)</f>
        <v>0</v>
      </c>
      <c r="G175" s="167">
        <f>SUM(G177)</f>
        <v>0</v>
      </c>
      <c r="H175" s="168">
        <f>SUM(H177)</f>
        <v>0</v>
      </c>
      <c r="I175" s="133"/>
      <c r="J175" s="133"/>
      <c r="K175" s="133"/>
      <c r="L175" s="133"/>
      <c r="M175" s="133"/>
      <c r="N175" s="136"/>
    </row>
    <row r="176" spans="1:14" s="173" customFormat="1" ht="14.25" customHeight="1">
      <c r="A176" s="169"/>
      <c r="B176" s="158"/>
      <c r="C176" s="170"/>
      <c r="D176" s="171"/>
      <c r="E176" s="166" t="s">
        <v>285</v>
      </c>
      <c r="F176" s="167"/>
      <c r="G176" s="167"/>
      <c r="H176" s="168"/>
      <c r="I176" s="133"/>
      <c r="J176" s="133"/>
      <c r="K176" s="133"/>
      <c r="L176" s="133"/>
      <c r="M176" s="133"/>
      <c r="N176" s="136"/>
    </row>
    <row r="177" spans="1:14" ht="47.25" customHeight="1" thickBot="1">
      <c r="A177" s="169">
        <v>2651</v>
      </c>
      <c r="B177" s="192" t="s">
        <v>553</v>
      </c>
      <c r="C177" s="170">
        <v>5</v>
      </c>
      <c r="D177" s="171">
        <v>1</v>
      </c>
      <c r="E177" s="166" t="s">
        <v>54</v>
      </c>
      <c r="F177" s="186">
        <f>SUM(G177:H177)</f>
        <v>0</v>
      </c>
      <c r="G177" s="186"/>
      <c r="H177" s="187"/>
      <c r="I177" s="133"/>
      <c r="J177" s="133"/>
      <c r="K177" s="133"/>
      <c r="L177" s="133"/>
      <c r="M177" s="133"/>
      <c r="N177" s="136"/>
    </row>
    <row r="178" spans="1:14" ht="35.25" customHeight="1">
      <c r="A178" s="169">
        <v>2660</v>
      </c>
      <c r="B178" s="192" t="s">
        <v>553</v>
      </c>
      <c r="C178" s="170">
        <v>6</v>
      </c>
      <c r="D178" s="171">
        <v>0</v>
      </c>
      <c r="E178" s="166" t="s">
        <v>58</v>
      </c>
      <c r="F178" s="167">
        <f>SUM(F180)</f>
        <v>0</v>
      </c>
      <c r="G178" s="167">
        <f>SUM(G180)</f>
        <v>0</v>
      </c>
      <c r="H178" s="168">
        <f>SUM(H180)</f>
        <v>0</v>
      </c>
      <c r="I178" s="133"/>
      <c r="J178" s="133"/>
      <c r="K178" s="133"/>
      <c r="L178" s="133"/>
      <c r="M178" s="133"/>
      <c r="N178" s="136"/>
    </row>
    <row r="179" spans="1:14" s="173" customFormat="1" ht="14.25" customHeight="1">
      <c r="A179" s="169"/>
      <c r="B179" s="158"/>
      <c r="C179" s="170"/>
      <c r="D179" s="171"/>
      <c r="E179" s="166" t="s">
        <v>285</v>
      </c>
      <c r="F179" s="167"/>
      <c r="G179" s="167"/>
      <c r="H179" s="168"/>
      <c r="I179" s="133"/>
      <c r="J179" s="133"/>
      <c r="K179" s="133"/>
      <c r="L179" s="133"/>
      <c r="M179" s="133"/>
      <c r="N179" s="136"/>
    </row>
    <row r="180" spans="1:14" ht="37.5" customHeight="1" thickBot="1">
      <c r="A180" s="169">
        <v>2661</v>
      </c>
      <c r="B180" s="192" t="s">
        <v>553</v>
      </c>
      <c r="C180" s="170">
        <v>6</v>
      </c>
      <c r="D180" s="171">
        <v>1</v>
      </c>
      <c r="E180" s="166" t="s">
        <v>58</v>
      </c>
      <c r="F180" s="186">
        <f>SUM(G180:H180)</f>
        <v>0</v>
      </c>
      <c r="G180" s="179"/>
      <c r="H180" s="180"/>
      <c r="I180" s="133"/>
      <c r="J180" s="133"/>
      <c r="K180" s="133"/>
      <c r="L180" s="133"/>
      <c r="M180" s="133"/>
      <c r="N180" s="136"/>
    </row>
    <row r="181" spans="1:14" s="165" customFormat="1" ht="36" customHeight="1">
      <c r="A181" s="169">
        <v>2700</v>
      </c>
      <c r="B181" s="192" t="s">
        <v>554</v>
      </c>
      <c r="C181" s="193">
        <v>0</v>
      </c>
      <c r="D181" s="194">
        <v>0</v>
      </c>
      <c r="E181" s="195" t="s">
        <v>772</v>
      </c>
      <c r="F181" s="188">
        <f>SUM(F183,F188,F194,F200,F203,F206)</f>
        <v>0</v>
      </c>
      <c r="G181" s="188">
        <f>SUM(G183,G188,G194,G200,G203,G206)</f>
        <v>0</v>
      </c>
      <c r="H181" s="189">
        <f>SUM(H183,H188,H194,H200,H203,H206)</f>
        <v>0</v>
      </c>
      <c r="I181" s="133"/>
      <c r="J181" s="133"/>
      <c r="K181" s="133"/>
      <c r="L181" s="133"/>
      <c r="M181" s="133"/>
      <c r="N181" s="136"/>
    </row>
    <row r="182" spans="1:14" ht="11.25" customHeight="1">
      <c r="A182" s="157"/>
      <c r="B182" s="158"/>
      <c r="C182" s="159"/>
      <c r="D182" s="160"/>
      <c r="E182" s="166" t="s">
        <v>284</v>
      </c>
      <c r="F182" s="190"/>
      <c r="G182" s="190"/>
      <c r="H182" s="191"/>
      <c r="I182" s="133"/>
      <c r="J182" s="133"/>
      <c r="K182" s="133"/>
      <c r="L182" s="133"/>
      <c r="M182" s="133"/>
      <c r="N182" s="136"/>
    </row>
    <row r="183" spans="1:14" ht="30" customHeight="1">
      <c r="A183" s="169">
        <v>2710</v>
      </c>
      <c r="B183" s="192" t="s">
        <v>554</v>
      </c>
      <c r="C183" s="170">
        <v>1</v>
      </c>
      <c r="D183" s="171">
        <v>0</v>
      </c>
      <c r="E183" s="166" t="s">
        <v>59</v>
      </c>
      <c r="F183" s="167">
        <f>SUM(F185:F187)</f>
        <v>0</v>
      </c>
      <c r="G183" s="167">
        <f>SUM(G185:G187)</f>
        <v>0</v>
      </c>
      <c r="H183" s="168">
        <f>SUM(H185:H187)</f>
        <v>0</v>
      </c>
      <c r="I183" s="133"/>
      <c r="J183" s="133"/>
      <c r="K183" s="133"/>
      <c r="L183" s="133"/>
      <c r="M183" s="133"/>
      <c r="N183" s="136"/>
    </row>
    <row r="184" spans="1:14" s="173" customFormat="1" ht="14.25" customHeight="1">
      <c r="A184" s="169"/>
      <c r="B184" s="158"/>
      <c r="C184" s="170"/>
      <c r="D184" s="171"/>
      <c r="E184" s="166" t="s">
        <v>285</v>
      </c>
      <c r="F184" s="167"/>
      <c r="G184" s="167"/>
      <c r="H184" s="168"/>
      <c r="I184" s="133"/>
      <c r="J184" s="133"/>
      <c r="K184" s="133"/>
      <c r="L184" s="133"/>
      <c r="M184" s="133"/>
      <c r="N184" s="136"/>
    </row>
    <row r="185" spans="1:14" ht="18" customHeight="1" thickBot="1">
      <c r="A185" s="169">
        <v>2711</v>
      </c>
      <c r="B185" s="192" t="s">
        <v>554</v>
      </c>
      <c r="C185" s="170">
        <v>1</v>
      </c>
      <c r="D185" s="171">
        <v>1</v>
      </c>
      <c r="E185" s="166" t="s">
        <v>60</v>
      </c>
      <c r="F185" s="186">
        <f>SUM(G185:H185)</f>
        <v>0</v>
      </c>
      <c r="G185" s="167"/>
      <c r="H185" s="168"/>
      <c r="I185" s="133"/>
      <c r="J185" s="133"/>
      <c r="K185" s="133"/>
      <c r="L185" s="133"/>
      <c r="M185" s="133"/>
      <c r="N185" s="136"/>
    </row>
    <row r="186" spans="1:14" ht="21.75" customHeight="1" thickBot="1">
      <c r="A186" s="169">
        <v>2712</v>
      </c>
      <c r="B186" s="192" t="s">
        <v>554</v>
      </c>
      <c r="C186" s="170">
        <v>1</v>
      </c>
      <c r="D186" s="171">
        <v>2</v>
      </c>
      <c r="E186" s="166" t="s">
        <v>61</v>
      </c>
      <c r="F186" s="186">
        <f>SUM(G186:H186)</f>
        <v>0</v>
      </c>
      <c r="G186" s="167"/>
      <c r="H186" s="168"/>
      <c r="I186" s="133"/>
      <c r="J186" s="133"/>
      <c r="K186" s="133"/>
      <c r="L186" s="133"/>
      <c r="M186" s="133"/>
      <c r="N186" s="136"/>
    </row>
    <row r="187" spans="1:14" ht="23.25" customHeight="1" thickBot="1">
      <c r="A187" s="169">
        <v>2713</v>
      </c>
      <c r="B187" s="192" t="s">
        <v>554</v>
      </c>
      <c r="C187" s="170">
        <v>1</v>
      </c>
      <c r="D187" s="171">
        <v>3</v>
      </c>
      <c r="E187" s="166" t="s">
        <v>173</v>
      </c>
      <c r="F187" s="186">
        <f>SUM(G187:H187)</f>
        <v>0</v>
      </c>
      <c r="G187" s="167"/>
      <c r="H187" s="168"/>
      <c r="I187" s="133"/>
      <c r="J187" s="133"/>
      <c r="K187" s="133"/>
      <c r="L187" s="133"/>
      <c r="M187" s="133"/>
      <c r="N187" s="136"/>
    </row>
    <row r="188" spans="1:14" ht="24" customHeight="1">
      <c r="A188" s="169">
        <v>2720</v>
      </c>
      <c r="B188" s="192" t="s">
        <v>554</v>
      </c>
      <c r="C188" s="170">
        <v>2</v>
      </c>
      <c r="D188" s="171">
        <v>0</v>
      </c>
      <c r="E188" s="166" t="s">
        <v>555</v>
      </c>
      <c r="F188" s="167">
        <f>SUM(F190:F193)</f>
        <v>0</v>
      </c>
      <c r="G188" s="167">
        <f>SUM(G190:G193)</f>
        <v>0</v>
      </c>
      <c r="H188" s="168">
        <f>SUM(H190:H193)</f>
        <v>0</v>
      </c>
      <c r="I188" s="133"/>
      <c r="J188" s="133"/>
      <c r="K188" s="133"/>
      <c r="L188" s="133"/>
      <c r="M188" s="133"/>
      <c r="N188" s="136"/>
    </row>
    <row r="189" spans="1:14" s="173" customFormat="1" ht="14.25" customHeight="1">
      <c r="A189" s="169"/>
      <c r="B189" s="158"/>
      <c r="C189" s="170"/>
      <c r="D189" s="171"/>
      <c r="E189" s="166" t="s">
        <v>285</v>
      </c>
      <c r="F189" s="167"/>
      <c r="G189" s="167"/>
      <c r="H189" s="168"/>
      <c r="I189" s="133"/>
      <c r="J189" s="133"/>
      <c r="K189" s="133"/>
      <c r="L189" s="133"/>
      <c r="M189" s="133"/>
      <c r="N189" s="136"/>
    </row>
    <row r="190" spans="1:14" ht="24.75" customHeight="1" thickBot="1">
      <c r="A190" s="169">
        <v>2721</v>
      </c>
      <c r="B190" s="192" t="s">
        <v>554</v>
      </c>
      <c r="C190" s="170">
        <v>2</v>
      </c>
      <c r="D190" s="171">
        <v>1</v>
      </c>
      <c r="E190" s="166" t="s">
        <v>62</v>
      </c>
      <c r="F190" s="186">
        <f>SUM(G190:H190)</f>
        <v>0</v>
      </c>
      <c r="G190" s="186"/>
      <c r="H190" s="187"/>
      <c r="I190" s="133"/>
      <c r="J190" s="133"/>
      <c r="K190" s="133"/>
      <c r="L190" s="133"/>
      <c r="M190" s="133"/>
      <c r="N190" s="136"/>
    </row>
    <row r="191" spans="1:14" ht="24.75" customHeight="1" thickBot="1">
      <c r="A191" s="169">
        <v>2722</v>
      </c>
      <c r="B191" s="192" t="s">
        <v>554</v>
      </c>
      <c r="C191" s="170">
        <v>2</v>
      </c>
      <c r="D191" s="171">
        <v>2</v>
      </c>
      <c r="E191" s="166" t="s">
        <v>63</v>
      </c>
      <c r="F191" s="186">
        <f>SUM(G191:H191)</f>
        <v>0</v>
      </c>
      <c r="G191" s="186"/>
      <c r="H191" s="187"/>
      <c r="I191" s="133"/>
      <c r="J191" s="133"/>
      <c r="K191" s="133"/>
      <c r="L191" s="133"/>
      <c r="M191" s="133"/>
      <c r="N191" s="136"/>
    </row>
    <row r="192" spans="1:14" ht="19.5" customHeight="1" thickBot="1">
      <c r="A192" s="169">
        <v>2723</v>
      </c>
      <c r="B192" s="192" t="s">
        <v>554</v>
      </c>
      <c r="C192" s="170">
        <v>2</v>
      </c>
      <c r="D192" s="171">
        <v>3</v>
      </c>
      <c r="E192" s="166" t="s">
        <v>174</v>
      </c>
      <c r="F192" s="186">
        <f>SUM(G192:H192)</f>
        <v>0</v>
      </c>
      <c r="G192" s="186"/>
      <c r="H192" s="187"/>
      <c r="I192" s="133"/>
      <c r="J192" s="133"/>
      <c r="K192" s="133"/>
      <c r="L192" s="133"/>
      <c r="M192" s="133"/>
      <c r="N192" s="136"/>
    </row>
    <row r="193" spans="1:14" ht="15.75" customHeight="1" thickBot="1">
      <c r="A193" s="169">
        <v>2724</v>
      </c>
      <c r="B193" s="192" t="s">
        <v>554</v>
      </c>
      <c r="C193" s="170">
        <v>2</v>
      </c>
      <c r="D193" s="171">
        <v>4</v>
      </c>
      <c r="E193" s="166" t="s">
        <v>64</v>
      </c>
      <c r="F193" s="186">
        <f>SUM(G193:H193)</f>
        <v>0</v>
      </c>
      <c r="G193" s="186"/>
      <c r="H193" s="187"/>
      <c r="I193" s="133"/>
      <c r="J193" s="133"/>
      <c r="K193" s="133"/>
      <c r="L193" s="133"/>
      <c r="M193" s="133"/>
      <c r="N193" s="136"/>
    </row>
    <row r="194" spans="1:14" ht="19.5" customHeight="1">
      <c r="A194" s="169">
        <v>2730</v>
      </c>
      <c r="B194" s="192" t="s">
        <v>554</v>
      </c>
      <c r="C194" s="170">
        <v>3</v>
      </c>
      <c r="D194" s="171">
        <v>0</v>
      </c>
      <c r="E194" s="166" t="s">
        <v>65</v>
      </c>
      <c r="F194" s="167">
        <f>SUM(F196:F199)</f>
        <v>0</v>
      </c>
      <c r="G194" s="167">
        <f>SUM(G196:G199)</f>
        <v>0</v>
      </c>
      <c r="H194" s="168">
        <f>SUM(H196:H199)</f>
        <v>0</v>
      </c>
      <c r="I194" s="133"/>
      <c r="J194" s="133"/>
      <c r="K194" s="133"/>
      <c r="L194" s="133"/>
      <c r="M194" s="133"/>
      <c r="N194" s="136"/>
    </row>
    <row r="195" spans="1:14" s="173" customFormat="1" ht="10.5" customHeight="1">
      <c r="A195" s="169"/>
      <c r="B195" s="158"/>
      <c r="C195" s="170"/>
      <c r="D195" s="171"/>
      <c r="E195" s="166" t="s">
        <v>285</v>
      </c>
      <c r="F195" s="167"/>
      <c r="G195" s="167"/>
      <c r="H195" s="168"/>
      <c r="I195" s="133"/>
      <c r="J195" s="133"/>
      <c r="K195" s="133"/>
      <c r="L195" s="133"/>
      <c r="M195" s="133"/>
      <c r="N195" s="136"/>
    </row>
    <row r="196" spans="1:14" ht="24.75" customHeight="1" thickBot="1">
      <c r="A196" s="169">
        <v>2731</v>
      </c>
      <c r="B196" s="192" t="s">
        <v>554</v>
      </c>
      <c r="C196" s="170">
        <v>3</v>
      </c>
      <c r="D196" s="171">
        <v>1</v>
      </c>
      <c r="E196" s="166" t="s">
        <v>66</v>
      </c>
      <c r="F196" s="186">
        <f>SUM(G196:H196)</f>
        <v>0</v>
      </c>
      <c r="G196" s="186"/>
      <c r="H196" s="187"/>
      <c r="I196" s="133"/>
      <c r="J196" s="133"/>
      <c r="K196" s="133"/>
      <c r="L196" s="133"/>
      <c r="M196" s="133"/>
      <c r="N196" s="136"/>
    </row>
    <row r="197" spans="1:14" ht="23.25" customHeight="1" thickBot="1">
      <c r="A197" s="169">
        <v>2732</v>
      </c>
      <c r="B197" s="192" t="s">
        <v>554</v>
      </c>
      <c r="C197" s="170">
        <v>3</v>
      </c>
      <c r="D197" s="171">
        <v>2</v>
      </c>
      <c r="E197" s="166" t="s">
        <v>67</v>
      </c>
      <c r="F197" s="186">
        <f>SUM(G197:H197)</f>
        <v>0</v>
      </c>
      <c r="G197" s="186"/>
      <c r="H197" s="187"/>
      <c r="I197" s="133"/>
      <c r="J197" s="133"/>
      <c r="K197" s="133"/>
      <c r="L197" s="133"/>
      <c r="M197" s="133"/>
      <c r="N197" s="136"/>
    </row>
    <row r="198" spans="1:14" ht="26.25" customHeight="1" thickBot="1">
      <c r="A198" s="169">
        <v>2733</v>
      </c>
      <c r="B198" s="192" t="s">
        <v>554</v>
      </c>
      <c r="C198" s="170">
        <v>3</v>
      </c>
      <c r="D198" s="171">
        <v>3</v>
      </c>
      <c r="E198" s="166" t="s">
        <v>68</v>
      </c>
      <c r="F198" s="186">
        <f>SUM(G198:H198)</f>
        <v>0</v>
      </c>
      <c r="G198" s="186"/>
      <c r="H198" s="187"/>
      <c r="I198" s="133"/>
      <c r="J198" s="133"/>
      <c r="K198" s="133"/>
      <c r="L198" s="133"/>
      <c r="M198" s="133"/>
      <c r="N198" s="136"/>
    </row>
    <row r="199" spans="1:14" ht="39" customHeight="1" thickBot="1">
      <c r="A199" s="169">
        <v>2734</v>
      </c>
      <c r="B199" s="192" t="s">
        <v>554</v>
      </c>
      <c r="C199" s="170">
        <v>3</v>
      </c>
      <c r="D199" s="171">
        <v>4</v>
      </c>
      <c r="E199" s="166" t="s">
        <v>69</v>
      </c>
      <c r="F199" s="186">
        <f>SUM(G199:H199)</f>
        <v>0</v>
      </c>
      <c r="G199" s="186"/>
      <c r="H199" s="187"/>
      <c r="I199" s="133"/>
      <c r="J199" s="133"/>
      <c r="K199" s="133"/>
      <c r="L199" s="133"/>
      <c r="M199" s="133"/>
      <c r="N199" s="136"/>
    </row>
    <row r="200" spans="1:14" ht="26.25" customHeight="1">
      <c r="A200" s="169">
        <v>2740</v>
      </c>
      <c r="B200" s="192" t="s">
        <v>554</v>
      </c>
      <c r="C200" s="170">
        <v>4</v>
      </c>
      <c r="D200" s="171">
        <v>0</v>
      </c>
      <c r="E200" s="166" t="s">
        <v>70</v>
      </c>
      <c r="F200" s="167">
        <f>SUM(F202)</f>
        <v>0</v>
      </c>
      <c r="G200" s="167">
        <f>SUM(G202)</f>
        <v>0</v>
      </c>
      <c r="H200" s="168">
        <f>SUM(H202)</f>
        <v>0</v>
      </c>
      <c r="I200" s="133"/>
      <c r="J200" s="133"/>
      <c r="K200" s="133"/>
      <c r="L200" s="133"/>
      <c r="M200" s="133"/>
      <c r="N200" s="136"/>
    </row>
    <row r="201" spans="1:14" s="173" customFormat="1" ht="17.25" customHeight="1">
      <c r="A201" s="169"/>
      <c r="B201" s="158"/>
      <c r="C201" s="170"/>
      <c r="D201" s="171"/>
      <c r="E201" s="166" t="s">
        <v>285</v>
      </c>
      <c r="F201" s="167"/>
      <c r="G201" s="167"/>
      <c r="H201" s="168"/>
      <c r="I201" s="133"/>
      <c r="J201" s="133"/>
      <c r="K201" s="133"/>
      <c r="L201" s="133"/>
      <c r="M201" s="133"/>
      <c r="N201" s="136"/>
    </row>
    <row r="202" spans="1:14" ht="27.75" customHeight="1" thickBot="1">
      <c r="A202" s="169">
        <v>2741</v>
      </c>
      <c r="B202" s="192" t="s">
        <v>554</v>
      </c>
      <c r="C202" s="170">
        <v>4</v>
      </c>
      <c r="D202" s="171">
        <v>1</v>
      </c>
      <c r="E202" s="166" t="s">
        <v>70</v>
      </c>
      <c r="F202" s="186">
        <f>SUM(G202:H202)</f>
        <v>0</v>
      </c>
      <c r="G202" s="186"/>
      <c r="H202" s="187"/>
      <c r="I202" s="133"/>
      <c r="J202" s="133"/>
      <c r="K202" s="133"/>
      <c r="L202" s="133"/>
      <c r="M202" s="133"/>
      <c r="N202" s="136"/>
    </row>
    <row r="203" spans="1:14" ht="39.75" customHeight="1">
      <c r="A203" s="169">
        <v>2750</v>
      </c>
      <c r="B203" s="192" t="s">
        <v>554</v>
      </c>
      <c r="C203" s="170">
        <v>5</v>
      </c>
      <c r="D203" s="171">
        <v>0</v>
      </c>
      <c r="E203" s="166" t="s">
        <v>71</v>
      </c>
      <c r="F203" s="167">
        <f>SUM(F205)</f>
        <v>0</v>
      </c>
      <c r="G203" s="167">
        <f>SUM(G205)</f>
        <v>0</v>
      </c>
      <c r="H203" s="168">
        <f>SUM(H205)</f>
        <v>0</v>
      </c>
      <c r="I203" s="133"/>
      <c r="J203" s="133"/>
      <c r="K203" s="133"/>
      <c r="L203" s="133"/>
      <c r="M203" s="133"/>
      <c r="N203" s="136"/>
    </row>
    <row r="204" spans="1:14" s="173" customFormat="1" ht="15.75" customHeight="1">
      <c r="A204" s="169"/>
      <c r="B204" s="158"/>
      <c r="C204" s="170"/>
      <c r="D204" s="171"/>
      <c r="E204" s="166" t="s">
        <v>285</v>
      </c>
      <c r="F204" s="167"/>
      <c r="G204" s="167"/>
      <c r="H204" s="168"/>
      <c r="I204" s="133"/>
      <c r="J204" s="133"/>
      <c r="K204" s="133"/>
      <c r="L204" s="133"/>
      <c r="M204" s="133"/>
      <c r="N204" s="136"/>
    </row>
    <row r="205" spans="1:14" ht="37.5" customHeight="1" thickBot="1">
      <c r="A205" s="169">
        <v>2751</v>
      </c>
      <c r="B205" s="192" t="s">
        <v>554</v>
      </c>
      <c r="C205" s="170">
        <v>5</v>
      </c>
      <c r="D205" s="171">
        <v>1</v>
      </c>
      <c r="E205" s="166" t="s">
        <v>71</v>
      </c>
      <c r="F205" s="186">
        <f>SUM(G205:H205)</f>
        <v>0</v>
      </c>
      <c r="G205" s="186"/>
      <c r="H205" s="187"/>
      <c r="I205" s="133"/>
      <c r="J205" s="133"/>
      <c r="K205" s="133"/>
      <c r="L205" s="133"/>
      <c r="M205" s="133"/>
      <c r="N205" s="136"/>
    </row>
    <row r="206" spans="1:14" ht="26.25" customHeight="1">
      <c r="A206" s="169">
        <v>2760</v>
      </c>
      <c r="B206" s="192" t="s">
        <v>554</v>
      </c>
      <c r="C206" s="170">
        <v>6</v>
      </c>
      <c r="D206" s="171">
        <v>0</v>
      </c>
      <c r="E206" s="166" t="s">
        <v>72</v>
      </c>
      <c r="F206" s="167">
        <f>SUM(F208:F209)</f>
        <v>0</v>
      </c>
      <c r="G206" s="167">
        <f>SUM(G208:G209)</f>
        <v>0</v>
      </c>
      <c r="H206" s="168">
        <f>SUM(H208:H209)</f>
        <v>0</v>
      </c>
      <c r="I206" s="133"/>
      <c r="J206" s="133"/>
      <c r="K206" s="133"/>
      <c r="L206" s="133"/>
      <c r="M206" s="133"/>
      <c r="N206" s="136"/>
    </row>
    <row r="207" spans="1:14" s="173" customFormat="1" ht="16.5" customHeight="1">
      <c r="A207" s="169"/>
      <c r="B207" s="158"/>
      <c r="C207" s="170"/>
      <c r="D207" s="171"/>
      <c r="E207" s="166" t="s">
        <v>285</v>
      </c>
      <c r="F207" s="167"/>
      <c r="G207" s="167"/>
      <c r="H207" s="168"/>
      <c r="I207" s="133"/>
      <c r="J207" s="133"/>
      <c r="K207" s="133"/>
      <c r="L207" s="133"/>
      <c r="M207" s="133"/>
      <c r="N207" s="136"/>
    </row>
    <row r="208" spans="1:14" ht="24.75" thickBot="1">
      <c r="A208" s="169">
        <v>2761</v>
      </c>
      <c r="B208" s="192" t="s">
        <v>554</v>
      </c>
      <c r="C208" s="170">
        <v>6</v>
      </c>
      <c r="D208" s="171">
        <v>1</v>
      </c>
      <c r="E208" s="166" t="s">
        <v>556</v>
      </c>
      <c r="F208" s="186">
        <f>SUM(G208:H208)</f>
        <v>0</v>
      </c>
      <c r="G208" s="186"/>
      <c r="H208" s="187"/>
      <c r="I208" s="133"/>
      <c r="J208" s="133"/>
      <c r="K208" s="133"/>
      <c r="L208" s="133"/>
      <c r="M208" s="133"/>
      <c r="N208" s="136"/>
    </row>
    <row r="209" spans="1:14" ht="23.25" customHeight="1" thickBot="1">
      <c r="A209" s="169">
        <v>2762</v>
      </c>
      <c r="B209" s="192" t="s">
        <v>554</v>
      </c>
      <c r="C209" s="170">
        <v>6</v>
      </c>
      <c r="D209" s="171">
        <v>2</v>
      </c>
      <c r="E209" s="166" t="s">
        <v>72</v>
      </c>
      <c r="F209" s="186">
        <f>SUM(G209:H209)</f>
        <v>0</v>
      </c>
      <c r="G209" s="186"/>
      <c r="H209" s="187"/>
      <c r="I209" s="133"/>
      <c r="J209" s="133"/>
      <c r="K209" s="133"/>
      <c r="L209" s="133"/>
      <c r="M209" s="133"/>
      <c r="N209" s="136"/>
    </row>
    <row r="210" spans="1:14" s="165" customFormat="1" ht="37.5" customHeight="1" thickBot="1">
      <c r="A210" s="169">
        <v>2800</v>
      </c>
      <c r="B210" s="192" t="s">
        <v>557</v>
      </c>
      <c r="C210" s="193">
        <v>0</v>
      </c>
      <c r="D210" s="194">
        <v>0</v>
      </c>
      <c r="E210" s="195" t="s">
        <v>773</v>
      </c>
      <c r="F210" s="186">
        <f>SUM(G210:H210)</f>
        <v>23022</v>
      </c>
      <c r="G210" s="188">
        <f>SUM(G212,G215,G224,G230,G235,G238)</f>
        <v>23022</v>
      </c>
      <c r="H210" s="189">
        <f>SUM(H212,H215,H224,H230,H235,H238)</f>
        <v>0</v>
      </c>
      <c r="I210" s="133"/>
      <c r="J210" s="133"/>
      <c r="K210" s="133"/>
      <c r="L210" s="133"/>
      <c r="M210" s="133"/>
      <c r="N210" s="136"/>
    </row>
    <row r="211" spans="1:14" ht="11.25" customHeight="1">
      <c r="A211" s="157"/>
      <c r="B211" s="158"/>
      <c r="C211" s="159"/>
      <c r="D211" s="160"/>
      <c r="E211" s="166" t="s">
        <v>284</v>
      </c>
      <c r="F211" s="190"/>
      <c r="G211" s="190"/>
      <c r="H211" s="191"/>
      <c r="I211" s="133"/>
      <c r="J211" s="133"/>
      <c r="K211" s="133"/>
      <c r="L211" s="133"/>
      <c r="M211" s="133"/>
      <c r="N211" s="136"/>
    </row>
    <row r="212" spans="1:14" ht="18.75" customHeight="1">
      <c r="A212" s="169">
        <v>2810</v>
      </c>
      <c r="B212" s="192" t="s">
        <v>557</v>
      </c>
      <c r="C212" s="170">
        <v>1</v>
      </c>
      <c r="D212" s="171">
        <v>0</v>
      </c>
      <c r="E212" s="166" t="s">
        <v>73</v>
      </c>
      <c r="F212" s="188">
        <f>SUM(F214)</f>
        <v>0</v>
      </c>
      <c r="G212" s="188">
        <f>SUM(G214)</f>
        <v>0</v>
      </c>
      <c r="H212" s="189">
        <f>SUM(H214)</f>
        <v>0</v>
      </c>
      <c r="I212" s="133"/>
      <c r="J212" s="133"/>
      <c r="K212" s="133"/>
      <c r="L212" s="133"/>
      <c r="M212" s="133"/>
      <c r="N212" s="136"/>
    </row>
    <row r="213" spans="1:14" s="173" customFormat="1" ht="12.75" customHeight="1">
      <c r="A213" s="169"/>
      <c r="B213" s="158"/>
      <c r="C213" s="170"/>
      <c r="D213" s="171"/>
      <c r="E213" s="166" t="s">
        <v>285</v>
      </c>
      <c r="F213" s="167"/>
      <c r="G213" s="167"/>
      <c r="H213" s="168"/>
      <c r="I213" s="133"/>
      <c r="J213" s="133"/>
      <c r="K213" s="133"/>
      <c r="L213" s="133"/>
      <c r="M213" s="133"/>
      <c r="N213" s="136"/>
    </row>
    <row r="214" spans="1:14" ht="16.5" customHeight="1" thickBot="1">
      <c r="A214" s="169">
        <v>2811</v>
      </c>
      <c r="B214" s="192" t="s">
        <v>557</v>
      </c>
      <c r="C214" s="170">
        <v>1</v>
      </c>
      <c r="D214" s="171">
        <v>1</v>
      </c>
      <c r="E214" s="166" t="s">
        <v>73</v>
      </c>
      <c r="F214" s="186">
        <f>SUM(G214:H214)</f>
        <v>0</v>
      </c>
      <c r="G214" s="186"/>
      <c r="H214" s="186"/>
      <c r="I214" s="133"/>
      <c r="J214" s="133"/>
      <c r="K214" s="133"/>
      <c r="L214" s="133"/>
      <c r="M214" s="133"/>
      <c r="N214" s="136"/>
    </row>
    <row r="215" spans="1:14" ht="17.25" customHeight="1" thickBot="1">
      <c r="A215" s="169">
        <v>2820</v>
      </c>
      <c r="B215" s="192" t="s">
        <v>557</v>
      </c>
      <c r="C215" s="170">
        <v>2</v>
      </c>
      <c r="D215" s="171">
        <v>0</v>
      </c>
      <c r="E215" s="166" t="s">
        <v>74</v>
      </c>
      <c r="F215" s="186">
        <f>SUM(G215:H215)</f>
        <v>23022</v>
      </c>
      <c r="G215" s="188">
        <f>G217+G218+G219+G220</f>
        <v>23022</v>
      </c>
      <c r="H215" s="188">
        <f>H217+H218+H219+H220</f>
        <v>0</v>
      </c>
      <c r="I215" s="133"/>
      <c r="J215" s="133"/>
      <c r="K215" s="133"/>
      <c r="L215" s="133"/>
      <c r="M215" s="133"/>
      <c r="N215" s="136"/>
    </row>
    <row r="216" spans="1:14" s="173" customFormat="1" ht="10.5" customHeight="1">
      <c r="A216" s="169"/>
      <c r="B216" s="158"/>
      <c r="C216" s="170"/>
      <c r="D216" s="171"/>
      <c r="E216" s="166" t="s">
        <v>285</v>
      </c>
      <c r="F216" s="167"/>
      <c r="G216" s="167"/>
      <c r="H216" s="168"/>
      <c r="I216" s="133"/>
      <c r="J216" s="133"/>
      <c r="K216" s="133"/>
      <c r="L216" s="133"/>
      <c r="M216" s="133"/>
      <c r="N216" s="136"/>
    </row>
    <row r="217" spans="1:14" ht="15.75" thickBot="1">
      <c r="A217" s="169">
        <v>2821</v>
      </c>
      <c r="B217" s="192" t="s">
        <v>557</v>
      </c>
      <c r="C217" s="170">
        <v>2</v>
      </c>
      <c r="D217" s="171">
        <v>1</v>
      </c>
      <c r="E217" s="166" t="s">
        <v>558</v>
      </c>
      <c r="F217" s="186">
        <f>SUM(G217:H217)</f>
        <v>21522</v>
      </c>
      <c r="G217" s="186">
        <v>21522</v>
      </c>
      <c r="H217" s="186"/>
      <c r="I217" s="133"/>
      <c r="J217" s="133"/>
      <c r="K217" s="133"/>
      <c r="L217" s="133"/>
      <c r="M217" s="133"/>
      <c r="N217" s="136"/>
    </row>
    <row r="218" spans="1:14" ht="15.75" thickBot="1">
      <c r="A218" s="169">
        <v>2822</v>
      </c>
      <c r="B218" s="192" t="s">
        <v>557</v>
      </c>
      <c r="C218" s="170">
        <v>2</v>
      </c>
      <c r="D218" s="171">
        <v>2</v>
      </c>
      <c r="E218" s="166" t="s">
        <v>559</v>
      </c>
      <c r="F218" s="186">
        <f aca="true" t="shared" si="2" ref="F218:F223">SUM(G218:H218)</f>
        <v>0</v>
      </c>
      <c r="G218" s="167"/>
      <c r="H218" s="168"/>
      <c r="I218" s="133"/>
      <c r="J218" s="133"/>
      <c r="K218" s="133"/>
      <c r="L218" s="133"/>
      <c r="M218" s="133"/>
      <c r="N218" s="136"/>
    </row>
    <row r="219" spans="1:14" ht="24" customHeight="1" thickBot="1">
      <c r="A219" s="169">
        <v>2823</v>
      </c>
      <c r="B219" s="192" t="s">
        <v>557</v>
      </c>
      <c r="C219" s="170">
        <v>2</v>
      </c>
      <c r="D219" s="171">
        <v>3</v>
      </c>
      <c r="E219" s="166" t="s">
        <v>594</v>
      </c>
      <c r="F219" s="186">
        <f>SUM(G219:H219)</f>
        <v>0</v>
      </c>
      <c r="G219" s="196"/>
      <c r="H219" s="196"/>
      <c r="I219" s="133"/>
      <c r="J219" s="133"/>
      <c r="K219" s="133"/>
      <c r="L219" s="133"/>
      <c r="M219" s="133"/>
      <c r="N219" s="136"/>
    </row>
    <row r="220" spans="1:14" ht="24.75" thickBot="1">
      <c r="A220" s="169">
        <v>2824</v>
      </c>
      <c r="B220" s="192" t="s">
        <v>557</v>
      </c>
      <c r="C220" s="170">
        <v>2</v>
      </c>
      <c r="D220" s="171">
        <v>4</v>
      </c>
      <c r="E220" s="166" t="s">
        <v>560</v>
      </c>
      <c r="F220" s="196">
        <f t="shared" si="2"/>
        <v>1500</v>
      </c>
      <c r="G220" s="188">
        <v>1500</v>
      </c>
      <c r="H220" s="189"/>
      <c r="I220" s="133"/>
      <c r="J220" s="133"/>
      <c r="K220" s="133"/>
      <c r="L220" s="133"/>
      <c r="M220" s="133"/>
      <c r="N220" s="136"/>
    </row>
    <row r="221" spans="1:14" ht="15.75" thickBot="1">
      <c r="A221" s="169">
        <v>2825</v>
      </c>
      <c r="B221" s="192" t="s">
        <v>557</v>
      </c>
      <c r="C221" s="170">
        <v>2</v>
      </c>
      <c r="D221" s="171">
        <v>5</v>
      </c>
      <c r="E221" s="166" t="s">
        <v>561</v>
      </c>
      <c r="F221" s="196">
        <f t="shared" si="2"/>
        <v>0</v>
      </c>
      <c r="G221" s="188"/>
      <c r="H221" s="189"/>
      <c r="I221" s="133"/>
      <c r="J221" s="133"/>
      <c r="K221" s="133"/>
      <c r="L221" s="133"/>
      <c r="M221" s="133"/>
      <c r="N221" s="136"/>
    </row>
    <row r="222" spans="1:14" ht="15.75" thickBot="1">
      <c r="A222" s="169">
        <v>2826</v>
      </c>
      <c r="B222" s="192" t="s">
        <v>557</v>
      </c>
      <c r="C222" s="170">
        <v>2</v>
      </c>
      <c r="D222" s="171">
        <v>6</v>
      </c>
      <c r="E222" s="166" t="s">
        <v>562</v>
      </c>
      <c r="F222" s="186">
        <f t="shared" si="2"/>
        <v>0</v>
      </c>
      <c r="G222" s="167"/>
      <c r="H222" s="168"/>
      <c r="I222" s="133"/>
      <c r="J222" s="133"/>
      <c r="K222" s="133"/>
      <c r="L222" s="133"/>
      <c r="M222" s="133"/>
      <c r="N222" s="136"/>
    </row>
    <row r="223" spans="1:14" ht="36.75" thickBot="1">
      <c r="A223" s="169">
        <v>2827</v>
      </c>
      <c r="B223" s="192" t="s">
        <v>557</v>
      </c>
      <c r="C223" s="170">
        <v>2</v>
      </c>
      <c r="D223" s="171">
        <v>7</v>
      </c>
      <c r="E223" s="166" t="s">
        <v>563</v>
      </c>
      <c r="F223" s="186">
        <f t="shared" si="2"/>
        <v>0</v>
      </c>
      <c r="G223" s="167"/>
      <c r="H223" s="168"/>
      <c r="I223" s="133"/>
      <c r="J223" s="133"/>
      <c r="K223" s="133"/>
      <c r="L223" s="133"/>
      <c r="M223" s="133"/>
      <c r="N223" s="136"/>
    </row>
    <row r="224" spans="1:14" ht="36.75" customHeight="1">
      <c r="A224" s="169">
        <v>2830</v>
      </c>
      <c r="B224" s="192" t="s">
        <v>557</v>
      </c>
      <c r="C224" s="170">
        <v>3</v>
      </c>
      <c r="D224" s="171">
        <v>0</v>
      </c>
      <c r="E224" s="166" t="s">
        <v>75</v>
      </c>
      <c r="F224" s="167">
        <f>SUM(F226:F227)</f>
        <v>0</v>
      </c>
      <c r="G224" s="167">
        <f>SUM(G226:G227)</f>
        <v>0</v>
      </c>
      <c r="H224" s="167">
        <f>SUM(H226:H227)</f>
        <v>0</v>
      </c>
      <c r="I224" s="133"/>
      <c r="J224" s="133"/>
      <c r="K224" s="133"/>
      <c r="L224" s="133"/>
      <c r="M224" s="133"/>
      <c r="N224" s="136"/>
    </row>
    <row r="225" spans="1:14" s="173" customFormat="1" ht="15" customHeight="1">
      <c r="A225" s="169"/>
      <c r="B225" s="158"/>
      <c r="C225" s="170"/>
      <c r="D225" s="171"/>
      <c r="E225" s="166" t="s">
        <v>285</v>
      </c>
      <c r="F225" s="167"/>
      <c r="G225" s="167"/>
      <c r="H225" s="168"/>
      <c r="I225" s="133"/>
      <c r="J225" s="133"/>
      <c r="K225" s="133"/>
      <c r="L225" s="133"/>
      <c r="M225" s="133"/>
      <c r="N225" s="136"/>
    </row>
    <row r="226" spans="1:14" ht="19.5" customHeight="1" thickBot="1">
      <c r="A226" s="169">
        <v>2831</v>
      </c>
      <c r="B226" s="192" t="s">
        <v>557</v>
      </c>
      <c r="C226" s="170">
        <v>3</v>
      </c>
      <c r="D226" s="171">
        <v>1</v>
      </c>
      <c r="E226" s="166" t="s">
        <v>595</v>
      </c>
      <c r="F226" s="186">
        <f>SUM(G226:H226)</f>
        <v>0</v>
      </c>
      <c r="G226" s="167"/>
      <c r="H226" s="168"/>
      <c r="I226" s="133"/>
      <c r="J226" s="133"/>
      <c r="K226" s="133"/>
      <c r="L226" s="133"/>
      <c r="M226" s="133"/>
      <c r="N226" s="136"/>
    </row>
    <row r="227" spans="1:14" ht="24.75" thickBot="1">
      <c r="A227" s="169">
        <v>2832</v>
      </c>
      <c r="B227" s="192" t="s">
        <v>557</v>
      </c>
      <c r="C227" s="170">
        <v>3</v>
      </c>
      <c r="D227" s="171">
        <v>2</v>
      </c>
      <c r="E227" s="166" t="s">
        <v>600</v>
      </c>
      <c r="F227" s="186">
        <f>SUM(G227:H227)</f>
        <v>0</v>
      </c>
      <c r="G227" s="167">
        <f>G228</f>
        <v>0</v>
      </c>
      <c r="H227" s="167">
        <f>H228</f>
        <v>0</v>
      </c>
      <c r="I227" s="133"/>
      <c r="J227" s="133"/>
      <c r="K227" s="133"/>
      <c r="L227" s="133"/>
      <c r="M227" s="133"/>
      <c r="N227" s="136"/>
    </row>
    <row r="228" spans="1:14" ht="15.75" thickBot="1">
      <c r="A228" s="169"/>
      <c r="B228" s="192"/>
      <c r="C228" s="170"/>
      <c r="D228" s="171"/>
      <c r="E228" s="166">
        <v>4819</v>
      </c>
      <c r="F228" s="186">
        <f>SUM(G228:H228)</f>
        <v>0</v>
      </c>
      <c r="G228" s="167"/>
      <c r="H228" s="168">
        <v>0</v>
      </c>
      <c r="I228" s="133"/>
      <c r="J228" s="133"/>
      <c r="K228" s="133"/>
      <c r="L228" s="133"/>
      <c r="M228" s="133"/>
      <c r="N228" s="136"/>
    </row>
    <row r="229" spans="1:14" ht="18.75" customHeight="1" thickBot="1">
      <c r="A229" s="169">
        <v>2833</v>
      </c>
      <c r="B229" s="192" t="s">
        <v>557</v>
      </c>
      <c r="C229" s="170">
        <v>3</v>
      </c>
      <c r="D229" s="171">
        <v>3</v>
      </c>
      <c r="E229" s="166" t="s">
        <v>601</v>
      </c>
      <c r="F229" s="186">
        <f>SUM(G229:H229)</f>
        <v>0</v>
      </c>
      <c r="G229" s="167"/>
      <c r="H229" s="168"/>
      <c r="I229" s="133"/>
      <c r="J229" s="133"/>
      <c r="K229" s="133"/>
      <c r="L229" s="133"/>
      <c r="M229" s="133"/>
      <c r="N229" s="136"/>
    </row>
    <row r="230" spans="1:14" ht="25.5" customHeight="1">
      <c r="A230" s="169">
        <v>2840</v>
      </c>
      <c r="B230" s="192" t="s">
        <v>557</v>
      </c>
      <c r="C230" s="170">
        <v>4</v>
      </c>
      <c r="D230" s="171">
        <v>0</v>
      </c>
      <c r="E230" s="166" t="s">
        <v>602</v>
      </c>
      <c r="F230" s="167">
        <f>SUM(F232:F234)</f>
        <v>0</v>
      </c>
      <c r="G230" s="167">
        <f>SUM(G232:G234)</f>
        <v>0</v>
      </c>
      <c r="H230" s="168">
        <f>SUM(H232:H234)</f>
        <v>0</v>
      </c>
      <c r="I230" s="133"/>
      <c r="J230" s="133"/>
      <c r="K230" s="133"/>
      <c r="L230" s="133"/>
      <c r="M230" s="133"/>
      <c r="N230" s="136"/>
    </row>
    <row r="231" spans="1:14" s="173" customFormat="1" ht="10.5" customHeight="1">
      <c r="A231" s="169"/>
      <c r="B231" s="158"/>
      <c r="C231" s="170"/>
      <c r="D231" s="171"/>
      <c r="E231" s="166" t="s">
        <v>285</v>
      </c>
      <c r="F231" s="167"/>
      <c r="G231" s="167"/>
      <c r="H231" s="168"/>
      <c r="I231" s="133"/>
      <c r="J231" s="133"/>
      <c r="K231" s="133"/>
      <c r="L231" s="133"/>
      <c r="M231" s="133"/>
      <c r="N231" s="136"/>
    </row>
    <row r="232" spans="1:14" ht="19.5" customHeight="1" thickBot="1">
      <c r="A232" s="169">
        <v>2841</v>
      </c>
      <c r="B232" s="192" t="s">
        <v>557</v>
      </c>
      <c r="C232" s="170">
        <v>4</v>
      </c>
      <c r="D232" s="171">
        <v>1</v>
      </c>
      <c r="E232" s="166" t="s">
        <v>603</v>
      </c>
      <c r="F232" s="186">
        <f>SUM(G232:H232)</f>
        <v>0</v>
      </c>
      <c r="G232" s="167"/>
      <c r="H232" s="168"/>
      <c r="I232" s="133"/>
      <c r="J232" s="133"/>
      <c r="K232" s="133"/>
      <c r="L232" s="133"/>
      <c r="M232" s="133"/>
      <c r="N232" s="136"/>
    </row>
    <row r="233" spans="1:14" ht="36" customHeight="1" thickBot="1">
      <c r="A233" s="169">
        <v>2842</v>
      </c>
      <c r="B233" s="192" t="s">
        <v>557</v>
      </c>
      <c r="C233" s="170">
        <v>4</v>
      </c>
      <c r="D233" s="171">
        <v>2</v>
      </c>
      <c r="E233" s="166" t="s">
        <v>604</v>
      </c>
      <c r="F233" s="186">
        <f>SUM(G233:H233)</f>
        <v>0</v>
      </c>
      <c r="G233" s="167"/>
      <c r="H233" s="168"/>
      <c r="I233" s="133"/>
      <c r="J233" s="133"/>
      <c r="K233" s="133"/>
      <c r="L233" s="133"/>
      <c r="M233" s="133"/>
      <c r="N233" s="136"/>
    </row>
    <row r="234" spans="1:14" ht="27" customHeight="1" thickBot="1">
      <c r="A234" s="169">
        <v>2843</v>
      </c>
      <c r="B234" s="192" t="s">
        <v>557</v>
      </c>
      <c r="C234" s="170">
        <v>4</v>
      </c>
      <c r="D234" s="171">
        <v>3</v>
      </c>
      <c r="E234" s="166" t="s">
        <v>602</v>
      </c>
      <c r="F234" s="186">
        <f>SUM(G234:H234)</f>
        <v>0</v>
      </c>
      <c r="G234" s="167"/>
      <c r="H234" s="168"/>
      <c r="I234" s="133"/>
      <c r="J234" s="133"/>
      <c r="K234" s="133"/>
      <c r="L234" s="133"/>
      <c r="M234" s="133"/>
      <c r="N234" s="136"/>
    </row>
    <row r="235" spans="1:14" ht="36.75" customHeight="1">
      <c r="A235" s="169">
        <v>2850</v>
      </c>
      <c r="B235" s="192" t="s">
        <v>557</v>
      </c>
      <c r="C235" s="170">
        <v>5</v>
      </c>
      <c r="D235" s="171">
        <v>0</v>
      </c>
      <c r="E235" s="197" t="s">
        <v>76</v>
      </c>
      <c r="F235" s="167">
        <f>SUM(F237)</f>
        <v>0</v>
      </c>
      <c r="G235" s="167">
        <f>SUM(G237)</f>
        <v>0</v>
      </c>
      <c r="H235" s="168">
        <f>SUM(H237)</f>
        <v>0</v>
      </c>
      <c r="I235" s="133"/>
      <c r="J235" s="133"/>
      <c r="K235" s="133"/>
      <c r="L235" s="133"/>
      <c r="M235" s="133"/>
      <c r="N235" s="136"/>
    </row>
    <row r="236" spans="1:14" s="173" customFormat="1" ht="10.5" customHeight="1">
      <c r="A236" s="169"/>
      <c r="B236" s="158"/>
      <c r="C236" s="170"/>
      <c r="D236" s="171"/>
      <c r="E236" s="166" t="s">
        <v>285</v>
      </c>
      <c r="F236" s="167"/>
      <c r="G236" s="167"/>
      <c r="H236" s="168"/>
      <c r="I236" s="133"/>
      <c r="J236" s="133"/>
      <c r="K236" s="133"/>
      <c r="L236" s="133"/>
      <c r="M236" s="133"/>
      <c r="N236" s="136"/>
    </row>
    <row r="237" spans="1:14" ht="24" customHeight="1" thickBot="1">
      <c r="A237" s="169">
        <v>2851</v>
      </c>
      <c r="B237" s="192" t="s">
        <v>557</v>
      </c>
      <c r="C237" s="170">
        <v>5</v>
      </c>
      <c r="D237" s="171">
        <v>1</v>
      </c>
      <c r="E237" s="197" t="s">
        <v>76</v>
      </c>
      <c r="F237" s="186">
        <f>SUM(G237:H237)</f>
        <v>0</v>
      </c>
      <c r="G237" s="186"/>
      <c r="H237" s="187"/>
      <c r="I237" s="133"/>
      <c r="J237" s="133"/>
      <c r="K237" s="133"/>
      <c r="L237" s="133"/>
      <c r="M237" s="133"/>
      <c r="N237" s="136"/>
    </row>
    <row r="238" spans="1:14" ht="27" customHeight="1" thickBot="1">
      <c r="A238" s="169">
        <v>2860</v>
      </c>
      <c r="B238" s="192" t="s">
        <v>557</v>
      </c>
      <c r="C238" s="170">
        <v>6</v>
      </c>
      <c r="D238" s="171">
        <v>0</v>
      </c>
      <c r="E238" s="197" t="s">
        <v>77</v>
      </c>
      <c r="F238" s="198">
        <f>SUM(F240)</f>
        <v>0</v>
      </c>
      <c r="G238" s="198">
        <f>SUM(G240)</f>
        <v>0</v>
      </c>
      <c r="H238" s="199">
        <f>SUM(H240)</f>
        <v>0</v>
      </c>
      <c r="I238" s="133"/>
      <c r="J238" s="133"/>
      <c r="K238" s="133"/>
      <c r="L238" s="133"/>
      <c r="M238" s="133"/>
      <c r="N238" s="136"/>
    </row>
    <row r="239" spans="1:14" s="173" customFormat="1" ht="10.5" customHeight="1">
      <c r="A239" s="169"/>
      <c r="B239" s="158"/>
      <c r="C239" s="170"/>
      <c r="D239" s="171"/>
      <c r="E239" s="166" t="s">
        <v>285</v>
      </c>
      <c r="F239" s="190"/>
      <c r="G239" s="190"/>
      <c r="H239" s="191"/>
      <c r="I239" s="133"/>
      <c r="J239" s="133"/>
      <c r="K239" s="133"/>
      <c r="L239" s="133"/>
      <c r="M239" s="133"/>
      <c r="N239" s="136"/>
    </row>
    <row r="240" spans="1:14" ht="24" customHeight="1" thickBot="1">
      <c r="A240" s="169">
        <v>2861</v>
      </c>
      <c r="B240" s="192" t="s">
        <v>557</v>
      </c>
      <c r="C240" s="170">
        <v>6</v>
      </c>
      <c r="D240" s="171">
        <v>1</v>
      </c>
      <c r="E240" s="197" t="s">
        <v>77</v>
      </c>
      <c r="F240" s="186">
        <f>F241</f>
        <v>0</v>
      </c>
      <c r="G240" s="186">
        <f>G241</f>
        <v>0</v>
      </c>
      <c r="H240" s="186">
        <f>H241</f>
        <v>0</v>
      </c>
      <c r="I240" s="133"/>
      <c r="J240" s="133"/>
      <c r="K240" s="133"/>
      <c r="L240" s="133"/>
      <c r="M240" s="133"/>
      <c r="N240" s="136"/>
    </row>
    <row r="241" spans="1:14" ht="24" customHeight="1" thickBot="1">
      <c r="A241" s="169"/>
      <c r="B241" s="192"/>
      <c r="C241" s="170"/>
      <c r="D241" s="171"/>
      <c r="E241" s="197">
        <v>4269</v>
      </c>
      <c r="F241" s="186">
        <f>SUM(G241:H241)</f>
        <v>0</v>
      </c>
      <c r="G241" s="179"/>
      <c r="H241" s="180"/>
      <c r="I241" s="133"/>
      <c r="J241" s="133"/>
      <c r="K241" s="133"/>
      <c r="L241" s="133"/>
      <c r="M241" s="133"/>
      <c r="N241" s="136"/>
    </row>
    <row r="242" spans="1:14" s="165" customFormat="1" ht="44.25" customHeight="1">
      <c r="A242" s="200">
        <v>2900</v>
      </c>
      <c r="B242" s="201" t="s">
        <v>564</v>
      </c>
      <c r="C242" s="193">
        <v>0</v>
      </c>
      <c r="D242" s="194">
        <v>0</v>
      </c>
      <c r="E242" s="195" t="s">
        <v>774</v>
      </c>
      <c r="F242" s="188">
        <f>SUM(F244,F248,F252,F256,F260,F264,F267,F270)</f>
        <v>207696.5</v>
      </c>
      <c r="G242" s="188">
        <f>SUM(G244,G248,G252,G256,G260,G264,G267,G270)</f>
        <v>207696.5</v>
      </c>
      <c r="H242" s="189">
        <f>SUM(H244,H248,H252,H256,H260,H264,H267,H270)</f>
        <v>0</v>
      </c>
      <c r="I242" s="133"/>
      <c r="J242" s="133"/>
      <c r="K242" s="133"/>
      <c r="L242" s="133"/>
      <c r="M242" s="133"/>
      <c r="N242" s="136"/>
    </row>
    <row r="243" spans="1:14" ht="11.25" customHeight="1">
      <c r="A243" s="157"/>
      <c r="B243" s="158"/>
      <c r="C243" s="159"/>
      <c r="D243" s="160"/>
      <c r="E243" s="166" t="s">
        <v>284</v>
      </c>
      <c r="F243" s="190"/>
      <c r="G243" s="190"/>
      <c r="H243" s="191"/>
      <c r="I243" s="133"/>
      <c r="J243" s="133"/>
      <c r="K243" s="133"/>
      <c r="L243" s="133"/>
      <c r="M243" s="133"/>
      <c r="N243" s="136"/>
    </row>
    <row r="244" spans="1:14" ht="24.75" customHeight="1">
      <c r="A244" s="169">
        <v>2910</v>
      </c>
      <c r="B244" s="192" t="s">
        <v>564</v>
      </c>
      <c r="C244" s="170">
        <v>1</v>
      </c>
      <c r="D244" s="171">
        <v>0</v>
      </c>
      <c r="E244" s="166" t="s">
        <v>596</v>
      </c>
      <c r="F244" s="167">
        <f>F246+F247</f>
        <v>141512.1</v>
      </c>
      <c r="G244" s="167">
        <f>G246+G247</f>
        <v>141512.1</v>
      </c>
      <c r="H244" s="167">
        <f>H246+H247</f>
        <v>0</v>
      </c>
      <c r="I244" s="133"/>
      <c r="J244" s="133"/>
      <c r="K244" s="133"/>
      <c r="L244" s="133"/>
      <c r="M244" s="133"/>
      <c r="N244" s="136"/>
    </row>
    <row r="245" spans="1:14" s="173" customFormat="1" ht="10.5" customHeight="1">
      <c r="A245" s="169"/>
      <c r="B245" s="158"/>
      <c r="C245" s="170"/>
      <c r="D245" s="171"/>
      <c r="E245" s="166" t="s">
        <v>285</v>
      </c>
      <c r="F245" s="167"/>
      <c r="G245" s="167"/>
      <c r="H245" s="168"/>
      <c r="I245" s="133"/>
      <c r="J245" s="133"/>
      <c r="K245" s="133"/>
      <c r="L245" s="133"/>
      <c r="M245" s="133"/>
      <c r="N245" s="136"/>
    </row>
    <row r="246" spans="1:14" ht="19.5" customHeight="1" thickBot="1">
      <c r="A246" s="169">
        <v>2911</v>
      </c>
      <c r="B246" s="192" t="s">
        <v>564</v>
      </c>
      <c r="C246" s="170">
        <v>1</v>
      </c>
      <c r="D246" s="171">
        <v>1</v>
      </c>
      <c r="E246" s="166" t="s">
        <v>117</v>
      </c>
      <c r="F246" s="186">
        <f>SUM(G246:H246)</f>
        <v>141512.1</v>
      </c>
      <c r="G246" s="186">
        <v>141512.1</v>
      </c>
      <c r="H246" s="186"/>
      <c r="I246" s="133"/>
      <c r="J246" s="133"/>
      <c r="K246" s="133"/>
      <c r="L246" s="133"/>
      <c r="M246" s="133"/>
      <c r="N246" s="136"/>
    </row>
    <row r="247" spans="1:14" ht="18" customHeight="1" thickBot="1">
      <c r="A247" s="169">
        <v>2912</v>
      </c>
      <c r="B247" s="192" t="s">
        <v>564</v>
      </c>
      <c r="C247" s="170">
        <v>1</v>
      </c>
      <c r="D247" s="171">
        <v>2</v>
      </c>
      <c r="E247" s="166" t="s">
        <v>565</v>
      </c>
      <c r="F247" s="186">
        <f>SUM(G247:H247)</f>
        <v>0</v>
      </c>
      <c r="G247" s="179"/>
      <c r="H247" s="180"/>
      <c r="I247" s="133"/>
      <c r="J247" s="133"/>
      <c r="K247" s="133"/>
      <c r="L247" s="133"/>
      <c r="M247" s="133"/>
      <c r="N247" s="136"/>
    </row>
    <row r="248" spans="1:14" ht="16.5" customHeight="1">
      <c r="A248" s="169">
        <v>2920</v>
      </c>
      <c r="B248" s="192" t="s">
        <v>564</v>
      </c>
      <c r="C248" s="170">
        <v>2</v>
      </c>
      <c r="D248" s="171">
        <v>0</v>
      </c>
      <c r="E248" s="166" t="s">
        <v>566</v>
      </c>
      <c r="F248" s="167">
        <f>F250+F251</f>
        <v>0</v>
      </c>
      <c r="G248" s="167">
        <f>G250+G251</f>
        <v>0</v>
      </c>
      <c r="H248" s="167">
        <f>H250+H251</f>
        <v>0</v>
      </c>
      <c r="I248" s="133"/>
      <c r="J248" s="133"/>
      <c r="K248" s="133"/>
      <c r="L248" s="133"/>
      <c r="M248" s="133"/>
      <c r="N248" s="136"/>
    </row>
    <row r="249" spans="1:14" s="173" customFormat="1" ht="10.5" customHeight="1">
      <c r="A249" s="169"/>
      <c r="B249" s="158"/>
      <c r="C249" s="170"/>
      <c r="D249" s="171"/>
      <c r="E249" s="166" t="s">
        <v>285</v>
      </c>
      <c r="F249" s="167"/>
      <c r="G249" s="167"/>
      <c r="H249" s="168"/>
      <c r="I249" s="133"/>
      <c r="J249" s="133"/>
      <c r="K249" s="133"/>
      <c r="L249" s="133"/>
      <c r="M249" s="133"/>
      <c r="N249" s="136"/>
    </row>
    <row r="250" spans="1:14" ht="17.25" customHeight="1" thickBot="1">
      <c r="A250" s="169">
        <v>2921</v>
      </c>
      <c r="B250" s="192" t="s">
        <v>564</v>
      </c>
      <c r="C250" s="170">
        <v>2</v>
      </c>
      <c r="D250" s="171">
        <v>1</v>
      </c>
      <c r="E250" s="166" t="s">
        <v>567</v>
      </c>
      <c r="F250" s="186">
        <f>SUM(G250:H250)</f>
        <v>0</v>
      </c>
      <c r="G250" s="186"/>
      <c r="H250" s="186"/>
      <c r="I250" s="133"/>
      <c r="J250" s="133"/>
      <c r="K250" s="133"/>
      <c r="L250" s="133"/>
      <c r="M250" s="133"/>
      <c r="N250" s="136"/>
    </row>
    <row r="251" spans="1:14" ht="23.25" customHeight="1" thickBot="1">
      <c r="A251" s="169">
        <v>2922</v>
      </c>
      <c r="B251" s="192" t="s">
        <v>564</v>
      </c>
      <c r="C251" s="170">
        <v>2</v>
      </c>
      <c r="D251" s="171">
        <v>2</v>
      </c>
      <c r="E251" s="166" t="s">
        <v>568</v>
      </c>
      <c r="F251" s="186">
        <f>SUM(G251:H251)</f>
        <v>0</v>
      </c>
      <c r="G251" s="179"/>
      <c r="H251" s="180"/>
      <c r="I251" s="133"/>
      <c r="J251" s="133"/>
      <c r="K251" s="133"/>
      <c r="L251" s="133"/>
      <c r="M251" s="133"/>
      <c r="N251" s="136"/>
    </row>
    <row r="252" spans="1:14" ht="36.75" customHeight="1">
      <c r="A252" s="169">
        <v>2930</v>
      </c>
      <c r="B252" s="192" t="s">
        <v>564</v>
      </c>
      <c r="C252" s="170">
        <v>3</v>
      </c>
      <c r="D252" s="171">
        <v>0</v>
      </c>
      <c r="E252" s="166" t="s">
        <v>569</v>
      </c>
      <c r="F252" s="167">
        <f>SUM(F254:F255)</f>
        <v>0</v>
      </c>
      <c r="G252" s="167">
        <f>SUM(G254:G255)</f>
        <v>0</v>
      </c>
      <c r="H252" s="168">
        <f>SUM(H254:H255)</f>
        <v>0</v>
      </c>
      <c r="I252" s="133"/>
      <c r="J252" s="133"/>
      <c r="K252" s="133"/>
      <c r="L252" s="133"/>
      <c r="M252" s="133"/>
      <c r="N252" s="136"/>
    </row>
    <row r="253" spans="1:14" s="173" customFormat="1" ht="10.5" customHeight="1">
      <c r="A253" s="169"/>
      <c r="B253" s="158"/>
      <c r="C253" s="170"/>
      <c r="D253" s="171"/>
      <c r="E253" s="166" t="s">
        <v>285</v>
      </c>
      <c r="F253" s="167"/>
      <c r="G253" s="167"/>
      <c r="H253" s="168"/>
      <c r="I253" s="133"/>
      <c r="J253" s="133"/>
      <c r="K253" s="133"/>
      <c r="L253" s="133"/>
      <c r="M253" s="133"/>
      <c r="N253" s="136"/>
    </row>
    <row r="254" spans="1:14" ht="25.5" customHeight="1" thickBot="1">
      <c r="A254" s="169">
        <v>2931</v>
      </c>
      <c r="B254" s="192" t="s">
        <v>564</v>
      </c>
      <c r="C254" s="170">
        <v>3</v>
      </c>
      <c r="D254" s="171">
        <v>1</v>
      </c>
      <c r="E254" s="166" t="s">
        <v>570</v>
      </c>
      <c r="F254" s="186">
        <f>SUM(G254:H254)</f>
        <v>0</v>
      </c>
      <c r="G254" s="186"/>
      <c r="H254" s="187"/>
      <c r="I254" s="133"/>
      <c r="J254" s="133"/>
      <c r="K254" s="133"/>
      <c r="L254" s="133"/>
      <c r="M254" s="133"/>
      <c r="N254" s="136"/>
    </row>
    <row r="255" spans="1:14" ht="18.75" customHeight="1" thickBot="1">
      <c r="A255" s="169">
        <v>2932</v>
      </c>
      <c r="B255" s="192" t="s">
        <v>564</v>
      </c>
      <c r="C255" s="170">
        <v>3</v>
      </c>
      <c r="D255" s="171">
        <v>2</v>
      </c>
      <c r="E255" s="166" t="s">
        <v>571</v>
      </c>
      <c r="F255" s="186">
        <f>SUM(G255:H255)</f>
        <v>0</v>
      </c>
      <c r="G255" s="179"/>
      <c r="H255" s="180"/>
      <c r="I255" s="133"/>
      <c r="J255" s="133"/>
      <c r="K255" s="133"/>
      <c r="L255" s="133"/>
      <c r="M255" s="133"/>
      <c r="N255" s="136"/>
    </row>
    <row r="256" spans="1:14" ht="16.5" customHeight="1">
      <c r="A256" s="169">
        <v>2940</v>
      </c>
      <c r="B256" s="192" t="s">
        <v>564</v>
      </c>
      <c r="C256" s="170">
        <v>4</v>
      </c>
      <c r="D256" s="171">
        <v>0</v>
      </c>
      <c r="E256" s="166" t="s">
        <v>118</v>
      </c>
      <c r="F256" s="167">
        <f>F258</f>
        <v>0</v>
      </c>
      <c r="G256" s="167">
        <f>G258</f>
        <v>0</v>
      </c>
      <c r="H256" s="167">
        <f>H258</f>
        <v>0</v>
      </c>
      <c r="I256" s="133"/>
      <c r="J256" s="133"/>
      <c r="K256" s="133"/>
      <c r="L256" s="133"/>
      <c r="M256" s="133"/>
      <c r="N256" s="136"/>
    </row>
    <row r="257" spans="1:14" s="173" customFormat="1" ht="12.75" customHeight="1">
      <c r="A257" s="169"/>
      <c r="B257" s="158"/>
      <c r="C257" s="170"/>
      <c r="D257" s="171"/>
      <c r="E257" s="166" t="s">
        <v>285</v>
      </c>
      <c r="F257" s="167"/>
      <c r="G257" s="167"/>
      <c r="H257" s="168"/>
      <c r="I257" s="133"/>
      <c r="J257" s="133"/>
      <c r="K257" s="133"/>
      <c r="L257" s="133"/>
      <c r="M257" s="133"/>
      <c r="N257" s="136"/>
    </row>
    <row r="258" spans="1:14" ht="24" customHeight="1" thickBot="1">
      <c r="A258" s="169">
        <v>2941</v>
      </c>
      <c r="B258" s="192" t="s">
        <v>564</v>
      </c>
      <c r="C258" s="170">
        <v>4</v>
      </c>
      <c r="D258" s="171">
        <v>1</v>
      </c>
      <c r="E258" s="166" t="s">
        <v>572</v>
      </c>
      <c r="F258" s="186">
        <f>SUM(G258:H258)</f>
        <v>0</v>
      </c>
      <c r="G258" s="186"/>
      <c r="H258" s="186"/>
      <c r="I258" s="133"/>
      <c r="J258" s="133"/>
      <c r="K258" s="133"/>
      <c r="L258" s="133"/>
      <c r="M258" s="133"/>
      <c r="N258" s="136"/>
    </row>
    <row r="259" spans="1:14" ht="24" customHeight="1" thickBot="1">
      <c r="A259" s="169">
        <v>2942</v>
      </c>
      <c r="B259" s="192" t="s">
        <v>564</v>
      </c>
      <c r="C259" s="170">
        <v>4</v>
      </c>
      <c r="D259" s="171">
        <v>2</v>
      </c>
      <c r="E259" s="166" t="s">
        <v>573</v>
      </c>
      <c r="F259" s="186">
        <f>SUM(G259:H259)</f>
        <v>0</v>
      </c>
      <c r="G259" s="186"/>
      <c r="H259" s="187"/>
      <c r="I259" s="133"/>
      <c r="J259" s="133"/>
      <c r="K259" s="133"/>
      <c r="L259" s="133"/>
      <c r="M259" s="133"/>
      <c r="N259" s="136"/>
    </row>
    <row r="260" spans="1:14" ht="27.75" customHeight="1">
      <c r="A260" s="169">
        <v>2950</v>
      </c>
      <c r="B260" s="192" t="s">
        <v>564</v>
      </c>
      <c r="C260" s="170">
        <v>5</v>
      </c>
      <c r="D260" s="171">
        <v>0</v>
      </c>
      <c r="E260" s="166" t="s">
        <v>119</v>
      </c>
      <c r="F260" s="167">
        <f>SUM(F262,F263)</f>
        <v>66184.4</v>
      </c>
      <c r="G260" s="167">
        <f>G262</f>
        <v>66184.4</v>
      </c>
      <c r="H260" s="167">
        <f>H262</f>
        <v>0</v>
      </c>
      <c r="I260" s="133"/>
      <c r="J260" s="133"/>
      <c r="K260" s="133"/>
      <c r="L260" s="133"/>
      <c r="M260" s="133"/>
      <c r="N260" s="136"/>
    </row>
    <row r="261" spans="1:14" s="173" customFormat="1" ht="10.5" customHeight="1">
      <c r="A261" s="169"/>
      <c r="B261" s="158"/>
      <c r="C261" s="170"/>
      <c r="D261" s="171"/>
      <c r="E261" s="166" t="s">
        <v>285</v>
      </c>
      <c r="F261" s="167"/>
      <c r="G261" s="167"/>
      <c r="H261" s="168"/>
      <c r="I261" s="133"/>
      <c r="J261" s="133"/>
      <c r="K261" s="133"/>
      <c r="L261" s="133"/>
      <c r="M261" s="133"/>
      <c r="N261" s="136"/>
    </row>
    <row r="262" spans="1:14" ht="24.75" thickBot="1">
      <c r="A262" s="169">
        <v>2951</v>
      </c>
      <c r="B262" s="192" t="s">
        <v>564</v>
      </c>
      <c r="C262" s="170">
        <v>5</v>
      </c>
      <c r="D262" s="171">
        <v>1</v>
      </c>
      <c r="E262" s="166" t="s">
        <v>574</v>
      </c>
      <c r="F262" s="186">
        <f>SUM(G262:H262)</f>
        <v>66184.4</v>
      </c>
      <c r="G262" s="186">
        <v>66184.4</v>
      </c>
      <c r="H262" s="186"/>
      <c r="I262" s="133"/>
      <c r="J262" s="133"/>
      <c r="K262" s="133"/>
      <c r="L262" s="133"/>
      <c r="M262" s="133"/>
      <c r="N262" s="136"/>
    </row>
    <row r="263" spans="1:14" ht="16.5" customHeight="1" thickBot="1">
      <c r="A263" s="169">
        <v>2952</v>
      </c>
      <c r="B263" s="192" t="s">
        <v>564</v>
      </c>
      <c r="C263" s="170">
        <v>5</v>
      </c>
      <c r="D263" s="171">
        <v>2</v>
      </c>
      <c r="E263" s="166" t="s">
        <v>575</v>
      </c>
      <c r="F263" s="186">
        <f>SUM(G263:H263)</f>
        <v>0</v>
      </c>
      <c r="G263" s="186"/>
      <c r="H263" s="187"/>
      <c r="I263" s="133"/>
      <c r="J263" s="133"/>
      <c r="K263" s="133"/>
      <c r="L263" s="133"/>
      <c r="M263" s="133"/>
      <c r="N263" s="136"/>
    </row>
    <row r="264" spans="1:14" ht="26.25" customHeight="1">
      <c r="A264" s="169">
        <v>2960</v>
      </c>
      <c r="B264" s="192" t="s">
        <v>564</v>
      </c>
      <c r="C264" s="170">
        <v>6</v>
      </c>
      <c r="D264" s="171">
        <v>0</v>
      </c>
      <c r="E264" s="166" t="s">
        <v>120</v>
      </c>
      <c r="F264" s="167">
        <f>SUM(F266)</f>
        <v>0</v>
      </c>
      <c r="G264" s="167">
        <f>SUM(G266)</f>
        <v>0</v>
      </c>
      <c r="H264" s="168">
        <f>SUM(H266)</f>
        <v>0</v>
      </c>
      <c r="I264" s="133"/>
      <c r="J264" s="133"/>
      <c r="K264" s="133"/>
      <c r="L264" s="133"/>
      <c r="M264" s="133"/>
      <c r="N264" s="136"/>
    </row>
    <row r="265" spans="1:14" s="173" customFormat="1" ht="14.25" customHeight="1">
      <c r="A265" s="169"/>
      <c r="B265" s="158"/>
      <c r="C265" s="170"/>
      <c r="D265" s="171"/>
      <c r="E265" s="166" t="s">
        <v>285</v>
      </c>
      <c r="F265" s="167"/>
      <c r="G265" s="167"/>
      <c r="H265" s="168"/>
      <c r="I265" s="133"/>
      <c r="J265" s="133"/>
      <c r="K265" s="133"/>
      <c r="L265" s="133"/>
      <c r="M265" s="133"/>
      <c r="N265" s="136"/>
    </row>
    <row r="266" spans="1:14" ht="24" customHeight="1" thickBot="1">
      <c r="A266" s="181">
        <v>2961</v>
      </c>
      <c r="B266" s="170" t="s">
        <v>564</v>
      </c>
      <c r="C266" s="170">
        <v>6</v>
      </c>
      <c r="D266" s="170">
        <v>1</v>
      </c>
      <c r="E266" s="182" t="s">
        <v>120</v>
      </c>
      <c r="F266" s="186">
        <f>SUM(G266:H266)</f>
        <v>0</v>
      </c>
      <c r="G266" s="186"/>
      <c r="H266" s="186"/>
      <c r="I266" s="133"/>
      <c r="J266" s="133"/>
      <c r="K266" s="133"/>
      <c r="L266" s="133"/>
      <c r="M266" s="133"/>
      <c r="N266" s="136"/>
    </row>
    <row r="267" spans="1:14" ht="26.25" customHeight="1">
      <c r="A267" s="181">
        <v>2970</v>
      </c>
      <c r="B267" s="170" t="s">
        <v>564</v>
      </c>
      <c r="C267" s="170">
        <v>7</v>
      </c>
      <c r="D267" s="170">
        <v>0</v>
      </c>
      <c r="E267" s="182" t="s">
        <v>121</v>
      </c>
      <c r="F267" s="167">
        <f>SUM(F269)</f>
        <v>0</v>
      </c>
      <c r="G267" s="167">
        <f>SUM(G269)</f>
        <v>0</v>
      </c>
      <c r="H267" s="168">
        <f>SUM(H269)</f>
        <v>0</v>
      </c>
      <c r="I267" s="133"/>
      <c r="J267" s="133"/>
      <c r="K267" s="133"/>
      <c r="L267" s="133"/>
      <c r="M267" s="133"/>
      <c r="N267" s="136"/>
    </row>
    <row r="268" spans="1:14" s="173" customFormat="1" ht="10.5" customHeight="1">
      <c r="A268" s="181"/>
      <c r="B268" s="170"/>
      <c r="C268" s="170"/>
      <c r="D268" s="170"/>
      <c r="E268" s="182" t="s">
        <v>285</v>
      </c>
      <c r="F268" s="167"/>
      <c r="G268" s="167"/>
      <c r="H268" s="168"/>
      <c r="I268" s="133"/>
      <c r="J268" s="133"/>
      <c r="K268" s="133"/>
      <c r="L268" s="133"/>
      <c r="M268" s="133"/>
      <c r="N268" s="136"/>
    </row>
    <row r="269" spans="1:14" ht="32.25" customHeight="1" thickBot="1">
      <c r="A269" s="181">
        <v>2971</v>
      </c>
      <c r="B269" s="170" t="s">
        <v>564</v>
      </c>
      <c r="C269" s="170">
        <v>7</v>
      </c>
      <c r="D269" s="170">
        <v>1</v>
      </c>
      <c r="E269" s="182" t="s">
        <v>121</v>
      </c>
      <c r="F269" s="186">
        <f>SUM(G269:H269)</f>
        <v>0</v>
      </c>
      <c r="G269" s="186"/>
      <c r="H269" s="187"/>
      <c r="I269" s="133"/>
      <c r="J269" s="133"/>
      <c r="K269" s="133"/>
      <c r="L269" s="133"/>
      <c r="M269" s="133"/>
      <c r="N269" s="136"/>
    </row>
    <row r="270" spans="1:14" ht="27.75" customHeight="1">
      <c r="A270" s="181">
        <v>2980</v>
      </c>
      <c r="B270" s="170" t="s">
        <v>564</v>
      </c>
      <c r="C270" s="170">
        <v>8</v>
      </c>
      <c r="D270" s="170">
        <v>0</v>
      </c>
      <c r="E270" s="182" t="s">
        <v>122</v>
      </c>
      <c r="F270" s="167">
        <f>SUM(F272)</f>
        <v>0</v>
      </c>
      <c r="G270" s="167">
        <f>SUM(G272)</f>
        <v>0</v>
      </c>
      <c r="H270" s="168">
        <f>SUM(H272)</f>
        <v>0</v>
      </c>
      <c r="I270" s="133"/>
      <c r="J270" s="133"/>
      <c r="K270" s="133"/>
      <c r="L270" s="133"/>
      <c r="M270" s="133"/>
      <c r="N270" s="136"/>
    </row>
    <row r="271" spans="1:14" s="173" customFormat="1" ht="10.5" customHeight="1">
      <c r="A271" s="181"/>
      <c r="B271" s="170"/>
      <c r="C271" s="170"/>
      <c r="D271" s="170"/>
      <c r="E271" s="182" t="s">
        <v>285</v>
      </c>
      <c r="F271" s="167"/>
      <c r="G271" s="167"/>
      <c r="H271" s="168"/>
      <c r="I271" s="133"/>
      <c r="J271" s="133"/>
      <c r="K271" s="133"/>
      <c r="L271" s="133"/>
      <c r="M271" s="133"/>
      <c r="N271" s="136"/>
    </row>
    <row r="272" spans="1:14" ht="23.25" customHeight="1" thickBot="1">
      <c r="A272" s="181">
        <v>2981</v>
      </c>
      <c r="B272" s="170" t="s">
        <v>564</v>
      </c>
      <c r="C272" s="170">
        <v>8</v>
      </c>
      <c r="D272" s="170">
        <v>1</v>
      </c>
      <c r="E272" s="182" t="s">
        <v>122</v>
      </c>
      <c r="F272" s="186">
        <f>SUM(G272:H272)</f>
        <v>0</v>
      </c>
      <c r="G272" s="186"/>
      <c r="H272" s="186"/>
      <c r="I272" s="133"/>
      <c r="J272" s="133"/>
      <c r="K272" s="133"/>
      <c r="L272" s="133"/>
      <c r="M272" s="133"/>
      <c r="N272" s="136"/>
    </row>
    <row r="273" spans="1:14" s="165" customFormat="1" ht="38.25" customHeight="1">
      <c r="A273" s="202">
        <v>3000</v>
      </c>
      <c r="B273" s="193" t="s">
        <v>577</v>
      </c>
      <c r="C273" s="193">
        <v>0</v>
      </c>
      <c r="D273" s="193">
        <v>0</v>
      </c>
      <c r="E273" s="203" t="s">
        <v>775</v>
      </c>
      <c r="F273" s="188">
        <f>SUM(F275,F279,F282,F285,F288,F291,F294,F297,F301)</f>
        <v>3000</v>
      </c>
      <c r="G273" s="188">
        <f>SUM(G275,G279,G282,G285,G288,G291,G294,G297,G301)</f>
        <v>3000</v>
      </c>
      <c r="H273" s="189">
        <v>0</v>
      </c>
      <c r="I273" s="133"/>
      <c r="J273" s="133"/>
      <c r="K273" s="133"/>
      <c r="L273" s="133"/>
      <c r="M273" s="133"/>
      <c r="N273" s="136"/>
    </row>
    <row r="274" spans="1:14" ht="15.75" customHeight="1">
      <c r="A274" s="181"/>
      <c r="B274" s="170"/>
      <c r="C274" s="170"/>
      <c r="D274" s="170"/>
      <c r="E274" s="182" t="s">
        <v>284</v>
      </c>
      <c r="F274" s="167"/>
      <c r="G274" s="167"/>
      <c r="H274" s="168"/>
      <c r="I274" s="133"/>
      <c r="J274" s="133"/>
      <c r="K274" s="133"/>
      <c r="L274" s="133"/>
      <c r="M274" s="133"/>
      <c r="N274" s="136"/>
    </row>
    <row r="275" spans="1:14" ht="24" customHeight="1">
      <c r="A275" s="181">
        <v>3010</v>
      </c>
      <c r="B275" s="170" t="s">
        <v>577</v>
      </c>
      <c r="C275" s="170">
        <v>1</v>
      </c>
      <c r="D275" s="170">
        <v>0</v>
      </c>
      <c r="E275" s="182" t="s">
        <v>576</v>
      </c>
      <c r="F275" s="167">
        <f>SUM(F277:F278)</f>
        <v>0</v>
      </c>
      <c r="G275" s="167">
        <f>SUM(G277:G278)</f>
        <v>0</v>
      </c>
      <c r="H275" s="168">
        <f>SUM(H277:H278)</f>
        <v>0</v>
      </c>
      <c r="I275" s="133"/>
      <c r="J275" s="133"/>
      <c r="K275" s="133"/>
      <c r="L275" s="133"/>
      <c r="M275" s="133"/>
      <c r="N275" s="136"/>
    </row>
    <row r="276" spans="1:14" s="173" customFormat="1" ht="16.5" customHeight="1">
      <c r="A276" s="181"/>
      <c r="B276" s="170"/>
      <c r="C276" s="170"/>
      <c r="D276" s="170"/>
      <c r="E276" s="182" t="s">
        <v>285</v>
      </c>
      <c r="F276" s="167"/>
      <c r="G276" s="167"/>
      <c r="H276" s="168"/>
      <c r="I276" s="133"/>
      <c r="J276" s="133"/>
      <c r="K276" s="133"/>
      <c r="L276" s="133"/>
      <c r="M276" s="133"/>
      <c r="N276" s="136"/>
    </row>
    <row r="277" spans="1:14" ht="18.75" customHeight="1" thickBot="1">
      <c r="A277" s="181">
        <v>3011</v>
      </c>
      <c r="B277" s="170" t="s">
        <v>577</v>
      </c>
      <c r="C277" s="170">
        <v>1</v>
      </c>
      <c r="D277" s="170">
        <v>1</v>
      </c>
      <c r="E277" s="182" t="s">
        <v>123</v>
      </c>
      <c r="F277" s="186">
        <f>SUM(G277:H277)</f>
        <v>0</v>
      </c>
      <c r="G277" s="186"/>
      <c r="H277" s="187"/>
      <c r="I277" s="133"/>
      <c r="J277" s="133"/>
      <c r="K277" s="133"/>
      <c r="L277" s="133"/>
      <c r="M277" s="133"/>
      <c r="N277" s="136"/>
    </row>
    <row r="278" spans="1:14" ht="17.25" customHeight="1" thickBot="1">
      <c r="A278" s="181">
        <v>3012</v>
      </c>
      <c r="B278" s="170" t="s">
        <v>577</v>
      </c>
      <c r="C278" s="170">
        <v>1</v>
      </c>
      <c r="D278" s="170">
        <v>2</v>
      </c>
      <c r="E278" s="182" t="s">
        <v>124</v>
      </c>
      <c r="F278" s="186">
        <f>SUM(G278:H278)</f>
        <v>0</v>
      </c>
      <c r="G278" s="186"/>
      <c r="H278" s="187"/>
      <c r="I278" s="133"/>
      <c r="J278" s="133"/>
      <c r="K278" s="133"/>
      <c r="L278" s="133"/>
      <c r="M278" s="133"/>
      <c r="N278" s="136"/>
    </row>
    <row r="279" spans="1:14" ht="15" customHeight="1">
      <c r="A279" s="181">
        <v>3020</v>
      </c>
      <c r="B279" s="170" t="s">
        <v>577</v>
      </c>
      <c r="C279" s="170">
        <v>2</v>
      </c>
      <c r="D279" s="170">
        <v>0</v>
      </c>
      <c r="E279" s="182" t="s">
        <v>125</v>
      </c>
      <c r="F279" s="167">
        <f>SUM(F281)</f>
        <v>0</v>
      </c>
      <c r="G279" s="167">
        <f>SUM(G281)</f>
        <v>0</v>
      </c>
      <c r="H279" s="168">
        <f>SUM(H281)</f>
        <v>0</v>
      </c>
      <c r="I279" s="133"/>
      <c r="J279" s="133"/>
      <c r="K279" s="133"/>
      <c r="L279" s="133"/>
      <c r="M279" s="133"/>
      <c r="N279" s="136"/>
    </row>
    <row r="280" spans="1:14" s="173" customFormat="1" ht="10.5" customHeight="1">
      <c r="A280" s="181"/>
      <c r="B280" s="170"/>
      <c r="C280" s="170"/>
      <c r="D280" s="170"/>
      <c r="E280" s="182" t="s">
        <v>285</v>
      </c>
      <c r="F280" s="167"/>
      <c r="G280" s="167"/>
      <c r="H280" s="168"/>
      <c r="I280" s="133"/>
      <c r="J280" s="133"/>
      <c r="K280" s="133"/>
      <c r="L280" s="133"/>
      <c r="M280" s="133"/>
      <c r="N280" s="136"/>
    </row>
    <row r="281" spans="1:14" ht="15.75" customHeight="1" thickBot="1">
      <c r="A281" s="181">
        <v>3021</v>
      </c>
      <c r="B281" s="170" t="s">
        <v>577</v>
      </c>
      <c r="C281" s="170">
        <v>2</v>
      </c>
      <c r="D281" s="170">
        <v>1</v>
      </c>
      <c r="E281" s="182" t="s">
        <v>125</v>
      </c>
      <c r="F281" s="186">
        <f>SUM(G281:H281)</f>
        <v>0</v>
      </c>
      <c r="G281" s="186"/>
      <c r="H281" s="187"/>
      <c r="I281" s="133"/>
      <c r="J281" s="133"/>
      <c r="K281" s="133"/>
      <c r="L281" s="133"/>
      <c r="M281" s="133"/>
      <c r="N281" s="136"/>
    </row>
    <row r="282" spans="1:14" ht="14.25" customHeight="1">
      <c r="A282" s="181">
        <v>3030</v>
      </c>
      <c r="B282" s="170" t="s">
        <v>577</v>
      </c>
      <c r="C282" s="170">
        <v>3</v>
      </c>
      <c r="D282" s="170">
        <v>0</v>
      </c>
      <c r="E282" s="182" t="s">
        <v>126</v>
      </c>
      <c r="F282" s="167">
        <f>SUM(F284)</f>
        <v>3000</v>
      </c>
      <c r="G282" s="167">
        <f>SUM(G284)</f>
        <v>3000</v>
      </c>
      <c r="H282" s="168">
        <f>SUM(H284)</f>
        <v>0</v>
      </c>
      <c r="I282" s="133"/>
      <c r="J282" s="133"/>
      <c r="K282" s="133"/>
      <c r="L282" s="133"/>
      <c r="M282" s="133"/>
      <c r="N282" s="136"/>
    </row>
    <row r="283" spans="1:14" s="173" customFormat="1" ht="15">
      <c r="A283" s="181"/>
      <c r="B283" s="170"/>
      <c r="C283" s="170"/>
      <c r="D283" s="170"/>
      <c r="E283" s="182" t="s">
        <v>285</v>
      </c>
      <c r="F283" s="167"/>
      <c r="G283" s="167"/>
      <c r="H283" s="168"/>
      <c r="I283" s="133"/>
      <c r="J283" s="133"/>
      <c r="K283" s="133"/>
      <c r="L283" s="133"/>
      <c r="M283" s="133"/>
      <c r="N283" s="136"/>
    </row>
    <row r="284" spans="1:14" s="173" customFormat="1" ht="15.75" thickBot="1">
      <c r="A284" s="181">
        <v>3031</v>
      </c>
      <c r="B284" s="170" t="s">
        <v>577</v>
      </c>
      <c r="C284" s="170">
        <v>3</v>
      </c>
      <c r="D284" s="170" t="s">
        <v>342</v>
      </c>
      <c r="E284" s="182" t="s">
        <v>126</v>
      </c>
      <c r="F284" s="186">
        <f>SUM(G284:H284)</f>
        <v>3000</v>
      </c>
      <c r="G284" s="179">
        <v>3000</v>
      </c>
      <c r="H284" s="180"/>
      <c r="I284" s="133"/>
      <c r="J284" s="133"/>
      <c r="K284" s="133"/>
      <c r="L284" s="133"/>
      <c r="M284" s="133"/>
      <c r="N284" s="136"/>
    </row>
    <row r="285" spans="1:14" ht="18" customHeight="1">
      <c r="A285" s="181">
        <v>3040</v>
      </c>
      <c r="B285" s="170" t="s">
        <v>577</v>
      </c>
      <c r="C285" s="170">
        <v>4</v>
      </c>
      <c r="D285" s="170">
        <v>0</v>
      </c>
      <c r="E285" s="182" t="s">
        <v>127</v>
      </c>
      <c r="F285" s="167">
        <f>SUM(F287)</f>
        <v>0</v>
      </c>
      <c r="G285" s="167">
        <f>SUM(G287)</f>
        <v>0</v>
      </c>
      <c r="H285" s="168">
        <f>SUM(H287)</f>
        <v>0</v>
      </c>
      <c r="I285" s="133"/>
      <c r="J285" s="133"/>
      <c r="K285" s="133"/>
      <c r="L285" s="133"/>
      <c r="M285" s="133"/>
      <c r="N285" s="136"/>
    </row>
    <row r="286" spans="1:14" s="173" customFormat="1" ht="10.5" customHeight="1">
      <c r="A286" s="181"/>
      <c r="B286" s="170"/>
      <c r="C286" s="170"/>
      <c r="D286" s="170"/>
      <c r="E286" s="182" t="s">
        <v>285</v>
      </c>
      <c r="F286" s="167"/>
      <c r="G286" s="167"/>
      <c r="H286" s="168"/>
      <c r="I286" s="133"/>
      <c r="J286" s="133"/>
      <c r="K286" s="133"/>
      <c r="L286" s="133"/>
      <c r="M286" s="133"/>
      <c r="N286" s="136"/>
    </row>
    <row r="287" spans="1:14" ht="16.5" customHeight="1" thickBot="1">
      <c r="A287" s="181">
        <v>3041</v>
      </c>
      <c r="B287" s="170" t="s">
        <v>577</v>
      </c>
      <c r="C287" s="170">
        <v>4</v>
      </c>
      <c r="D287" s="170">
        <v>1</v>
      </c>
      <c r="E287" s="182" t="s">
        <v>127</v>
      </c>
      <c r="F287" s="186">
        <f>SUM(G287:H287)</f>
        <v>0</v>
      </c>
      <c r="G287" s="179"/>
      <c r="H287" s="180"/>
      <c r="I287" s="133"/>
      <c r="J287" s="133"/>
      <c r="K287" s="133"/>
      <c r="L287" s="133"/>
      <c r="M287" s="133"/>
      <c r="N287" s="136"/>
    </row>
    <row r="288" spans="1:14" ht="12" customHeight="1">
      <c r="A288" s="181">
        <v>3050</v>
      </c>
      <c r="B288" s="170" t="s">
        <v>577</v>
      </c>
      <c r="C288" s="170">
        <v>5</v>
      </c>
      <c r="D288" s="170">
        <v>0</v>
      </c>
      <c r="E288" s="182" t="s">
        <v>128</v>
      </c>
      <c r="F288" s="167">
        <f>SUM(F290)</f>
        <v>0</v>
      </c>
      <c r="G288" s="167">
        <f>SUM(G290)</f>
        <v>0</v>
      </c>
      <c r="H288" s="168">
        <f>SUM(H290)</f>
        <v>0</v>
      </c>
      <c r="I288" s="133"/>
      <c r="J288" s="133"/>
      <c r="K288" s="133"/>
      <c r="L288" s="133"/>
      <c r="M288" s="133"/>
      <c r="N288" s="136"/>
    </row>
    <row r="289" spans="1:14" s="173" customFormat="1" ht="10.5" customHeight="1">
      <c r="A289" s="181"/>
      <c r="B289" s="170"/>
      <c r="C289" s="170"/>
      <c r="D289" s="170"/>
      <c r="E289" s="182" t="s">
        <v>285</v>
      </c>
      <c r="F289" s="167"/>
      <c r="G289" s="167"/>
      <c r="H289" s="168"/>
      <c r="I289" s="133"/>
      <c r="J289" s="133"/>
      <c r="K289" s="133"/>
      <c r="L289" s="133"/>
      <c r="M289" s="133"/>
      <c r="N289" s="136"/>
    </row>
    <row r="290" spans="1:14" ht="15.75" customHeight="1" thickBot="1">
      <c r="A290" s="181">
        <v>3051</v>
      </c>
      <c r="B290" s="170" t="s">
        <v>577</v>
      </c>
      <c r="C290" s="170">
        <v>5</v>
      </c>
      <c r="D290" s="170">
        <v>1</v>
      </c>
      <c r="E290" s="182" t="s">
        <v>128</v>
      </c>
      <c r="F290" s="186">
        <f>SUM(G290:H290)</f>
        <v>0</v>
      </c>
      <c r="G290" s="186"/>
      <c r="H290" s="187"/>
      <c r="I290" s="133"/>
      <c r="J290" s="133"/>
      <c r="K290" s="133"/>
      <c r="L290" s="133"/>
      <c r="M290" s="133"/>
      <c r="N290" s="136"/>
    </row>
    <row r="291" spans="1:14" ht="16.5" customHeight="1">
      <c r="A291" s="181">
        <v>3060</v>
      </c>
      <c r="B291" s="170" t="s">
        <v>577</v>
      </c>
      <c r="C291" s="170">
        <v>6</v>
      </c>
      <c r="D291" s="170">
        <v>0</v>
      </c>
      <c r="E291" s="182" t="s">
        <v>129</v>
      </c>
      <c r="F291" s="167">
        <f>SUM(F293)</f>
        <v>0</v>
      </c>
      <c r="G291" s="167">
        <f>SUM(G293)</f>
        <v>0</v>
      </c>
      <c r="H291" s="168">
        <f>SUM(H293)</f>
        <v>0</v>
      </c>
      <c r="I291" s="133"/>
      <c r="J291" s="133"/>
      <c r="K291" s="133"/>
      <c r="L291" s="133"/>
      <c r="M291" s="133"/>
      <c r="N291" s="136"/>
    </row>
    <row r="292" spans="1:14" s="173" customFormat="1" ht="10.5" customHeight="1">
      <c r="A292" s="181"/>
      <c r="B292" s="170"/>
      <c r="C292" s="170"/>
      <c r="D292" s="170"/>
      <c r="E292" s="182" t="s">
        <v>285</v>
      </c>
      <c r="F292" s="167"/>
      <c r="G292" s="167"/>
      <c r="H292" s="168"/>
      <c r="I292" s="133"/>
      <c r="J292" s="133"/>
      <c r="K292" s="133"/>
      <c r="L292" s="133"/>
      <c r="M292" s="133"/>
      <c r="N292" s="136"/>
    </row>
    <row r="293" spans="1:14" ht="15.75" customHeight="1" thickBot="1">
      <c r="A293" s="181">
        <v>3061</v>
      </c>
      <c r="B293" s="170" t="s">
        <v>577</v>
      </c>
      <c r="C293" s="170">
        <v>6</v>
      </c>
      <c r="D293" s="170">
        <v>1</v>
      </c>
      <c r="E293" s="182" t="s">
        <v>129</v>
      </c>
      <c r="F293" s="186">
        <f>SUM(G293:H293)</f>
        <v>0</v>
      </c>
      <c r="G293" s="186"/>
      <c r="H293" s="187"/>
      <c r="I293" s="133"/>
      <c r="J293" s="133"/>
      <c r="K293" s="133"/>
      <c r="L293" s="133"/>
      <c r="M293" s="133"/>
      <c r="N293" s="136"/>
    </row>
    <row r="294" spans="1:14" ht="34.5" customHeight="1">
      <c r="A294" s="181">
        <v>3070</v>
      </c>
      <c r="B294" s="170" t="s">
        <v>577</v>
      </c>
      <c r="C294" s="170">
        <v>7</v>
      </c>
      <c r="D294" s="170">
        <v>0</v>
      </c>
      <c r="E294" s="182" t="s">
        <v>130</v>
      </c>
      <c r="F294" s="167">
        <f>SUM(F296)</f>
        <v>0</v>
      </c>
      <c r="G294" s="167">
        <f>SUM(G296)</f>
        <v>0</v>
      </c>
      <c r="H294" s="168">
        <f>SUM(H296)</f>
        <v>0</v>
      </c>
      <c r="I294" s="133"/>
      <c r="J294" s="133"/>
      <c r="K294" s="133"/>
      <c r="L294" s="133"/>
      <c r="M294" s="133"/>
      <c r="N294" s="136"/>
    </row>
    <row r="295" spans="1:14" s="173" customFormat="1" ht="10.5" customHeight="1">
      <c r="A295" s="181"/>
      <c r="B295" s="170"/>
      <c r="C295" s="170"/>
      <c r="D295" s="170"/>
      <c r="E295" s="182" t="s">
        <v>285</v>
      </c>
      <c r="F295" s="167"/>
      <c r="G295" s="167"/>
      <c r="H295" s="168"/>
      <c r="I295" s="133"/>
      <c r="J295" s="133"/>
      <c r="K295" s="133"/>
      <c r="L295" s="133"/>
      <c r="M295" s="133"/>
      <c r="N295" s="136"/>
    </row>
    <row r="296" spans="1:14" ht="39" customHeight="1" thickBot="1">
      <c r="A296" s="181">
        <v>3071</v>
      </c>
      <c r="B296" s="170" t="s">
        <v>577</v>
      </c>
      <c r="C296" s="170">
        <v>7</v>
      </c>
      <c r="D296" s="170">
        <v>1</v>
      </c>
      <c r="E296" s="182" t="s">
        <v>130</v>
      </c>
      <c r="F296" s="186">
        <f>SUM(G296:H296)</f>
        <v>0</v>
      </c>
      <c r="G296" s="179"/>
      <c r="H296" s="180"/>
      <c r="I296" s="133"/>
      <c r="J296" s="133"/>
      <c r="K296" s="133"/>
      <c r="L296" s="133"/>
      <c r="M296" s="133"/>
      <c r="N296" s="136"/>
    </row>
    <row r="297" spans="1:14" ht="40.5" customHeight="1">
      <c r="A297" s="181">
        <v>3080</v>
      </c>
      <c r="B297" s="170" t="s">
        <v>577</v>
      </c>
      <c r="C297" s="170">
        <v>8</v>
      </c>
      <c r="D297" s="170">
        <v>0</v>
      </c>
      <c r="E297" s="182" t="s">
        <v>132</v>
      </c>
      <c r="F297" s="167">
        <f>SUM(F299)</f>
        <v>0</v>
      </c>
      <c r="G297" s="167">
        <f>SUM(G299)</f>
        <v>0</v>
      </c>
      <c r="H297" s="168">
        <f>SUM(H299)</f>
        <v>0</v>
      </c>
      <c r="I297" s="133"/>
      <c r="J297" s="133"/>
      <c r="K297" s="133"/>
      <c r="L297" s="133"/>
      <c r="M297" s="133"/>
      <c r="N297" s="136"/>
    </row>
    <row r="298" spans="1:14" s="173" customFormat="1" ht="18.75" customHeight="1">
      <c r="A298" s="181"/>
      <c r="B298" s="170"/>
      <c r="C298" s="170"/>
      <c r="D298" s="170"/>
      <c r="E298" s="182" t="s">
        <v>285</v>
      </c>
      <c r="F298" s="167"/>
      <c r="G298" s="167"/>
      <c r="H298" s="168"/>
      <c r="I298" s="133"/>
      <c r="J298" s="133"/>
      <c r="K298" s="133"/>
      <c r="L298" s="133"/>
      <c r="M298" s="133"/>
      <c r="N298" s="136"/>
    </row>
    <row r="299" spans="1:14" ht="40.5" customHeight="1" thickBot="1">
      <c r="A299" s="181">
        <v>3081</v>
      </c>
      <c r="B299" s="170" t="s">
        <v>577</v>
      </c>
      <c r="C299" s="170">
        <v>8</v>
      </c>
      <c r="D299" s="170">
        <v>1</v>
      </c>
      <c r="E299" s="182" t="s">
        <v>132</v>
      </c>
      <c r="F299" s="186">
        <f>SUM(G299:H299)</f>
        <v>0</v>
      </c>
      <c r="G299" s="186"/>
      <c r="H299" s="187"/>
      <c r="I299" s="133"/>
      <c r="J299" s="133"/>
      <c r="K299" s="133"/>
      <c r="L299" s="133"/>
      <c r="M299" s="133"/>
      <c r="N299" s="136"/>
    </row>
    <row r="300" spans="1:14" s="173" customFormat="1" ht="10.5" customHeight="1">
      <c r="A300" s="181"/>
      <c r="B300" s="170"/>
      <c r="C300" s="170"/>
      <c r="D300" s="170"/>
      <c r="E300" s="182" t="s">
        <v>285</v>
      </c>
      <c r="F300" s="167"/>
      <c r="G300" s="167"/>
      <c r="H300" s="168"/>
      <c r="I300" s="133"/>
      <c r="J300" s="133"/>
      <c r="K300" s="133"/>
      <c r="L300" s="133"/>
      <c r="M300" s="133"/>
      <c r="N300" s="136"/>
    </row>
    <row r="301" spans="1:14" ht="25.5" customHeight="1">
      <c r="A301" s="181">
        <v>3090</v>
      </c>
      <c r="B301" s="170" t="s">
        <v>577</v>
      </c>
      <c r="C301" s="170">
        <v>9</v>
      </c>
      <c r="D301" s="170">
        <v>0</v>
      </c>
      <c r="E301" s="182" t="s">
        <v>133</v>
      </c>
      <c r="F301" s="167">
        <f>SUM(F303:F304)</f>
        <v>0</v>
      </c>
      <c r="G301" s="167">
        <f>SUM(G303:G304)</f>
        <v>0</v>
      </c>
      <c r="H301" s="168">
        <f>SUM(H303:H304)</f>
        <v>0</v>
      </c>
      <c r="I301" s="133"/>
      <c r="J301" s="133"/>
      <c r="K301" s="133"/>
      <c r="L301" s="133"/>
      <c r="M301" s="133"/>
      <c r="N301" s="136"/>
    </row>
    <row r="302" spans="1:14" s="173" customFormat="1" ht="10.5" customHeight="1">
      <c r="A302" s="181"/>
      <c r="B302" s="170"/>
      <c r="C302" s="170"/>
      <c r="D302" s="170"/>
      <c r="E302" s="182" t="s">
        <v>285</v>
      </c>
      <c r="F302" s="167"/>
      <c r="G302" s="167"/>
      <c r="H302" s="168"/>
      <c r="I302" s="133"/>
      <c r="J302" s="133"/>
      <c r="K302" s="133"/>
      <c r="L302" s="133"/>
      <c r="M302" s="133"/>
      <c r="N302" s="136"/>
    </row>
    <row r="303" spans="1:14" ht="25.5" customHeight="1" thickBot="1">
      <c r="A303" s="181">
        <v>3091</v>
      </c>
      <c r="B303" s="170" t="s">
        <v>577</v>
      </c>
      <c r="C303" s="170">
        <v>9</v>
      </c>
      <c r="D303" s="170">
        <v>1</v>
      </c>
      <c r="E303" s="182" t="s">
        <v>133</v>
      </c>
      <c r="F303" s="186">
        <f>SUM(G303:H303)</f>
        <v>0</v>
      </c>
      <c r="G303" s="167"/>
      <c r="H303" s="168"/>
      <c r="I303" s="133"/>
      <c r="J303" s="133"/>
      <c r="K303" s="133"/>
      <c r="L303" s="133"/>
      <c r="M303" s="133"/>
      <c r="N303" s="136"/>
    </row>
    <row r="304" spans="1:14" ht="53.25" customHeight="1" thickBot="1">
      <c r="A304" s="181">
        <v>3092</v>
      </c>
      <c r="B304" s="170" t="s">
        <v>577</v>
      </c>
      <c r="C304" s="170">
        <v>9</v>
      </c>
      <c r="D304" s="170">
        <v>2</v>
      </c>
      <c r="E304" s="182" t="s">
        <v>597</v>
      </c>
      <c r="F304" s="186">
        <f>SUM(G304:H304)</f>
        <v>0</v>
      </c>
      <c r="G304" s="167"/>
      <c r="H304" s="168"/>
      <c r="I304" s="133"/>
      <c r="J304" s="133"/>
      <c r="K304" s="133"/>
      <c r="L304" s="133"/>
      <c r="M304" s="133"/>
      <c r="N304" s="136"/>
    </row>
    <row r="305" spans="1:14" s="165" customFormat="1" ht="32.25" customHeight="1">
      <c r="A305" s="204">
        <v>3100</v>
      </c>
      <c r="B305" s="193" t="s">
        <v>578</v>
      </c>
      <c r="C305" s="193">
        <v>0</v>
      </c>
      <c r="D305" s="194">
        <v>0</v>
      </c>
      <c r="E305" s="205" t="s">
        <v>776</v>
      </c>
      <c r="F305" s="188">
        <f>SUM(F307)</f>
        <v>59453.8</v>
      </c>
      <c r="G305" s="188">
        <f>SUM(G307)</f>
        <v>59453.8</v>
      </c>
      <c r="H305" s="189">
        <f>SUM(H307)</f>
        <v>0</v>
      </c>
      <c r="I305" s="133"/>
      <c r="J305" s="133"/>
      <c r="K305" s="133"/>
      <c r="L305" s="133"/>
      <c r="M305" s="133"/>
      <c r="N305" s="136"/>
    </row>
    <row r="306" spans="1:14" ht="11.25" customHeight="1">
      <c r="A306" s="174"/>
      <c r="B306" s="158"/>
      <c r="C306" s="159"/>
      <c r="D306" s="160"/>
      <c r="E306" s="166" t="s">
        <v>284</v>
      </c>
      <c r="F306" s="190"/>
      <c r="G306" s="190"/>
      <c r="H306" s="191"/>
      <c r="I306" s="133"/>
      <c r="J306" s="133"/>
      <c r="K306" s="133"/>
      <c r="L306" s="133"/>
      <c r="M306" s="133"/>
      <c r="N306" s="136"/>
    </row>
    <row r="307" spans="1:14" ht="29.25" customHeight="1">
      <c r="A307" s="174">
        <v>3110</v>
      </c>
      <c r="B307" s="170" t="s">
        <v>578</v>
      </c>
      <c r="C307" s="170">
        <v>1</v>
      </c>
      <c r="D307" s="171">
        <v>0</v>
      </c>
      <c r="E307" s="197" t="s">
        <v>267</v>
      </c>
      <c r="F307" s="167">
        <f>SUM(F309)</f>
        <v>59453.8</v>
      </c>
      <c r="G307" s="167">
        <v>59453.8</v>
      </c>
      <c r="H307" s="168">
        <f>SUM(H309)</f>
        <v>0</v>
      </c>
      <c r="I307" s="133"/>
      <c r="J307" s="133"/>
      <c r="K307" s="133"/>
      <c r="L307" s="133"/>
      <c r="M307" s="133"/>
      <c r="N307" s="136"/>
    </row>
    <row r="308" spans="1:14" s="173" customFormat="1" ht="13.5" customHeight="1">
      <c r="A308" s="174"/>
      <c r="B308" s="158"/>
      <c r="C308" s="170"/>
      <c r="D308" s="171"/>
      <c r="E308" s="166" t="s">
        <v>285</v>
      </c>
      <c r="F308" s="167"/>
      <c r="G308" s="167"/>
      <c r="H308" s="168"/>
      <c r="I308" s="133"/>
      <c r="J308" s="133"/>
      <c r="K308" s="133"/>
      <c r="L308" s="133"/>
      <c r="M308" s="133"/>
      <c r="N308" s="136"/>
    </row>
    <row r="309" spans="1:14" ht="24.75" thickBot="1">
      <c r="A309" s="174">
        <v>3112</v>
      </c>
      <c r="B309" s="176" t="s">
        <v>578</v>
      </c>
      <c r="C309" s="176">
        <v>1</v>
      </c>
      <c r="D309" s="177">
        <v>2</v>
      </c>
      <c r="E309" s="206" t="s">
        <v>175</v>
      </c>
      <c r="F309" s="167">
        <f>SUM(G309:H309)</f>
        <v>59453.8</v>
      </c>
      <c r="G309" s="179">
        <v>59453.8</v>
      </c>
      <c r="H309" s="180"/>
      <c r="I309" s="133"/>
      <c r="J309" s="133"/>
      <c r="K309" s="133"/>
      <c r="L309" s="133"/>
      <c r="M309" s="133"/>
      <c r="N309" s="207"/>
    </row>
    <row r="310" spans="1:14" ht="15.75" thickBot="1">
      <c r="A310" s="181"/>
      <c r="B310" s="170"/>
      <c r="C310" s="170"/>
      <c r="D310" s="170"/>
      <c r="E310" s="208"/>
      <c r="F310" s="186"/>
      <c r="G310" s="186"/>
      <c r="H310" s="187"/>
      <c r="I310" s="133"/>
      <c r="J310" s="133"/>
      <c r="K310" s="133"/>
      <c r="L310" s="133"/>
      <c r="M310" s="133"/>
      <c r="N310" s="136"/>
    </row>
    <row r="311" spans="2:4" ht="15">
      <c r="B311" s="210"/>
      <c r="C311" s="211"/>
      <c r="D311" s="212"/>
    </row>
    <row r="312" spans="1:14" s="1" customFormat="1" ht="58.5" customHeight="1">
      <c r="A312" s="494" t="s">
        <v>261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4"/>
      <c r="M312" s="123"/>
      <c r="N312" s="123"/>
    </row>
    <row r="313" spans="1:14" s="1" customFormat="1" ht="12.75">
      <c r="A313" s="214" t="s">
        <v>777</v>
      </c>
      <c r="B313" s="215"/>
      <c r="C313" s="215"/>
      <c r="D313" s="215"/>
      <c r="E313" s="215"/>
      <c r="F313" s="215"/>
      <c r="G313" s="216"/>
      <c r="H313" s="217"/>
      <c r="I313" s="217"/>
      <c r="J313" s="217"/>
      <c r="K313" s="217"/>
      <c r="L313" s="217"/>
      <c r="M313" s="123"/>
      <c r="N313" s="123"/>
    </row>
    <row r="314" spans="2:4" ht="15">
      <c r="B314" s="218"/>
      <c r="C314" s="211"/>
      <c r="D314" s="212"/>
    </row>
    <row r="315" spans="2:5" ht="15">
      <c r="B315" s="218"/>
      <c r="C315" s="211"/>
      <c r="D315" s="212"/>
      <c r="E315" s="132"/>
    </row>
    <row r="316" spans="2:4" ht="15">
      <c r="B316" s="218"/>
      <c r="C316" s="219"/>
      <c r="D316" s="220"/>
    </row>
  </sheetData>
  <sheetProtection/>
  <protectedRanges>
    <protectedRange sqref="F1 G3:H3" name="Range25"/>
    <protectedRange sqref="F302:N302 F306:N306 G308:N310 G303:N304" name="Range24"/>
    <protectedRange sqref="F286:N286 F283:N283 G289:N290 G284:N284 G287:N287" name="Range22"/>
    <protectedRange sqref="F257:N257 G258:N259 G254:N255 F261:L261 G266:L266 F265:L265 G262:L263 M261:N263 M265:N266" name="Range20"/>
    <protectedRange sqref="I231:N234 G232:H234 I236:N237 G237:H237 F236:H236 F231:H231 M239:N241 F239:L239 G241:L241" name="Range18"/>
    <protectedRange sqref="G208:H209 F211:N211 F207:H207 I207:N209 F213:N213 M214:N214" name="Range16"/>
    <protectedRange sqref="G190:H193 F189:H189 I189:N193 F182:N182 G184:N187" name="Range14"/>
    <protectedRange sqref="G157:H157 I156:N157 G168:H168 I167:N168 F167:H167 F159:N159 F156:H156 F164:N164 F162:N162 G170:N170 G160:N160 G165:N165" name="Range12"/>
    <protectedRange sqref="G140:H140 F139:H139 I139:N140 G132:N137 F142:N142" name="Range10"/>
    <protectedRange sqref="G110:H112 I109:N112 F109:H109 F114:L114 G115:L119 M114:N119" name="Range8"/>
    <protectedRange sqref="G78:H78 G81:H81 G84:H84 I77:N78 G87:H87 I86:N87 I80:N81 I91:N92 G92:H92 F91:H91 F86:H86 F83:H83 F80:H80 F77:H77 I83:N84 F89:N89" name="Range6"/>
    <protectedRange sqref="G43:H43 M57:N57 G49:H49 G52:H52 I48:N49 G54:N55 G58 F57:H57 F51:H51 F48:H48 F44:H44 I51:N52 I57:L58 I43:N44 F46:N46 G42:N42" name="Range4"/>
    <protectedRange sqref="I17:N19 G18:H19 F21:H21 F17:H17 G14:N15 F12:P12 F10:P10 G13:P13 H22 I21:L22 G22:G24 M21:N24 H23:L24" name="Range2"/>
    <protectedRange sqref="G27:H27 M40:N40 G30:H30 I26:N27 I35:N36 I29:N30 G36:H36 G41:H41 F40:H40 F35:H35 F29:H29 F26:H26 I40:L41 F38:N38 F32:N32 G42:L42 G33:N33" name="Range3"/>
    <protectedRange sqref="G61:H61 I60:N61 G66:H68 I65:N68 G71:H71 I73:N75 G74:H75 F73:H73 F70:H70 F65:H65 F60:H60 I70:N71 G58:N58 F63:N63 F77:N77" name="Range5"/>
    <protectedRange sqref="G93:N93 G101:G102 H101:H103 M101:N103 I101:L102 G104:N107 G95:N99" name="Range7"/>
    <protectedRange sqref="I121:N122 G122:H122 I124:N128 G125:H128 G131:H131 F130:H130 F124:H124 F121:H121 I130:N131" name="Range9"/>
    <protectedRange sqref="M150:N151 F147:N147 F144:N144 G151:L151 F153:N153 M145:N145 G148:N148 F150:L150 G154:N154" name="Range11"/>
    <protectedRange sqref="G177:H177 F179:N179 F176:H176 F173:N173 F170:N170 I176:N177 G171:N171 G174:N174 G180:N180" name="Range13"/>
    <protectedRange sqref="M195:N195 N196:N199 G196:H199 I201:N202 G202:H202 G205:H205 F204:H204 F201:H201 F195:H195 I204:N205 I195:M199" name="Range15"/>
    <protectedRange sqref="F225:H225 G216:N216 M225:N229 I225:L226 G226:G229 H226 H227:L229 M219:N219 M217:N217 G218:N218 G220:N223" name="Range17"/>
    <protectedRange sqref="F245:N245 F243:N243 F253:N253 M249:N250 G250:L250 G247:N247 F249:L249 M246:N246 G251:N251" name="Range19"/>
    <protectedRange sqref="G269:H269 I268:N269 F283:N283 G277:H278 I280:N281 G281:H281 F280:H280 F276:H276 F268:H268 I276:N278 F274:N274 F271:L271 M271:N272" name="Range21"/>
    <protectedRange sqref="G293:H293 I292:N293 G299:H299 F300:H300 F298:H298 F295:N295 F292:H292 I298:N300 G296:N296" name="Range23"/>
  </protectedRanges>
  <mergeCells count="11">
    <mergeCell ref="E2:F2"/>
    <mergeCell ref="G2:H2"/>
    <mergeCell ref="A3:D3"/>
    <mergeCell ref="E3:G3"/>
    <mergeCell ref="A312:L312"/>
    <mergeCell ref="E5:E6"/>
    <mergeCell ref="A5:A6"/>
    <mergeCell ref="B5:B6"/>
    <mergeCell ref="C5:C6"/>
    <mergeCell ref="D5:D6"/>
    <mergeCell ref="F5:F6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portrait" paperSize="9" r:id="rId1"/>
  <ignoredErrors>
    <ignoredError sqref="B61:B62 B92:B94 B96 B97:B99 B100 B102:B103 B104:B108 B110:B113 B115 B116:B120 B122:B123 B125:B129 B131:B138 B140:B141 B143 B145 B146 B148 B149 B152 B154 B155 B157:B158 B160 B161 B163 B165 B166 B168:B169 B171 B172 B174 B175 B177:B178 B180 B181 B183 B185:B188 B190:B194 B196:B200 B202:B203 B205:B206 B208:B210 B212 B214 B215 B217 B218 B219 B220 B221 B222:B223 B224 B229:B230 B232:B235 B237:B238 B242 B244 B246 B247 B248 B250 B251 B252 B254:B255 B256 B258 B259:B260 B263:B264 B267 B269:B270 B273 B275 B277:B279 B281:B282 B284 D284 B285 B287 B288 B290:B291 B293:B294 B296 B297 B299 B301 B303 B304 B305 B307 B309 B90 B87:B88 B84:B85 B81:B82 B78:B79 B74:B76 B71:B72 B66:B69 B64 B58:B59 B55:B56 B52:B53 B49:B50 B47 B41:B45 B39 B36:B37 B34 B33 B30:B31 B27:B28 B25 B24 B18:D20 B14:D16 B13:D13 B11:D11 B9:D9 C22:D22 B262 B266 B272 B240 B226:B227 B22:B23 B151" numberStoredAsText="1"/>
    <ignoredError sqref="G1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233"/>
  <sheetViews>
    <sheetView zoomScalePageLayoutView="0" workbookViewId="0" topLeftCell="A1">
      <selection activeCell="B5" sqref="B5:E5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7.7109375" style="298" customWidth="1"/>
    <col min="4" max="4" width="13.140625" style="298" customWidth="1"/>
    <col min="5" max="5" width="12.8515625" style="298" customWidth="1"/>
    <col min="6" max="6" width="10.140625" style="298" customWidth="1"/>
    <col min="7" max="7" width="12.28125" style="298" customWidth="1"/>
    <col min="8" max="8" width="12.28125" style="1" customWidth="1"/>
    <col min="9" max="9" width="12.00390625" style="1" customWidth="1"/>
    <col min="10" max="10" width="11.7109375" style="1" customWidth="1"/>
    <col min="11" max="11" width="12.28125" style="1" customWidth="1"/>
    <col min="12" max="12" width="12.00390625" style="1" customWidth="1"/>
    <col min="13" max="16384" width="9.140625" style="1" customWidth="1"/>
  </cols>
  <sheetData>
    <row r="1" spans="1:12" s="226" customFormat="1" ht="12.75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s="226" customFormat="1" ht="13.5" customHeight="1">
      <c r="A2" s="125"/>
      <c r="B2" s="225"/>
      <c r="C2" s="225"/>
      <c r="D2" s="225"/>
      <c r="E2" s="225"/>
      <c r="F2" s="225"/>
      <c r="G2" s="225"/>
      <c r="H2" s="125"/>
      <c r="I2" s="125"/>
      <c r="J2" s="125"/>
      <c r="K2" s="125"/>
      <c r="L2" s="227"/>
    </row>
    <row r="3" spans="1:12" s="230" customFormat="1" ht="15">
      <c r="A3" s="473"/>
      <c r="B3" s="329" t="s">
        <v>226</v>
      </c>
      <c r="C3" s="476"/>
      <c r="D3" s="477"/>
      <c r="E3" s="478"/>
      <c r="F3" s="229"/>
      <c r="G3" s="229"/>
      <c r="H3" s="229"/>
      <c r="I3" s="228"/>
      <c r="J3" s="228"/>
      <c r="K3" s="228"/>
      <c r="L3" s="228"/>
    </row>
    <row r="4" spans="1:13" s="230" customFormat="1" ht="15">
      <c r="A4" s="509" t="s">
        <v>833</v>
      </c>
      <c r="B4" s="509"/>
      <c r="C4" s="509"/>
      <c r="D4" s="509"/>
      <c r="E4" s="509"/>
      <c r="F4" s="228"/>
      <c r="G4" s="228"/>
      <c r="H4" s="127"/>
      <c r="I4" s="127"/>
      <c r="J4" s="127"/>
      <c r="K4" s="127"/>
      <c r="L4" s="127"/>
      <c r="M4" s="231"/>
    </row>
    <row r="5" spans="1:13" s="230" customFormat="1" ht="15" customHeight="1">
      <c r="A5" s="476"/>
      <c r="B5" s="515" t="s">
        <v>480</v>
      </c>
      <c r="C5" s="515"/>
      <c r="D5" s="515"/>
      <c r="E5" s="515"/>
      <c r="F5" s="227"/>
      <c r="G5" s="227"/>
      <c r="H5" s="232"/>
      <c r="I5" s="232"/>
      <c r="J5" s="232"/>
      <c r="K5" s="232"/>
      <c r="L5" s="232"/>
      <c r="M5" s="233"/>
    </row>
    <row r="6" spans="1:12" ht="15.75" thickBot="1">
      <c r="A6" s="23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35"/>
    </row>
    <row r="7" spans="1:13" ht="26.25" customHeight="1">
      <c r="A7" s="512" t="s">
        <v>356</v>
      </c>
      <c r="B7" s="510" t="s">
        <v>176</v>
      </c>
      <c r="C7" s="510"/>
      <c r="D7" s="516" t="s">
        <v>357</v>
      </c>
      <c r="E7" s="516" t="s">
        <v>284</v>
      </c>
      <c r="F7" s="517"/>
      <c r="G7" s="225"/>
      <c r="H7" s="225"/>
      <c r="I7" s="225"/>
      <c r="J7" s="225"/>
      <c r="K7" s="225"/>
      <c r="L7" s="91"/>
      <c r="M7" s="91"/>
    </row>
    <row r="8" spans="1:13" ht="17.25" customHeight="1">
      <c r="A8" s="513"/>
      <c r="B8" s="511"/>
      <c r="C8" s="511"/>
      <c r="D8" s="518"/>
      <c r="E8" s="518"/>
      <c r="F8" s="519"/>
      <c r="G8" s="225"/>
      <c r="H8" s="225"/>
      <c r="I8" s="225"/>
      <c r="J8" s="225"/>
      <c r="K8" s="225"/>
      <c r="L8" s="91"/>
      <c r="M8" s="91"/>
    </row>
    <row r="9" spans="1:13" ht="26.25" thickBot="1">
      <c r="A9" s="514"/>
      <c r="B9" s="236" t="s">
        <v>177</v>
      </c>
      <c r="C9" s="237" t="s">
        <v>178</v>
      </c>
      <c r="D9" s="520"/>
      <c r="E9" s="238" t="s">
        <v>353</v>
      </c>
      <c r="F9" s="33" t="s">
        <v>354</v>
      </c>
      <c r="G9" s="225"/>
      <c r="H9" s="225"/>
      <c r="I9" s="225"/>
      <c r="J9" s="225"/>
      <c r="K9" s="225"/>
      <c r="L9" s="91"/>
      <c r="M9" s="91"/>
    </row>
    <row r="10" spans="1:13" ht="12.75">
      <c r="A10" s="239">
        <v>1</v>
      </c>
      <c r="B10" s="239">
        <v>2</v>
      </c>
      <c r="C10" s="240" t="s">
        <v>179</v>
      </c>
      <c r="D10" s="241">
        <v>4</v>
      </c>
      <c r="E10" s="242">
        <v>5</v>
      </c>
      <c r="F10" s="243">
        <v>6</v>
      </c>
      <c r="G10" s="225"/>
      <c r="H10" s="225"/>
      <c r="I10" s="225"/>
      <c r="J10" s="225"/>
      <c r="K10" s="225"/>
      <c r="L10" s="91"/>
      <c r="M10" s="91"/>
    </row>
    <row r="11" spans="1:13" ht="36.75" customHeight="1">
      <c r="A11" s="181">
        <v>4000</v>
      </c>
      <c r="B11" s="244" t="s">
        <v>778</v>
      </c>
      <c r="C11" s="245"/>
      <c r="D11" s="246">
        <f>SUM(D13,D174,D209)</f>
        <v>547750.4</v>
      </c>
      <c r="E11" s="247">
        <f>SUM(E13,E174,E209)</f>
        <v>547750.4</v>
      </c>
      <c r="F11" s="248">
        <f>SUM(F13,F174,F209)</f>
        <v>0</v>
      </c>
      <c r="G11" s="225"/>
      <c r="H11" s="225"/>
      <c r="I11" s="225"/>
      <c r="J11" s="225"/>
      <c r="K11" s="225"/>
      <c r="L11" s="91"/>
      <c r="M11" s="91"/>
    </row>
    <row r="12" spans="1:13" ht="12.75">
      <c r="A12" s="181"/>
      <c r="B12" s="249" t="s">
        <v>287</v>
      </c>
      <c r="C12" s="245"/>
      <c r="D12" s="250"/>
      <c r="E12" s="167"/>
      <c r="F12" s="168"/>
      <c r="G12" s="225"/>
      <c r="H12" s="225"/>
      <c r="I12" s="225"/>
      <c r="J12" s="225"/>
      <c r="K12" s="225"/>
      <c r="L12" s="251"/>
      <c r="M12" s="91"/>
    </row>
    <row r="13" spans="1:13" ht="42" customHeight="1">
      <c r="A13" s="181">
        <v>4050</v>
      </c>
      <c r="B13" s="252" t="s">
        <v>779</v>
      </c>
      <c r="C13" s="253" t="s">
        <v>707</v>
      </c>
      <c r="D13" s="250">
        <f>SUM(D15,D28,D71,D86,D96,D130,D145)</f>
        <v>547750.4</v>
      </c>
      <c r="E13" s="167">
        <f>SUM(E15,E28,E71,E86,E96,E130,E145)</f>
        <v>547750.4</v>
      </c>
      <c r="F13" s="168">
        <f>SUM(F15,F28,F71,F86,F96,F130,F145)</f>
        <v>0</v>
      </c>
      <c r="G13" s="225"/>
      <c r="H13" s="225"/>
      <c r="I13" s="225"/>
      <c r="J13" s="225"/>
      <c r="K13" s="225"/>
      <c r="L13" s="251"/>
      <c r="M13" s="91"/>
    </row>
    <row r="14" spans="1:15" ht="12.75">
      <c r="A14" s="181"/>
      <c r="B14" s="249" t="s">
        <v>287</v>
      </c>
      <c r="C14" s="245"/>
      <c r="D14" s="250"/>
      <c r="E14" s="167"/>
      <c r="F14" s="168"/>
      <c r="G14" s="225"/>
      <c r="H14" s="225"/>
      <c r="I14" s="225"/>
      <c r="J14" s="225"/>
      <c r="K14" s="225"/>
      <c r="L14" s="251"/>
      <c r="M14" s="251"/>
      <c r="N14" s="251"/>
      <c r="O14" s="251"/>
    </row>
    <row r="15" spans="1:15" ht="30.75" customHeight="1">
      <c r="A15" s="181">
        <v>4100</v>
      </c>
      <c r="B15" s="96" t="s">
        <v>780</v>
      </c>
      <c r="C15" s="254" t="s">
        <v>707</v>
      </c>
      <c r="D15" s="250">
        <f>SUM(D17,D22,D25)</f>
        <v>106682.7</v>
      </c>
      <c r="E15" s="167">
        <f>SUM(E17,E22,E25)</f>
        <v>106682.7</v>
      </c>
      <c r="F15" s="168" t="s">
        <v>714</v>
      </c>
      <c r="G15" s="225"/>
      <c r="H15" s="225"/>
      <c r="I15" s="225"/>
      <c r="J15" s="225"/>
      <c r="K15" s="225"/>
      <c r="L15" s="251"/>
      <c r="M15" s="251"/>
      <c r="N15" s="251"/>
      <c r="O15" s="251"/>
    </row>
    <row r="16" spans="1:15" ht="12.75">
      <c r="A16" s="181"/>
      <c r="B16" s="249" t="s">
        <v>287</v>
      </c>
      <c r="C16" s="245"/>
      <c r="D16" s="250"/>
      <c r="E16" s="167"/>
      <c r="F16" s="168"/>
      <c r="G16" s="225"/>
      <c r="H16" s="225"/>
      <c r="I16" s="225"/>
      <c r="J16" s="225"/>
      <c r="K16" s="225"/>
      <c r="L16" s="251"/>
      <c r="M16" s="251"/>
      <c r="N16" s="251"/>
      <c r="O16" s="251"/>
    </row>
    <row r="17" spans="1:16" ht="24">
      <c r="A17" s="181">
        <v>4110</v>
      </c>
      <c r="B17" s="255" t="s">
        <v>781</v>
      </c>
      <c r="C17" s="254" t="s">
        <v>707</v>
      </c>
      <c r="D17" s="250">
        <f>SUM(D19:D21)</f>
        <v>106682.7</v>
      </c>
      <c r="E17" s="167">
        <f>SUM(E19:E21)</f>
        <v>106682.7</v>
      </c>
      <c r="F17" s="189" t="s">
        <v>713</v>
      </c>
      <c r="G17" s="225"/>
      <c r="H17" s="225"/>
      <c r="I17" s="225"/>
      <c r="J17" s="225"/>
      <c r="K17" s="225"/>
      <c r="L17" s="251"/>
      <c r="M17" s="251"/>
      <c r="N17" s="251"/>
      <c r="O17" s="164"/>
      <c r="P17" s="256"/>
    </row>
    <row r="18" spans="1:13" ht="12.75">
      <c r="A18" s="181"/>
      <c r="B18" s="249" t="s">
        <v>285</v>
      </c>
      <c r="C18" s="254"/>
      <c r="D18" s="250"/>
      <c r="E18" s="167"/>
      <c r="F18" s="189"/>
      <c r="G18" s="225"/>
      <c r="H18" s="225"/>
      <c r="I18" s="225"/>
      <c r="J18" s="225"/>
      <c r="K18" s="225"/>
      <c r="L18" s="251"/>
      <c r="M18" s="91"/>
    </row>
    <row r="19" spans="1:13" ht="24">
      <c r="A19" s="181">
        <v>4111</v>
      </c>
      <c r="B19" s="257" t="s">
        <v>180</v>
      </c>
      <c r="C19" s="258" t="s">
        <v>580</v>
      </c>
      <c r="D19" s="250">
        <f>SUM(E19:F19)</f>
        <v>104682.7</v>
      </c>
      <c r="E19" s="167">
        <v>104682.7</v>
      </c>
      <c r="F19" s="189" t="s">
        <v>713</v>
      </c>
      <c r="G19" s="225"/>
      <c r="H19" s="225"/>
      <c r="I19" s="225"/>
      <c r="J19" s="225"/>
      <c r="K19" s="225"/>
      <c r="L19" s="251"/>
      <c r="M19" s="91"/>
    </row>
    <row r="20" spans="1:13" ht="24">
      <c r="A20" s="181">
        <v>4112</v>
      </c>
      <c r="B20" s="257" t="s">
        <v>181</v>
      </c>
      <c r="C20" s="258" t="s">
        <v>581</v>
      </c>
      <c r="D20" s="250">
        <f>SUM(E20:F20)</f>
        <v>2000</v>
      </c>
      <c r="E20" s="167">
        <v>2000</v>
      </c>
      <c r="F20" s="189" t="s">
        <v>713</v>
      </c>
      <c r="G20" s="225"/>
      <c r="H20" s="225"/>
      <c r="I20" s="225"/>
      <c r="J20" s="225"/>
      <c r="K20" s="225"/>
      <c r="L20" s="251"/>
      <c r="M20" s="91"/>
    </row>
    <row r="21" spans="1:13" ht="12.75">
      <c r="A21" s="181">
        <v>4114</v>
      </c>
      <c r="B21" s="257" t="s">
        <v>182</v>
      </c>
      <c r="C21" s="258" t="s">
        <v>579</v>
      </c>
      <c r="D21" s="250">
        <f>SUM(E21:F21)</f>
        <v>0</v>
      </c>
      <c r="E21" s="167"/>
      <c r="F21" s="189" t="s">
        <v>713</v>
      </c>
      <c r="G21" s="225"/>
      <c r="H21" s="225"/>
      <c r="I21" s="225"/>
      <c r="J21" s="225"/>
      <c r="K21" s="225"/>
      <c r="L21" s="251"/>
      <c r="M21" s="91"/>
    </row>
    <row r="22" spans="1:13" ht="22.5">
      <c r="A22" s="181">
        <v>4120</v>
      </c>
      <c r="B22" s="259" t="s">
        <v>782</v>
      </c>
      <c r="C22" s="254" t="s">
        <v>707</v>
      </c>
      <c r="D22" s="250">
        <f>SUM(D24)</f>
        <v>0</v>
      </c>
      <c r="E22" s="167">
        <f>SUM(E24)</f>
        <v>0</v>
      </c>
      <c r="F22" s="189" t="s">
        <v>713</v>
      </c>
      <c r="G22" s="225"/>
      <c r="H22" s="225"/>
      <c r="I22" s="225"/>
      <c r="J22" s="225"/>
      <c r="K22" s="225"/>
      <c r="L22" s="251"/>
      <c r="M22" s="91"/>
    </row>
    <row r="23" spans="1:13" ht="12.75">
      <c r="A23" s="181"/>
      <c r="B23" s="249" t="s">
        <v>285</v>
      </c>
      <c r="C23" s="254"/>
      <c r="D23" s="250"/>
      <c r="E23" s="167"/>
      <c r="F23" s="189"/>
      <c r="G23" s="225"/>
      <c r="H23" s="225"/>
      <c r="I23" s="225"/>
      <c r="J23" s="225"/>
      <c r="K23" s="225"/>
      <c r="L23" s="251"/>
      <c r="M23" s="91"/>
    </row>
    <row r="24" spans="1:13" ht="13.5" customHeight="1">
      <c r="A24" s="181">
        <v>4121</v>
      </c>
      <c r="B24" s="257" t="s">
        <v>183</v>
      </c>
      <c r="C24" s="258" t="s">
        <v>582</v>
      </c>
      <c r="D24" s="250">
        <f>SUM(E24:F24)</f>
        <v>0</v>
      </c>
      <c r="E24" s="167"/>
      <c r="F24" s="189" t="s">
        <v>713</v>
      </c>
      <c r="G24" s="225"/>
      <c r="H24" s="225"/>
      <c r="I24" s="225"/>
      <c r="J24" s="225"/>
      <c r="K24" s="225"/>
      <c r="L24" s="251"/>
      <c r="M24" s="91"/>
    </row>
    <row r="25" spans="1:13" ht="25.5" customHeight="1">
      <c r="A25" s="181">
        <v>4130</v>
      </c>
      <c r="B25" s="259" t="s">
        <v>783</v>
      </c>
      <c r="C25" s="254" t="s">
        <v>707</v>
      </c>
      <c r="D25" s="250">
        <f>SUM(D27)</f>
        <v>0</v>
      </c>
      <c r="E25" s="167">
        <f>SUM(E27)</f>
        <v>0</v>
      </c>
      <c r="F25" s="168" t="s">
        <v>714</v>
      </c>
      <c r="G25" s="225"/>
      <c r="H25" s="225"/>
      <c r="I25" s="225"/>
      <c r="J25" s="225"/>
      <c r="K25" s="225"/>
      <c r="L25" s="251"/>
      <c r="M25" s="91"/>
    </row>
    <row r="26" spans="1:13" ht="12.75">
      <c r="A26" s="181"/>
      <c r="B26" s="249" t="s">
        <v>285</v>
      </c>
      <c r="C26" s="254"/>
      <c r="D26" s="250"/>
      <c r="E26" s="167"/>
      <c r="F26" s="189"/>
      <c r="G26" s="225"/>
      <c r="H26" s="225"/>
      <c r="I26" s="225"/>
      <c r="J26" s="225"/>
      <c r="K26" s="225"/>
      <c r="L26" s="251"/>
      <c r="M26" s="91"/>
    </row>
    <row r="27" spans="1:13" ht="13.5" customHeight="1">
      <c r="A27" s="181">
        <v>4131</v>
      </c>
      <c r="B27" s="259" t="s">
        <v>583</v>
      </c>
      <c r="C27" s="258" t="s">
        <v>584</v>
      </c>
      <c r="D27" s="250">
        <f>SUM(E27:F27)</f>
        <v>0</v>
      </c>
      <c r="E27" s="167"/>
      <c r="F27" s="189" t="s">
        <v>714</v>
      </c>
      <c r="G27" s="225"/>
      <c r="H27" s="225"/>
      <c r="I27" s="225"/>
      <c r="J27" s="225"/>
      <c r="K27" s="225"/>
      <c r="L27" s="251"/>
      <c r="M27" s="91"/>
    </row>
    <row r="28" spans="1:13" ht="36" customHeight="1">
      <c r="A28" s="181">
        <v>4200</v>
      </c>
      <c r="B28" s="257" t="s">
        <v>784</v>
      </c>
      <c r="C28" s="254" t="s">
        <v>707</v>
      </c>
      <c r="D28" s="250">
        <f>SUM(D30,D39,D44,D54,D57,D61)</f>
        <v>49890.6</v>
      </c>
      <c r="E28" s="167">
        <f>SUM(E30,E39,E44,E54,E57,E61)</f>
        <v>49890.6</v>
      </c>
      <c r="F28" s="189" t="s">
        <v>713</v>
      </c>
      <c r="G28" s="225"/>
      <c r="H28" s="225"/>
      <c r="I28" s="225"/>
      <c r="J28" s="225"/>
      <c r="K28" s="225"/>
      <c r="L28" s="251"/>
      <c r="M28" s="91"/>
    </row>
    <row r="29" spans="1:13" ht="12.75">
      <c r="A29" s="181"/>
      <c r="B29" s="249" t="s">
        <v>287</v>
      </c>
      <c r="C29" s="245"/>
      <c r="D29" s="250"/>
      <c r="E29" s="167"/>
      <c r="F29" s="168"/>
      <c r="G29" s="225"/>
      <c r="H29" s="225"/>
      <c r="I29" s="225"/>
      <c r="J29" s="225"/>
      <c r="K29" s="225"/>
      <c r="L29" s="251"/>
      <c r="M29" s="91"/>
    </row>
    <row r="30" spans="1:13" ht="33">
      <c r="A30" s="181">
        <v>4210</v>
      </c>
      <c r="B30" s="259" t="s">
        <v>785</v>
      </c>
      <c r="C30" s="254" t="s">
        <v>707</v>
      </c>
      <c r="D30" s="250">
        <f>SUM(D32:D38)</f>
        <v>22360</v>
      </c>
      <c r="E30" s="167">
        <f>SUM(E32:E38)</f>
        <v>22360</v>
      </c>
      <c r="F30" s="189" t="s">
        <v>713</v>
      </c>
      <c r="G30" s="225"/>
      <c r="H30" s="225"/>
      <c r="I30" s="225"/>
      <c r="J30" s="225"/>
      <c r="K30" s="225"/>
      <c r="L30" s="251"/>
      <c r="M30" s="91"/>
    </row>
    <row r="31" spans="1:13" ht="12.75">
      <c r="A31" s="181"/>
      <c r="B31" s="249" t="s">
        <v>285</v>
      </c>
      <c r="C31" s="254"/>
      <c r="D31" s="250"/>
      <c r="E31" s="167"/>
      <c r="F31" s="189"/>
      <c r="G31" s="225"/>
      <c r="H31" s="225"/>
      <c r="I31" s="225"/>
      <c r="J31" s="225"/>
      <c r="K31" s="225"/>
      <c r="L31" s="251"/>
      <c r="M31" s="91"/>
    </row>
    <row r="32" spans="1:13" ht="24">
      <c r="A32" s="181">
        <v>4211</v>
      </c>
      <c r="B32" s="257" t="s">
        <v>585</v>
      </c>
      <c r="C32" s="258" t="s">
        <v>586</v>
      </c>
      <c r="D32" s="250">
        <f aca="true" t="shared" si="0" ref="D32:D38">SUM(E32:F32)</f>
        <v>0</v>
      </c>
      <c r="E32" s="167"/>
      <c r="F32" s="189" t="s">
        <v>713</v>
      </c>
      <c r="G32" s="225"/>
      <c r="H32" s="225"/>
      <c r="I32" s="225"/>
      <c r="J32" s="225"/>
      <c r="K32" s="225"/>
      <c r="L32" s="251"/>
      <c r="M32" s="91"/>
    </row>
    <row r="33" spans="1:13" ht="12.75">
      <c r="A33" s="181">
        <v>4212</v>
      </c>
      <c r="B33" s="259" t="s">
        <v>786</v>
      </c>
      <c r="C33" s="258" t="s">
        <v>587</v>
      </c>
      <c r="D33" s="250">
        <f t="shared" si="0"/>
        <v>18200</v>
      </c>
      <c r="E33" s="167">
        <v>18200</v>
      </c>
      <c r="F33" s="189" t="s">
        <v>713</v>
      </c>
      <c r="G33" s="225"/>
      <c r="H33" s="225"/>
      <c r="I33" s="225"/>
      <c r="J33" s="225"/>
      <c r="K33" s="225"/>
      <c r="L33" s="251"/>
      <c r="M33" s="91"/>
    </row>
    <row r="34" spans="1:13" ht="12.75">
      <c r="A34" s="181">
        <v>4213</v>
      </c>
      <c r="B34" s="257" t="s">
        <v>184</v>
      </c>
      <c r="C34" s="258" t="s">
        <v>588</v>
      </c>
      <c r="D34" s="250">
        <f t="shared" si="0"/>
        <v>2000</v>
      </c>
      <c r="E34" s="167">
        <v>2000</v>
      </c>
      <c r="F34" s="189" t="s">
        <v>713</v>
      </c>
      <c r="G34" s="225"/>
      <c r="H34" s="225"/>
      <c r="I34" s="225"/>
      <c r="J34" s="225"/>
      <c r="K34" s="225"/>
      <c r="L34" s="251"/>
      <c r="M34" s="91"/>
    </row>
    <row r="35" spans="1:13" ht="12.75">
      <c r="A35" s="181">
        <v>4214</v>
      </c>
      <c r="B35" s="257" t="s">
        <v>185</v>
      </c>
      <c r="C35" s="258" t="s">
        <v>589</v>
      </c>
      <c r="D35" s="250">
        <f t="shared" si="0"/>
        <v>1100</v>
      </c>
      <c r="E35" s="167">
        <v>1100</v>
      </c>
      <c r="F35" s="189" t="s">
        <v>713</v>
      </c>
      <c r="G35" s="225"/>
      <c r="H35" s="225"/>
      <c r="I35" s="225"/>
      <c r="J35" s="225"/>
      <c r="K35" s="225"/>
      <c r="L35" s="251"/>
      <c r="M35" s="91"/>
    </row>
    <row r="36" spans="1:13" ht="12.75">
      <c r="A36" s="181">
        <v>4215</v>
      </c>
      <c r="B36" s="257" t="s">
        <v>186</v>
      </c>
      <c r="C36" s="258" t="s">
        <v>590</v>
      </c>
      <c r="D36" s="250">
        <f t="shared" si="0"/>
        <v>500</v>
      </c>
      <c r="E36" s="167">
        <v>500</v>
      </c>
      <c r="F36" s="189" t="s">
        <v>713</v>
      </c>
      <c r="G36" s="225"/>
      <c r="H36" s="225"/>
      <c r="I36" s="225"/>
      <c r="J36" s="225"/>
      <c r="K36" s="225"/>
      <c r="L36" s="251"/>
      <c r="M36" s="91"/>
    </row>
    <row r="37" spans="1:13" ht="17.25" customHeight="1">
      <c r="A37" s="181">
        <v>4216</v>
      </c>
      <c r="B37" s="257" t="s">
        <v>187</v>
      </c>
      <c r="C37" s="258" t="s">
        <v>591</v>
      </c>
      <c r="D37" s="250">
        <f t="shared" si="0"/>
        <v>560</v>
      </c>
      <c r="E37" s="167">
        <v>560</v>
      </c>
      <c r="F37" s="189" t="s">
        <v>713</v>
      </c>
      <c r="G37" s="225"/>
      <c r="H37" s="225"/>
      <c r="I37" s="225"/>
      <c r="J37" s="225"/>
      <c r="K37" s="225"/>
      <c r="L37" s="251"/>
      <c r="M37" s="91"/>
    </row>
    <row r="38" spans="1:13" ht="12.75">
      <c r="A38" s="181">
        <v>4217</v>
      </c>
      <c r="B38" s="257" t="s">
        <v>188</v>
      </c>
      <c r="C38" s="258" t="s">
        <v>592</v>
      </c>
      <c r="D38" s="250">
        <f t="shared" si="0"/>
        <v>0</v>
      </c>
      <c r="E38" s="167"/>
      <c r="F38" s="189" t="s">
        <v>713</v>
      </c>
      <c r="G38" s="225"/>
      <c r="H38" s="225"/>
      <c r="I38" s="225"/>
      <c r="J38" s="225"/>
      <c r="K38" s="225"/>
      <c r="L38" s="251"/>
      <c r="M38" s="91"/>
    </row>
    <row r="39" spans="1:13" ht="24">
      <c r="A39" s="181">
        <v>4220</v>
      </c>
      <c r="B39" s="259" t="s">
        <v>787</v>
      </c>
      <c r="C39" s="254" t="s">
        <v>707</v>
      </c>
      <c r="D39" s="250">
        <f>SUM(D41:D43)</f>
        <v>1230</v>
      </c>
      <c r="E39" s="167">
        <f>E41</f>
        <v>1230</v>
      </c>
      <c r="F39" s="189" t="s">
        <v>713</v>
      </c>
      <c r="G39" s="225"/>
      <c r="H39" s="225"/>
      <c r="I39" s="225"/>
      <c r="J39" s="225"/>
      <c r="K39" s="225"/>
      <c r="L39" s="251"/>
      <c r="M39" s="91"/>
    </row>
    <row r="40" spans="1:13" ht="12.75">
      <c r="A40" s="181"/>
      <c r="B40" s="249" t="s">
        <v>285</v>
      </c>
      <c r="C40" s="254"/>
      <c r="D40" s="250"/>
      <c r="E40" s="167"/>
      <c r="F40" s="189"/>
      <c r="G40" s="225"/>
      <c r="H40" s="225"/>
      <c r="I40" s="225"/>
      <c r="J40" s="225"/>
      <c r="K40" s="225"/>
      <c r="L40" s="251"/>
      <c r="M40" s="91"/>
    </row>
    <row r="41" spans="1:13" ht="12.75">
      <c r="A41" s="181">
        <v>4221</v>
      </c>
      <c r="B41" s="257" t="s">
        <v>189</v>
      </c>
      <c r="C41" s="260">
        <v>4221</v>
      </c>
      <c r="D41" s="250">
        <f>SUM(E41:F41)</f>
        <v>1230</v>
      </c>
      <c r="E41" s="167">
        <v>1230</v>
      </c>
      <c r="F41" s="189" t="s">
        <v>713</v>
      </c>
      <c r="G41" s="225"/>
      <c r="H41" s="225"/>
      <c r="I41" s="225"/>
      <c r="J41" s="225"/>
      <c r="K41" s="225"/>
      <c r="L41" s="251"/>
      <c r="M41" s="91"/>
    </row>
    <row r="42" spans="1:13" ht="12.75">
      <c r="A42" s="181">
        <v>4222</v>
      </c>
      <c r="B42" s="257" t="s">
        <v>190</v>
      </c>
      <c r="C42" s="258" t="s">
        <v>669</v>
      </c>
      <c r="D42" s="250">
        <f>SUM(E42:F42)</f>
        <v>0</v>
      </c>
      <c r="E42" s="167"/>
      <c r="F42" s="189" t="s">
        <v>713</v>
      </c>
      <c r="G42" s="225"/>
      <c r="H42" s="225"/>
      <c r="I42" s="225"/>
      <c r="J42" s="225"/>
      <c r="K42" s="225"/>
      <c r="L42" s="251"/>
      <c r="M42" s="91"/>
    </row>
    <row r="43" spans="1:13" ht="12.75">
      <c r="A43" s="181">
        <v>4223</v>
      </c>
      <c r="B43" s="257" t="s">
        <v>191</v>
      </c>
      <c r="C43" s="258" t="s">
        <v>670</v>
      </c>
      <c r="D43" s="250">
        <f>SUM(E43:F43)</f>
        <v>0</v>
      </c>
      <c r="E43" s="167"/>
      <c r="F43" s="189" t="s">
        <v>713</v>
      </c>
      <c r="G43" s="225"/>
      <c r="H43" s="225"/>
      <c r="I43" s="225"/>
      <c r="J43" s="225"/>
      <c r="K43" s="225"/>
      <c r="L43" s="251"/>
      <c r="M43" s="91"/>
    </row>
    <row r="44" spans="1:13" ht="45">
      <c r="A44" s="181">
        <v>4230</v>
      </c>
      <c r="B44" s="259" t="s">
        <v>788</v>
      </c>
      <c r="C44" s="254" t="s">
        <v>707</v>
      </c>
      <c r="D44" s="250">
        <f>SUM(D46:D53)</f>
        <v>13350.6</v>
      </c>
      <c r="E44" s="167">
        <f>SUM(E46:E53)</f>
        <v>13350.6</v>
      </c>
      <c r="F44" s="189" t="s">
        <v>713</v>
      </c>
      <c r="G44" s="225"/>
      <c r="H44" s="225"/>
      <c r="I44" s="225"/>
      <c r="J44" s="225"/>
      <c r="K44" s="225"/>
      <c r="L44" s="251"/>
      <c r="M44" s="91"/>
    </row>
    <row r="45" spans="1:13" ht="12.75">
      <c r="A45" s="181"/>
      <c r="B45" s="249" t="s">
        <v>285</v>
      </c>
      <c r="C45" s="254"/>
      <c r="D45" s="250"/>
      <c r="E45" s="167"/>
      <c r="F45" s="189"/>
      <c r="G45" s="225"/>
      <c r="H45" s="225"/>
      <c r="I45" s="225"/>
      <c r="J45" s="225"/>
      <c r="K45" s="225"/>
      <c r="L45" s="251"/>
      <c r="M45" s="91"/>
    </row>
    <row r="46" spans="1:13" ht="12.75">
      <c r="A46" s="181">
        <v>4231</v>
      </c>
      <c r="B46" s="257" t="s">
        <v>192</v>
      </c>
      <c r="C46" s="258" t="s">
        <v>671</v>
      </c>
      <c r="D46" s="250">
        <f>SUM(E46:F46)</f>
        <v>0</v>
      </c>
      <c r="E46" s="167"/>
      <c r="F46" s="189" t="s">
        <v>713</v>
      </c>
      <c r="G46" s="225"/>
      <c r="H46" s="225"/>
      <c r="I46" s="225"/>
      <c r="J46" s="225"/>
      <c r="K46" s="225"/>
      <c r="L46" s="251"/>
      <c r="M46" s="91"/>
    </row>
    <row r="47" spans="1:13" ht="12.75">
      <c r="A47" s="181">
        <v>4232</v>
      </c>
      <c r="B47" s="257" t="s">
        <v>193</v>
      </c>
      <c r="C47" s="258" t="s">
        <v>672</v>
      </c>
      <c r="D47" s="250">
        <f aca="true" t="shared" si="1" ref="D47:D53">SUM(E47:F47)</f>
        <v>600</v>
      </c>
      <c r="E47" s="167">
        <v>600</v>
      </c>
      <c r="F47" s="189" t="s">
        <v>713</v>
      </c>
      <c r="G47" s="225"/>
      <c r="H47" s="225"/>
      <c r="I47" s="225"/>
      <c r="J47" s="225"/>
      <c r="K47" s="225"/>
      <c r="L47" s="251"/>
      <c r="M47" s="91"/>
    </row>
    <row r="48" spans="1:13" ht="24">
      <c r="A48" s="181">
        <v>4233</v>
      </c>
      <c r="B48" s="257" t="s">
        <v>194</v>
      </c>
      <c r="C48" s="258" t="s">
        <v>673</v>
      </c>
      <c r="D48" s="250">
        <f t="shared" si="1"/>
        <v>0</v>
      </c>
      <c r="E48" s="167"/>
      <c r="F48" s="189" t="s">
        <v>713</v>
      </c>
      <c r="G48" s="225"/>
      <c r="H48" s="225"/>
      <c r="I48" s="225"/>
      <c r="J48" s="225"/>
      <c r="K48" s="225"/>
      <c r="L48" s="251"/>
      <c r="M48" s="91"/>
    </row>
    <row r="49" spans="1:13" ht="12.75">
      <c r="A49" s="181">
        <v>4234</v>
      </c>
      <c r="B49" s="257" t="s">
        <v>195</v>
      </c>
      <c r="C49" s="258" t="s">
        <v>674</v>
      </c>
      <c r="D49" s="250">
        <f t="shared" si="1"/>
        <v>500</v>
      </c>
      <c r="E49" s="167">
        <v>500</v>
      </c>
      <c r="F49" s="189" t="s">
        <v>713</v>
      </c>
      <c r="G49" s="225"/>
      <c r="H49" s="225"/>
      <c r="I49" s="225"/>
      <c r="J49" s="225"/>
      <c r="K49" s="225"/>
      <c r="L49" s="251"/>
      <c r="M49" s="91"/>
    </row>
    <row r="50" spans="1:13" ht="12.75">
      <c r="A50" s="181">
        <v>4235</v>
      </c>
      <c r="B50" s="261" t="s">
        <v>196</v>
      </c>
      <c r="C50" s="262">
        <v>4235</v>
      </c>
      <c r="D50" s="250">
        <f t="shared" si="1"/>
        <v>0</v>
      </c>
      <c r="E50" s="167"/>
      <c r="F50" s="189" t="s">
        <v>713</v>
      </c>
      <c r="G50" s="225"/>
      <c r="H50" s="225"/>
      <c r="I50" s="225"/>
      <c r="J50" s="225"/>
      <c r="K50" s="225"/>
      <c r="L50" s="251"/>
      <c r="M50" s="91"/>
    </row>
    <row r="51" spans="1:13" ht="24">
      <c r="A51" s="181">
        <v>4236</v>
      </c>
      <c r="B51" s="257" t="s">
        <v>197</v>
      </c>
      <c r="C51" s="258" t="s">
        <v>675</v>
      </c>
      <c r="D51" s="250">
        <f t="shared" si="1"/>
        <v>0</v>
      </c>
      <c r="E51" s="167"/>
      <c r="F51" s="189" t="s">
        <v>713</v>
      </c>
      <c r="G51" s="225"/>
      <c r="H51" s="225"/>
      <c r="I51" s="225"/>
      <c r="J51" s="225"/>
      <c r="K51" s="225"/>
      <c r="L51" s="251"/>
      <c r="M51" s="91"/>
    </row>
    <row r="52" spans="1:13" ht="12.75">
      <c r="A52" s="181">
        <v>4237</v>
      </c>
      <c r="B52" s="257" t="s">
        <v>198</v>
      </c>
      <c r="C52" s="258" t="s">
        <v>676</v>
      </c>
      <c r="D52" s="250">
        <f t="shared" si="1"/>
        <v>700</v>
      </c>
      <c r="E52" s="167">
        <v>700</v>
      </c>
      <c r="F52" s="189" t="s">
        <v>713</v>
      </c>
      <c r="G52" s="225"/>
      <c r="H52" s="225"/>
      <c r="I52" s="225"/>
      <c r="J52" s="225"/>
      <c r="K52" s="225"/>
      <c r="L52" s="251"/>
      <c r="M52" s="91"/>
    </row>
    <row r="53" spans="1:13" ht="12.75">
      <c r="A53" s="181">
        <v>4238</v>
      </c>
      <c r="B53" s="257" t="s">
        <v>199</v>
      </c>
      <c r="C53" s="258" t="s">
        <v>677</v>
      </c>
      <c r="D53" s="250">
        <f t="shared" si="1"/>
        <v>11550.6</v>
      </c>
      <c r="E53" s="167">
        <v>11550.6</v>
      </c>
      <c r="F53" s="189" t="s">
        <v>713</v>
      </c>
      <c r="G53" s="225"/>
      <c r="H53" s="225"/>
      <c r="I53" s="225"/>
      <c r="J53" s="225"/>
      <c r="K53" s="225"/>
      <c r="L53" s="251"/>
      <c r="M53" s="91"/>
    </row>
    <row r="54" spans="1:13" ht="24">
      <c r="A54" s="181">
        <v>4240</v>
      </c>
      <c r="B54" s="259" t="s">
        <v>789</v>
      </c>
      <c r="C54" s="254" t="s">
        <v>707</v>
      </c>
      <c r="D54" s="250">
        <f>SUM(D56)</f>
        <v>1100</v>
      </c>
      <c r="E54" s="167">
        <f>SUM(E56)</f>
        <v>1100</v>
      </c>
      <c r="F54" s="189" t="s">
        <v>713</v>
      </c>
      <c r="G54" s="225"/>
      <c r="H54" s="225"/>
      <c r="I54" s="225"/>
      <c r="J54" s="225"/>
      <c r="K54" s="225"/>
      <c r="L54" s="251"/>
      <c r="M54" s="91"/>
    </row>
    <row r="55" spans="1:13" ht="12.75">
      <c r="A55" s="181"/>
      <c r="B55" s="249" t="s">
        <v>285</v>
      </c>
      <c r="C55" s="254"/>
      <c r="D55" s="250"/>
      <c r="E55" s="167"/>
      <c r="F55" s="189"/>
      <c r="G55" s="225"/>
      <c r="H55" s="225"/>
      <c r="I55" s="225"/>
      <c r="J55" s="225"/>
      <c r="K55" s="225"/>
      <c r="L55" s="251"/>
      <c r="M55" s="91"/>
    </row>
    <row r="56" spans="1:13" ht="12.75">
      <c r="A56" s="181">
        <v>4241</v>
      </c>
      <c r="B56" s="257" t="s">
        <v>200</v>
      </c>
      <c r="C56" s="258" t="s">
        <v>678</v>
      </c>
      <c r="D56" s="250">
        <f>SUM(E56:F56)</f>
        <v>1100</v>
      </c>
      <c r="E56" s="167">
        <v>1100</v>
      </c>
      <c r="F56" s="189" t="s">
        <v>713</v>
      </c>
      <c r="G56" s="225"/>
      <c r="H56" s="225"/>
      <c r="I56" s="225"/>
      <c r="J56" s="225"/>
      <c r="K56" s="225"/>
      <c r="L56" s="251"/>
      <c r="M56" s="91"/>
    </row>
    <row r="57" spans="1:13" ht="28.5" customHeight="1">
      <c r="A57" s="181">
        <v>4250</v>
      </c>
      <c r="B57" s="259" t="s">
        <v>790</v>
      </c>
      <c r="C57" s="254" t="s">
        <v>707</v>
      </c>
      <c r="D57" s="250">
        <f>SUM(D59:D60)</f>
        <v>3300</v>
      </c>
      <c r="E57" s="167">
        <f>SUM(E59:E60)</f>
        <v>3300</v>
      </c>
      <c r="F57" s="189" t="s">
        <v>713</v>
      </c>
      <c r="G57" s="225"/>
      <c r="H57" s="225"/>
      <c r="I57" s="225"/>
      <c r="J57" s="225"/>
      <c r="K57" s="225"/>
      <c r="L57" s="251"/>
      <c r="M57" s="91"/>
    </row>
    <row r="58" spans="1:13" ht="12.75">
      <c r="A58" s="181"/>
      <c r="B58" s="249" t="s">
        <v>285</v>
      </c>
      <c r="C58" s="254"/>
      <c r="D58" s="250"/>
      <c r="E58" s="167"/>
      <c r="F58" s="189"/>
      <c r="G58" s="225"/>
      <c r="H58" s="225"/>
      <c r="I58" s="225"/>
      <c r="J58" s="225"/>
      <c r="K58" s="225"/>
      <c r="L58" s="251"/>
      <c r="M58" s="91"/>
    </row>
    <row r="59" spans="1:13" ht="24">
      <c r="A59" s="181">
        <v>4251</v>
      </c>
      <c r="B59" s="257" t="s">
        <v>201</v>
      </c>
      <c r="C59" s="258" t="s">
        <v>679</v>
      </c>
      <c r="D59" s="250">
        <f>SUM(E59:F59)</f>
        <v>1000</v>
      </c>
      <c r="E59" s="167">
        <v>1000</v>
      </c>
      <c r="F59" s="189" t="s">
        <v>713</v>
      </c>
      <c r="G59" s="225"/>
      <c r="H59" s="225"/>
      <c r="I59" s="225"/>
      <c r="J59" s="225"/>
      <c r="K59" s="225"/>
      <c r="L59" s="251"/>
      <c r="M59" s="91"/>
    </row>
    <row r="60" spans="1:13" ht="24">
      <c r="A60" s="181">
        <v>4252</v>
      </c>
      <c r="B60" s="257" t="s">
        <v>202</v>
      </c>
      <c r="C60" s="258" t="s">
        <v>680</v>
      </c>
      <c r="D60" s="250">
        <f>SUM(E60:F60)</f>
        <v>2300</v>
      </c>
      <c r="E60" s="167">
        <v>2300</v>
      </c>
      <c r="F60" s="189" t="s">
        <v>713</v>
      </c>
      <c r="G60" s="225"/>
      <c r="H60" s="225"/>
      <c r="I60" s="225"/>
      <c r="J60" s="225"/>
      <c r="K60" s="225"/>
      <c r="L60" s="251"/>
      <c r="M60" s="91"/>
    </row>
    <row r="61" spans="1:13" ht="33">
      <c r="A61" s="181">
        <v>4260</v>
      </c>
      <c r="B61" s="259" t="s">
        <v>791</v>
      </c>
      <c r="C61" s="254" t="s">
        <v>707</v>
      </c>
      <c r="D61" s="250">
        <f>SUM(D63:D70)</f>
        <v>8550</v>
      </c>
      <c r="E61" s="167">
        <f>SUM(E63:E70)</f>
        <v>8550</v>
      </c>
      <c r="F61" s="189" t="s">
        <v>713</v>
      </c>
      <c r="G61" s="225"/>
      <c r="H61" s="225"/>
      <c r="I61" s="225"/>
      <c r="J61" s="225"/>
      <c r="K61" s="225"/>
      <c r="L61" s="251"/>
      <c r="M61" s="91"/>
    </row>
    <row r="62" spans="1:13" ht="12.75">
      <c r="A62" s="181"/>
      <c r="B62" s="249" t="s">
        <v>285</v>
      </c>
      <c r="C62" s="254"/>
      <c r="D62" s="250"/>
      <c r="E62" s="167"/>
      <c r="F62" s="189"/>
      <c r="G62" s="225"/>
      <c r="H62" s="225"/>
      <c r="I62" s="225"/>
      <c r="J62" s="225"/>
      <c r="K62" s="225"/>
      <c r="L62" s="251"/>
      <c r="M62" s="91"/>
    </row>
    <row r="63" spans="1:13" ht="12.75">
      <c r="A63" s="181">
        <v>4261</v>
      </c>
      <c r="B63" s="257" t="s">
        <v>209</v>
      </c>
      <c r="C63" s="258" t="s">
        <v>681</v>
      </c>
      <c r="D63" s="250">
        <f aca="true" t="shared" si="2" ref="D63:D70">SUM(E63:F63)</f>
        <v>900</v>
      </c>
      <c r="E63" s="167">
        <v>900</v>
      </c>
      <c r="F63" s="189" t="s">
        <v>713</v>
      </c>
      <c r="G63" s="225"/>
      <c r="H63" s="225"/>
      <c r="I63" s="225"/>
      <c r="J63" s="225"/>
      <c r="K63" s="225"/>
      <c r="L63" s="251"/>
      <c r="M63" s="91"/>
    </row>
    <row r="64" spans="1:13" ht="12.75">
      <c r="A64" s="181">
        <v>4262</v>
      </c>
      <c r="B64" s="257" t="s">
        <v>210</v>
      </c>
      <c r="C64" s="258" t="s">
        <v>682</v>
      </c>
      <c r="D64" s="250">
        <f t="shared" si="2"/>
        <v>0</v>
      </c>
      <c r="E64" s="167">
        <v>0</v>
      </c>
      <c r="F64" s="189" t="s">
        <v>713</v>
      </c>
      <c r="G64" s="225"/>
      <c r="H64" s="225"/>
      <c r="I64" s="225"/>
      <c r="J64" s="225"/>
      <c r="K64" s="225"/>
      <c r="L64" s="251"/>
      <c r="M64" s="91"/>
    </row>
    <row r="65" spans="1:13" ht="24">
      <c r="A65" s="181">
        <v>4263</v>
      </c>
      <c r="B65" s="257" t="s">
        <v>598</v>
      </c>
      <c r="C65" s="258" t="s">
        <v>683</v>
      </c>
      <c r="D65" s="250">
        <f t="shared" si="2"/>
        <v>0</v>
      </c>
      <c r="E65" s="167"/>
      <c r="F65" s="189" t="s">
        <v>713</v>
      </c>
      <c r="G65" s="225"/>
      <c r="H65" s="225"/>
      <c r="I65" s="225"/>
      <c r="J65" s="225"/>
      <c r="K65" s="225"/>
      <c r="L65" s="251"/>
      <c r="M65" s="91"/>
    </row>
    <row r="66" spans="1:13" ht="12.75">
      <c r="A66" s="181">
        <v>4264</v>
      </c>
      <c r="B66" s="257" t="s">
        <v>211</v>
      </c>
      <c r="C66" s="258" t="s">
        <v>684</v>
      </c>
      <c r="D66" s="250">
        <f t="shared" si="2"/>
        <v>4000</v>
      </c>
      <c r="E66" s="167">
        <v>4000</v>
      </c>
      <c r="F66" s="189" t="s">
        <v>713</v>
      </c>
      <c r="G66" s="225"/>
      <c r="H66" s="225"/>
      <c r="I66" s="225"/>
      <c r="J66" s="225"/>
      <c r="K66" s="225"/>
      <c r="L66" s="251"/>
      <c r="M66" s="91"/>
    </row>
    <row r="67" spans="1:13" ht="24">
      <c r="A67" s="181">
        <v>4265</v>
      </c>
      <c r="B67" s="263" t="s">
        <v>212</v>
      </c>
      <c r="C67" s="258" t="s">
        <v>685</v>
      </c>
      <c r="D67" s="250">
        <f t="shared" si="2"/>
        <v>0</v>
      </c>
      <c r="E67" s="167"/>
      <c r="F67" s="189" t="s">
        <v>713</v>
      </c>
      <c r="G67" s="225"/>
      <c r="H67" s="225"/>
      <c r="I67" s="225"/>
      <c r="J67" s="225"/>
      <c r="K67" s="225"/>
      <c r="L67" s="251"/>
      <c r="M67" s="91"/>
    </row>
    <row r="68" spans="1:13" ht="12.75">
      <c r="A68" s="181">
        <v>4266</v>
      </c>
      <c r="B68" s="257" t="s">
        <v>213</v>
      </c>
      <c r="C68" s="258" t="s">
        <v>686</v>
      </c>
      <c r="D68" s="250">
        <f t="shared" si="2"/>
        <v>0</v>
      </c>
      <c r="E68" s="167"/>
      <c r="F68" s="189" t="s">
        <v>713</v>
      </c>
      <c r="G68" s="225"/>
      <c r="H68" s="225"/>
      <c r="I68" s="225"/>
      <c r="J68" s="225"/>
      <c r="K68" s="225"/>
      <c r="L68" s="251"/>
      <c r="M68" s="91"/>
    </row>
    <row r="69" spans="1:13" ht="12.75">
      <c r="A69" s="181">
        <v>4267</v>
      </c>
      <c r="B69" s="257" t="s">
        <v>214</v>
      </c>
      <c r="C69" s="258" t="s">
        <v>687</v>
      </c>
      <c r="D69" s="250">
        <f t="shared" si="2"/>
        <v>1000</v>
      </c>
      <c r="E69" s="167">
        <v>1000</v>
      </c>
      <c r="F69" s="189" t="s">
        <v>713</v>
      </c>
      <c r="G69" s="225"/>
      <c r="H69" s="225"/>
      <c r="I69" s="225"/>
      <c r="J69" s="225"/>
      <c r="K69" s="225"/>
      <c r="L69" s="251"/>
      <c r="M69" s="91"/>
    </row>
    <row r="70" spans="1:13" ht="12.75">
      <c r="A70" s="181">
        <v>4268</v>
      </c>
      <c r="B70" s="257" t="s">
        <v>215</v>
      </c>
      <c r="C70" s="258" t="s">
        <v>688</v>
      </c>
      <c r="D70" s="250">
        <f t="shared" si="2"/>
        <v>2650</v>
      </c>
      <c r="E70" s="167">
        <v>2650</v>
      </c>
      <c r="F70" s="189" t="s">
        <v>713</v>
      </c>
      <c r="G70" s="225"/>
      <c r="H70" s="225"/>
      <c r="I70" s="225"/>
      <c r="J70" s="225"/>
      <c r="K70" s="225"/>
      <c r="L70" s="251"/>
      <c r="M70" s="91"/>
    </row>
    <row r="71" spans="1:13" ht="11.25" customHeight="1">
      <c r="A71" s="181">
        <v>4300</v>
      </c>
      <c r="B71" s="259" t="s">
        <v>792</v>
      </c>
      <c r="C71" s="254" t="s">
        <v>707</v>
      </c>
      <c r="D71" s="250">
        <f>SUM(D73,D77,D81)</f>
        <v>0</v>
      </c>
      <c r="E71" s="167">
        <f>SUM(E73,E77,E81)</f>
        <v>0</v>
      </c>
      <c r="F71" s="189" t="s">
        <v>713</v>
      </c>
      <c r="G71" s="225"/>
      <c r="H71" s="225"/>
      <c r="I71" s="225"/>
      <c r="J71" s="225"/>
      <c r="K71" s="225"/>
      <c r="L71" s="251"/>
      <c r="M71" s="91"/>
    </row>
    <row r="72" spans="1:13" ht="12.75">
      <c r="A72" s="181"/>
      <c r="B72" s="249" t="s">
        <v>287</v>
      </c>
      <c r="C72" s="245"/>
      <c r="D72" s="250"/>
      <c r="E72" s="167"/>
      <c r="F72" s="168"/>
      <c r="G72" s="225"/>
      <c r="H72" s="225"/>
      <c r="I72" s="225"/>
      <c r="J72" s="225"/>
      <c r="K72" s="225"/>
      <c r="L72" s="251"/>
      <c r="M72" s="91"/>
    </row>
    <row r="73" spans="1:13" ht="12.75">
      <c r="A73" s="181">
        <v>4310</v>
      </c>
      <c r="B73" s="259" t="s">
        <v>793</v>
      </c>
      <c r="C73" s="254" t="s">
        <v>707</v>
      </c>
      <c r="D73" s="250">
        <f>SUM(D75:D76)</f>
        <v>0</v>
      </c>
      <c r="E73" s="167">
        <f>SUM(E75:E76)</f>
        <v>0</v>
      </c>
      <c r="F73" s="168" t="s">
        <v>714</v>
      </c>
      <c r="G73" s="225"/>
      <c r="H73" s="225"/>
      <c r="I73" s="225"/>
      <c r="J73" s="225"/>
      <c r="K73" s="225"/>
      <c r="L73" s="251"/>
      <c r="M73" s="91"/>
    </row>
    <row r="74" spans="1:13" ht="12.75">
      <c r="A74" s="181"/>
      <c r="B74" s="249" t="s">
        <v>285</v>
      </c>
      <c r="C74" s="254"/>
      <c r="D74" s="250"/>
      <c r="E74" s="167"/>
      <c r="F74" s="189"/>
      <c r="G74" s="225"/>
      <c r="H74" s="225"/>
      <c r="I74" s="225"/>
      <c r="J74" s="225"/>
      <c r="K74" s="225"/>
      <c r="L74" s="251"/>
      <c r="M74" s="91"/>
    </row>
    <row r="75" spans="1:13" ht="12.75">
      <c r="A75" s="181">
        <v>4311</v>
      </c>
      <c r="B75" s="257" t="s">
        <v>269</v>
      </c>
      <c r="C75" s="258" t="s">
        <v>689</v>
      </c>
      <c r="D75" s="250">
        <f>SUM(E75:F75)</f>
        <v>0</v>
      </c>
      <c r="E75" s="167"/>
      <c r="F75" s="189" t="s">
        <v>713</v>
      </c>
      <c r="G75" s="225"/>
      <c r="H75" s="225"/>
      <c r="I75" s="225"/>
      <c r="J75" s="225"/>
      <c r="K75" s="225"/>
      <c r="L75" s="251"/>
      <c r="M75" s="91"/>
    </row>
    <row r="76" spans="1:13" ht="12.75">
      <c r="A76" s="181">
        <v>4312</v>
      </c>
      <c r="B76" s="257" t="s">
        <v>270</v>
      </c>
      <c r="C76" s="258" t="s">
        <v>690</v>
      </c>
      <c r="D76" s="250">
        <f>SUM(E76:F76)</f>
        <v>0</v>
      </c>
      <c r="E76" s="167"/>
      <c r="F76" s="189" t="s">
        <v>713</v>
      </c>
      <c r="G76" s="225"/>
      <c r="H76" s="225"/>
      <c r="I76" s="225"/>
      <c r="J76" s="225"/>
      <c r="K76" s="225"/>
      <c r="L76" s="251"/>
      <c r="M76" s="91"/>
    </row>
    <row r="77" spans="1:13" ht="12.75">
      <c r="A77" s="181">
        <v>4320</v>
      </c>
      <c r="B77" s="259" t="s">
        <v>794</v>
      </c>
      <c r="C77" s="254" t="s">
        <v>707</v>
      </c>
      <c r="D77" s="250">
        <f>SUM(D79:D80)</f>
        <v>0</v>
      </c>
      <c r="E77" s="167">
        <f>SUM(E79:E80)</f>
        <v>0</v>
      </c>
      <c r="F77" s="168" t="s">
        <v>714</v>
      </c>
      <c r="G77" s="225"/>
      <c r="H77" s="225"/>
      <c r="I77" s="225"/>
      <c r="J77" s="225"/>
      <c r="K77" s="225"/>
      <c r="L77" s="251"/>
      <c r="M77" s="91"/>
    </row>
    <row r="78" spans="1:13" ht="12.75">
      <c r="A78" s="181"/>
      <c r="B78" s="249" t="s">
        <v>285</v>
      </c>
      <c r="C78" s="254"/>
      <c r="D78" s="250"/>
      <c r="E78" s="167"/>
      <c r="F78" s="189"/>
      <c r="G78" s="225"/>
      <c r="H78" s="225"/>
      <c r="I78" s="225"/>
      <c r="J78" s="225"/>
      <c r="K78" s="225"/>
      <c r="L78" s="251"/>
      <c r="M78" s="91"/>
    </row>
    <row r="79" spans="1:13" ht="15.75" customHeight="1">
      <c r="A79" s="181">
        <v>4321</v>
      </c>
      <c r="B79" s="257" t="s">
        <v>271</v>
      </c>
      <c r="C79" s="258" t="s">
        <v>691</v>
      </c>
      <c r="D79" s="250">
        <f>SUM(E79:F79)</f>
        <v>0</v>
      </c>
      <c r="E79" s="167"/>
      <c r="F79" s="189" t="s">
        <v>713</v>
      </c>
      <c r="G79" s="225"/>
      <c r="H79" s="225"/>
      <c r="I79" s="225"/>
      <c r="J79" s="225"/>
      <c r="K79" s="225"/>
      <c r="L79" s="251"/>
      <c r="M79" s="91"/>
    </row>
    <row r="80" spans="1:13" ht="12.75">
      <c r="A80" s="181">
        <v>4322</v>
      </c>
      <c r="B80" s="257" t="s">
        <v>272</v>
      </c>
      <c r="C80" s="258" t="s">
        <v>692</v>
      </c>
      <c r="D80" s="250">
        <f>SUM(E80:F80)</f>
        <v>0</v>
      </c>
      <c r="E80" s="167"/>
      <c r="F80" s="189" t="s">
        <v>713</v>
      </c>
      <c r="G80" s="225"/>
      <c r="H80" s="225"/>
      <c r="I80" s="225"/>
      <c r="J80" s="225"/>
      <c r="K80" s="225"/>
      <c r="L80" s="251"/>
      <c r="M80" s="91"/>
    </row>
    <row r="81" spans="1:13" ht="22.5">
      <c r="A81" s="181">
        <v>4330</v>
      </c>
      <c r="B81" s="259" t="s">
        <v>795</v>
      </c>
      <c r="C81" s="254" t="s">
        <v>707</v>
      </c>
      <c r="D81" s="250">
        <f>SUM(D83:D85)</f>
        <v>0</v>
      </c>
      <c r="E81" s="167">
        <f>SUM(E83:E85)</f>
        <v>0</v>
      </c>
      <c r="F81" s="189" t="s">
        <v>713</v>
      </c>
      <c r="G81" s="225"/>
      <c r="H81" s="225"/>
      <c r="I81" s="225"/>
      <c r="J81" s="225"/>
      <c r="K81" s="225"/>
      <c r="L81" s="251"/>
      <c r="M81" s="91"/>
    </row>
    <row r="82" spans="1:13" ht="12.75">
      <c r="A82" s="181"/>
      <c r="B82" s="249" t="s">
        <v>285</v>
      </c>
      <c r="C82" s="254"/>
      <c r="D82" s="250"/>
      <c r="E82" s="167"/>
      <c r="F82" s="189"/>
      <c r="G82" s="225"/>
      <c r="H82" s="225"/>
      <c r="I82" s="225"/>
      <c r="J82" s="225"/>
      <c r="K82" s="225"/>
      <c r="L82" s="251"/>
      <c r="M82" s="91"/>
    </row>
    <row r="83" spans="1:13" ht="24">
      <c r="A83" s="181">
        <v>4331</v>
      </c>
      <c r="B83" s="257" t="s">
        <v>274</v>
      </c>
      <c r="C83" s="258" t="s">
        <v>693</v>
      </c>
      <c r="D83" s="250">
        <f>SUM(E83:F83)</f>
        <v>0</v>
      </c>
      <c r="E83" s="167"/>
      <c r="F83" s="189" t="s">
        <v>713</v>
      </c>
      <c r="G83" s="225"/>
      <c r="H83" s="225"/>
      <c r="I83" s="225"/>
      <c r="J83" s="225"/>
      <c r="K83" s="225"/>
      <c r="L83" s="251"/>
      <c r="M83" s="91"/>
    </row>
    <row r="84" spans="1:13" ht="12.75">
      <c r="A84" s="181">
        <v>4332</v>
      </c>
      <c r="B84" s="257" t="s">
        <v>275</v>
      </c>
      <c r="C84" s="258" t="s">
        <v>694</v>
      </c>
      <c r="D84" s="250">
        <f>SUM(E84:F84)</f>
        <v>0</v>
      </c>
      <c r="E84" s="167"/>
      <c r="F84" s="189" t="s">
        <v>713</v>
      </c>
      <c r="G84" s="225"/>
      <c r="H84" s="225"/>
      <c r="I84" s="225"/>
      <c r="J84" s="225"/>
      <c r="K84" s="225"/>
      <c r="L84" s="251"/>
      <c r="M84" s="91"/>
    </row>
    <row r="85" spans="1:13" ht="12.75">
      <c r="A85" s="181">
        <v>4333</v>
      </c>
      <c r="B85" s="257" t="s">
        <v>276</v>
      </c>
      <c r="C85" s="258" t="s">
        <v>695</v>
      </c>
      <c r="D85" s="250">
        <f>SUM(E85:F85)</f>
        <v>0</v>
      </c>
      <c r="E85" s="167"/>
      <c r="F85" s="189" t="s">
        <v>713</v>
      </c>
      <c r="G85" s="225"/>
      <c r="H85" s="225"/>
      <c r="I85" s="225"/>
      <c r="J85" s="225"/>
      <c r="K85" s="225"/>
      <c r="L85" s="251"/>
      <c r="M85" s="91"/>
    </row>
    <row r="86" spans="1:13" ht="12.75">
      <c r="A86" s="181">
        <v>4400</v>
      </c>
      <c r="B86" s="257" t="s">
        <v>796</v>
      </c>
      <c r="C86" s="254" t="s">
        <v>707</v>
      </c>
      <c r="D86" s="250">
        <f>SUM(D88,D92)</f>
        <v>301767.3</v>
      </c>
      <c r="E86" s="167">
        <f>SUM(E88,E92)</f>
        <v>301767.3</v>
      </c>
      <c r="F86" s="189" t="s">
        <v>713</v>
      </c>
      <c r="G86" s="225"/>
      <c r="H86" s="225"/>
      <c r="I86" s="225"/>
      <c r="J86" s="225"/>
      <c r="K86" s="225"/>
      <c r="L86" s="251"/>
      <c r="M86" s="91"/>
    </row>
    <row r="87" spans="1:13" ht="12.75">
      <c r="A87" s="181"/>
      <c r="B87" s="249" t="s">
        <v>287</v>
      </c>
      <c r="C87" s="245"/>
      <c r="D87" s="250"/>
      <c r="E87" s="167"/>
      <c r="F87" s="168"/>
      <c r="G87" s="225"/>
      <c r="H87" s="225"/>
      <c r="I87" s="225"/>
      <c r="J87" s="225"/>
      <c r="K87" s="225"/>
      <c r="L87" s="251"/>
      <c r="M87" s="91"/>
    </row>
    <row r="88" spans="1:13" ht="24">
      <c r="A88" s="181">
        <v>4410</v>
      </c>
      <c r="B88" s="259" t="s">
        <v>797</v>
      </c>
      <c r="C88" s="254" t="s">
        <v>707</v>
      </c>
      <c r="D88" s="250">
        <f>SUM(D90:D91)</f>
        <v>301767.3</v>
      </c>
      <c r="E88" s="167">
        <f>SUM(E90:E91)</f>
        <v>301767.3</v>
      </c>
      <c r="F88" s="168" t="s">
        <v>714</v>
      </c>
      <c r="G88" s="225"/>
      <c r="H88" s="225"/>
      <c r="I88" s="225"/>
      <c r="J88" s="225"/>
      <c r="K88" s="225"/>
      <c r="L88" s="251"/>
      <c r="M88" s="91"/>
    </row>
    <row r="89" spans="1:13" ht="12.75">
      <c r="A89" s="181"/>
      <c r="B89" s="249" t="s">
        <v>285</v>
      </c>
      <c r="C89" s="254"/>
      <c r="D89" s="250"/>
      <c r="E89" s="167"/>
      <c r="F89" s="189"/>
      <c r="G89" s="225"/>
      <c r="H89" s="225"/>
      <c r="I89" s="225"/>
      <c r="J89" s="225"/>
      <c r="K89" s="225"/>
      <c r="L89" s="251"/>
      <c r="M89" s="91"/>
    </row>
    <row r="90" spans="1:13" ht="24">
      <c r="A90" s="181">
        <v>4411</v>
      </c>
      <c r="B90" s="257" t="s">
        <v>277</v>
      </c>
      <c r="C90" s="258" t="s">
        <v>696</v>
      </c>
      <c r="D90" s="250">
        <f>SUM(E90:F90)</f>
        <v>301767.3</v>
      </c>
      <c r="E90" s="167">
        <v>301767.3</v>
      </c>
      <c r="F90" s="189" t="s">
        <v>713</v>
      </c>
      <c r="G90" s="225"/>
      <c r="H90" s="225"/>
      <c r="I90" s="225"/>
      <c r="J90" s="225"/>
      <c r="K90" s="225"/>
      <c r="L90" s="251"/>
      <c r="M90" s="91"/>
    </row>
    <row r="91" spans="1:13" ht="24">
      <c r="A91" s="181">
        <v>4412</v>
      </c>
      <c r="B91" s="257" t="s">
        <v>280</v>
      </c>
      <c r="C91" s="258" t="s">
        <v>697</v>
      </c>
      <c r="D91" s="250">
        <f>SUM(E91:F91)</f>
        <v>0</v>
      </c>
      <c r="E91" s="167"/>
      <c r="F91" s="189" t="s">
        <v>713</v>
      </c>
      <c r="G91" s="225"/>
      <c r="H91" s="225"/>
      <c r="I91" s="225"/>
      <c r="J91" s="225"/>
      <c r="K91" s="225"/>
      <c r="L91" s="251"/>
      <c r="M91" s="91"/>
    </row>
    <row r="92" spans="1:13" ht="24">
      <c r="A92" s="181">
        <v>4420</v>
      </c>
      <c r="B92" s="259" t="s">
        <v>798</v>
      </c>
      <c r="C92" s="254" t="s">
        <v>707</v>
      </c>
      <c r="D92" s="250">
        <f>SUM(D94:D95)</f>
        <v>0</v>
      </c>
      <c r="E92" s="167">
        <f>SUM(E94:E95)</f>
        <v>0</v>
      </c>
      <c r="F92" s="168" t="s">
        <v>714</v>
      </c>
      <c r="G92" s="225"/>
      <c r="H92" s="225"/>
      <c r="I92" s="225"/>
      <c r="J92" s="225"/>
      <c r="K92" s="225"/>
      <c r="L92" s="251"/>
      <c r="M92" s="91"/>
    </row>
    <row r="93" spans="1:13" ht="12.75">
      <c r="A93" s="181"/>
      <c r="B93" s="249" t="s">
        <v>285</v>
      </c>
      <c r="C93" s="254"/>
      <c r="D93" s="250"/>
      <c r="E93" s="167"/>
      <c r="F93" s="189"/>
      <c r="G93" s="225"/>
      <c r="H93" s="225"/>
      <c r="I93" s="225"/>
      <c r="J93" s="225"/>
      <c r="K93" s="225"/>
      <c r="L93" s="251"/>
      <c r="M93" s="91"/>
    </row>
    <row r="94" spans="1:13" ht="24">
      <c r="A94" s="181">
        <v>4421</v>
      </c>
      <c r="B94" s="257" t="s">
        <v>245</v>
      </c>
      <c r="C94" s="258" t="s">
        <v>698</v>
      </c>
      <c r="D94" s="250">
        <f>SUM(E94:F94)</f>
        <v>0</v>
      </c>
      <c r="E94" s="167"/>
      <c r="F94" s="189" t="s">
        <v>713</v>
      </c>
      <c r="G94" s="225"/>
      <c r="H94" s="225"/>
      <c r="I94" s="225"/>
      <c r="J94" s="225"/>
      <c r="K94" s="225"/>
      <c r="L94" s="251"/>
      <c r="M94" s="91"/>
    </row>
    <row r="95" spans="1:13" ht="24">
      <c r="A95" s="181">
        <v>4422</v>
      </c>
      <c r="B95" s="257" t="s">
        <v>364</v>
      </c>
      <c r="C95" s="258" t="s">
        <v>699</v>
      </c>
      <c r="D95" s="250">
        <f>SUM(E95:F95)</f>
        <v>0</v>
      </c>
      <c r="E95" s="167"/>
      <c r="F95" s="189" t="s">
        <v>713</v>
      </c>
      <c r="G95" s="225"/>
      <c r="H95" s="225"/>
      <c r="I95" s="225"/>
      <c r="J95" s="225"/>
      <c r="K95" s="225"/>
      <c r="L95" s="251"/>
      <c r="M95" s="91"/>
    </row>
    <row r="96" spans="1:13" ht="22.5">
      <c r="A96" s="181">
        <v>4500</v>
      </c>
      <c r="B96" s="263" t="s">
        <v>799</v>
      </c>
      <c r="C96" s="254" t="s">
        <v>707</v>
      </c>
      <c r="D96" s="250">
        <f>SUM(D98,D102,D106,D118)</f>
        <v>22880</v>
      </c>
      <c r="E96" s="167">
        <f>SUM(E98,E102,E106,E118)</f>
        <v>22880</v>
      </c>
      <c r="F96" s="189" t="s">
        <v>713</v>
      </c>
      <c r="G96" s="225"/>
      <c r="H96" s="225"/>
      <c r="I96" s="225"/>
      <c r="J96" s="225"/>
      <c r="K96" s="225"/>
      <c r="L96" s="251"/>
      <c r="M96" s="91"/>
    </row>
    <row r="97" spans="1:13" ht="12.75">
      <c r="A97" s="181"/>
      <c r="B97" s="249" t="s">
        <v>287</v>
      </c>
      <c r="C97" s="245"/>
      <c r="D97" s="250"/>
      <c r="E97" s="167"/>
      <c r="F97" s="168"/>
      <c r="G97" s="225"/>
      <c r="H97" s="225"/>
      <c r="I97" s="225"/>
      <c r="J97" s="225"/>
      <c r="K97" s="225"/>
      <c r="L97" s="251"/>
      <c r="M97" s="91"/>
    </row>
    <row r="98" spans="1:13" ht="24">
      <c r="A98" s="181">
        <v>4510</v>
      </c>
      <c r="B98" s="264" t="s">
        <v>800</v>
      </c>
      <c r="C98" s="254" t="s">
        <v>707</v>
      </c>
      <c r="D98" s="250">
        <f>SUM(D100:D101)</f>
        <v>0</v>
      </c>
      <c r="E98" s="167">
        <f>SUM(E100:E101)</f>
        <v>0</v>
      </c>
      <c r="F98" s="168" t="s">
        <v>714</v>
      </c>
      <c r="G98" s="225"/>
      <c r="H98" s="225"/>
      <c r="I98" s="225"/>
      <c r="J98" s="225"/>
      <c r="K98" s="225"/>
      <c r="L98" s="251"/>
      <c r="M98" s="91"/>
    </row>
    <row r="99" spans="1:13" ht="12.75">
      <c r="A99" s="181"/>
      <c r="B99" s="249" t="s">
        <v>285</v>
      </c>
      <c r="C99" s="254"/>
      <c r="D99" s="250"/>
      <c r="E99" s="167"/>
      <c r="F99" s="189"/>
      <c r="G99" s="225"/>
      <c r="H99" s="225"/>
      <c r="I99" s="225"/>
      <c r="J99" s="225"/>
      <c r="K99" s="225"/>
      <c r="L99" s="251"/>
      <c r="M99" s="91"/>
    </row>
    <row r="100" spans="1:13" ht="24">
      <c r="A100" s="181">
        <v>4511</v>
      </c>
      <c r="B100" s="265" t="s">
        <v>801</v>
      </c>
      <c r="C100" s="258" t="s">
        <v>700</v>
      </c>
      <c r="D100" s="250">
        <f>SUM(E100:F100)</f>
        <v>0</v>
      </c>
      <c r="E100" s="266"/>
      <c r="F100" s="189" t="s">
        <v>713</v>
      </c>
      <c r="G100" s="225"/>
      <c r="H100" s="225"/>
      <c r="I100" s="225"/>
      <c r="J100" s="225"/>
      <c r="K100" s="225"/>
      <c r="L100" s="251"/>
      <c r="M100" s="91"/>
    </row>
    <row r="101" spans="1:13" ht="24">
      <c r="A101" s="181">
        <v>4512</v>
      </c>
      <c r="B101" s="257" t="s">
        <v>365</v>
      </c>
      <c r="C101" s="258" t="s">
        <v>701</v>
      </c>
      <c r="D101" s="250">
        <f>SUM(E101:F101)</f>
        <v>0</v>
      </c>
      <c r="E101" s="267"/>
      <c r="F101" s="189" t="s">
        <v>713</v>
      </c>
      <c r="G101" s="225"/>
      <c r="H101" s="225"/>
      <c r="I101" s="225"/>
      <c r="J101" s="225"/>
      <c r="K101" s="225"/>
      <c r="L101" s="251"/>
      <c r="M101" s="91"/>
    </row>
    <row r="102" spans="1:13" ht="24">
      <c r="A102" s="181">
        <v>4520</v>
      </c>
      <c r="B102" s="264" t="s">
        <v>802</v>
      </c>
      <c r="C102" s="254" t="s">
        <v>707</v>
      </c>
      <c r="D102" s="250">
        <f>SUM(D104:D105)</f>
        <v>0</v>
      </c>
      <c r="E102" s="167">
        <f>SUM(E104:E105)</f>
        <v>0</v>
      </c>
      <c r="F102" s="168" t="s">
        <v>714</v>
      </c>
      <c r="G102" s="225"/>
      <c r="H102" s="225"/>
      <c r="I102" s="225"/>
      <c r="J102" s="225"/>
      <c r="K102" s="225"/>
      <c r="L102" s="251"/>
      <c r="M102" s="91"/>
    </row>
    <row r="103" spans="1:13" ht="12.75">
      <c r="A103" s="181"/>
      <c r="B103" s="249" t="s">
        <v>285</v>
      </c>
      <c r="C103" s="254"/>
      <c r="D103" s="250"/>
      <c r="E103" s="167"/>
      <c r="F103" s="189"/>
      <c r="G103" s="225"/>
      <c r="H103" s="225"/>
      <c r="I103" s="225"/>
      <c r="J103" s="225"/>
      <c r="K103" s="225"/>
      <c r="L103" s="251"/>
      <c r="M103" s="91"/>
    </row>
    <row r="104" spans="1:13" ht="30" customHeight="1">
      <c r="A104" s="181">
        <v>4521</v>
      </c>
      <c r="B104" s="257" t="s">
        <v>328</v>
      </c>
      <c r="C104" s="258" t="s">
        <v>702</v>
      </c>
      <c r="D104" s="250">
        <f>SUM(E104:F104)</f>
        <v>0</v>
      </c>
      <c r="E104" s="167"/>
      <c r="F104" s="189" t="s">
        <v>713</v>
      </c>
      <c r="G104" s="225"/>
      <c r="H104" s="225"/>
      <c r="I104" s="225"/>
      <c r="J104" s="225"/>
      <c r="K104" s="225"/>
      <c r="L104" s="251"/>
      <c r="M104" s="91"/>
    </row>
    <row r="105" spans="1:13" ht="24">
      <c r="A105" s="181">
        <v>4522</v>
      </c>
      <c r="B105" s="257" t="s">
        <v>340</v>
      </c>
      <c r="C105" s="258" t="s">
        <v>703</v>
      </c>
      <c r="D105" s="250">
        <f>SUM(E105:F105)</f>
        <v>0</v>
      </c>
      <c r="E105" s="268"/>
      <c r="F105" s="189" t="s">
        <v>713</v>
      </c>
      <c r="G105" s="225"/>
      <c r="H105" s="225"/>
      <c r="I105" s="225"/>
      <c r="J105" s="225"/>
      <c r="K105" s="225"/>
      <c r="L105" s="251"/>
      <c r="M105" s="91"/>
    </row>
    <row r="106" spans="1:13" ht="38.25" customHeight="1">
      <c r="A106" s="181">
        <v>4530</v>
      </c>
      <c r="B106" s="264" t="s">
        <v>803</v>
      </c>
      <c r="C106" s="254" t="s">
        <v>707</v>
      </c>
      <c r="D106" s="250">
        <f>SUM(D108:D110)</f>
        <v>0</v>
      </c>
      <c r="E106" s="167">
        <f>SUM(E108:E110)</f>
        <v>0</v>
      </c>
      <c r="F106" s="189" t="s">
        <v>713</v>
      </c>
      <c r="G106" s="225"/>
      <c r="H106" s="225"/>
      <c r="I106" s="225"/>
      <c r="J106" s="225"/>
      <c r="K106" s="225"/>
      <c r="L106" s="251"/>
      <c r="M106" s="91"/>
    </row>
    <row r="107" spans="1:13" ht="12.75">
      <c r="A107" s="181"/>
      <c r="B107" s="249" t="s">
        <v>285</v>
      </c>
      <c r="C107" s="254"/>
      <c r="D107" s="250"/>
      <c r="E107" s="167"/>
      <c r="F107" s="189" t="s">
        <v>713</v>
      </c>
      <c r="G107" s="225"/>
      <c r="H107" s="225"/>
      <c r="I107" s="225"/>
      <c r="J107" s="225"/>
      <c r="K107" s="225"/>
      <c r="L107" s="251"/>
      <c r="M107" s="91"/>
    </row>
    <row r="108" spans="1:13" ht="38.25" customHeight="1">
      <c r="A108" s="181">
        <v>4531</v>
      </c>
      <c r="B108" s="261" t="s">
        <v>329</v>
      </c>
      <c r="C108" s="258" t="s">
        <v>605</v>
      </c>
      <c r="D108" s="250">
        <f>SUM(E108:F108)</f>
        <v>0</v>
      </c>
      <c r="E108" s="167"/>
      <c r="F108" s="189" t="s">
        <v>713</v>
      </c>
      <c r="G108" s="225"/>
      <c r="H108" s="225"/>
      <c r="I108" s="225"/>
      <c r="J108" s="225"/>
      <c r="K108" s="225"/>
      <c r="L108" s="251"/>
      <c r="M108" s="91"/>
    </row>
    <row r="109" spans="1:13" ht="38.25" customHeight="1">
      <c r="A109" s="181">
        <v>4532</v>
      </c>
      <c r="B109" s="261" t="s">
        <v>330</v>
      </c>
      <c r="C109" s="258" t="s">
        <v>606</v>
      </c>
      <c r="D109" s="250">
        <f>SUM(E109:F109)</f>
        <v>0</v>
      </c>
      <c r="E109" s="167"/>
      <c r="F109" s="189" t="s">
        <v>713</v>
      </c>
      <c r="G109" s="225"/>
      <c r="H109" s="225"/>
      <c r="I109" s="225"/>
      <c r="J109" s="225"/>
      <c r="K109" s="225"/>
      <c r="L109" s="251"/>
      <c r="M109" s="91"/>
    </row>
    <row r="110" spans="1:13" ht="24">
      <c r="A110" s="181">
        <v>4533</v>
      </c>
      <c r="B110" s="261" t="s">
        <v>804</v>
      </c>
      <c r="C110" s="258" t="s">
        <v>607</v>
      </c>
      <c r="D110" s="250">
        <f>E110</f>
        <v>0</v>
      </c>
      <c r="E110" s="167"/>
      <c r="F110" s="189" t="s">
        <v>713</v>
      </c>
      <c r="G110" s="225"/>
      <c r="H110" s="225"/>
      <c r="I110" s="225"/>
      <c r="J110" s="225"/>
      <c r="K110" s="225"/>
      <c r="L110" s="251"/>
      <c r="M110" s="91"/>
    </row>
    <row r="111" spans="1:13" ht="12.75">
      <c r="A111" s="181"/>
      <c r="B111" s="269" t="s">
        <v>287</v>
      </c>
      <c r="C111" s="258"/>
      <c r="D111" s="250"/>
      <c r="E111" s="167"/>
      <c r="F111" s="189" t="s">
        <v>713</v>
      </c>
      <c r="G111" s="225"/>
      <c r="H111" s="225"/>
      <c r="I111" s="225"/>
      <c r="J111" s="225"/>
      <c r="K111" s="225"/>
      <c r="L111" s="251"/>
      <c r="M111" s="91"/>
    </row>
    <row r="112" spans="1:13" ht="24">
      <c r="A112" s="181">
        <v>4534</v>
      </c>
      <c r="B112" s="269" t="s">
        <v>139</v>
      </c>
      <c r="C112" s="258"/>
      <c r="D112" s="250">
        <f>SUM(D114:D115)</f>
        <v>0</v>
      </c>
      <c r="E112" s="167">
        <f>SUM(E114:E115)</f>
        <v>0</v>
      </c>
      <c r="F112" s="189" t="s">
        <v>713</v>
      </c>
      <c r="G112" s="225"/>
      <c r="H112" s="225"/>
      <c r="I112" s="225"/>
      <c r="J112" s="225"/>
      <c r="K112" s="225"/>
      <c r="L112" s="251"/>
      <c r="M112" s="91"/>
    </row>
    <row r="113" spans="1:13" ht="12.75">
      <c r="A113" s="181"/>
      <c r="B113" s="269" t="s">
        <v>300</v>
      </c>
      <c r="C113" s="258"/>
      <c r="D113" s="250"/>
      <c r="E113" s="167"/>
      <c r="F113" s="189" t="s">
        <v>713</v>
      </c>
      <c r="G113" s="225"/>
      <c r="H113" s="225"/>
      <c r="I113" s="225"/>
      <c r="J113" s="225"/>
      <c r="K113" s="225"/>
      <c r="L113" s="251"/>
      <c r="M113" s="91"/>
    </row>
    <row r="114" spans="1:13" ht="21.75" customHeight="1">
      <c r="A114" s="270">
        <v>4535</v>
      </c>
      <c r="B114" s="271" t="s">
        <v>299</v>
      </c>
      <c r="C114" s="258"/>
      <c r="D114" s="250">
        <f>SUM(E114:F114)</f>
        <v>0</v>
      </c>
      <c r="E114" s="167"/>
      <c r="F114" s="189" t="s">
        <v>713</v>
      </c>
      <c r="G114" s="225"/>
      <c r="H114" s="225"/>
      <c r="I114" s="225"/>
      <c r="J114" s="225"/>
      <c r="K114" s="225"/>
      <c r="L114" s="251"/>
      <c r="M114" s="91"/>
    </row>
    <row r="115" spans="1:13" ht="12.75">
      <c r="A115" s="181">
        <v>4536</v>
      </c>
      <c r="B115" s="269" t="s">
        <v>301</v>
      </c>
      <c r="C115" s="258"/>
      <c r="D115" s="250">
        <f>SUM(E115:F115)</f>
        <v>0</v>
      </c>
      <c r="E115" s="167"/>
      <c r="F115" s="189" t="s">
        <v>713</v>
      </c>
      <c r="G115" s="225"/>
      <c r="H115" s="225"/>
      <c r="I115" s="225"/>
      <c r="J115" s="225"/>
      <c r="K115" s="225"/>
      <c r="L115" s="251"/>
      <c r="M115" s="91"/>
    </row>
    <row r="116" spans="1:13" ht="12.75">
      <c r="A116" s="181">
        <v>4537</v>
      </c>
      <c r="B116" s="269" t="s">
        <v>302</v>
      </c>
      <c r="C116" s="258"/>
      <c r="D116" s="250">
        <f>SUM(E116:F116)</f>
        <v>0</v>
      </c>
      <c r="E116" s="167"/>
      <c r="F116" s="189" t="s">
        <v>713</v>
      </c>
      <c r="G116" s="225"/>
      <c r="H116" s="225"/>
      <c r="I116" s="225"/>
      <c r="J116" s="225"/>
      <c r="K116" s="225"/>
      <c r="L116" s="251"/>
      <c r="M116" s="91"/>
    </row>
    <row r="117" spans="1:13" ht="12.75">
      <c r="A117" s="181">
        <v>4538</v>
      </c>
      <c r="B117" s="269" t="s">
        <v>304</v>
      </c>
      <c r="C117" s="258"/>
      <c r="D117" s="250">
        <f>SUM(E117:F117)</f>
        <v>0</v>
      </c>
      <c r="E117" s="167"/>
      <c r="F117" s="189" t="s">
        <v>713</v>
      </c>
      <c r="G117" s="225"/>
      <c r="H117" s="225"/>
      <c r="I117" s="225"/>
      <c r="J117" s="225"/>
      <c r="K117" s="225"/>
      <c r="L117" s="251"/>
      <c r="M117" s="91"/>
    </row>
    <row r="118" spans="1:13" ht="24">
      <c r="A118" s="181">
        <v>4540</v>
      </c>
      <c r="B118" s="264" t="s">
        <v>805</v>
      </c>
      <c r="C118" s="254" t="s">
        <v>707</v>
      </c>
      <c r="D118" s="250">
        <f>SUM(D120:D122)</f>
        <v>22880</v>
      </c>
      <c r="E118" s="250">
        <f>SUM(E120:E122)</f>
        <v>22880</v>
      </c>
      <c r="F118" s="189" t="s">
        <v>713</v>
      </c>
      <c r="G118" s="225"/>
      <c r="H118" s="225"/>
      <c r="I118" s="225"/>
      <c r="J118" s="225"/>
      <c r="K118" s="225"/>
      <c r="L118" s="251"/>
      <c r="M118" s="91"/>
    </row>
    <row r="119" spans="1:13" ht="12.75">
      <c r="A119" s="181"/>
      <c r="B119" s="249" t="s">
        <v>285</v>
      </c>
      <c r="C119" s="254"/>
      <c r="D119" s="250"/>
      <c r="E119" s="59"/>
      <c r="F119" s="189"/>
      <c r="G119" s="225"/>
      <c r="H119" s="225"/>
      <c r="I119" s="225"/>
      <c r="J119" s="225"/>
      <c r="K119" s="225"/>
      <c r="L119" s="251"/>
      <c r="M119" s="91"/>
    </row>
    <row r="120" spans="1:13" ht="38.25" customHeight="1">
      <c r="A120" s="181">
        <v>4541</v>
      </c>
      <c r="B120" s="261" t="s">
        <v>608</v>
      </c>
      <c r="C120" s="258" t="s">
        <v>610</v>
      </c>
      <c r="D120" s="250">
        <f>SUM(E120:F120)</f>
        <v>0</v>
      </c>
      <c r="E120" s="272"/>
      <c r="F120" s="189" t="s">
        <v>713</v>
      </c>
      <c r="G120" s="225"/>
      <c r="H120" s="225"/>
      <c r="I120" s="225"/>
      <c r="J120" s="225"/>
      <c r="K120" s="225"/>
      <c r="L120" s="251"/>
      <c r="M120" s="91"/>
    </row>
    <row r="121" spans="1:13" ht="38.25" customHeight="1">
      <c r="A121" s="181">
        <v>4542</v>
      </c>
      <c r="B121" s="261" t="s">
        <v>609</v>
      </c>
      <c r="C121" s="258" t="s">
        <v>611</v>
      </c>
      <c r="D121" s="250">
        <f>SUM(E121:F121)</f>
        <v>0</v>
      </c>
      <c r="E121" s="272"/>
      <c r="F121" s="189" t="s">
        <v>713</v>
      </c>
      <c r="G121" s="225"/>
      <c r="H121" s="225"/>
      <c r="I121" s="225"/>
      <c r="J121" s="225"/>
      <c r="K121" s="225"/>
      <c r="L121" s="251"/>
      <c r="M121" s="91"/>
    </row>
    <row r="122" spans="1:13" ht="24">
      <c r="A122" s="181">
        <v>4543</v>
      </c>
      <c r="B122" s="261" t="s">
        <v>806</v>
      </c>
      <c r="C122" s="258" t="s">
        <v>612</v>
      </c>
      <c r="D122" s="250">
        <f>SUM(D124,D128,D129)</f>
        <v>22880</v>
      </c>
      <c r="E122" s="250">
        <f>SUM(E124,E128,E129)</f>
        <v>22880</v>
      </c>
      <c r="F122" s="189" t="s">
        <v>713</v>
      </c>
      <c r="G122" s="225"/>
      <c r="H122" s="225"/>
      <c r="I122" s="225"/>
      <c r="J122" s="225"/>
      <c r="K122" s="225"/>
      <c r="L122" s="251"/>
      <c r="M122" s="91"/>
    </row>
    <row r="123" spans="1:13" ht="12.75">
      <c r="A123" s="181"/>
      <c r="B123" s="269" t="s">
        <v>287</v>
      </c>
      <c r="C123" s="258"/>
      <c r="D123" s="250"/>
      <c r="E123" s="59"/>
      <c r="F123" s="189"/>
      <c r="G123" s="225"/>
      <c r="H123" s="225"/>
      <c r="I123" s="225"/>
      <c r="J123" s="225"/>
      <c r="K123" s="225"/>
      <c r="L123" s="251"/>
      <c r="M123" s="91"/>
    </row>
    <row r="124" spans="1:13" ht="24">
      <c r="A124" s="181">
        <v>4544</v>
      </c>
      <c r="B124" s="269" t="s">
        <v>140</v>
      </c>
      <c r="C124" s="258"/>
      <c r="D124" s="250">
        <f>SUM(D126:D127)</f>
        <v>0</v>
      </c>
      <c r="E124" s="272"/>
      <c r="F124" s="189" t="s">
        <v>713</v>
      </c>
      <c r="G124" s="225"/>
      <c r="H124" s="225"/>
      <c r="I124" s="225"/>
      <c r="J124" s="225"/>
      <c r="K124" s="225"/>
      <c r="L124" s="251"/>
      <c r="M124" s="91"/>
    </row>
    <row r="125" spans="1:13" ht="12.75">
      <c r="A125" s="181"/>
      <c r="B125" s="269" t="s">
        <v>300</v>
      </c>
      <c r="C125" s="258"/>
      <c r="D125" s="250"/>
      <c r="E125" s="272"/>
      <c r="F125" s="189" t="s">
        <v>713</v>
      </c>
      <c r="G125" s="225"/>
      <c r="H125" s="225"/>
      <c r="I125" s="225"/>
      <c r="J125" s="225"/>
      <c r="K125" s="225"/>
      <c r="L125" s="251"/>
      <c r="M125" s="91"/>
    </row>
    <row r="126" spans="1:13" ht="24" customHeight="1">
      <c r="A126" s="270">
        <v>4545</v>
      </c>
      <c r="B126" s="271" t="s">
        <v>299</v>
      </c>
      <c r="C126" s="258"/>
      <c r="D126" s="250">
        <f>SUM(E126:F126)</f>
        <v>0</v>
      </c>
      <c r="E126" s="272"/>
      <c r="F126" s="189" t="s">
        <v>713</v>
      </c>
      <c r="G126" s="225"/>
      <c r="H126" s="225"/>
      <c r="I126" s="225"/>
      <c r="J126" s="225"/>
      <c r="K126" s="225"/>
      <c r="L126" s="251"/>
      <c r="M126" s="91"/>
    </row>
    <row r="127" spans="1:13" ht="12.75">
      <c r="A127" s="181">
        <v>4546</v>
      </c>
      <c r="B127" s="269" t="s">
        <v>303</v>
      </c>
      <c r="C127" s="258"/>
      <c r="D127" s="250">
        <f>SUM(E127:F127)</f>
        <v>0</v>
      </c>
      <c r="E127" s="272"/>
      <c r="F127" s="189" t="s">
        <v>713</v>
      </c>
      <c r="G127" s="225"/>
      <c r="H127" s="225"/>
      <c r="I127" s="225"/>
      <c r="J127" s="225"/>
      <c r="K127" s="225"/>
      <c r="L127" s="251"/>
      <c r="M127" s="91"/>
    </row>
    <row r="128" spans="1:13" ht="12.75">
      <c r="A128" s="181">
        <v>4547</v>
      </c>
      <c r="B128" s="269" t="s">
        <v>302</v>
      </c>
      <c r="C128" s="258"/>
      <c r="D128" s="250">
        <f>SUM(E128:F128)</f>
        <v>0</v>
      </c>
      <c r="E128" s="272"/>
      <c r="F128" s="189" t="s">
        <v>713</v>
      </c>
      <c r="G128" s="225"/>
      <c r="H128" s="225"/>
      <c r="I128" s="225"/>
      <c r="J128" s="225"/>
      <c r="K128" s="225"/>
      <c r="L128" s="251"/>
      <c r="M128" s="91"/>
    </row>
    <row r="129" spans="1:13" ht="12.75">
      <c r="A129" s="181">
        <v>4548</v>
      </c>
      <c r="B129" s="269" t="s">
        <v>304</v>
      </c>
      <c r="C129" s="258"/>
      <c r="D129" s="250">
        <f>SUM(E129:F129)</f>
        <v>22880</v>
      </c>
      <c r="E129" s="272">
        <v>22880</v>
      </c>
      <c r="F129" s="189" t="s">
        <v>713</v>
      </c>
      <c r="G129" s="225"/>
      <c r="H129" s="225"/>
      <c r="I129" s="225"/>
      <c r="J129" s="225"/>
      <c r="K129" s="225"/>
      <c r="L129" s="251"/>
      <c r="M129" s="91"/>
    </row>
    <row r="130" spans="1:13" ht="32.25" customHeight="1">
      <c r="A130" s="181">
        <v>4600</v>
      </c>
      <c r="B130" s="264" t="s">
        <v>807</v>
      </c>
      <c r="C130" s="254" t="s">
        <v>707</v>
      </c>
      <c r="D130" s="250">
        <f>SUM(D132,D136,D142)</f>
        <v>5700</v>
      </c>
      <c r="E130" s="167">
        <f>SUM(E132,E136,E142)</f>
        <v>5700</v>
      </c>
      <c r="F130" s="189" t="s">
        <v>713</v>
      </c>
      <c r="G130" s="225"/>
      <c r="H130" s="225"/>
      <c r="I130" s="225"/>
      <c r="J130" s="225"/>
      <c r="K130" s="225"/>
      <c r="L130" s="251"/>
      <c r="M130" s="91"/>
    </row>
    <row r="131" spans="1:13" ht="12.75">
      <c r="A131" s="181"/>
      <c r="B131" s="249" t="s">
        <v>287</v>
      </c>
      <c r="C131" s="245"/>
      <c r="D131" s="250"/>
      <c r="E131" s="167"/>
      <c r="F131" s="168"/>
      <c r="G131" s="225"/>
      <c r="H131" s="225"/>
      <c r="I131" s="225"/>
      <c r="J131" s="225"/>
      <c r="K131" s="225"/>
      <c r="L131" s="251"/>
      <c r="M131" s="91"/>
    </row>
    <row r="132" spans="1:13" ht="12.75">
      <c r="A132" s="181">
        <v>4610</v>
      </c>
      <c r="B132" s="273" t="s">
        <v>344</v>
      </c>
      <c r="C132" s="245"/>
      <c r="D132" s="250">
        <f>SUM(D134:D135)</f>
        <v>0</v>
      </c>
      <c r="E132" s="167">
        <f>SUM(E134:E135)</f>
        <v>0</v>
      </c>
      <c r="F132" s="189" t="s">
        <v>714</v>
      </c>
      <c r="G132" s="225"/>
      <c r="H132" s="225"/>
      <c r="I132" s="225"/>
      <c r="J132" s="225"/>
      <c r="K132" s="225"/>
      <c r="L132" s="251"/>
      <c r="M132" s="91"/>
    </row>
    <row r="133" spans="1:13" ht="12.75">
      <c r="A133" s="181"/>
      <c r="B133" s="249" t="s">
        <v>287</v>
      </c>
      <c r="C133" s="245"/>
      <c r="D133" s="250"/>
      <c r="E133" s="167"/>
      <c r="F133" s="189"/>
      <c r="G133" s="225"/>
      <c r="H133" s="225"/>
      <c r="I133" s="225"/>
      <c r="J133" s="225"/>
      <c r="K133" s="225"/>
      <c r="L133" s="251"/>
      <c r="M133" s="91"/>
    </row>
    <row r="134" spans="1:13" ht="25.5">
      <c r="A134" s="181">
        <v>4610</v>
      </c>
      <c r="B134" s="274" t="s">
        <v>158</v>
      </c>
      <c r="C134" s="245" t="s">
        <v>157</v>
      </c>
      <c r="D134" s="250">
        <f>SUM(E134:F134)</f>
        <v>0</v>
      </c>
      <c r="E134" s="167"/>
      <c r="F134" s="189" t="s">
        <v>713</v>
      </c>
      <c r="G134" s="225"/>
      <c r="H134" s="225"/>
      <c r="I134" s="225"/>
      <c r="J134" s="225"/>
      <c r="K134" s="225"/>
      <c r="L134" s="251"/>
      <c r="M134" s="91"/>
    </row>
    <row r="135" spans="1:13" ht="25.5">
      <c r="A135" s="181">
        <v>4620</v>
      </c>
      <c r="B135" s="274" t="s">
        <v>346</v>
      </c>
      <c r="C135" s="245" t="s">
        <v>345</v>
      </c>
      <c r="D135" s="250">
        <f>SUM(E135:F135)</f>
        <v>0</v>
      </c>
      <c r="E135" s="167"/>
      <c r="F135" s="189" t="s">
        <v>713</v>
      </c>
      <c r="G135" s="225"/>
      <c r="H135" s="225"/>
      <c r="I135" s="225"/>
      <c r="J135" s="225"/>
      <c r="K135" s="225"/>
      <c r="L135" s="251"/>
      <c r="M135" s="91"/>
    </row>
    <row r="136" spans="1:13" ht="34.5">
      <c r="A136" s="181">
        <v>4630</v>
      </c>
      <c r="B136" s="259" t="s">
        <v>808</v>
      </c>
      <c r="C136" s="254" t="s">
        <v>707</v>
      </c>
      <c r="D136" s="250">
        <f>SUM(D138:D141)</f>
        <v>5700</v>
      </c>
      <c r="E136" s="167">
        <f>SUM(E138:E141)</f>
        <v>5700</v>
      </c>
      <c r="F136" s="189" t="s">
        <v>713</v>
      </c>
      <c r="G136" s="225"/>
      <c r="H136" s="225"/>
      <c r="I136" s="225"/>
      <c r="J136" s="225"/>
      <c r="K136" s="225"/>
      <c r="L136" s="251"/>
      <c r="M136" s="91"/>
    </row>
    <row r="137" spans="1:13" ht="12.75">
      <c r="A137" s="181"/>
      <c r="B137" s="249" t="s">
        <v>285</v>
      </c>
      <c r="C137" s="254"/>
      <c r="D137" s="250"/>
      <c r="E137" s="167"/>
      <c r="F137" s="189"/>
      <c r="G137" s="225"/>
      <c r="H137" s="225"/>
      <c r="I137" s="225"/>
      <c r="J137" s="225"/>
      <c r="K137" s="225"/>
      <c r="L137" s="251"/>
      <c r="M137" s="91"/>
    </row>
    <row r="138" spans="1:13" ht="12.75">
      <c r="A138" s="181">
        <v>4631</v>
      </c>
      <c r="B138" s="257" t="s">
        <v>616</v>
      </c>
      <c r="C138" s="258" t="s">
        <v>613</v>
      </c>
      <c r="D138" s="250">
        <f>SUM(E138:F138)</f>
        <v>3000</v>
      </c>
      <c r="E138" s="167">
        <v>3000</v>
      </c>
      <c r="F138" s="189" t="s">
        <v>713</v>
      </c>
      <c r="G138" s="225"/>
      <c r="H138" s="225"/>
      <c r="I138" s="225"/>
      <c r="J138" s="225"/>
      <c r="K138" s="225"/>
      <c r="L138" s="251"/>
      <c r="M138" s="91"/>
    </row>
    <row r="139" spans="1:13" ht="25.5" customHeight="1">
      <c r="A139" s="181">
        <v>4632</v>
      </c>
      <c r="B139" s="257" t="s">
        <v>617</v>
      </c>
      <c r="C139" s="258" t="s">
        <v>614</v>
      </c>
      <c r="D139" s="250">
        <f>SUM(E139:F139)</f>
        <v>0</v>
      </c>
      <c r="E139" s="167"/>
      <c r="F139" s="189" t="s">
        <v>713</v>
      </c>
      <c r="G139" s="225"/>
      <c r="H139" s="225"/>
      <c r="I139" s="225"/>
      <c r="J139" s="225"/>
      <c r="K139" s="225"/>
      <c r="L139" s="251"/>
      <c r="M139" s="91"/>
    </row>
    <row r="140" spans="1:13" ht="17.25" customHeight="1">
      <c r="A140" s="181">
        <v>4633</v>
      </c>
      <c r="B140" s="257" t="s">
        <v>618</v>
      </c>
      <c r="C140" s="258" t="s">
        <v>615</v>
      </c>
      <c r="D140" s="250">
        <f>SUM(E140:F140)</f>
        <v>0</v>
      </c>
      <c r="E140" s="167"/>
      <c r="F140" s="189" t="s">
        <v>713</v>
      </c>
      <c r="G140" s="225"/>
      <c r="H140" s="225"/>
      <c r="I140" s="225"/>
      <c r="J140" s="225"/>
      <c r="K140" s="225"/>
      <c r="L140" s="251"/>
      <c r="M140" s="91"/>
    </row>
    <row r="141" spans="1:13" ht="14.25" customHeight="1">
      <c r="A141" s="181">
        <v>4634</v>
      </c>
      <c r="B141" s="257" t="s">
        <v>619</v>
      </c>
      <c r="C141" s="258" t="s">
        <v>262</v>
      </c>
      <c r="D141" s="250">
        <f>SUM(E141:F141)</f>
        <v>2700</v>
      </c>
      <c r="E141" s="167">
        <v>2700</v>
      </c>
      <c r="F141" s="189" t="s">
        <v>713</v>
      </c>
      <c r="G141" s="225"/>
      <c r="H141" s="225"/>
      <c r="I141" s="225"/>
      <c r="J141" s="225"/>
      <c r="K141" s="225"/>
      <c r="L141" s="251"/>
      <c r="M141" s="91"/>
    </row>
    <row r="142" spans="1:13" ht="12.75">
      <c r="A142" s="181">
        <v>4640</v>
      </c>
      <c r="B142" s="259" t="s">
        <v>809</v>
      </c>
      <c r="C142" s="254" t="s">
        <v>707</v>
      </c>
      <c r="D142" s="250">
        <f>SUM(D144)</f>
        <v>0</v>
      </c>
      <c r="E142" s="167">
        <f>SUM(E144)</f>
        <v>0</v>
      </c>
      <c r="F142" s="189" t="s">
        <v>713</v>
      </c>
      <c r="G142" s="225"/>
      <c r="H142" s="225"/>
      <c r="I142" s="225"/>
      <c r="J142" s="225"/>
      <c r="K142" s="225"/>
      <c r="L142" s="251"/>
      <c r="M142" s="91"/>
    </row>
    <row r="143" spans="1:13" ht="12.75">
      <c r="A143" s="181"/>
      <c r="B143" s="249" t="s">
        <v>285</v>
      </c>
      <c r="C143" s="254"/>
      <c r="D143" s="250"/>
      <c r="E143" s="167"/>
      <c r="F143" s="189"/>
      <c r="G143" s="225"/>
      <c r="H143" s="225"/>
      <c r="I143" s="225"/>
      <c r="J143" s="225"/>
      <c r="K143" s="225"/>
      <c r="L143" s="251"/>
      <c r="M143" s="91"/>
    </row>
    <row r="144" spans="1:13" ht="12.75">
      <c r="A144" s="181">
        <v>4641</v>
      </c>
      <c r="B144" s="257" t="s">
        <v>620</v>
      </c>
      <c r="C144" s="258" t="s">
        <v>621</v>
      </c>
      <c r="D144" s="250">
        <f>SUM(E144:F144)</f>
        <v>0</v>
      </c>
      <c r="E144" s="167"/>
      <c r="F144" s="189" t="s">
        <v>714</v>
      </c>
      <c r="G144" s="225"/>
      <c r="H144" s="225"/>
      <c r="I144" s="225"/>
      <c r="J144" s="225"/>
      <c r="K144" s="225"/>
      <c r="L144" s="251"/>
      <c r="M144" s="91"/>
    </row>
    <row r="145" spans="1:13" ht="38.25" customHeight="1">
      <c r="A145" s="181">
        <v>4700</v>
      </c>
      <c r="B145" s="259" t="s">
        <v>810</v>
      </c>
      <c r="C145" s="254" t="s">
        <v>707</v>
      </c>
      <c r="D145" s="250">
        <f>SUM(D147,D151,D157,D160,D164,D167,D170)</f>
        <v>60829.8</v>
      </c>
      <c r="E145" s="167">
        <f>SUM(E147,E151,E157,E160,E164,E167,E170)</f>
        <v>60829.8</v>
      </c>
      <c r="F145" s="168">
        <f>SUM(F147,F151,F157,F160,F164,F167,F170)</f>
        <v>0</v>
      </c>
      <c r="G145" s="225"/>
      <c r="H145" s="225"/>
      <c r="I145" s="225"/>
      <c r="J145" s="225"/>
      <c r="K145" s="225"/>
      <c r="L145" s="251"/>
      <c r="M145" s="91"/>
    </row>
    <row r="146" spans="1:13" ht="12.75">
      <c r="A146" s="181"/>
      <c r="B146" s="249" t="s">
        <v>287</v>
      </c>
      <c r="C146" s="245"/>
      <c r="D146" s="250"/>
      <c r="E146" s="167"/>
      <c r="F146" s="168"/>
      <c r="G146" s="225"/>
      <c r="H146" s="225"/>
      <c r="I146" s="225"/>
      <c r="J146" s="225"/>
      <c r="K146" s="225"/>
      <c r="L146" s="251"/>
      <c r="M146" s="91"/>
    </row>
    <row r="147" spans="1:13" ht="40.5" customHeight="1">
      <c r="A147" s="181">
        <v>4710</v>
      </c>
      <c r="B147" s="259" t="s">
        <v>811</v>
      </c>
      <c r="C147" s="254" t="s">
        <v>707</v>
      </c>
      <c r="D147" s="250">
        <f>SUM(D149:D150)</f>
        <v>176</v>
      </c>
      <c r="E147" s="167">
        <f>SUM(E149:E150)</f>
        <v>176</v>
      </c>
      <c r="F147" s="189" t="s">
        <v>713</v>
      </c>
      <c r="G147" s="225"/>
      <c r="H147" s="225"/>
      <c r="I147" s="225"/>
      <c r="J147" s="225"/>
      <c r="K147" s="225"/>
      <c r="L147" s="251"/>
      <c r="M147" s="91"/>
    </row>
    <row r="148" spans="1:13" ht="12.75">
      <c r="A148" s="181"/>
      <c r="B148" s="249" t="s">
        <v>285</v>
      </c>
      <c r="C148" s="254"/>
      <c r="D148" s="250"/>
      <c r="E148" s="167"/>
      <c r="F148" s="189"/>
      <c r="G148" s="225"/>
      <c r="H148" s="225"/>
      <c r="I148" s="225"/>
      <c r="J148" s="225"/>
      <c r="K148" s="225"/>
      <c r="L148" s="251"/>
      <c r="M148" s="91"/>
    </row>
    <row r="149" spans="1:13" ht="51" customHeight="1">
      <c r="A149" s="181">
        <v>4711</v>
      </c>
      <c r="B149" s="257" t="s">
        <v>159</v>
      </c>
      <c r="C149" s="258" t="s">
        <v>622</v>
      </c>
      <c r="D149" s="250">
        <f>SUM(E149:F149)</f>
        <v>0</v>
      </c>
      <c r="E149" s="167"/>
      <c r="F149" s="189" t="s">
        <v>713</v>
      </c>
      <c r="G149" s="225"/>
      <c r="H149" s="225"/>
      <c r="I149" s="225"/>
      <c r="J149" s="225"/>
      <c r="K149" s="225"/>
      <c r="L149" s="251"/>
      <c r="M149" s="91"/>
    </row>
    <row r="150" spans="1:13" ht="29.25" customHeight="1">
      <c r="A150" s="181">
        <v>4712</v>
      </c>
      <c r="B150" s="257" t="s">
        <v>631</v>
      </c>
      <c r="C150" s="258" t="s">
        <v>623</v>
      </c>
      <c r="D150" s="250">
        <f>SUM(E150:F150)</f>
        <v>176</v>
      </c>
      <c r="E150" s="167">
        <v>176</v>
      </c>
      <c r="F150" s="189" t="s">
        <v>713</v>
      </c>
      <c r="G150" s="225"/>
      <c r="H150" s="225"/>
      <c r="I150" s="225"/>
      <c r="J150" s="225"/>
      <c r="K150" s="225"/>
      <c r="L150" s="251"/>
      <c r="M150" s="91"/>
    </row>
    <row r="151" spans="1:13" ht="50.25" customHeight="1">
      <c r="A151" s="181">
        <v>4720</v>
      </c>
      <c r="B151" s="259" t="s">
        <v>812</v>
      </c>
      <c r="C151" s="254" t="s">
        <v>707</v>
      </c>
      <c r="D151" s="250">
        <f>SUM(D153:D156)</f>
        <v>1200</v>
      </c>
      <c r="E151" s="167">
        <f>SUM(E153:E156)</f>
        <v>1200</v>
      </c>
      <c r="F151" s="189" t="s">
        <v>713</v>
      </c>
      <c r="G151" s="225"/>
      <c r="H151" s="225"/>
      <c r="I151" s="225"/>
      <c r="J151" s="225"/>
      <c r="K151" s="225"/>
      <c r="L151" s="251"/>
      <c r="M151" s="91"/>
    </row>
    <row r="152" spans="1:13" ht="12.75">
      <c r="A152" s="181"/>
      <c r="B152" s="249" t="s">
        <v>285</v>
      </c>
      <c r="C152" s="254"/>
      <c r="D152" s="250"/>
      <c r="E152" s="167"/>
      <c r="F152" s="189"/>
      <c r="G152" s="225"/>
      <c r="H152" s="225"/>
      <c r="I152" s="225"/>
      <c r="J152" s="225"/>
      <c r="K152" s="225"/>
      <c r="L152" s="251"/>
      <c r="M152" s="91"/>
    </row>
    <row r="153" spans="1:13" ht="15.75" customHeight="1">
      <c r="A153" s="181">
        <v>4721</v>
      </c>
      <c r="B153" s="257" t="s">
        <v>366</v>
      </c>
      <c r="C153" s="258" t="s">
        <v>632</v>
      </c>
      <c r="D153" s="250">
        <f>SUM(E153:F153)</f>
        <v>0</v>
      </c>
      <c r="E153" s="167"/>
      <c r="F153" s="189" t="s">
        <v>713</v>
      </c>
      <c r="G153" s="225"/>
      <c r="H153" s="225"/>
      <c r="I153" s="225"/>
      <c r="J153" s="225"/>
      <c r="K153" s="225"/>
      <c r="L153" s="251"/>
      <c r="M153" s="91"/>
    </row>
    <row r="154" spans="1:13" ht="12.75">
      <c r="A154" s="181">
        <v>4722</v>
      </c>
      <c r="B154" s="257" t="s">
        <v>367</v>
      </c>
      <c r="C154" s="262">
        <v>4822</v>
      </c>
      <c r="D154" s="250">
        <f>SUM(E154:F154)</f>
        <v>100</v>
      </c>
      <c r="E154" s="167">
        <v>100</v>
      </c>
      <c r="F154" s="189" t="s">
        <v>713</v>
      </c>
      <c r="G154" s="225"/>
      <c r="H154" s="225"/>
      <c r="I154" s="225"/>
      <c r="J154" s="225"/>
      <c r="K154" s="225"/>
      <c r="L154" s="251"/>
      <c r="M154" s="91"/>
    </row>
    <row r="155" spans="1:13" ht="12.75">
      <c r="A155" s="181">
        <v>4723</v>
      </c>
      <c r="B155" s="257" t="s">
        <v>635</v>
      </c>
      <c r="C155" s="258" t="s">
        <v>633</v>
      </c>
      <c r="D155" s="250">
        <f>SUM(E155:F155)</f>
        <v>1100</v>
      </c>
      <c r="E155" s="167">
        <v>1100</v>
      </c>
      <c r="F155" s="189" t="s">
        <v>713</v>
      </c>
      <c r="G155" s="225"/>
      <c r="H155" s="225"/>
      <c r="I155" s="225"/>
      <c r="J155" s="225"/>
      <c r="K155" s="225"/>
      <c r="L155" s="251"/>
      <c r="M155" s="91"/>
    </row>
    <row r="156" spans="1:13" ht="24">
      <c r="A156" s="181">
        <v>4724</v>
      </c>
      <c r="B156" s="257" t="s">
        <v>636</v>
      </c>
      <c r="C156" s="258" t="s">
        <v>634</v>
      </c>
      <c r="D156" s="250">
        <f>SUM(E156:F156)</f>
        <v>0</v>
      </c>
      <c r="E156" s="167"/>
      <c r="F156" s="189" t="s">
        <v>713</v>
      </c>
      <c r="G156" s="225"/>
      <c r="H156" s="225"/>
      <c r="I156" s="225"/>
      <c r="J156" s="225"/>
      <c r="K156" s="225"/>
      <c r="L156" s="251"/>
      <c r="M156" s="91"/>
    </row>
    <row r="157" spans="1:13" ht="24">
      <c r="A157" s="181">
        <v>4730</v>
      </c>
      <c r="B157" s="259" t="s">
        <v>813</v>
      </c>
      <c r="C157" s="254" t="s">
        <v>707</v>
      </c>
      <c r="D157" s="250">
        <f>SUM(D159)</f>
        <v>0</v>
      </c>
      <c r="E157" s="167">
        <f>SUM(E159)</f>
        <v>0</v>
      </c>
      <c r="F157" s="189" t="s">
        <v>713</v>
      </c>
      <c r="G157" s="225"/>
      <c r="H157" s="225"/>
      <c r="I157" s="225"/>
      <c r="J157" s="225"/>
      <c r="K157" s="225"/>
      <c r="L157" s="251"/>
      <c r="M157" s="91"/>
    </row>
    <row r="158" spans="1:13" ht="12.75">
      <c r="A158" s="181"/>
      <c r="B158" s="249" t="s">
        <v>285</v>
      </c>
      <c r="C158" s="254"/>
      <c r="D158" s="250"/>
      <c r="E158" s="167"/>
      <c r="F158" s="189"/>
      <c r="G158" s="225"/>
      <c r="H158" s="225"/>
      <c r="I158" s="225"/>
      <c r="J158" s="225"/>
      <c r="K158" s="225"/>
      <c r="L158" s="251"/>
      <c r="M158" s="91"/>
    </row>
    <row r="159" spans="1:13" ht="24">
      <c r="A159" s="181">
        <v>4731</v>
      </c>
      <c r="B159" s="265" t="s">
        <v>814</v>
      </c>
      <c r="C159" s="258" t="s">
        <v>637</v>
      </c>
      <c r="D159" s="250">
        <f>SUM(E159:F159)</f>
        <v>0</v>
      </c>
      <c r="E159" s="167"/>
      <c r="F159" s="189" t="s">
        <v>713</v>
      </c>
      <c r="G159" s="225"/>
      <c r="H159" s="225"/>
      <c r="I159" s="225"/>
      <c r="J159" s="225"/>
      <c r="K159" s="225"/>
      <c r="L159" s="251"/>
      <c r="M159" s="91"/>
    </row>
    <row r="160" spans="1:13" ht="36">
      <c r="A160" s="181">
        <v>4740</v>
      </c>
      <c r="B160" s="275" t="s">
        <v>815</v>
      </c>
      <c r="C160" s="254" t="s">
        <v>707</v>
      </c>
      <c r="D160" s="250">
        <f>SUM(D162:D163)</f>
        <v>0</v>
      </c>
      <c r="E160" s="167">
        <f>SUM(E162:E163)</f>
        <v>0</v>
      </c>
      <c r="F160" s="189" t="s">
        <v>713</v>
      </c>
      <c r="G160" s="225"/>
      <c r="H160" s="225"/>
      <c r="I160" s="225"/>
      <c r="J160" s="225"/>
      <c r="K160" s="225"/>
      <c r="L160" s="251"/>
      <c r="M160" s="91"/>
    </row>
    <row r="161" spans="1:13" ht="12.75">
      <c r="A161" s="181"/>
      <c r="B161" s="249" t="s">
        <v>285</v>
      </c>
      <c r="C161" s="254"/>
      <c r="D161" s="250"/>
      <c r="E161" s="167"/>
      <c r="F161" s="189"/>
      <c r="G161" s="225"/>
      <c r="H161" s="225"/>
      <c r="I161" s="225"/>
      <c r="J161" s="225"/>
      <c r="K161" s="225"/>
      <c r="L161" s="251"/>
      <c r="M161" s="91"/>
    </row>
    <row r="162" spans="1:13" ht="27.75" customHeight="1">
      <c r="A162" s="181">
        <v>4741</v>
      </c>
      <c r="B162" s="257" t="s">
        <v>368</v>
      </c>
      <c r="C162" s="258" t="s">
        <v>638</v>
      </c>
      <c r="D162" s="250">
        <f>SUM(E162:F162)</f>
        <v>0</v>
      </c>
      <c r="E162" s="167"/>
      <c r="F162" s="189" t="s">
        <v>713</v>
      </c>
      <c r="G162" s="225"/>
      <c r="H162" s="225"/>
      <c r="I162" s="225"/>
      <c r="J162" s="225"/>
      <c r="K162" s="225"/>
      <c r="L162" s="251"/>
      <c r="M162" s="91"/>
    </row>
    <row r="163" spans="1:13" ht="27" customHeight="1">
      <c r="A163" s="181">
        <v>4742</v>
      </c>
      <c r="B163" s="257" t="s">
        <v>640</v>
      </c>
      <c r="C163" s="258" t="s">
        <v>639</v>
      </c>
      <c r="D163" s="250">
        <f>SUM(E163:F163)</f>
        <v>0</v>
      </c>
      <c r="E163" s="167"/>
      <c r="F163" s="189" t="s">
        <v>713</v>
      </c>
      <c r="G163" s="225"/>
      <c r="H163" s="225"/>
      <c r="I163" s="225"/>
      <c r="J163" s="225"/>
      <c r="K163" s="225"/>
      <c r="L163" s="251"/>
      <c r="M163" s="91"/>
    </row>
    <row r="164" spans="1:13" ht="39.75" customHeight="1">
      <c r="A164" s="181">
        <v>4750</v>
      </c>
      <c r="B164" s="259" t="s">
        <v>816</v>
      </c>
      <c r="C164" s="254" t="s">
        <v>707</v>
      </c>
      <c r="D164" s="250">
        <f>SUM(D166)</f>
        <v>0</v>
      </c>
      <c r="E164" s="167">
        <f>SUM(E166)</f>
        <v>0</v>
      </c>
      <c r="F164" s="189" t="s">
        <v>713</v>
      </c>
      <c r="G164" s="225"/>
      <c r="H164" s="225"/>
      <c r="I164" s="225"/>
      <c r="J164" s="225"/>
      <c r="K164" s="225"/>
      <c r="L164" s="251"/>
      <c r="M164" s="91"/>
    </row>
    <row r="165" spans="1:13" ht="12.75">
      <c r="A165" s="181"/>
      <c r="B165" s="249" t="s">
        <v>285</v>
      </c>
      <c r="C165" s="254"/>
      <c r="D165" s="250"/>
      <c r="E165" s="167"/>
      <c r="F165" s="189"/>
      <c r="G165" s="225"/>
      <c r="H165" s="225"/>
      <c r="I165" s="225"/>
      <c r="J165" s="225"/>
      <c r="K165" s="225"/>
      <c r="L165" s="251"/>
      <c r="M165" s="91"/>
    </row>
    <row r="166" spans="1:13" ht="39.75" customHeight="1">
      <c r="A166" s="181">
        <v>4751</v>
      </c>
      <c r="B166" s="257" t="s">
        <v>641</v>
      </c>
      <c r="C166" s="258" t="s">
        <v>642</v>
      </c>
      <c r="D166" s="250">
        <f>SUM(E166:F166)</f>
        <v>0</v>
      </c>
      <c r="E166" s="167"/>
      <c r="F166" s="189" t="s">
        <v>713</v>
      </c>
      <c r="G166" s="225"/>
      <c r="H166" s="225"/>
      <c r="I166" s="225"/>
      <c r="J166" s="225"/>
      <c r="K166" s="225"/>
      <c r="L166" s="251"/>
      <c r="M166" s="91"/>
    </row>
    <row r="167" spans="1:13" ht="17.25" customHeight="1">
      <c r="A167" s="181">
        <v>4760</v>
      </c>
      <c r="B167" s="275" t="s">
        <v>817</v>
      </c>
      <c r="C167" s="254" t="s">
        <v>707</v>
      </c>
      <c r="D167" s="250">
        <f>SUM(D169)</f>
        <v>0</v>
      </c>
      <c r="E167" s="167">
        <f>SUM(E169)</f>
        <v>0</v>
      </c>
      <c r="F167" s="189" t="s">
        <v>713</v>
      </c>
      <c r="G167" s="225"/>
      <c r="H167" s="225"/>
      <c r="I167" s="225"/>
      <c r="J167" s="225"/>
      <c r="K167" s="225"/>
      <c r="L167" s="251"/>
      <c r="M167" s="91"/>
    </row>
    <row r="168" spans="1:13" ht="12.75">
      <c r="A168" s="181"/>
      <c r="B168" s="249" t="s">
        <v>285</v>
      </c>
      <c r="C168" s="254"/>
      <c r="D168" s="250"/>
      <c r="E168" s="167"/>
      <c r="F168" s="189"/>
      <c r="G168" s="225"/>
      <c r="H168" s="225"/>
      <c r="I168" s="225"/>
      <c r="J168" s="225"/>
      <c r="K168" s="225"/>
      <c r="L168" s="251"/>
      <c r="M168" s="91"/>
    </row>
    <row r="169" spans="1:13" ht="17.25" customHeight="1">
      <c r="A169" s="181">
        <v>4761</v>
      </c>
      <c r="B169" s="257" t="s">
        <v>644</v>
      </c>
      <c r="C169" s="258" t="s">
        <v>643</v>
      </c>
      <c r="D169" s="250">
        <f>SUM(E169:F169)</f>
        <v>0</v>
      </c>
      <c r="E169" s="167"/>
      <c r="F169" s="189" t="s">
        <v>713</v>
      </c>
      <c r="G169" s="225"/>
      <c r="H169" s="225"/>
      <c r="I169" s="225"/>
      <c r="J169" s="225"/>
      <c r="K169" s="225"/>
      <c r="L169" s="251"/>
      <c r="M169" s="91"/>
    </row>
    <row r="170" spans="1:13" ht="12.75">
      <c r="A170" s="181">
        <v>4770</v>
      </c>
      <c r="B170" s="259" t="s">
        <v>818</v>
      </c>
      <c r="C170" s="254" t="s">
        <v>707</v>
      </c>
      <c r="D170" s="250">
        <f>SUM(D172)</f>
        <v>59453.8</v>
      </c>
      <c r="E170" s="167">
        <f>SUM(E172)</f>
        <v>59453.8</v>
      </c>
      <c r="F170" s="168">
        <f>SUM(F172)</f>
        <v>0</v>
      </c>
      <c r="G170" s="225"/>
      <c r="H170" s="225"/>
      <c r="I170" s="225"/>
      <c r="J170" s="225"/>
      <c r="K170" s="225"/>
      <c r="L170" s="251"/>
      <c r="M170" s="91"/>
    </row>
    <row r="171" spans="1:13" ht="12.75">
      <c r="A171" s="181"/>
      <c r="B171" s="249" t="s">
        <v>285</v>
      </c>
      <c r="C171" s="254"/>
      <c r="D171" s="250"/>
      <c r="E171" s="167"/>
      <c r="F171" s="189"/>
      <c r="G171" s="225"/>
      <c r="H171" s="225"/>
      <c r="I171" s="225"/>
      <c r="J171" s="225"/>
      <c r="K171" s="225"/>
      <c r="L171" s="251"/>
      <c r="M171" s="91"/>
    </row>
    <row r="172" spans="1:13" ht="12.75">
      <c r="A172" s="181">
        <v>4771</v>
      </c>
      <c r="B172" s="257" t="s">
        <v>649</v>
      </c>
      <c r="C172" s="258" t="s">
        <v>645</v>
      </c>
      <c r="D172" s="250">
        <f>E172</f>
        <v>59453.8</v>
      </c>
      <c r="E172" s="179">
        <v>59453.8</v>
      </c>
      <c r="F172" s="189">
        <v>0</v>
      </c>
      <c r="G172" s="225"/>
      <c r="H172" s="225"/>
      <c r="I172" s="225"/>
      <c r="J172" s="225"/>
      <c r="K172" s="225"/>
      <c r="L172" s="251"/>
      <c r="M172" s="91"/>
    </row>
    <row r="173" spans="1:13" ht="36">
      <c r="A173" s="181">
        <v>4772</v>
      </c>
      <c r="B173" s="265" t="s">
        <v>347</v>
      </c>
      <c r="C173" s="254" t="s">
        <v>707</v>
      </c>
      <c r="D173" s="250">
        <f>SUM(E173:F173)</f>
        <v>0</v>
      </c>
      <c r="E173" s="167"/>
      <c r="F173" s="189" t="s">
        <v>714</v>
      </c>
      <c r="G173" s="225"/>
      <c r="H173" s="225"/>
      <c r="I173" s="225"/>
      <c r="J173" s="225"/>
      <c r="K173" s="225"/>
      <c r="L173" s="91"/>
      <c r="M173" s="91"/>
    </row>
    <row r="174" spans="1:13" s="277" customFormat="1" ht="56.25" customHeight="1">
      <c r="A174" s="181">
        <v>5000</v>
      </c>
      <c r="B174" s="276" t="s">
        <v>819</v>
      </c>
      <c r="C174" s="254" t="s">
        <v>707</v>
      </c>
      <c r="D174" s="250">
        <f>SUM(D176,D194,D200,D203)</f>
        <v>0</v>
      </c>
      <c r="E174" s="188" t="s">
        <v>713</v>
      </c>
      <c r="F174" s="168">
        <f>SUM(F176,F194,F200,F203)</f>
        <v>0</v>
      </c>
      <c r="G174" s="225"/>
      <c r="H174" s="225"/>
      <c r="I174" s="225"/>
      <c r="J174" s="225"/>
      <c r="K174" s="225"/>
      <c r="L174" s="91"/>
      <c r="M174" s="91"/>
    </row>
    <row r="175" spans="1:13" ht="12.75">
      <c r="A175" s="181"/>
      <c r="B175" s="249" t="s">
        <v>287</v>
      </c>
      <c r="C175" s="245"/>
      <c r="D175" s="250"/>
      <c r="E175" s="167"/>
      <c r="F175" s="168"/>
      <c r="G175" s="225"/>
      <c r="H175" s="225"/>
      <c r="I175" s="225"/>
      <c r="J175" s="225"/>
      <c r="K175" s="225"/>
      <c r="L175" s="91"/>
      <c r="M175" s="91"/>
    </row>
    <row r="176" spans="1:13" ht="22.5">
      <c r="A176" s="181">
        <v>5100</v>
      </c>
      <c r="B176" s="257" t="s">
        <v>820</v>
      </c>
      <c r="C176" s="254" t="s">
        <v>707</v>
      </c>
      <c r="D176" s="250">
        <f>SUM(D178,D183,D188)</f>
        <v>0</v>
      </c>
      <c r="E176" s="188" t="s">
        <v>713</v>
      </c>
      <c r="F176" s="168">
        <f>SUM(F178,F183,F188)</f>
        <v>0</v>
      </c>
      <c r="G176" s="225"/>
      <c r="H176" s="225"/>
      <c r="I176" s="225"/>
      <c r="J176" s="225"/>
      <c r="K176" s="225"/>
      <c r="L176" s="91"/>
      <c r="M176" s="91"/>
    </row>
    <row r="177" spans="1:13" ht="12.75">
      <c r="A177" s="181"/>
      <c r="B177" s="249" t="s">
        <v>287</v>
      </c>
      <c r="C177" s="245"/>
      <c r="D177" s="250"/>
      <c r="E177" s="167"/>
      <c r="F177" s="168"/>
      <c r="G177" s="225"/>
      <c r="H177" s="225"/>
      <c r="I177" s="225"/>
      <c r="J177" s="225"/>
      <c r="K177" s="225"/>
      <c r="L177" s="91"/>
      <c r="M177" s="91"/>
    </row>
    <row r="178" spans="1:13" ht="22.5">
      <c r="A178" s="181">
        <v>5110</v>
      </c>
      <c r="B178" s="259" t="s">
        <v>821</v>
      </c>
      <c r="C178" s="254" t="s">
        <v>707</v>
      </c>
      <c r="D178" s="250">
        <f>SUM(D180:D182)</f>
        <v>0</v>
      </c>
      <c r="E178" s="167" t="s">
        <v>714</v>
      </c>
      <c r="F178" s="168">
        <f>SUM(F180:F182)</f>
        <v>0</v>
      </c>
      <c r="G178" s="225"/>
      <c r="H178" s="225"/>
      <c r="I178" s="225"/>
      <c r="J178" s="225"/>
      <c r="K178" s="225"/>
      <c r="L178" s="91"/>
      <c r="M178" s="91"/>
    </row>
    <row r="179" spans="1:13" ht="12.75">
      <c r="A179" s="181"/>
      <c r="B179" s="249" t="s">
        <v>285</v>
      </c>
      <c r="C179" s="254"/>
      <c r="D179" s="250"/>
      <c r="E179" s="167"/>
      <c r="F179" s="189"/>
      <c r="G179" s="225"/>
      <c r="H179" s="225"/>
      <c r="I179" s="225"/>
      <c r="J179" s="225"/>
      <c r="K179" s="225"/>
      <c r="L179" s="91"/>
      <c r="M179" s="91"/>
    </row>
    <row r="180" spans="1:13" ht="12.75">
      <c r="A180" s="181">
        <v>5111</v>
      </c>
      <c r="B180" s="257" t="s">
        <v>337</v>
      </c>
      <c r="C180" s="278" t="s">
        <v>646</v>
      </c>
      <c r="D180" s="250">
        <f>SUM(E180:F180)</f>
        <v>0</v>
      </c>
      <c r="E180" s="188" t="s">
        <v>713</v>
      </c>
      <c r="F180" s="168"/>
      <c r="G180" s="225"/>
      <c r="H180" s="225"/>
      <c r="I180" s="225"/>
      <c r="J180" s="225"/>
      <c r="K180" s="225"/>
      <c r="L180" s="91"/>
      <c r="M180" s="91"/>
    </row>
    <row r="181" spans="1:13" ht="20.25" customHeight="1">
      <c r="A181" s="181">
        <v>5112</v>
      </c>
      <c r="B181" s="257" t="s">
        <v>338</v>
      </c>
      <c r="C181" s="278" t="s">
        <v>647</v>
      </c>
      <c r="D181" s="250">
        <f>SUM(E181:F181)</f>
        <v>0</v>
      </c>
      <c r="E181" s="188" t="s">
        <v>713</v>
      </c>
      <c r="F181" s="168"/>
      <c r="G181" s="225"/>
      <c r="H181" s="225"/>
      <c r="I181" s="225"/>
      <c r="J181" s="225"/>
      <c r="K181" s="225"/>
      <c r="L181" s="91"/>
      <c r="M181" s="91"/>
    </row>
    <row r="182" spans="1:13" ht="26.25" customHeight="1">
      <c r="A182" s="181">
        <v>5113</v>
      </c>
      <c r="B182" s="257" t="s">
        <v>339</v>
      </c>
      <c r="C182" s="278" t="s">
        <v>648</v>
      </c>
      <c r="D182" s="250">
        <f>SUM(E182:F182)</f>
        <v>0</v>
      </c>
      <c r="E182" s="188" t="s">
        <v>713</v>
      </c>
      <c r="F182" s="168"/>
      <c r="G182" s="225"/>
      <c r="H182" s="225"/>
      <c r="I182" s="225"/>
      <c r="J182" s="225"/>
      <c r="K182" s="225"/>
      <c r="L182" s="91"/>
      <c r="M182" s="91"/>
    </row>
    <row r="183" spans="1:13" ht="28.5" customHeight="1">
      <c r="A183" s="181">
        <v>5120</v>
      </c>
      <c r="B183" s="259" t="s">
        <v>822</v>
      </c>
      <c r="C183" s="254" t="s">
        <v>707</v>
      </c>
      <c r="D183" s="250">
        <f>SUM(D185:D187)</f>
        <v>0</v>
      </c>
      <c r="E183" s="167" t="s">
        <v>714</v>
      </c>
      <c r="F183" s="168">
        <f>SUM(F185:F187)</f>
        <v>0</v>
      </c>
      <c r="G183" s="225"/>
      <c r="H183" s="225"/>
      <c r="I183" s="225"/>
      <c r="J183" s="225"/>
      <c r="K183" s="225"/>
      <c r="L183" s="91"/>
      <c r="M183" s="91"/>
    </row>
    <row r="184" spans="1:13" ht="12.75">
      <c r="A184" s="181"/>
      <c r="B184" s="279" t="s">
        <v>285</v>
      </c>
      <c r="C184" s="254"/>
      <c r="D184" s="250"/>
      <c r="E184" s="167"/>
      <c r="F184" s="189"/>
      <c r="G184" s="225"/>
      <c r="H184" s="225"/>
      <c r="I184" s="225"/>
      <c r="J184" s="225"/>
      <c r="K184" s="225"/>
      <c r="L184" s="91"/>
      <c r="M184" s="91"/>
    </row>
    <row r="185" spans="1:13" ht="12.75">
      <c r="A185" s="181">
        <v>5121</v>
      </c>
      <c r="B185" s="257" t="s">
        <v>334</v>
      </c>
      <c r="C185" s="278" t="s">
        <v>650</v>
      </c>
      <c r="D185" s="250">
        <f>SUM(E185:F185)</f>
        <v>0</v>
      </c>
      <c r="E185" s="188" t="s">
        <v>713</v>
      </c>
      <c r="F185" s="168"/>
      <c r="G185" s="225"/>
      <c r="H185" s="225"/>
      <c r="I185" s="225"/>
      <c r="J185" s="225"/>
      <c r="K185" s="225"/>
      <c r="L185" s="91"/>
      <c r="M185" s="91"/>
    </row>
    <row r="186" spans="1:13" ht="12.75">
      <c r="A186" s="181">
        <v>5122</v>
      </c>
      <c r="B186" s="257" t="s">
        <v>335</v>
      </c>
      <c r="C186" s="278" t="s">
        <v>651</v>
      </c>
      <c r="D186" s="250">
        <f>SUM(E186:F186)</f>
        <v>0</v>
      </c>
      <c r="E186" s="188" t="s">
        <v>713</v>
      </c>
      <c r="F186" s="168"/>
      <c r="G186" s="225"/>
      <c r="H186" s="225"/>
      <c r="I186" s="225"/>
      <c r="J186" s="225"/>
      <c r="K186" s="225"/>
      <c r="L186" s="91"/>
      <c r="M186" s="91"/>
    </row>
    <row r="187" spans="1:13" ht="17.25" customHeight="1">
      <c r="A187" s="181">
        <v>5123</v>
      </c>
      <c r="B187" s="257" t="s">
        <v>336</v>
      </c>
      <c r="C187" s="278" t="s">
        <v>652</v>
      </c>
      <c r="D187" s="250">
        <f>SUM(E187:F187)</f>
        <v>0</v>
      </c>
      <c r="E187" s="188" t="s">
        <v>713</v>
      </c>
      <c r="F187" s="168"/>
      <c r="G187" s="225"/>
      <c r="H187" s="225"/>
      <c r="I187" s="225"/>
      <c r="J187" s="225"/>
      <c r="K187" s="225"/>
      <c r="L187" s="91"/>
      <c r="M187" s="91"/>
    </row>
    <row r="188" spans="1:13" ht="36.75" customHeight="1">
      <c r="A188" s="181">
        <v>5130</v>
      </c>
      <c r="B188" s="259" t="s">
        <v>823</v>
      </c>
      <c r="C188" s="254" t="s">
        <v>707</v>
      </c>
      <c r="D188" s="250">
        <f>SUM(D190:D193)</f>
        <v>0</v>
      </c>
      <c r="E188" s="167" t="s">
        <v>714</v>
      </c>
      <c r="F188" s="168">
        <f>SUM(F190:F193)</f>
        <v>0</v>
      </c>
      <c r="G188" s="225"/>
      <c r="H188" s="225"/>
      <c r="I188" s="225"/>
      <c r="J188" s="225"/>
      <c r="K188" s="225"/>
      <c r="L188" s="91"/>
      <c r="M188" s="91"/>
    </row>
    <row r="189" spans="1:13" ht="12.75">
      <c r="A189" s="181"/>
      <c r="B189" s="249" t="s">
        <v>285</v>
      </c>
      <c r="C189" s="254"/>
      <c r="D189" s="250"/>
      <c r="E189" s="167"/>
      <c r="F189" s="189"/>
      <c r="G189" s="225"/>
      <c r="H189" s="225"/>
      <c r="I189" s="225"/>
      <c r="J189" s="225"/>
      <c r="K189" s="225"/>
      <c r="L189" s="91"/>
      <c r="M189" s="91"/>
    </row>
    <row r="190" spans="1:13" ht="17.25" customHeight="1">
      <c r="A190" s="181">
        <v>5131</v>
      </c>
      <c r="B190" s="257" t="s">
        <v>655</v>
      </c>
      <c r="C190" s="278" t="s">
        <v>653</v>
      </c>
      <c r="D190" s="250">
        <f>SUM(E190:F190)</f>
        <v>0</v>
      </c>
      <c r="E190" s="188" t="s">
        <v>713</v>
      </c>
      <c r="F190" s="168"/>
      <c r="G190" s="225"/>
      <c r="H190" s="225"/>
      <c r="I190" s="225"/>
      <c r="J190" s="225"/>
      <c r="K190" s="225"/>
      <c r="L190" s="91"/>
      <c r="M190" s="91"/>
    </row>
    <row r="191" spans="1:13" ht="17.25" customHeight="1">
      <c r="A191" s="181">
        <v>5132</v>
      </c>
      <c r="B191" s="257" t="s">
        <v>331</v>
      </c>
      <c r="C191" s="278" t="s">
        <v>654</v>
      </c>
      <c r="D191" s="250">
        <f>SUM(E191:F191)</f>
        <v>0</v>
      </c>
      <c r="E191" s="188" t="s">
        <v>713</v>
      </c>
      <c r="F191" s="168"/>
      <c r="G191" s="225"/>
      <c r="H191" s="225"/>
      <c r="I191" s="225"/>
      <c r="J191" s="225"/>
      <c r="K191" s="225"/>
      <c r="L191" s="91"/>
      <c r="M191" s="91"/>
    </row>
    <row r="192" spans="1:13" ht="17.25" customHeight="1">
      <c r="A192" s="181">
        <v>5133</v>
      </c>
      <c r="B192" s="257" t="s">
        <v>332</v>
      </c>
      <c r="C192" s="278" t="s">
        <v>661</v>
      </c>
      <c r="D192" s="250">
        <f>SUM(E192:F192)</f>
        <v>0</v>
      </c>
      <c r="E192" s="188" t="s">
        <v>714</v>
      </c>
      <c r="F192" s="168"/>
      <c r="G192" s="225"/>
      <c r="H192" s="225"/>
      <c r="I192" s="225"/>
      <c r="J192" s="225"/>
      <c r="K192" s="225"/>
      <c r="L192" s="91"/>
      <c r="M192" s="91"/>
    </row>
    <row r="193" spans="1:13" ht="17.25" customHeight="1">
      <c r="A193" s="181">
        <v>5134</v>
      </c>
      <c r="B193" s="257" t="s">
        <v>333</v>
      </c>
      <c r="C193" s="278" t="s">
        <v>662</v>
      </c>
      <c r="D193" s="250">
        <f>SUM(E193:F193)</f>
        <v>0</v>
      </c>
      <c r="E193" s="188" t="s">
        <v>714</v>
      </c>
      <c r="F193" s="168"/>
      <c r="G193" s="225"/>
      <c r="H193" s="225"/>
      <c r="I193" s="225"/>
      <c r="J193" s="225"/>
      <c r="K193" s="225"/>
      <c r="L193" s="91"/>
      <c r="M193" s="91"/>
    </row>
    <row r="194" spans="1:13" ht="19.5" customHeight="1">
      <c r="A194" s="181">
        <v>5200</v>
      </c>
      <c r="B194" s="259" t="s">
        <v>824</v>
      </c>
      <c r="C194" s="254" t="s">
        <v>707</v>
      </c>
      <c r="D194" s="250">
        <f>SUM(D196:D199)</f>
        <v>0</v>
      </c>
      <c r="E194" s="188" t="s">
        <v>713</v>
      </c>
      <c r="F194" s="168">
        <f>SUM(F196:F199)</f>
        <v>0</v>
      </c>
      <c r="G194" s="225"/>
      <c r="H194" s="225"/>
      <c r="I194" s="225"/>
      <c r="J194" s="225"/>
      <c r="K194" s="225"/>
      <c r="L194" s="91"/>
      <c r="M194" s="91"/>
    </row>
    <row r="195" spans="1:13" ht="12.75">
      <c r="A195" s="181"/>
      <c r="B195" s="249" t="s">
        <v>287</v>
      </c>
      <c r="C195" s="245"/>
      <c r="D195" s="250"/>
      <c r="E195" s="167"/>
      <c r="F195" s="168"/>
      <c r="G195" s="225"/>
      <c r="H195" s="225"/>
      <c r="I195" s="225"/>
      <c r="J195" s="225"/>
      <c r="K195" s="225"/>
      <c r="L195" s="91"/>
      <c r="M195" s="91"/>
    </row>
    <row r="196" spans="1:13" ht="27" customHeight="1">
      <c r="A196" s="181">
        <v>5211</v>
      </c>
      <c r="B196" s="257" t="s">
        <v>348</v>
      </c>
      <c r="C196" s="278" t="s">
        <v>656</v>
      </c>
      <c r="D196" s="250">
        <f>SUM(E196:F196)</f>
        <v>0</v>
      </c>
      <c r="E196" s="188" t="s">
        <v>713</v>
      </c>
      <c r="F196" s="168"/>
      <c r="G196" s="225"/>
      <c r="H196" s="225"/>
      <c r="I196" s="225"/>
      <c r="J196" s="225"/>
      <c r="K196" s="225"/>
      <c r="L196" s="91"/>
      <c r="M196" s="91"/>
    </row>
    <row r="197" spans="1:13" ht="17.25" customHeight="1">
      <c r="A197" s="181">
        <v>5221</v>
      </c>
      <c r="B197" s="257" t="s">
        <v>349</v>
      </c>
      <c r="C197" s="278" t="s">
        <v>657</v>
      </c>
      <c r="D197" s="250">
        <f>SUM(E197:F197)</f>
        <v>0</v>
      </c>
      <c r="E197" s="188" t="s">
        <v>713</v>
      </c>
      <c r="F197" s="168">
        <v>0</v>
      </c>
      <c r="G197" s="225"/>
      <c r="H197" s="225"/>
      <c r="I197" s="225"/>
      <c r="J197" s="225"/>
      <c r="K197" s="225"/>
      <c r="L197" s="91"/>
      <c r="M197" s="91"/>
    </row>
    <row r="198" spans="1:13" ht="24.75" customHeight="1">
      <c r="A198" s="181">
        <v>5231</v>
      </c>
      <c r="B198" s="257" t="s">
        <v>350</v>
      </c>
      <c r="C198" s="278" t="s">
        <v>658</v>
      </c>
      <c r="D198" s="250">
        <f>SUM(E198:F198)</f>
        <v>0</v>
      </c>
      <c r="E198" s="188" t="s">
        <v>713</v>
      </c>
      <c r="F198" s="168"/>
      <c r="G198" s="225"/>
      <c r="H198" s="225"/>
      <c r="I198" s="225"/>
      <c r="J198" s="225"/>
      <c r="K198" s="225"/>
      <c r="L198" s="91"/>
      <c r="M198" s="91"/>
    </row>
    <row r="199" spans="1:13" ht="17.25" customHeight="1">
      <c r="A199" s="181">
        <v>5241</v>
      </c>
      <c r="B199" s="257" t="s">
        <v>660</v>
      </c>
      <c r="C199" s="278" t="s">
        <v>659</v>
      </c>
      <c r="D199" s="250">
        <f>SUM(E199:F199)</f>
        <v>0</v>
      </c>
      <c r="E199" s="188" t="s">
        <v>713</v>
      </c>
      <c r="F199" s="168"/>
      <c r="G199" s="225"/>
      <c r="H199" s="225"/>
      <c r="I199" s="225"/>
      <c r="J199" s="225"/>
      <c r="K199" s="225"/>
      <c r="L199" s="91"/>
      <c r="M199" s="91"/>
    </row>
    <row r="200" spans="1:13" ht="12.75">
      <c r="A200" s="181">
        <v>5300</v>
      </c>
      <c r="B200" s="259" t="s">
        <v>825</v>
      </c>
      <c r="C200" s="254" t="s">
        <v>707</v>
      </c>
      <c r="D200" s="250">
        <f>SUM(D202)</f>
        <v>0</v>
      </c>
      <c r="E200" s="188" t="s">
        <v>713</v>
      </c>
      <c r="F200" s="168">
        <f>SUM(F202)</f>
        <v>0</v>
      </c>
      <c r="G200" s="225"/>
      <c r="H200" s="225"/>
      <c r="I200" s="225"/>
      <c r="J200" s="225"/>
      <c r="K200" s="225"/>
      <c r="L200" s="91"/>
      <c r="M200" s="91"/>
    </row>
    <row r="201" spans="1:13" ht="12.75">
      <c r="A201" s="181"/>
      <c r="B201" s="249" t="s">
        <v>287</v>
      </c>
      <c r="C201" s="245"/>
      <c r="D201" s="250"/>
      <c r="E201" s="167"/>
      <c r="F201" s="168"/>
      <c r="G201" s="225"/>
      <c r="H201" s="225"/>
      <c r="I201" s="225"/>
      <c r="J201" s="225"/>
      <c r="K201" s="225"/>
      <c r="L201" s="91"/>
      <c r="M201" s="91"/>
    </row>
    <row r="202" spans="1:13" ht="13.5" customHeight="1">
      <c r="A202" s="181">
        <v>5311</v>
      </c>
      <c r="B202" s="257" t="s">
        <v>369</v>
      </c>
      <c r="C202" s="278" t="s">
        <v>663</v>
      </c>
      <c r="D202" s="250">
        <f>SUM(E202:F202)</f>
        <v>0</v>
      </c>
      <c r="E202" s="188" t="s">
        <v>713</v>
      </c>
      <c r="F202" s="168"/>
      <c r="G202" s="225"/>
      <c r="H202" s="225"/>
      <c r="I202" s="225"/>
      <c r="J202" s="225"/>
      <c r="K202" s="225"/>
      <c r="L202" s="91"/>
      <c r="M202" s="91"/>
    </row>
    <row r="203" spans="1:13" ht="22.5">
      <c r="A203" s="181">
        <v>5400</v>
      </c>
      <c r="B203" s="259" t="s">
        <v>826</v>
      </c>
      <c r="C203" s="254" t="s">
        <v>707</v>
      </c>
      <c r="D203" s="250">
        <f>SUM(D205:D208)</f>
        <v>0</v>
      </c>
      <c r="E203" s="188" t="s">
        <v>713</v>
      </c>
      <c r="F203" s="168">
        <f>SUM(F205:F208)</f>
        <v>0</v>
      </c>
      <c r="G203" s="225"/>
      <c r="H203" s="225"/>
      <c r="I203" s="225"/>
      <c r="J203" s="225"/>
      <c r="K203" s="225"/>
      <c r="L203" s="91"/>
      <c r="M203" s="91"/>
    </row>
    <row r="204" spans="1:13" ht="12.75">
      <c r="A204" s="181"/>
      <c r="B204" s="249" t="s">
        <v>287</v>
      </c>
      <c r="C204" s="245"/>
      <c r="D204" s="250"/>
      <c r="E204" s="167"/>
      <c r="F204" s="168"/>
      <c r="G204" s="225"/>
      <c r="H204" s="225"/>
      <c r="I204" s="225"/>
      <c r="J204" s="225"/>
      <c r="K204" s="225"/>
      <c r="L204" s="91"/>
      <c r="M204" s="91"/>
    </row>
    <row r="205" spans="1:13" ht="12.75">
      <c r="A205" s="181">
        <v>5411</v>
      </c>
      <c r="B205" s="257" t="s">
        <v>370</v>
      </c>
      <c r="C205" s="278" t="s">
        <v>664</v>
      </c>
      <c r="D205" s="250">
        <f>SUM(E205:F205)</f>
        <v>0</v>
      </c>
      <c r="E205" s="188" t="s">
        <v>713</v>
      </c>
      <c r="F205" s="168"/>
      <c r="G205" s="225"/>
      <c r="H205" s="225"/>
      <c r="I205" s="225"/>
      <c r="J205" s="225"/>
      <c r="K205" s="225"/>
      <c r="L205" s="91"/>
      <c r="M205" s="91"/>
    </row>
    <row r="206" spans="1:13" ht="12.75">
      <c r="A206" s="181">
        <v>5421</v>
      </c>
      <c r="B206" s="257" t="s">
        <v>371</v>
      </c>
      <c r="C206" s="278" t="s">
        <v>665</v>
      </c>
      <c r="D206" s="250">
        <f>SUM(E206:F206)</f>
        <v>0</v>
      </c>
      <c r="E206" s="188" t="s">
        <v>713</v>
      </c>
      <c r="F206" s="168"/>
      <c r="G206" s="225"/>
      <c r="H206" s="225"/>
      <c r="I206" s="225"/>
      <c r="J206" s="225"/>
      <c r="K206" s="225"/>
      <c r="L206" s="91"/>
      <c r="M206" s="91"/>
    </row>
    <row r="207" spans="1:13" ht="12.75">
      <c r="A207" s="181">
        <v>5431</v>
      </c>
      <c r="B207" s="257" t="s">
        <v>667</v>
      </c>
      <c r="C207" s="278" t="s">
        <v>666</v>
      </c>
      <c r="D207" s="250">
        <f>SUM(E207:F207)</f>
        <v>0</v>
      </c>
      <c r="E207" s="188" t="s">
        <v>713</v>
      </c>
      <c r="F207" s="168"/>
      <c r="G207" s="225"/>
      <c r="H207" s="225"/>
      <c r="I207" s="225"/>
      <c r="J207" s="225"/>
      <c r="K207" s="225"/>
      <c r="L207" s="91"/>
      <c r="M207" s="91"/>
    </row>
    <row r="208" spans="1:13" ht="12.75">
      <c r="A208" s="181">
        <v>5441</v>
      </c>
      <c r="B208" s="280" t="s">
        <v>599</v>
      </c>
      <c r="C208" s="278" t="s">
        <v>668</v>
      </c>
      <c r="D208" s="250">
        <f>SUM(E208:F208)</f>
        <v>0</v>
      </c>
      <c r="E208" s="188" t="s">
        <v>713</v>
      </c>
      <c r="F208" s="168"/>
      <c r="G208" s="225"/>
      <c r="H208" s="225"/>
      <c r="I208" s="225"/>
      <c r="J208" s="225"/>
      <c r="K208" s="225"/>
      <c r="L208" s="91"/>
      <c r="M208" s="91"/>
    </row>
    <row r="209" spans="1:13" s="2" customFormat="1" ht="59.25" customHeight="1">
      <c r="A209" s="281" t="s">
        <v>142</v>
      </c>
      <c r="B209" s="282" t="s">
        <v>827</v>
      </c>
      <c r="C209" s="283" t="s">
        <v>707</v>
      </c>
      <c r="D209" s="250">
        <f>SUM(D211,D216,D224,D227)</f>
        <v>0</v>
      </c>
      <c r="E209" s="167" t="s">
        <v>706</v>
      </c>
      <c r="F209" s="168">
        <f>SUM(F211,F216,F224,F227)</f>
        <v>0</v>
      </c>
      <c r="G209" s="225"/>
      <c r="H209" s="225"/>
      <c r="I209" s="225"/>
      <c r="J209" s="225"/>
      <c r="K209" s="225"/>
      <c r="L209" s="91"/>
      <c r="M209" s="91"/>
    </row>
    <row r="210" spans="1:13" s="2" customFormat="1" ht="12.75">
      <c r="A210" s="281"/>
      <c r="B210" s="284" t="s">
        <v>284</v>
      </c>
      <c r="C210" s="283"/>
      <c r="D210" s="250"/>
      <c r="E210" s="167"/>
      <c r="F210" s="168"/>
      <c r="G210" s="225"/>
      <c r="H210" s="225"/>
      <c r="I210" s="225"/>
      <c r="J210" s="225"/>
      <c r="K210" s="225"/>
      <c r="L210" s="91"/>
      <c r="M210" s="91"/>
    </row>
    <row r="211" spans="1:13" ht="28.5">
      <c r="A211" s="285" t="s">
        <v>143</v>
      </c>
      <c r="B211" s="286" t="s">
        <v>828</v>
      </c>
      <c r="C211" s="287" t="s">
        <v>707</v>
      </c>
      <c r="D211" s="250">
        <f>SUM(D213:D215)</f>
        <v>0</v>
      </c>
      <c r="E211" s="167" t="s">
        <v>706</v>
      </c>
      <c r="F211" s="168">
        <f>SUM(F213:F215)</f>
        <v>0</v>
      </c>
      <c r="G211" s="225"/>
      <c r="H211" s="225"/>
      <c r="I211" s="225"/>
      <c r="J211" s="225"/>
      <c r="K211" s="225"/>
      <c r="L211" s="91"/>
      <c r="M211" s="91"/>
    </row>
    <row r="212" spans="1:13" ht="12.75">
      <c r="A212" s="285"/>
      <c r="B212" s="284" t="s">
        <v>284</v>
      </c>
      <c r="C212" s="287"/>
      <c r="D212" s="250"/>
      <c r="E212" s="167"/>
      <c r="F212" s="168"/>
      <c r="G212" s="225"/>
      <c r="H212" s="225"/>
      <c r="I212" s="225"/>
      <c r="J212" s="225"/>
      <c r="K212" s="225"/>
      <c r="L212" s="91"/>
      <c r="M212" s="91"/>
    </row>
    <row r="213" spans="1:13" ht="12.75">
      <c r="A213" s="285" t="s">
        <v>144</v>
      </c>
      <c r="B213" s="288" t="s">
        <v>378</v>
      </c>
      <c r="C213" s="289" t="s">
        <v>373</v>
      </c>
      <c r="D213" s="250">
        <f>SUM(E213:F213)</f>
        <v>0</v>
      </c>
      <c r="E213" s="167" t="s">
        <v>714</v>
      </c>
      <c r="F213" s="168"/>
      <c r="G213" s="225"/>
      <c r="H213" s="225"/>
      <c r="I213" s="225"/>
      <c r="J213" s="225"/>
      <c r="K213" s="225"/>
      <c r="L213" s="91"/>
      <c r="M213" s="91"/>
    </row>
    <row r="214" spans="1:13" s="291" customFormat="1" ht="12.75">
      <c r="A214" s="285" t="s">
        <v>145</v>
      </c>
      <c r="B214" s="288" t="s">
        <v>377</v>
      </c>
      <c r="C214" s="289" t="s">
        <v>374</v>
      </c>
      <c r="D214" s="250">
        <f>SUM(E214:F214)</f>
        <v>0</v>
      </c>
      <c r="E214" s="167" t="s">
        <v>714</v>
      </c>
      <c r="F214" s="290"/>
      <c r="G214" s="225"/>
      <c r="H214" s="225"/>
      <c r="I214" s="225"/>
      <c r="J214" s="225"/>
      <c r="K214" s="225"/>
      <c r="L214" s="91"/>
      <c r="M214" s="91"/>
    </row>
    <row r="215" spans="1:13" ht="30.75" customHeight="1">
      <c r="A215" s="73" t="s">
        <v>146</v>
      </c>
      <c r="B215" s="288" t="s">
        <v>380</v>
      </c>
      <c r="C215" s="289" t="s">
        <v>375</v>
      </c>
      <c r="D215" s="250">
        <f>SUM(E215:F215)</f>
        <v>0</v>
      </c>
      <c r="E215" s="167" t="s">
        <v>706</v>
      </c>
      <c r="F215" s="168"/>
      <c r="G215" s="225"/>
      <c r="H215" s="225"/>
      <c r="I215" s="225"/>
      <c r="J215" s="225"/>
      <c r="K215" s="225"/>
      <c r="L215" s="91"/>
      <c r="M215" s="91"/>
    </row>
    <row r="216" spans="1:13" ht="31.5" customHeight="1">
      <c r="A216" s="73" t="s">
        <v>147</v>
      </c>
      <c r="B216" s="286" t="s">
        <v>829</v>
      </c>
      <c r="C216" s="287" t="s">
        <v>707</v>
      </c>
      <c r="D216" s="250">
        <f>SUM(D218:D219)</f>
        <v>0</v>
      </c>
      <c r="E216" s="167" t="s">
        <v>706</v>
      </c>
      <c r="F216" s="168">
        <f>SUM(F218:F219)</f>
        <v>0</v>
      </c>
      <c r="G216" s="225"/>
      <c r="H216" s="225"/>
      <c r="I216" s="225"/>
      <c r="J216" s="225"/>
      <c r="K216" s="225"/>
      <c r="L216" s="91"/>
      <c r="M216" s="91"/>
    </row>
    <row r="217" spans="1:13" ht="12.75">
      <c r="A217" s="73"/>
      <c r="B217" s="284" t="s">
        <v>284</v>
      </c>
      <c r="C217" s="287"/>
      <c r="D217" s="250"/>
      <c r="E217" s="167"/>
      <c r="F217" s="168"/>
      <c r="G217" s="225"/>
      <c r="H217" s="225"/>
      <c r="I217" s="225"/>
      <c r="J217" s="225"/>
      <c r="K217" s="225"/>
      <c r="L217" s="91"/>
      <c r="M217" s="91"/>
    </row>
    <row r="218" spans="1:13" ht="29.25" customHeight="1">
      <c r="A218" s="73" t="s">
        <v>148</v>
      </c>
      <c r="B218" s="288" t="s">
        <v>363</v>
      </c>
      <c r="C218" s="287" t="s">
        <v>381</v>
      </c>
      <c r="D218" s="250">
        <f>SUM(E218:F218)</f>
        <v>0</v>
      </c>
      <c r="E218" s="167" t="s">
        <v>706</v>
      </c>
      <c r="F218" s="168"/>
      <c r="G218" s="225"/>
      <c r="H218" s="225"/>
      <c r="I218" s="225"/>
      <c r="J218" s="225"/>
      <c r="K218" s="225"/>
      <c r="L218" s="91"/>
      <c r="M218" s="91"/>
    </row>
    <row r="219" spans="1:13" ht="25.5">
      <c r="A219" s="73" t="s">
        <v>149</v>
      </c>
      <c r="B219" s="288" t="s">
        <v>830</v>
      </c>
      <c r="C219" s="287" t="s">
        <v>707</v>
      </c>
      <c r="D219" s="250">
        <f>SUM(D221:D223)</f>
        <v>0</v>
      </c>
      <c r="E219" s="167" t="s">
        <v>706</v>
      </c>
      <c r="F219" s="168">
        <f>SUM(F221:F223)</f>
        <v>0</v>
      </c>
      <c r="G219" s="225"/>
      <c r="H219" s="225"/>
      <c r="I219" s="225"/>
      <c r="J219" s="225"/>
      <c r="K219" s="225"/>
      <c r="L219" s="91"/>
      <c r="M219" s="91"/>
    </row>
    <row r="220" spans="1:13" ht="12.75">
      <c r="A220" s="73"/>
      <c r="B220" s="284" t="s">
        <v>285</v>
      </c>
      <c r="C220" s="287"/>
      <c r="D220" s="250"/>
      <c r="E220" s="167"/>
      <c r="F220" s="168"/>
      <c r="G220" s="225"/>
      <c r="H220" s="225"/>
      <c r="I220" s="225"/>
      <c r="J220" s="225"/>
      <c r="K220" s="225"/>
      <c r="L220" s="91"/>
      <c r="M220" s="91"/>
    </row>
    <row r="221" spans="1:13" ht="12.75">
      <c r="A221" s="73" t="s">
        <v>150</v>
      </c>
      <c r="B221" s="284" t="s">
        <v>360</v>
      </c>
      <c r="C221" s="289" t="s">
        <v>382</v>
      </c>
      <c r="D221" s="250">
        <f>SUM(E221:F221)</f>
        <v>0</v>
      </c>
      <c r="E221" s="167" t="s">
        <v>714</v>
      </c>
      <c r="F221" s="168"/>
      <c r="G221" s="225"/>
      <c r="H221" s="225"/>
      <c r="I221" s="225"/>
      <c r="J221" s="225"/>
      <c r="K221" s="225"/>
      <c r="L221" s="91"/>
      <c r="M221" s="91"/>
    </row>
    <row r="222" spans="1:13" ht="25.5">
      <c r="A222" s="292" t="s">
        <v>151</v>
      </c>
      <c r="B222" s="284" t="s">
        <v>359</v>
      </c>
      <c r="C222" s="287" t="s">
        <v>383</v>
      </c>
      <c r="D222" s="250">
        <f>SUM(E222:F222)</f>
        <v>0</v>
      </c>
      <c r="E222" s="167" t="s">
        <v>706</v>
      </c>
      <c r="F222" s="168"/>
      <c r="G222" s="225"/>
      <c r="H222" s="225"/>
      <c r="I222" s="225"/>
      <c r="J222" s="225"/>
      <c r="K222" s="225"/>
      <c r="L222" s="91"/>
      <c r="M222" s="91"/>
    </row>
    <row r="223" spans="1:13" ht="25.5">
      <c r="A223" s="73" t="s">
        <v>152</v>
      </c>
      <c r="B223" s="293" t="s">
        <v>358</v>
      </c>
      <c r="C223" s="287" t="s">
        <v>384</v>
      </c>
      <c r="D223" s="250">
        <f>SUM(E223:F223)</f>
        <v>0</v>
      </c>
      <c r="E223" s="167" t="s">
        <v>706</v>
      </c>
      <c r="F223" s="168"/>
      <c r="G223" s="225"/>
      <c r="H223" s="225"/>
      <c r="I223" s="225"/>
      <c r="J223" s="225"/>
      <c r="K223" s="225"/>
      <c r="L223" s="91"/>
      <c r="M223" s="91"/>
    </row>
    <row r="224" spans="1:13" ht="28.5">
      <c r="A224" s="73" t="s">
        <v>153</v>
      </c>
      <c r="B224" s="286" t="s">
        <v>831</v>
      </c>
      <c r="C224" s="287" t="s">
        <v>707</v>
      </c>
      <c r="D224" s="250">
        <f>SUM(D226)</f>
        <v>0</v>
      </c>
      <c r="E224" s="167" t="s">
        <v>706</v>
      </c>
      <c r="F224" s="168">
        <f>SUM(F226)</f>
        <v>0</v>
      </c>
      <c r="G224" s="225"/>
      <c r="H224" s="225"/>
      <c r="I224" s="225"/>
      <c r="J224" s="225"/>
      <c r="K224" s="225"/>
      <c r="L224" s="91"/>
      <c r="M224" s="91"/>
    </row>
    <row r="225" spans="1:13" ht="12.75">
      <c r="A225" s="73"/>
      <c r="B225" s="284" t="s">
        <v>284</v>
      </c>
      <c r="C225" s="287"/>
      <c r="D225" s="250"/>
      <c r="E225" s="167"/>
      <c r="F225" s="168"/>
      <c r="G225" s="225"/>
      <c r="H225" s="225"/>
      <c r="I225" s="225"/>
      <c r="J225" s="225"/>
      <c r="K225" s="225"/>
      <c r="L225" s="91"/>
      <c r="M225" s="91"/>
    </row>
    <row r="226" spans="1:13" ht="25.5">
      <c r="A226" s="292" t="s">
        <v>154</v>
      </c>
      <c r="B226" s="288" t="s">
        <v>361</v>
      </c>
      <c r="C226" s="283" t="s">
        <v>386</v>
      </c>
      <c r="D226" s="250">
        <f>SUM(E226:F226)</f>
        <v>0</v>
      </c>
      <c r="E226" s="167" t="s">
        <v>706</v>
      </c>
      <c r="F226" s="168"/>
      <c r="G226" s="225"/>
      <c r="H226" s="225"/>
      <c r="I226" s="225"/>
      <c r="J226" s="225"/>
      <c r="K226" s="225"/>
      <c r="L226" s="91"/>
      <c r="M226" s="91"/>
    </row>
    <row r="227" spans="1:13" ht="41.25">
      <c r="A227" s="73" t="s">
        <v>155</v>
      </c>
      <c r="B227" s="286" t="s">
        <v>832</v>
      </c>
      <c r="C227" s="287" t="s">
        <v>707</v>
      </c>
      <c r="D227" s="250">
        <f>SUM(D229:D232)</f>
        <v>0</v>
      </c>
      <c r="E227" s="167" t="s">
        <v>706</v>
      </c>
      <c r="F227" s="168">
        <f>SUM(F229:F232)</f>
        <v>0</v>
      </c>
      <c r="G227" s="225"/>
      <c r="H227" s="225"/>
      <c r="I227" s="225"/>
      <c r="J227" s="225"/>
      <c r="K227" s="225"/>
      <c r="L227" s="91"/>
      <c r="M227" s="91"/>
    </row>
    <row r="228" spans="1:13" ht="12.75">
      <c r="A228" s="73"/>
      <c r="B228" s="284" t="s">
        <v>284</v>
      </c>
      <c r="C228" s="287"/>
      <c r="D228" s="250"/>
      <c r="E228" s="167"/>
      <c r="F228" s="168"/>
      <c r="G228" s="225"/>
      <c r="H228" s="225"/>
      <c r="I228" s="225"/>
      <c r="J228" s="225"/>
      <c r="K228" s="225"/>
      <c r="L228" s="91"/>
      <c r="M228" s="91"/>
    </row>
    <row r="229" spans="1:13" ht="12.75">
      <c r="A229" s="73" t="s">
        <v>156</v>
      </c>
      <c r="B229" s="288" t="s">
        <v>387</v>
      </c>
      <c r="C229" s="289" t="s">
        <v>389</v>
      </c>
      <c r="D229" s="250">
        <f>SUM(E229:F229)</f>
        <v>0</v>
      </c>
      <c r="E229" s="167" t="s">
        <v>706</v>
      </c>
      <c r="F229" s="168"/>
      <c r="G229" s="225"/>
      <c r="H229" s="225"/>
      <c r="I229" s="225"/>
      <c r="J229" s="225"/>
      <c r="K229" s="225"/>
      <c r="L229" s="91"/>
      <c r="M229" s="91"/>
    </row>
    <row r="230" spans="1:13" ht="15.75" customHeight="1">
      <c r="A230" s="292" t="s">
        <v>160</v>
      </c>
      <c r="B230" s="288" t="s">
        <v>388</v>
      </c>
      <c r="C230" s="283" t="s">
        <v>390</v>
      </c>
      <c r="D230" s="250">
        <f>SUM(E230:F230)</f>
        <v>0</v>
      </c>
      <c r="E230" s="167" t="s">
        <v>706</v>
      </c>
      <c r="F230" s="168"/>
      <c r="G230" s="225"/>
      <c r="H230" s="225"/>
      <c r="I230" s="225"/>
      <c r="J230" s="225"/>
      <c r="K230" s="225"/>
      <c r="L230" s="91"/>
      <c r="M230" s="91"/>
    </row>
    <row r="231" spans="1:13" ht="25.5">
      <c r="A231" s="73" t="s">
        <v>161</v>
      </c>
      <c r="B231" s="288" t="s">
        <v>246</v>
      </c>
      <c r="C231" s="287" t="s">
        <v>391</v>
      </c>
      <c r="D231" s="250">
        <f>SUM(E231:F231)</f>
        <v>0</v>
      </c>
      <c r="E231" s="167" t="s">
        <v>706</v>
      </c>
      <c r="F231" s="168"/>
      <c r="G231" s="225"/>
      <c r="H231" s="225"/>
      <c r="I231" s="225"/>
      <c r="J231" s="225"/>
      <c r="K231" s="225"/>
      <c r="L231" s="91"/>
      <c r="M231" s="91"/>
    </row>
    <row r="232" spans="1:13" ht="25.5">
      <c r="A232" s="73" t="s">
        <v>162</v>
      </c>
      <c r="B232" s="288" t="s">
        <v>362</v>
      </c>
      <c r="C232" s="287" t="s">
        <v>392</v>
      </c>
      <c r="D232" s="250">
        <f>SUM(E232:F232)</f>
        <v>0</v>
      </c>
      <c r="E232" s="167" t="s">
        <v>706</v>
      </c>
      <c r="F232" s="168"/>
      <c r="G232" s="225"/>
      <c r="H232" s="225"/>
      <c r="I232" s="225"/>
      <c r="J232" s="225"/>
      <c r="K232" s="225"/>
      <c r="L232" s="91"/>
      <c r="M232" s="91"/>
    </row>
    <row r="233" spans="1:13" ht="12.75">
      <c r="A233" s="123"/>
      <c r="B233" s="123"/>
      <c r="C233" s="294"/>
      <c r="D233" s="295"/>
      <c r="E233" s="296"/>
      <c r="F233" s="297"/>
      <c r="G233" s="225"/>
      <c r="H233" s="225"/>
      <c r="I233" s="225"/>
      <c r="J233" s="225"/>
      <c r="K233" s="225"/>
      <c r="L233" s="91"/>
      <c r="M233" s="91"/>
    </row>
  </sheetData>
  <sheetProtection/>
  <protectedRanges>
    <protectedRange sqref="E1" name="Range24"/>
    <protectedRange sqref="K105" name="Range20"/>
    <protectedRange sqref="E105 G105:J105 L105" name="Range18"/>
    <protectedRange sqref="F213:F215 F218 F221 K217 K220 D220:F220 D217:F217 D212:F212 G220:J221 G217:J218 G212:J215 K212 L220:L221 L217:L218 L212:L215 D210:L210" name="Range15"/>
    <protectedRange sqref="F180:F182 F185:F187 K179 D184:F184 D179:F179 G184:J187 K184 L184:L187 L179:L182 D175:L175 D177:L177 D189:L189 G179:J182" name="Range13"/>
    <protectedRange sqref="E144 E149:E150 G148:L149 G152:L154 E153:E156 D152:F152 D148:F148 D143:F143 G143:L144 D146:L146 G156:L156 L155 G150:J150 L150" name="Range11"/>
    <protectedRange sqref="D111:E111 D119:F119 D113:E113 E120:E121 G111:L111 D123:F123 G113:L123 E114:E117" name="Range9"/>
    <protectedRange sqref="E90:E91 G93:L95 E94:E95 D93:F93 D89:L89 D97:L97 D99:L99 G91:L91 G90:J90 L90" name="Range7"/>
    <protectedRange sqref="E63:E70 E75:E76 D74:F74 D62:L62 G74:L76 D72:L72 G70:J70 G67:L68 L66 G64:L65 L63 L69:L70" name="Range5"/>
    <protectedRange sqref="E27:F27 E41:E43 G31:L33 E32:E38 D40:L40 D31:F31 D26:F26 G26:L27 D29:L29 G37:L38 G43:L43 G34:J34 K19:K20 K41:L42 K46:K49 K52:K53 K56 K59 K63 K66 K69:K70 K90 K110 K141 K150 K155 K34:L36" name="Range3"/>
    <protectedRange sqref="E19:E21 D18:L18 D12:L12 D23:L23 G21:L21 G19:J19 L19:L20 D14:O14 D16:O16" name="Range1"/>
    <protectedRange sqref="E46:E53 E56 E59:E60 D58:L58 D45:L45 D55:L55 G50:L51 G53:J53 K60:L60 I59:J59 G49:J49 L46:L49 L52:L53 G56:J56 L56 L59" name="Range4"/>
    <protectedRange sqref="E79:E80 E83:E85 G82:L85 D82:F82 D78:F78 G78:L80 D87:L87" name="Range6"/>
    <protectedRange sqref="E100:E101 K100 E108:E109 E104 D107:E107 D103:F103 G100:J101 G103:L104 L100:L101 G107:L109" name="Range8"/>
    <protectedRange sqref="E124:E129 E134:E135 G133:L135 E138:E141 D137:F137 D133:F133 G124:L129 G137:L140 D131:L131 L141" name="Range10"/>
    <protectedRange sqref="E159 G161:L163 E162:E163 E166 E169 E173 G165:L166 G168:L169 D171:L171 D168:F168 D165:F165 D161:F161 D158:F158 G158:L159 F172 K172:L172 G173:L173" name="Range12"/>
    <protectedRange sqref="F196:F199 F205:F208 K204 D204:F204 D195:F195 G204:J208 G195:J199 K195 L204:L208 L195:L199 L190:L193 D201:L201 F190:J193" name="Range14"/>
    <protectedRange sqref="F229:F232 F226 K228 D228:F228 D225:F225 F222:J223 G228:J232 G225:J226 K225 L228:L232 L225:L226 L222:L223" name="Range16"/>
    <protectedRange sqref="E24 G24:L24" name="Range17"/>
    <protectedRange sqref="F202:J202 L202" name="Range21"/>
    <protectedRange sqref="D4:E4" name="Range25"/>
    <protectedRange sqref="G41:J41" name="Range2_1"/>
    <protectedRange sqref="G48:J48" name="Range2_5"/>
    <protectedRange sqref="G69:J69" name="Range2_7"/>
    <protectedRange sqref="G66:J66" name="Range2_8"/>
    <protectedRange sqref="G63:J63" name="Range2_9"/>
    <protectedRange sqref="G60:J60" name="Range2_10"/>
    <protectedRange sqref="G20:J20" name="Range2_11"/>
    <protectedRange sqref="G35:J35" name="Range2_12"/>
    <protectedRange sqref="G155:J155" name="Range3_1"/>
    <protectedRange sqref="G46:J46" name="Range2_13"/>
    <protectedRange sqref="G47:J47" name="Range2_14"/>
    <protectedRange sqref="G59:H59" name="Range2"/>
    <protectedRange sqref="G36:J36" name="Range2_3"/>
    <protectedRange sqref="G172" name="Range24_1_1"/>
    <protectedRange sqref="H172" name="Range24_3_1"/>
    <protectedRange sqref="I172" name="Range24_4_1"/>
    <protectedRange sqref="J172" name="Range24_4_1_1"/>
    <protectedRange sqref="G141:J141" name="Range23_2"/>
    <protectedRange sqref="G42:J42" name="Range2_4"/>
    <protectedRange sqref="G52:J52" name="Range2_15"/>
    <protectedRange sqref="E172" name="Range24_2"/>
  </protectedRanges>
  <mergeCells count="6">
    <mergeCell ref="A4:E4"/>
    <mergeCell ref="B7:C8"/>
    <mergeCell ref="A7:A9"/>
    <mergeCell ref="B5:E5"/>
    <mergeCell ref="E7:F8"/>
    <mergeCell ref="D7:D9"/>
  </mergeCells>
  <printOptions/>
  <pageMargins left="0.15748031496062992" right="0.15748031496062992" top="0.31496062992125984" bottom="0.31496062992125984" header="0.15748031496062992" footer="0.1968503937007874"/>
  <pageSetup firstPageNumber="14" useFirstPageNumber="1" horizontalDpi="600" verticalDpi="600" orientation="portrait" paperSize="9" r:id="rId1"/>
  <ignoredErrors>
    <ignoredError sqref="C10 C19:C21 C24 C27 C32:C38 C42:C43 C46:C49 C51:C53 C56 C59:C60 C63:C70 C75:C76 C79:C80 C83:C85 C90:C91 C94:C95 C100:C101 C104:C105 C108:C110 C120:C122 C134:C135 C138:C141 C144 C149:C150 C153 C155:C156 C159 C162:C163 C166 C169 C172 C180:C182 C185:C187 C190:C193 C196:C199 C202 C205:C208 C213:C215 C218 C221:C223 C226 C229:C2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="130" zoomScaleNormal="130" zoomScalePageLayoutView="0" workbookViewId="0" topLeftCell="A1">
      <selection activeCell="B6" sqref="B6:B8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3.8515625" style="1" customWidth="1"/>
    <col min="7" max="7" width="12.28125" style="1" customWidth="1"/>
    <col min="8" max="8" width="13.28125" style="1" customWidth="1"/>
    <col min="9" max="9" width="14.57421875" style="1" customWidth="1"/>
    <col min="10" max="10" width="12.57421875" style="1" customWidth="1"/>
    <col min="11" max="11" width="14.57421875" style="1" customWidth="1"/>
    <col min="12" max="16384" width="9.140625" style="1" customWidth="1"/>
  </cols>
  <sheetData>
    <row r="1" spans="1:11" s="226" customFormat="1" ht="12.75">
      <c r="A1" s="299"/>
      <c r="B1" s="225"/>
      <c r="C1" s="225"/>
      <c r="D1" s="300"/>
      <c r="E1" s="225"/>
      <c r="F1" s="301"/>
      <c r="G1" s="225"/>
      <c r="H1" s="225"/>
      <c r="I1" s="225"/>
      <c r="J1" s="225"/>
      <c r="K1" s="225" t="s">
        <v>135</v>
      </c>
    </row>
    <row r="2" spans="1:11" s="226" customFormat="1" ht="12.75">
      <c r="A2" s="232"/>
      <c r="B2" s="522" t="s">
        <v>834</v>
      </c>
      <c r="C2" s="522"/>
      <c r="D2" s="522"/>
      <c r="E2" s="522"/>
      <c r="F2" s="300"/>
      <c r="G2" s="232"/>
      <c r="H2" s="232"/>
      <c r="I2" s="232"/>
      <c r="J2" s="232"/>
      <c r="K2" s="232"/>
    </row>
    <row r="3" spans="1:11" s="226" customFormat="1" ht="12.75">
      <c r="A3" s="232"/>
      <c r="B3" s="521" t="s">
        <v>862</v>
      </c>
      <c r="C3" s="521"/>
      <c r="D3" s="521"/>
      <c r="E3" s="521"/>
      <c r="F3" s="300"/>
      <c r="G3" s="300"/>
      <c r="H3" s="300"/>
      <c r="I3" s="300"/>
      <c r="J3" s="300"/>
      <c r="K3" s="232"/>
    </row>
    <row r="4" spans="1:11" s="226" customFormat="1" ht="15" customHeight="1">
      <c r="A4" s="232"/>
      <c r="B4" s="528" t="s">
        <v>481</v>
      </c>
      <c r="C4" s="528"/>
      <c r="D4" s="528"/>
      <c r="E4" s="528"/>
      <c r="F4" s="320"/>
      <c r="G4" s="320"/>
      <c r="H4" s="320"/>
      <c r="I4" s="320"/>
      <c r="J4" s="232"/>
      <c r="K4" s="232"/>
    </row>
    <row r="5" spans="1:11" s="226" customFormat="1" ht="13.5" thickBot="1">
      <c r="A5" s="232"/>
      <c r="B5" s="300"/>
      <c r="C5" s="232"/>
      <c r="D5" s="232"/>
      <c r="E5" s="300"/>
      <c r="F5" s="232"/>
      <c r="G5" s="232"/>
      <c r="H5" s="232"/>
      <c r="I5" s="232"/>
      <c r="J5" s="232"/>
      <c r="K5" s="232"/>
    </row>
    <row r="6" spans="1:12" ht="13.5" thickBot="1">
      <c r="A6" s="503" t="s">
        <v>305</v>
      </c>
      <c r="B6" s="524"/>
      <c r="C6" s="303"/>
      <c r="D6" s="304"/>
      <c r="E6" s="305"/>
      <c r="F6" s="91"/>
      <c r="G6" s="91"/>
      <c r="H6" s="91"/>
      <c r="I6" s="91"/>
      <c r="J6" s="301"/>
      <c r="K6" s="301"/>
      <c r="L6" s="301"/>
    </row>
    <row r="7" spans="1:12" ht="30" customHeight="1" thickBot="1">
      <c r="A7" s="527"/>
      <c r="B7" s="525"/>
      <c r="C7" s="306" t="s">
        <v>55</v>
      </c>
      <c r="D7" s="307" t="s">
        <v>56</v>
      </c>
      <c r="E7" s="308"/>
      <c r="F7" s="91"/>
      <c r="G7" s="91"/>
      <c r="H7" s="91"/>
      <c r="I7" s="91"/>
      <c r="J7" s="301"/>
      <c r="K7" s="301"/>
      <c r="L7" s="301"/>
    </row>
    <row r="8" spans="1:12" ht="26.25" thickBot="1">
      <c r="A8" s="504"/>
      <c r="B8" s="526"/>
      <c r="C8" s="309" t="s">
        <v>57</v>
      </c>
      <c r="D8" s="310" t="s">
        <v>704</v>
      </c>
      <c r="E8" s="310" t="s">
        <v>705</v>
      </c>
      <c r="F8" s="91"/>
      <c r="G8" s="91"/>
      <c r="H8" s="91"/>
      <c r="I8" s="91"/>
      <c r="J8" s="301"/>
      <c r="K8" s="301"/>
      <c r="L8" s="301"/>
    </row>
    <row r="9" spans="1:12" ht="13.5" thickBot="1">
      <c r="A9" s="321">
        <v>1</v>
      </c>
      <c r="B9" s="321">
        <v>2</v>
      </c>
      <c r="C9" s="31">
        <v>3</v>
      </c>
      <c r="D9" s="312">
        <v>4</v>
      </c>
      <c r="E9" s="313">
        <v>5</v>
      </c>
      <c r="F9" s="91"/>
      <c r="G9" s="91"/>
      <c r="H9" s="91"/>
      <c r="I9" s="91"/>
      <c r="J9" s="301"/>
      <c r="K9" s="301"/>
      <c r="L9" s="301"/>
    </row>
    <row r="10" spans="1:12" ht="30" customHeight="1" thickBot="1">
      <c r="A10" s="322">
        <v>8000</v>
      </c>
      <c r="B10" s="328" t="s">
        <v>208</v>
      </c>
      <c r="C10" s="314">
        <f>SUM(D10:E10)</f>
        <v>0</v>
      </c>
      <c r="D10" s="314">
        <f>Ekamutner!E7-'Gorcarnakan caxs'!G8</f>
        <v>0</v>
      </c>
      <c r="E10" s="314">
        <f>Ekamutner!F7-'Gorcarnakan caxs'!H8</f>
        <v>0</v>
      </c>
      <c r="F10" s="91"/>
      <c r="G10" s="91"/>
      <c r="H10" s="91"/>
      <c r="I10" s="91"/>
      <c r="J10" s="301"/>
      <c r="K10" s="301"/>
      <c r="L10" s="301"/>
    </row>
    <row r="11" spans="1:12" ht="12.75">
      <c r="A11" s="123"/>
      <c r="B11" s="123"/>
      <c r="C11" s="123"/>
      <c r="D11" s="123"/>
      <c r="E11" s="123"/>
      <c r="F11" s="91"/>
      <c r="G11" s="91"/>
      <c r="H11" s="91"/>
      <c r="I11" s="91"/>
      <c r="J11" s="301"/>
      <c r="K11" s="301"/>
      <c r="L11" s="301"/>
    </row>
    <row r="12" spans="1:12" ht="12.75">
      <c r="A12" s="123"/>
      <c r="B12" s="123"/>
      <c r="C12" s="123"/>
      <c r="D12" s="123"/>
      <c r="E12" s="123"/>
      <c r="F12" s="91"/>
      <c r="G12" s="91"/>
      <c r="H12" s="91"/>
      <c r="I12" s="91"/>
      <c r="J12" s="301"/>
      <c r="K12" s="301"/>
      <c r="L12" s="301"/>
    </row>
    <row r="13" spans="1:12" ht="12.75">
      <c r="A13" s="123"/>
      <c r="B13" s="123"/>
      <c r="C13" s="123"/>
      <c r="D13" s="123"/>
      <c r="E13" s="123"/>
      <c r="F13" s="91"/>
      <c r="G13" s="91"/>
      <c r="H13" s="91"/>
      <c r="I13" s="91"/>
      <c r="J13" s="301"/>
      <c r="K13" s="301"/>
      <c r="L13" s="301"/>
    </row>
    <row r="14" spans="1:12" ht="12.75">
      <c r="A14" s="123"/>
      <c r="B14" s="123"/>
      <c r="C14" s="123"/>
      <c r="D14" s="123"/>
      <c r="E14" s="123"/>
      <c r="F14" s="91"/>
      <c r="G14" s="91"/>
      <c r="H14" s="91"/>
      <c r="I14" s="91"/>
      <c r="J14" s="301"/>
      <c r="K14" s="301"/>
      <c r="L14" s="301"/>
    </row>
    <row r="15" spans="1:12" ht="12.75">
      <c r="A15" s="123"/>
      <c r="B15" s="323" t="s">
        <v>264</v>
      </c>
      <c r="C15" s="324">
        <f>C10+'Dificiti caxs'!D10</f>
        <v>0</v>
      </c>
      <c r="D15" s="324">
        <f>D10+'Dificiti caxs'!E10</f>
        <v>0</v>
      </c>
      <c r="E15" s="324">
        <f>E10+'Dificiti caxs'!F10</f>
        <v>0</v>
      </c>
      <c r="F15" s="91"/>
      <c r="G15" s="91"/>
      <c r="H15" s="91"/>
      <c r="I15" s="91"/>
      <c r="J15" s="301"/>
      <c r="K15" s="301"/>
      <c r="L15" s="301"/>
    </row>
    <row r="16" spans="1:12" ht="12.75">
      <c r="A16" s="123"/>
      <c r="B16" s="323" t="s">
        <v>265</v>
      </c>
      <c r="C16" s="324">
        <f>'Gorcarnakan caxs'!F8-'Tntesagitakan '!D11</f>
        <v>0</v>
      </c>
      <c r="D16" s="324">
        <f>'Gorcarnakan caxs'!G8-'Tntesagitakan '!E11</f>
        <v>0</v>
      </c>
      <c r="E16" s="324">
        <f>'Gorcarnakan caxs'!H8-'Tntesagitakan '!F11</f>
        <v>0</v>
      </c>
      <c r="F16" s="91"/>
      <c r="G16" s="91"/>
      <c r="H16" s="91"/>
      <c r="I16" s="91"/>
      <c r="J16" s="301"/>
      <c r="K16" s="301"/>
      <c r="L16" s="301"/>
    </row>
    <row r="17" spans="1:12" ht="12.75">
      <c r="A17" s="123"/>
      <c r="B17" s="323" t="s">
        <v>475</v>
      </c>
      <c r="C17" s="324">
        <f>'Tntesagitakan '!D11-'Gorcarn.Tntesagit.'!F11</f>
        <v>0</v>
      </c>
      <c r="D17" s="324">
        <f>'Tntesagitakan '!E11-'Gorcarn.Tntesagit.'!G11</f>
        <v>0</v>
      </c>
      <c r="E17" s="324">
        <f>'Tntesagitakan '!F11-'Gorcarn.Tntesagit.'!H11</f>
        <v>0</v>
      </c>
      <c r="F17" s="91"/>
      <c r="G17" s="91"/>
      <c r="H17" s="91"/>
      <c r="I17" s="91"/>
      <c r="J17" s="301"/>
      <c r="K17" s="301"/>
      <c r="L17" s="301"/>
    </row>
    <row r="18" spans="1:12" ht="12.75">
      <c r="A18" s="123"/>
      <c r="B18" s="323" t="s">
        <v>266</v>
      </c>
      <c r="C18" s="324">
        <f>'Gorcarnakan caxs'!F309-'Tntesagitakan '!D172</f>
        <v>0</v>
      </c>
      <c r="D18" s="324">
        <f>'Gorcarnakan caxs'!G309-'Tntesagitakan '!E172</f>
        <v>0</v>
      </c>
      <c r="E18" s="324">
        <f>'Gorcarnakan caxs'!H309-'Tntesagitakan '!F172</f>
        <v>0</v>
      </c>
      <c r="F18" s="91"/>
      <c r="G18" s="91"/>
      <c r="H18" s="91"/>
      <c r="I18" s="91"/>
      <c r="J18" s="301"/>
      <c r="K18" s="301"/>
      <c r="L18" s="301"/>
    </row>
    <row r="19" spans="1:12" ht="12.75">
      <c r="A19" s="123"/>
      <c r="B19" s="325"/>
      <c r="C19" s="326"/>
      <c r="D19" s="326"/>
      <c r="E19" s="326"/>
      <c r="F19" s="91"/>
      <c r="G19" s="91"/>
      <c r="H19" s="91"/>
      <c r="I19" s="91"/>
      <c r="J19" s="301"/>
      <c r="K19" s="301"/>
      <c r="L19" s="301"/>
    </row>
    <row r="20" spans="1:12" ht="12.75">
      <c r="A20" s="123"/>
      <c r="B20" s="325"/>
      <c r="C20" s="326"/>
      <c r="D20" s="326"/>
      <c r="E20" s="326"/>
      <c r="F20" s="91"/>
      <c r="G20" s="91"/>
      <c r="H20" s="91"/>
      <c r="I20" s="91"/>
      <c r="J20" s="301"/>
      <c r="K20" s="301"/>
      <c r="L20" s="301"/>
    </row>
    <row r="21" spans="1:12" ht="12.75">
      <c r="A21" s="123"/>
      <c r="B21" s="325"/>
      <c r="C21" s="326"/>
      <c r="D21" s="324"/>
      <c r="E21" s="326"/>
      <c r="F21" s="91"/>
      <c r="G21" s="91"/>
      <c r="H21" s="91"/>
      <c r="I21" s="91"/>
      <c r="J21" s="301"/>
      <c r="K21" s="301"/>
      <c r="L21" s="301"/>
    </row>
    <row r="22" spans="1:12" ht="12.75">
      <c r="A22" s="123"/>
      <c r="B22" s="123"/>
      <c r="C22" s="123"/>
      <c r="D22" s="324"/>
      <c r="E22" s="123"/>
      <c r="F22" s="91"/>
      <c r="G22" s="91"/>
      <c r="H22" s="91"/>
      <c r="I22" s="91"/>
      <c r="J22" s="301"/>
      <c r="K22" s="301"/>
      <c r="L22" s="301"/>
    </row>
    <row r="23" spans="1:12" ht="12.75">
      <c r="A23" s="123"/>
      <c r="B23" s="123"/>
      <c r="C23" s="123"/>
      <c r="D23" s="324"/>
      <c r="E23" s="123"/>
      <c r="F23" s="91"/>
      <c r="G23" s="91"/>
      <c r="H23" s="91"/>
      <c r="I23" s="91"/>
      <c r="J23" s="301"/>
      <c r="K23" s="301"/>
      <c r="L23" s="301"/>
    </row>
    <row r="24" spans="1:11" ht="12.75">
      <c r="A24" s="123"/>
      <c r="B24" s="123"/>
      <c r="C24" s="123"/>
      <c r="D24" s="123"/>
      <c r="E24" s="123"/>
      <c r="F24" s="91"/>
      <c r="G24" s="91"/>
      <c r="H24" s="91"/>
      <c r="I24" s="91"/>
      <c r="J24" s="123"/>
      <c r="K24" s="123"/>
    </row>
    <row r="25" spans="1:11" ht="13.5" thickBot="1">
      <c r="A25" s="123"/>
      <c r="B25" s="123"/>
      <c r="C25" s="123"/>
      <c r="D25" s="123"/>
      <c r="E25" s="123"/>
      <c r="F25" s="91"/>
      <c r="G25" s="91"/>
      <c r="H25" s="91"/>
      <c r="I25" s="91"/>
      <c r="J25" s="123"/>
      <c r="K25" s="123"/>
    </row>
    <row r="26" spans="1:11" ht="13.5" thickBot="1">
      <c r="A26" s="123"/>
      <c r="B26" s="123"/>
      <c r="C26" s="123"/>
      <c r="D26" s="123"/>
      <c r="E26" s="314"/>
      <c r="F26" s="123"/>
      <c r="G26" s="123"/>
      <c r="H26" s="123"/>
      <c r="I26" s="123"/>
      <c r="J26" s="123"/>
      <c r="K26" s="123"/>
    </row>
    <row r="27" spans="1:11" s="316" customFormat="1" ht="46.5" customHeight="1">
      <c r="A27" s="523" t="s">
        <v>263</v>
      </c>
      <c r="B27" s="523"/>
      <c r="C27" s="523"/>
      <c r="D27" s="523"/>
      <c r="E27" s="523"/>
      <c r="F27" s="315"/>
      <c r="G27" s="315"/>
      <c r="H27" s="315"/>
      <c r="I27" s="315"/>
      <c r="J27" s="315"/>
      <c r="K27" s="315"/>
    </row>
    <row r="28" spans="1:11" ht="12.7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42" spans="2:3" ht="12.75">
      <c r="B42" s="318"/>
      <c r="C42" s="318"/>
    </row>
    <row r="43" spans="2:3" ht="12.75">
      <c r="B43" s="327"/>
      <c r="C43" s="318"/>
    </row>
    <row r="44" spans="2:3" ht="12.75">
      <c r="B44" s="318"/>
      <c r="C44" s="318"/>
    </row>
    <row r="45" spans="2:3" ht="12.75">
      <c r="B45" s="318"/>
      <c r="C45" s="318"/>
    </row>
    <row r="46" spans="2:3" ht="12.75">
      <c r="B46" s="318"/>
      <c r="C46" s="318"/>
    </row>
    <row r="47" spans="2:3" ht="12.75">
      <c r="B47" s="318"/>
      <c r="C47" s="318"/>
    </row>
    <row r="48" spans="2:3" ht="12.75">
      <c r="B48" s="318"/>
      <c r="C48" s="318"/>
    </row>
    <row r="49" spans="2:3" ht="12.75">
      <c r="B49" s="318"/>
      <c r="C49" s="318"/>
    </row>
    <row r="50" spans="2:3" ht="12.75">
      <c r="B50" s="318"/>
      <c r="C50" s="318"/>
    </row>
    <row r="51" spans="2:3" ht="12.75">
      <c r="B51" s="318"/>
      <c r="C51" s="318"/>
    </row>
    <row r="52" spans="2:3" ht="12.75">
      <c r="B52" s="318"/>
      <c r="C52" s="318"/>
    </row>
    <row r="53" spans="2:3" ht="12.75">
      <c r="B53" s="318"/>
      <c r="C53" s="318"/>
    </row>
    <row r="54" spans="2:3" ht="12.75">
      <c r="B54" s="318"/>
      <c r="C54" s="318"/>
    </row>
    <row r="55" spans="2:3" ht="12.75">
      <c r="B55" s="318"/>
      <c r="C55" s="318"/>
    </row>
    <row r="56" spans="2:3" ht="12.75">
      <c r="B56" s="318"/>
      <c r="C56" s="318"/>
    </row>
    <row r="57" spans="2:3" ht="12.75">
      <c r="B57" s="318"/>
      <c r="C57" s="318"/>
    </row>
    <row r="58" spans="2:3" ht="12.75">
      <c r="B58" s="318"/>
      <c r="C58" s="318"/>
    </row>
  </sheetData>
  <sheetProtection/>
  <protectedRanges>
    <protectedRange sqref="D1" name="Range1"/>
  </protectedRanges>
  <mergeCells count="6">
    <mergeCell ref="B3:E3"/>
    <mergeCell ref="B2:E2"/>
    <mergeCell ref="A27:E27"/>
    <mergeCell ref="B6:B8"/>
    <mergeCell ref="A6:A8"/>
    <mergeCell ref="B4:E4"/>
  </mergeCells>
  <printOptions/>
  <pageMargins left="0.32" right="0.2755905511811024" top="0.31496062992125984" bottom="0.35433070866141736" header="0.15748031496062992" footer="0.15748031496062992"/>
  <pageSetup firstPageNumber="21" useFirstPageNumber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4"/>
  <sheetViews>
    <sheetView zoomScale="90" zoomScaleNormal="90" zoomScalePageLayoutView="0" workbookViewId="0" topLeftCell="A1">
      <selection activeCell="B3" sqref="B3:F3"/>
    </sheetView>
  </sheetViews>
  <sheetFormatPr defaultColWidth="9.140625" defaultRowHeight="12.75"/>
  <cols>
    <col min="1" max="1" width="5.8515625" style="1" customWidth="1"/>
    <col min="2" max="2" width="40.7109375" style="1" customWidth="1"/>
    <col min="3" max="3" width="10.421875" style="1" customWidth="1"/>
    <col min="4" max="4" width="13.140625" style="1" customWidth="1"/>
    <col min="5" max="5" width="14.00390625" style="1" customWidth="1"/>
    <col min="6" max="6" width="12.7109375" style="1" customWidth="1"/>
    <col min="7" max="7" width="18.28125" style="1" customWidth="1"/>
    <col min="8" max="8" width="14.57421875" style="1" customWidth="1"/>
    <col min="9" max="9" width="12.8515625" style="1" customWidth="1"/>
    <col min="10" max="10" width="12.00390625" style="1" customWidth="1"/>
    <col min="11" max="11" width="14.7109375" style="1" customWidth="1"/>
    <col min="12" max="12" width="13.8515625" style="1" customWidth="1"/>
    <col min="13" max="16384" width="9.140625" style="1" customWidth="1"/>
  </cols>
  <sheetData>
    <row r="1" spans="1:12" s="226" customFormat="1" ht="24" customHeight="1">
      <c r="A1" s="125"/>
      <c r="B1" s="125"/>
      <c r="C1" s="302"/>
      <c r="D1" s="125"/>
      <c r="E1" s="125"/>
      <c r="F1" s="125"/>
      <c r="G1" s="125"/>
      <c r="H1" s="125"/>
      <c r="I1" s="125"/>
      <c r="J1" s="125"/>
      <c r="K1" s="125"/>
      <c r="L1" s="225"/>
    </row>
    <row r="2" spans="1:12" s="226" customFormat="1" ht="15" customHeight="1">
      <c r="A2" s="125"/>
      <c r="B2" s="530" t="s">
        <v>134</v>
      </c>
      <c r="C2" s="530"/>
      <c r="D2" s="530"/>
      <c r="E2" s="480"/>
      <c r="F2" s="480"/>
      <c r="G2" s="480"/>
      <c r="H2" s="480"/>
      <c r="I2" s="125"/>
      <c r="J2" s="125"/>
      <c r="K2" s="125"/>
      <c r="L2" s="225"/>
    </row>
    <row r="3" spans="1:12" s="226" customFormat="1" ht="15" customHeight="1">
      <c r="A3" s="125"/>
      <c r="B3" s="531" t="s">
        <v>835</v>
      </c>
      <c r="C3" s="531"/>
      <c r="D3" s="531"/>
      <c r="E3" s="531"/>
      <c r="F3" s="531"/>
      <c r="G3" s="330"/>
      <c r="H3" s="330"/>
      <c r="I3" s="330"/>
      <c r="J3" s="330"/>
      <c r="K3" s="125"/>
      <c r="L3" s="225"/>
    </row>
    <row r="4" spans="1:14" s="226" customFormat="1" ht="15" customHeight="1">
      <c r="A4" s="125"/>
      <c r="B4" s="531" t="s">
        <v>482</v>
      </c>
      <c r="C4" s="531"/>
      <c r="D4" s="531"/>
      <c r="H4" s="125"/>
      <c r="I4" s="125"/>
      <c r="J4" s="125"/>
      <c r="K4" s="125"/>
      <c r="L4" s="125"/>
      <c r="M4" s="125"/>
      <c r="N4" s="125"/>
    </row>
    <row r="5" spans="1:14" s="226" customFormat="1" ht="13.5" customHeight="1" thickBot="1">
      <c r="A5" s="299"/>
      <c r="B5" s="225"/>
      <c r="C5" s="225"/>
      <c r="D5" s="225"/>
      <c r="E5" s="529" t="s">
        <v>718</v>
      </c>
      <c r="F5" s="529"/>
      <c r="G5" s="91"/>
      <c r="H5" s="91"/>
      <c r="I5" s="91"/>
      <c r="J5" s="91"/>
      <c r="K5" s="91"/>
      <c r="L5" s="125"/>
      <c r="M5" s="125"/>
      <c r="N5" s="125"/>
    </row>
    <row r="6" spans="1:14" ht="13.5" customHeight="1">
      <c r="A6" s="503" t="s">
        <v>356</v>
      </c>
      <c r="B6" s="533" t="s">
        <v>176</v>
      </c>
      <c r="C6" s="534"/>
      <c r="D6" s="516" t="s">
        <v>357</v>
      </c>
      <c r="E6" s="516" t="s">
        <v>284</v>
      </c>
      <c r="F6" s="517"/>
      <c r="G6" s="91"/>
      <c r="H6" s="91"/>
      <c r="I6" s="91"/>
      <c r="J6" s="91"/>
      <c r="K6" s="91"/>
      <c r="L6" s="125"/>
      <c r="M6" s="125"/>
      <c r="N6" s="125"/>
    </row>
    <row r="7" spans="1:14" ht="30" customHeight="1" thickBot="1">
      <c r="A7" s="527"/>
      <c r="B7" s="535"/>
      <c r="C7" s="536"/>
      <c r="D7" s="518"/>
      <c r="E7" s="518"/>
      <c r="F7" s="519"/>
      <c r="G7" s="91"/>
      <c r="H7" s="91"/>
      <c r="I7" s="91"/>
      <c r="J7" s="91"/>
      <c r="K7" s="91"/>
      <c r="L7" s="125"/>
      <c r="M7" s="125"/>
      <c r="N7" s="125"/>
    </row>
    <row r="8" spans="1:14" ht="34.5" customHeight="1" thickBot="1">
      <c r="A8" s="504"/>
      <c r="B8" s="331" t="s">
        <v>177</v>
      </c>
      <c r="C8" s="332" t="s">
        <v>178</v>
      </c>
      <c r="D8" s="520"/>
      <c r="E8" s="238" t="s">
        <v>353</v>
      </c>
      <c r="F8" s="33" t="s">
        <v>354</v>
      </c>
      <c r="G8" s="91"/>
      <c r="H8" s="91"/>
      <c r="I8" s="91"/>
      <c r="J8" s="91"/>
      <c r="K8" s="91"/>
      <c r="L8" s="125"/>
      <c r="M8" s="125"/>
      <c r="N8" s="125"/>
    </row>
    <row r="9" spans="1:14" ht="13.5" customHeight="1" thickBot="1">
      <c r="A9" s="311">
        <v>1</v>
      </c>
      <c r="B9" s="333">
        <v>2</v>
      </c>
      <c r="C9" s="333" t="s">
        <v>179</v>
      </c>
      <c r="D9" s="334">
        <v>4</v>
      </c>
      <c r="E9" s="335">
        <v>5</v>
      </c>
      <c r="F9" s="31">
        <v>6</v>
      </c>
      <c r="G9" s="91"/>
      <c r="H9" s="91"/>
      <c r="I9" s="91"/>
      <c r="J9" s="91"/>
      <c r="K9" s="91"/>
      <c r="L9" s="125"/>
      <c r="M9" s="125"/>
      <c r="N9" s="125"/>
    </row>
    <row r="10" spans="1:14" s="340" customFormat="1" ht="36">
      <c r="A10" s="336">
        <v>8010</v>
      </c>
      <c r="B10" s="337" t="s">
        <v>836</v>
      </c>
      <c r="C10" s="338"/>
      <c r="D10" s="339">
        <f>SUM(E10:F10)</f>
        <v>0</v>
      </c>
      <c r="E10" s="339">
        <f>SUM(E12+E67)</f>
        <v>0</v>
      </c>
      <c r="F10" s="339">
        <f>SUM(F12+F67)</f>
        <v>0</v>
      </c>
      <c r="G10" s="91"/>
      <c r="H10" s="91"/>
      <c r="I10" s="91"/>
      <c r="J10" s="91"/>
      <c r="K10" s="91"/>
      <c r="L10" s="125"/>
      <c r="M10" s="125"/>
      <c r="N10" s="125"/>
    </row>
    <row r="11" spans="1:14" s="340" customFormat="1" ht="12.75" customHeight="1">
      <c r="A11" s="341"/>
      <c r="B11" s="342" t="s">
        <v>284</v>
      </c>
      <c r="C11" s="343"/>
      <c r="D11" s="162"/>
      <c r="E11" s="344"/>
      <c r="F11" s="345"/>
      <c r="G11" s="91"/>
      <c r="H11" s="91"/>
      <c r="I11" s="91"/>
      <c r="J11" s="91"/>
      <c r="K11" s="91"/>
      <c r="L11" s="125"/>
      <c r="M11" s="125"/>
      <c r="N11" s="125"/>
    </row>
    <row r="12" spans="1:14" ht="24">
      <c r="A12" s="346">
        <v>8100</v>
      </c>
      <c r="B12" s="347" t="s">
        <v>837</v>
      </c>
      <c r="C12" s="348"/>
      <c r="D12" s="167">
        <f>SUM(D14,D42)</f>
        <v>0</v>
      </c>
      <c r="E12" s="167">
        <f>SUM(E14,E42)</f>
        <v>0</v>
      </c>
      <c r="F12" s="167">
        <f>SUM(F14,F42)</f>
        <v>0</v>
      </c>
      <c r="G12" s="91"/>
      <c r="H12" s="91"/>
      <c r="I12" s="91"/>
      <c r="J12" s="91"/>
      <c r="K12" s="91"/>
      <c r="L12" s="125"/>
      <c r="M12" s="125"/>
      <c r="N12" s="125"/>
    </row>
    <row r="13" spans="1:14" ht="12.75" customHeight="1">
      <c r="A13" s="346"/>
      <c r="B13" s="349" t="s">
        <v>284</v>
      </c>
      <c r="C13" s="348"/>
      <c r="D13" s="167"/>
      <c r="E13" s="167"/>
      <c r="F13" s="167"/>
      <c r="G13" s="91"/>
      <c r="H13" s="91"/>
      <c r="I13" s="91"/>
      <c r="J13" s="91"/>
      <c r="K13" s="91"/>
      <c r="L13" s="125"/>
      <c r="M13" s="125"/>
      <c r="N13" s="125"/>
    </row>
    <row r="14" spans="1:14" ht="24" customHeight="1">
      <c r="A14" s="350">
        <v>8110</v>
      </c>
      <c r="B14" s="351" t="s">
        <v>838</v>
      </c>
      <c r="C14" s="348"/>
      <c r="D14" s="167">
        <f>SUM(D16:D20)</f>
        <v>0</v>
      </c>
      <c r="E14" s="167">
        <f>SUM(E16:E20)</f>
        <v>0</v>
      </c>
      <c r="F14" s="167">
        <f>SUM(F16:F20)</f>
        <v>0</v>
      </c>
      <c r="G14" s="91"/>
      <c r="H14" s="91"/>
      <c r="I14" s="91"/>
      <c r="J14" s="91"/>
      <c r="K14" s="91"/>
      <c r="L14" s="125"/>
      <c r="M14" s="125"/>
      <c r="N14" s="125"/>
    </row>
    <row r="15" spans="1:14" ht="12.75" customHeight="1">
      <c r="A15" s="350"/>
      <c r="B15" s="352" t="s">
        <v>284</v>
      </c>
      <c r="C15" s="348"/>
      <c r="D15" s="353"/>
      <c r="E15" s="354"/>
      <c r="F15" s="355"/>
      <c r="G15" s="91"/>
      <c r="H15" s="91"/>
      <c r="I15" s="91"/>
      <c r="J15" s="91"/>
      <c r="K15" s="91"/>
      <c r="L15" s="125"/>
      <c r="M15" s="125"/>
      <c r="N15" s="125"/>
    </row>
    <row r="16" spans="1:14" ht="33" customHeight="1">
      <c r="A16" s="350">
        <v>8111</v>
      </c>
      <c r="B16" s="356" t="s">
        <v>839</v>
      </c>
      <c r="C16" s="348"/>
      <c r="D16" s="167">
        <f>SUM(D18:D19)</f>
        <v>0</v>
      </c>
      <c r="E16" s="357" t="s">
        <v>372</v>
      </c>
      <c r="F16" s="167">
        <f>SUM(F18:F19)</f>
        <v>0</v>
      </c>
      <c r="G16" s="91"/>
      <c r="H16" s="91"/>
      <c r="I16" s="91"/>
      <c r="J16" s="91"/>
      <c r="K16" s="91"/>
      <c r="L16" s="251"/>
      <c r="M16" s="125"/>
      <c r="N16" s="125"/>
    </row>
    <row r="17" spans="1:14" ht="12.75" customHeight="1">
      <c r="A17" s="350"/>
      <c r="B17" s="358" t="s">
        <v>300</v>
      </c>
      <c r="C17" s="348"/>
      <c r="D17" s="167"/>
      <c r="E17" s="357"/>
      <c r="F17" s="60"/>
      <c r="G17" s="91"/>
      <c r="H17" s="91"/>
      <c r="I17" s="91"/>
      <c r="J17" s="91"/>
      <c r="K17" s="91"/>
      <c r="L17" s="251"/>
      <c r="M17" s="125"/>
      <c r="N17" s="125"/>
    </row>
    <row r="18" spans="1:14" ht="13.5" customHeight="1" thickBot="1">
      <c r="A18" s="350">
        <v>8112</v>
      </c>
      <c r="B18" s="359" t="s">
        <v>291</v>
      </c>
      <c r="C18" s="360" t="s">
        <v>319</v>
      </c>
      <c r="D18" s="186">
        <f>SUM(E18:F18)</f>
        <v>0</v>
      </c>
      <c r="E18" s="357" t="s">
        <v>372</v>
      </c>
      <c r="F18" s="60"/>
      <c r="G18" s="91"/>
      <c r="H18" s="91"/>
      <c r="I18" s="91"/>
      <c r="J18" s="91"/>
      <c r="K18" s="91"/>
      <c r="L18" s="251"/>
      <c r="M18" s="125"/>
      <c r="N18" s="125"/>
    </row>
    <row r="19" spans="1:19" ht="13.5" customHeight="1" thickBot="1">
      <c r="A19" s="350">
        <v>8113</v>
      </c>
      <c r="B19" s="359" t="s">
        <v>286</v>
      </c>
      <c r="C19" s="360" t="s">
        <v>320</v>
      </c>
      <c r="D19" s="186">
        <f>SUM(E19:F19)</f>
        <v>0</v>
      </c>
      <c r="E19" s="357" t="s">
        <v>372</v>
      </c>
      <c r="F19" s="60"/>
      <c r="G19" s="91"/>
      <c r="H19" s="91"/>
      <c r="I19" s="91"/>
      <c r="J19" s="91"/>
      <c r="K19" s="91"/>
      <c r="L19" s="125"/>
      <c r="M19" s="125"/>
      <c r="N19" s="125"/>
      <c r="O19" s="125"/>
      <c r="P19" s="125"/>
      <c r="Q19" s="125"/>
      <c r="R19" s="125"/>
      <c r="S19" s="125"/>
    </row>
    <row r="20" spans="1:19" ht="34.5" customHeight="1">
      <c r="A20" s="350">
        <v>8120</v>
      </c>
      <c r="B20" s="356" t="s">
        <v>840</v>
      </c>
      <c r="C20" s="360"/>
      <c r="D20" s="167">
        <f>SUM(D22,D32)</f>
        <v>0</v>
      </c>
      <c r="E20" s="167">
        <f>SUM(E22,E32)</f>
        <v>0</v>
      </c>
      <c r="F20" s="167">
        <f>SUM(F22,F32)</f>
        <v>0</v>
      </c>
      <c r="G20" s="91"/>
      <c r="H20" s="91"/>
      <c r="I20" s="91"/>
      <c r="J20" s="91"/>
      <c r="K20" s="91"/>
      <c r="L20" s="125"/>
      <c r="M20" s="125"/>
      <c r="N20" s="125"/>
      <c r="O20" s="125"/>
      <c r="P20" s="125"/>
      <c r="Q20" s="125"/>
      <c r="R20" s="125"/>
      <c r="S20" s="125"/>
    </row>
    <row r="21" spans="1:19" ht="12.75" customHeight="1">
      <c r="A21" s="350"/>
      <c r="B21" s="358" t="s">
        <v>284</v>
      </c>
      <c r="C21" s="360"/>
      <c r="D21" s="167"/>
      <c r="E21" s="357"/>
      <c r="F21" s="60"/>
      <c r="G21" s="91"/>
      <c r="H21" s="91"/>
      <c r="I21" s="91"/>
      <c r="J21" s="91"/>
      <c r="K21" s="91"/>
      <c r="L21" s="125"/>
      <c r="M21" s="125"/>
      <c r="N21" s="125"/>
      <c r="O21" s="125"/>
      <c r="P21" s="125"/>
      <c r="Q21" s="125"/>
      <c r="R21" s="125"/>
      <c r="S21" s="125"/>
    </row>
    <row r="22" spans="1:19" ht="12.75" customHeight="1">
      <c r="A22" s="350">
        <v>8121</v>
      </c>
      <c r="B22" s="356" t="s">
        <v>841</v>
      </c>
      <c r="C22" s="360"/>
      <c r="D22" s="167">
        <f>SUM(D24,D28)</f>
        <v>0</v>
      </c>
      <c r="E22" s="357" t="s">
        <v>372</v>
      </c>
      <c r="F22" s="167">
        <f>SUM(F24,F28)</f>
        <v>0</v>
      </c>
      <c r="G22" s="91"/>
      <c r="H22" s="91"/>
      <c r="I22" s="91"/>
      <c r="J22" s="91"/>
      <c r="K22" s="91"/>
      <c r="L22" s="125"/>
      <c r="M22" s="125"/>
      <c r="N22" s="125"/>
      <c r="O22" s="125"/>
      <c r="P22" s="125"/>
      <c r="Q22" s="125"/>
      <c r="R22" s="125"/>
      <c r="S22" s="125"/>
    </row>
    <row r="23" spans="1:19" ht="12.75" customHeight="1">
      <c r="A23" s="350"/>
      <c r="B23" s="358" t="s">
        <v>300</v>
      </c>
      <c r="C23" s="360"/>
      <c r="D23" s="167"/>
      <c r="E23" s="357"/>
      <c r="F23" s="60"/>
      <c r="G23" s="91"/>
      <c r="H23" s="91"/>
      <c r="I23" s="91"/>
      <c r="J23" s="91"/>
      <c r="K23" s="91"/>
      <c r="L23" s="125"/>
      <c r="M23" s="125"/>
      <c r="N23" s="125"/>
      <c r="O23" s="125"/>
      <c r="P23" s="125"/>
      <c r="Q23" s="125"/>
      <c r="R23" s="125"/>
      <c r="S23" s="125"/>
    </row>
    <row r="24" spans="1:19" ht="12.75" customHeight="1">
      <c r="A24" s="346">
        <v>8122</v>
      </c>
      <c r="B24" s="351" t="s">
        <v>842</v>
      </c>
      <c r="C24" s="360" t="s">
        <v>321</v>
      </c>
      <c r="D24" s="167">
        <f>SUM(D26:D27)</f>
        <v>0</v>
      </c>
      <c r="E24" s="357" t="s">
        <v>372</v>
      </c>
      <c r="F24" s="167">
        <f>SUM(F26:F27)</f>
        <v>0</v>
      </c>
      <c r="G24" s="91"/>
      <c r="H24" s="91"/>
      <c r="I24" s="91"/>
      <c r="J24" s="91"/>
      <c r="K24" s="91"/>
      <c r="L24" s="125"/>
      <c r="M24" s="125"/>
      <c r="N24" s="125"/>
      <c r="O24" s="125"/>
      <c r="P24" s="125"/>
      <c r="Q24" s="125"/>
      <c r="R24" s="125"/>
      <c r="S24" s="125"/>
    </row>
    <row r="25" spans="1:19" ht="12.75" customHeight="1">
      <c r="A25" s="346"/>
      <c r="B25" s="361" t="s">
        <v>300</v>
      </c>
      <c r="C25" s="360"/>
      <c r="D25" s="167"/>
      <c r="E25" s="357"/>
      <c r="F25" s="60"/>
      <c r="G25" s="91"/>
      <c r="H25" s="91"/>
      <c r="I25" s="91"/>
      <c r="J25" s="91"/>
      <c r="K25" s="91"/>
      <c r="L25" s="125"/>
      <c r="M25" s="125"/>
      <c r="N25" s="125"/>
      <c r="O25" s="125"/>
      <c r="P25" s="125"/>
      <c r="Q25" s="125"/>
      <c r="R25" s="125"/>
      <c r="S25" s="125"/>
    </row>
    <row r="26" spans="1:19" ht="13.5" customHeight="1" thickBot="1">
      <c r="A26" s="346">
        <v>8123</v>
      </c>
      <c r="B26" s="361" t="s">
        <v>306</v>
      </c>
      <c r="C26" s="360"/>
      <c r="D26" s="186">
        <f>SUM(E26:F26)</f>
        <v>0</v>
      </c>
      <c r="E26" s="357" t="s">
        <v>372</v>
      </c>
      <c r="F26" s="60"/>
      <c r="G26" s="91"/>
      <c r="H26" s="91"/>
      <c r="I26" s="91"/>
      <c r="J26" s="91"/>
      <c r="K26" s="91"/>
      <c r="L26" s="125"/>
      <c r="M26" s="125"/>
      <c r="N26" s="125"/>
      <c r="O26" s="125"/>
      <c r="P26" s="125"/>
      <c r="Q26" s="125"/>
      <c r="R26" s="125"/>
      <c r="S26" s="125"/>
    </row>
    <row r="27" spans="1:19" ht="13.5" customHeight="1" thickBot="1">
      <c r="A27" s="346">
        <v>8124</v>
      </c>
      <c r="B27" s="361" t="s">
        <v>308</v>
      </c>
      <c r="C27" s="360"/>
      <c r="D27" s="186">
        <f>SUM(E27:F27)</f>
        <v>0</v>
      </c>
      <c r="E27" s="357" t="s">
        <v>372</v>
      </c>
      <c r="F27" s="60"/>
      <c r="G27" s="91"/>
      <c r="H27" s="91"/>
      <c r="I27" s="91"/>
      <c r="J27" s="91"/>
      <c r="K27" s="91"/>
      <c r="L27" s="125"/>
      <c r="M27" s="125"/>
      <c r="N27" s="125"/>
      <c r="O27" s="125"/>
      <c r="P27" s="125"/>
      <c r="Q27" s="125"/>
      <c r="R27" s="125"/>
      <c r="S27" s="125"/>
    </row>
    <row r="28" spans="1:19" ht="24">
      <c r="A28" s="346">
        <v>8130</v>
      </c>
      <c r="B28" s="351" t="s">
        <v>843</v>
      </c>
      <c r="C28" s="360" t="s">
        <v>322</v>
      </c>
      <c r="D28" s="167">
        <f>SUM(D30:D31)</f>
        <v>0</v>
      </c>
      <c r="E28" s="357" t="s">
        <v>372</v>
      </c>
      <c r="F28" s="167">
        <f>SUM(F30:F31)</f>
        <v>0</v>
      </c>
      <c r="G28" s="91"/>
      <c r="H28" s="91"/>
      <c r="I28" s="91"/>
      <c r="J28" s="91"/>
      <c r="K28" s="91"/>
      <c r="L28" s="125"/>
      <c r="M28" s="125"/>
      <c r="N28" s="125"/>
      <c r="O28" s="125"/>
      <c r="P28" s="125"/>
      <c r="Q28" s="125"/>
      <c r="R28" s="125"/>
      <c r="S28" s="125"/>
    </row>
    <row r="29" spans="1:19" ht="12.75" customHeight="1">
      <c r="A29" s="346"/>
      <c r="B29" s="361" t="s">
        <v>300</v>
      </c>
      <c r="C29" s="360"/>
      <c r="D29" s="167"/>
      <c r="E29" s="357"/>
      <c r="F29" s="60"/>
      <c r="G29" s="91"/>
      <c r="H29" s="91"/>
      <c r="I29" s="91"/>
      <c r="J29" s="91"/>
      <c r="K29" s="91"/>
      <c r="L29" s="125"/>
      <c r="M29" s="125"/>
      <c r="N29" s="125"/>
      <c r="O29" s="125"/>
      <c r="P29" s="125"/>
      <c r="Q29" s="125"/>
      <c r="R29" s="125"/>
      <c r="S29" s="125"/>
    </row>
    <row r="30" spans="1:19" ht="13.5" customHeight="1" thickBot="1">
      <c r="A30" s="346">
        <v>8131</v>
      </c>
      <c r="B30" s="361" t="s">
        <v>312</v>
      </c>
      <c r="C30" s="360"/>
      <c r="D30" s="186">
        <f>SUM(E30:F30)</f>
        <v>0</v>
      </c>
      <c r="E30" s="357" t="s">
        <v>372</v>
      </c>
      <c r="F30" s="60"/>
      <c r="G30" s="91"/>
      <c r="H30" s="91"/>
      <c r="I30" s="91"/>
      <c r="J30" s="91"/>
      <c r="K30" s="91"/>
      <c r="L30" s="125"/>
      <c r="M30" s="125"/>
      <c r="N30" s="125"/>
      <c r="O30" s="125"/>
      <c r="P30" s="125"/>
      <c r="Q30" s="125"/>
      <c r="R30" s="125"/>
      <c r="S30" s="125"/>
    </row>
    <row r="31" spans="1:19" ht="13.5" customHeight="1" thickBot="1">
      <c r="A31" s="346">
        <v>8132</v>
      </c>
      <c r="B31" s="361" t="s">
        <v>310</v>
      </c>
      <c r="C31" s="360"/>
      <c r="D31" s="186">
        <f>SUM(E31:F31)</f>
        <v>0</v>
      </c>
      <c r="E31" s="357" t="s">
        <v>372</v>
      </c>
      <c r="F31" s="60"/>
      <c r="G31" s="91"/>
      <c r="H31" s="91"/>
      <c r="I31" s="91"/>
      <c r="J31" s="91"/>
      <c r="K31" s="91"/>
      <c r="L31" s="125"/>
      <c r="M31" s="125"/>
      <c r="N31" s="125"/>
      <c r="O31" s="125"/>
      <c r="P31" s="125"/>
      <c r="Q31" s="125"/>
      <c r="R31" s="125"/>
      <c r="S31" s="125"/>
    </row>
    <row r="32" spans="1:19" s="362" customFormat="1" ht="12.75" customHeight="1">
      <c r="A32" s="346">
        <v>8140</v>
      </c>
      <c r="B32" s="351" t="s">
        <v>844</v>
      </c>
      <c r="C32" s="360"/>
      <c r="D32" s="167">
        <f>SUM(D34,D38)</f>
        <v>0</v>
      </c>
      <c r="E32" s="167">
        <f>SUM(E34,E38)</f>
        <v>0</v>
      </c>
      <c r="F32" s="167">
        <f>SUM(F34,F38)</f>
        <v>0</v>
      </c>
      <c r="G32" s="91"/>
      <c r="H32" s="91"/>
      <c r="I32" s="91"/>
      <c r="J32" s="91"/>
      <c r="K32" s="91"/>
      <c r="L32" s="125"/>
      <c r="M32" s="125"/>
      <c r="N32" s="125"/>
      <c r="O32" s="125"/>
      <c r="P32" s="125"/>
      <c r="Q32" s="125"/>
      <c r="R32" s="125"/>
      <c r="S32" s="125"/>
    </row>
    <row r="33" spans="1:19" s="362" customFormat="1" ht="13.5" customHeight="1" thickBot="1">
      <c r="A33" s="350"/>
      <c r="B33" s="358" t="s">
        <v>300</v>
      </c>
      <c r="C33" s="360"/>
      <c r="D33" s="167"/>
      <c r="E33" s="357"/>
      <c r="F33" s="60"/>
      <c r="G33" s="91"/>
      <c r="H33" s="91"/>
      <c r="I33" s="91"/>
      <c r="J33" s="91"/>
      <c r="K33" s="91"/>
      <c r="L33" s="125"/>
      <c r="M33" s="125"/>
      <c r="N33" s="125"/>
      <c r="O33" s="125"/>
      <c r="P33" s="125"/>
      <c r="Q33" s="125"/>
      <c r="R33" s="125"/>
      <c r="S33" s="125"/>
    </row>
    <row r="34" spans="1:19" s="362" customFormat="1" ht="24">
      <c r="A34" s="346">
        <v>8141</v>
      </c>
      <c r="B34" s="351" t="s">
        <v>845</v>
      </c>
      <c r="C34" s="360" t="s">
        <v>321</v>
      </c>
      <c r="D34" s="363">
        <f>SUM(D36:D37)</f>
        <v>0</v>
      </c>
      <c r="E34" s="363">
        <f>SUM(E36:E37)</f>
        <v>0</v>
      </c>
      <c r="F34" s="363">
        <f>SUM(F36:F37)</f>
        <v>0</v>
      </c>
      <c r="G34" s="91"/>
      <c r="H34" s="91"/>
      <c r="I34" s="91"/>
      <c r="J34" s="91"/>
      <c r="K34" s="91"/>
      <c r="L34" s="125"/>
      <c r="M34" s="125"/>
      <c r="N34" s="125"/>
      <c r="O34" s="125"/>
      <c r="P34" s="125"/>
      <c r="Q34" s="125"/>
      <c r="R34" s="125"/>
      <c r="S34" s="125"/>
    </row>
    <row r="35" spans="1:19" s="362" customFormat="1" ht="13.5" customHeight="1" thickBot="1">
      <c r="A35" s="346"/>
      <c r="B35" s="361" t="s">
        <v>300</v>
      </c>
      <c r="C35" s="364"/>
      <c r="D35" s="167"/>
      <c r="E35" s="357"/>
      <c r="F35" s="60"/>
      <c r="G35" s="91"/>
      <c r="H35" s="91"/>
      <c r="I35" s="91"/>
      <c r="J35" s="91"/>
      <c r="K35" s="91"/>
      <c r="L35" s="125"/>
      <c r="M35" s="125"/>
      <c r="N35" s="125"/>
      <c r="O35" s="125"/>
      <c r="P35" s="125"/>
      <c r="Q35" s="125"/>
      <c r="R35" s="125"/>
      <c r="S35" s="125"/>
    </row>
    <row r="36" spans="1:19" s="362" customFormat="1" ht="13.5" customHeight="1" thickBot="1">
      <c r="A36" s="336">
        <v>8142</v>
      </c>
      <c r="B36" s="365" t="s">
        <v>313</v>
      </c>
      <c r="C36" s="366"/>
      <c r="D36" s="186">
        <f>SUM(E36:F36)</f>
        <v>0</v>
      </c>
      <c r="E36" s="357"/>
      <c r="F36" s="60" t="s">
        <v>714</v>
      </c>
      <c r="G36" s="91"/>
      <c r="H36" s="91"/>
      <c r="I36" s="91"/>
      <c r="J36" s="91"/>
      <c r="K36" s="91"/>
      <c r="L36" s="125"/>
      <c r="M36" s="125"/>
      <c r="N36" s="125"/>
      <c r="O36" s="125"/>
      <c r="P36" s="125"/>
      <c r="Q36" s="125"/>
      <c r="R36" s="125"/>
      <c r="S36" s="125"/>
    </row>
    <row r="37" spans="1:19" s="362" customFormat="1" ht="13.5" customHeight="1" thickBot="1">
      <c r="A37" s="367">
        <v>8143</v>
      </c>
      <c r="B37" s="368" t="s">
        <v>314</v>
      </c>
      <c r="C37" s="369"/>
      <c r="D37" s="186">
        <f>SUM(E37:F37)</f>
        <v>0</v>
      </c>
      <c r="E37" s="370"/>
      <c r="F37" s="69" t="s">
        <v>714</v>
      </c>
      <c r="G37" s="91"/>
      <c r="H37" s="91"/>
      <c r="I37" s="91"/>
      <c r="J37" s="91"/>
      <c r="K37" s="91"/>
      <c r="L37" s="125"/>
      <c r="M37" s="125"/>
      <c r="N37" s="125"/>
      <c r="O37" s="125"/>
      <c r="P37" s="125"/>
      <c r="Q37" s="125"/>
      <c r="R37" s="125"/>
      <c r="S37" s="125"/>
    </row>
    <row r="38" spans="1:19" s="362" customFormat="1" ht="27" customHeight="1">
      <c r="A38" s="336">
        <v>8150</v>
      </c>
      <c r="B38" s="371" t="s">
        <v>846</v>
      </c>
      <c r="C38" s="372" t="s">
        <v>322</v>
      </c>
      <c r="D38" s="363">
        <f>SUM(D40:D41)</f>
        <v>0</v>
      </c>
      <c r="E38" s="363">
        <f>SUM(E40:E41)</f>
        <v>0</v>
      </c>
      <c r="F38" s="363">
        <f>SUM(F40:F41)</f>
        <v>0</v>
      </c>
      <c r="G38" s="91"/>
      <c r="H38" s="91"/>
      <c r="I38" s="91"/>
      <c r="J38" s="91"/>
      <c r="K38" s="91"/>
      <c r="L38" s="125"/>
      <c r="M38" s="125"/>
      <c r="N38" s="125"/>
      <c r="O38" s="125"/>
      <c r="P38" s="125"/>
      <c r="Q38" s="125"/>
      <c r="R38" s="125"/>
      <c r="S38" s="125"/>
    </row>
    <row r="39" spans="1:19" s="362" customFormat="1" ht="12.75" customHeight="1">
      <c r="A39" s="346"/>
      <c r="B39" s="361" t="s">
        <v>300</v>
      </c>
      <c r="C39" s="373"/>
      <c r="D39" s="167"/>
      <c r="E39" s="357"/>
      <c r="F39" s="60"/>
      <c r="G39" s="91"/>
      <c r="H39" s="91"/>
      <c r="I39" s="91"/>
      <c r="J39" s="91"/>
      <c r="K39" s="91"/>
      <c r="L39" s="125"/>
      <c r="M39" s="125"/>
      <c r="N39" s="125"/>
      <c r="O39" s="125"/>
      <c r="P39" s="125"/>
      <c r="Q39" s="125"/>
      <c r="R39" s="125"/>
      <c r="S39" s="125"/>
    </row>
    <row r="40" spans="1:19" s="362" customFormat="1" ht="13.5" customHeight="1" thickBot="1">
      <c r="A40" s="346">
        <v>8151</v>
      </c>
      <c r="B40" s="361" t="s">
        <v>312</v>
      </c>
      <c r="C40" s="373"/>
      <c r="D40" s="186">
        <f>SUM(E40:F40)</f>
        <v>0</v>
      </c>
      <c r="E40" s="357"/>
      <c r="F40" s="60" t="s">
        <v>714</v>
      </c>
      <c r="G40" s="91"/>
      <c r="H40" s="91"/>
      <c r="I40" s="91"/>
      <c r="J40" s="91"/>
      <c r="K40" s="91"/>
      <c r="L40" s="125"/>
      <c r="M40" s="125"/>
      <c r="N40" s="125"/>
      <c r="O40" s="125"/>
      <c r="P40" s="125"/>
      <c r="Q40" s="125"/>
      <c r="R40" s="125"/>
      <c r="S40" s="125"/>
    </row>
    <row r="41" spans="1:19" s="362" customFormat="1" ht="13.5" customHeight="1" thickBot="1">
      <c r="A41" s="374">
        <v>8152</v>
      </c>
      <c r="B41" s="375" t="s">
        <v>311</v>
      </c>
      <c r="C41" s="376"/>
      <c r="D41" s="186">
        <f>SUM(E41:F41)</f>
        <v>0</v>
      </c>
      <c r="E41" s="370"/>
      <c r="F41" s="69" t="s">
        <v>714</v>
      </c>
      <c r="G41" s="91"/>
      <c r="H41" s="91"/>
      <c r="I41" s="91"/>
      <c r="J41" s="91"/>
      <c r="K41" s="91"/>
      <c r="L41" s="125"/>
      <c r="M41" s="125"/>
      <c r="N41" s="125"/>
      <c r="O41" s="125"/>
      <c r="P41" s="125"/>
      <c r="Q41" s="125"/>
      <c r="R41" s="125"/>
      <c r="S41" s="125"/>
    </row>
    <row r="42" spans="1:19" s="362" customFormat="1" ht="37.5" customHeight="1" thickBot="1">
      <c r="A42" s="377">
        <v>8160</v>
      </c>
      <c r="B42" s="378" t="s">
        <v>847</v>
      </c>
      <c r="C42" s="379"/>
      <c r="D42" s="198">
        <f>SUM(D44,D49,D53,D65)</f>
        <v>0</v>
      </c>
      <c r="E42" s="198">
        <f>SUM(E44,E49,E53,E65)</f>
        <v>0</v>
      </c>
      <c r="F42" s="198">
        <f>SUM(F44,F49,F53,F65)</f>
        <v>0</v>
      </c>
      <c r="G42" s="91"/>
      <c r="H42" s="91"/>
      <c r="I42" s="91"/>
      <c r="J42" s="91"/>
      <c r="K42" s="91"/>
      <c r="L42" s="125"/>
      <c r="M42" s="125"/>
      <c r="N42" s="125"/>
      <c r="O42" s="125"/>
      <c r="P42" s="125"/>
      <c r="Q42" s="125"/>
      <c r="R42" s="125"/>
      <c r="S42" s="125"/>
    </row>
    <row r="43" spans="1:19" s="362" customFormat="1" ht="13.5" customHeight="1" thickBot="1">
      <c r="A43" s="380"/>
      <c r="B43" s="381" t="s">
        <v>284</v>
      </c>
      <c r="C43" s="382"/>
      <c r="D43" s="383"/>
      <c r="E43" s="384"/>
      <c r="F43" s="385"/>
      <c r="G43" s="91"/>
      <c r="H43" s="91"/>
      <c r="I43" s="91"/>
      <c r="J43" s="91"/>
      <c r="K43" s="91"/>
      <c r="L43" s="125"/>
      <c r="M43" s="125"/>
      <c r="N43" s="125"/>
      <c r="O43" s="125"/>
      <c r="P43" s="125"/>
      <c r="Q43" s="125"/>
      <c r="R43" s="125"/>
      <c r="S43" s="125"/>
    </row>
    <row r="44" spans="1:19" s="340" customFormat="1" ht="29.25" customHeight="1" thickBot="1">
      <c r="A44" s="377">
        <v>8161</v>
      </c>
      <c r="B44" s="386" t="s">
        <v>848</v>
      </c>
      <c r="C44" s="379"/>
      <c r="D44" s="387">
        <f>SUM(D46:D48)</f>
        <v>0</v>
      </c>
      <c r="E44" s="388" t="s">
        <v>372</v>
      </c>
      <c r="F44" s="387">
        <f>SUM(F46:F48)</f>
        <v>0</v>
      </c>
      <c r="G44" s="91"/>
      <c r="H44" s="91"/>
      <c r="I44" s="91"/>
      <c r="J44" s="91"/>
      <c r="K44" s="91"/>
      <c r="L44" s="125"/>
      <c r="M44" s="125"/>
      <c r="N44" s="125"/>
      <c r="O44" s="125"/>
      <c r="P44" s="125"/>
      <c r="Q44" s="125"/>
      <c r="R44" s="125"/>
      <c r="S44" s="125"/>
    </row>
    <row r="45" spans="1:19" s="340" customFormat="1" ht="12.75" customHeight="1">
      <c r="A45" s="341"/>
      <c r="B45" s="389" t="s">
        <v>300</v>
      </c>
      <c r="C45" s="390"/>
      <c r="D45" s="162"/>
      <c r="E45" s="391"/>
      <c r="F45" s="345"/>
      <c r="G45" s="91"/>
      <c r="H45" s="91"/>
      <c r="I45" s="91"/>
      <c r="J45" s="91"/>
      <c r="K45" s="91"/>
      <c r="L45" s="125"/>
      <c r="M45" s="125"/>
      <c r="N45" s="125"/>
      <c r="O45" s="125"/>
      <c r="P45" s="125"/>
      <c r="Q45" s="125"/>
      <c r="R45" s="125"/>
      <c r="S45" s="125"/>
    </row>
    <row r="46" spans="1:19" ht="27" customHeight="1" thickBot="1">
      <c r="A46" s="346">
        <v>8162</v>
      </c>
      <c r="B46" s="361" t="s">
        <v>281</v>
      </c>
      <c r="C46" s="373" t="s">
        <v>323</v>
      </c>
      <c r="D46" s="186"/>
      <c r="E46" s="357" t="s">
        <v>372</v>
      </c>
      <c r="F46" s="60"/>
      <c r="G46" s="91"/>
      <c r="H46" s="91"/>
      <c r="I46" s="91"/>
      <c r="J46" s="91"/>
      <c r="K46" s="91"/>
      <c r="L46" s="125"/>
      <c r="M46" s="125"/>
      <c r="N46" s="125"/>
      <c r="O46" s="125"/>
      <c r="P46" s="125"/>
      <c r="Q46" s="125"/>
      <c r="R46" s="125"/>
      <c r="S46" s="125"/>
    </row>
    <row r="47" spans="1:19" s="340" customFormat="1" ht="71.25" customHeight="1" thickBot="1">
      <c r="A47" s="392">
        <v>8163</v>
      </c>
      <c r="B47" s="361" t="s">
        <v>238</v>
      </c>
      <c r="C47" s="373" t="s">
        <v>323</v>
      </c>
      <c r="D47" s="186">
        <f>SUM(E47:F47)</f>
        <v>0</v>
      </c>
      <c r="E47" s="388" t="s">
        <v>372</v>
      </c>
      <c r="F47" s="393"/>
      <c r="G47" s="91"/>
      <c r="H47" s="91"/>
      <c r="I47" s="91"/>
      <c r="J47" s="91"/>
      <c r="K47" s="91"/>
      <c r="L47" s="125"/>
      <c r="M47" s="125"/>
      <c r="N47" s="125"/>
      <c r="O47" s="125"/>
      <c r="P47" s="125"/>
      <c r="Q47" s="125"/>
      <c r="R47" s="125"/>
      <c r="S47" s="125"/>
    </row>
    <row r="48" spans="1:19" ht="14.25" customHeight="1" thickBot="1">
      <c r="A48" s="374">
        <v>8164</v>
      </c>
      <c r="B48" s="375" t="s">
        <v>282</v>
      </c>
      <c r="C48" s="376" t="s">
        <v>324</v>
      </c>
      <c r="D48" s="186">
        <f>SUM(E48:F48)</f>
        <v>0</v>
      </c>
      <c r="E48" s="370" t="s">
        <v>372</v>
      </c>
      <c r="F48" s="69"/>
      <c r="G48" s="91"/>
      <c r="H48" s="91"/>
      <c r="I48" s="91"/>
      <c r="J48" s="91"/>
      <c r="K48" s="91"/>
      <c r="L48" s="125"/>
      <c r="M48" s="125"/>
      <c r="N48" s="125"/>
      <c r="O48" s="125"/>
      <c r="P48" s="125"/>
      <c r="Q48" s="125"/>
      <c r="R48" s="125"/>
      <c r="S48" s="125"/>
    </row>
    <row r="49" spans="1:19" s="340" customFormat="1" ht="13.5" customHeight="1" thickBot="1">
      <c r="A49" s="377">
        <v>8170</v>
      </c>
      <c r="B49" s="386" t="s">
        <v>290</v>
      </c>
      <c r="C49" s="379"/>
      <c r="D49" s="314">
        <f>SUM(D51:D52)</f>
        <v>0</v>
      </c>
      <c r="E49" s="314">
        <f>SUM(E51:E52)</f>
        <v>0</v>
      </c>
      <c r="F49" s="314">
        <f>SUM(F51:F52)</f>
        <v>0</v>
      </c>
      <c r="G49" s="91"/>
      <c r="H49" s="91"/>
      <c r="I49" s="91"/>
      <c r="J49" s="91"/>
      <c r="K49" s="91"/>
      <c r="L49" s="125"/>
      <c r="M49" s="125"/>
      <c r="N49" s="125"/>
      <c r="O49" s="125"/>
      <c r="P49" s="125"/>
      <c r="Q49" s="125"/>
      <c r="R49" s="125"/>
      <c r="S49" s="125"/>
    </row>
    <row r="50" spans="1:19" s="340" customFormat="1" ht="12.75" customHeight="1">
      <c r="A50" s="341"/>
      <c r="B50" s="389" t="s">
        <v>300</v>
      </c>
      <c r="C50" s="390"/>
      <c r="D50" s="394"/>
      <c r="E50" s="391"/>
      <c r="F50" s="395"/>
      <c r="G50" s="91"/>
      <c r="H50" s="91"/>
      <c r="I50" s="91"/>
      <c r="J50" s="91"/>
      <c r="K50" s="91"/>
      <c r="L50" s="125"/>
      <c r="M50" s="125"/>
      <c r="N50" s="125"/>
      <c r="O50" s="125"/>
      <c r="P50" s="125"/>
      <c r="Q50" s="125"/>
      <c r="R50" s="125"/>
      <c r="S50" s="125"/>
    </row>
    <row r="51" spans="1:19" ht="36.75" thickBot="1">
      <c r="A51" s="346">
        <v>8171</v>
      </c>
      <c r="B51" s="361" t="s">
        <v>288</v>
      </c>
      <c r="C51" s="373" t="s">
        <v>325</v>
      </c>
      <c r="D51" s="186">
        <f>SUM(E51:F51)</f>
        <v>0</v>
      </c>
      <c r="E51" s="354"/>
      <c r="F51" s="60"/>
      <c r="G51" s="91"/>
      <c r="H51" s="91"/>
      <c r="I51" s="91"/>
      <c r="J51" s="91"/>
      <c r="K51" s="91"/>
      <c r="L51" s="396"/>
      <c r="M51" s="396"/>
      <c r="N51" s="396"/>
      <c r="O51" s="396"/>
      <c r="P51" s="125"/>
      <c r="Q51" s="125"/>
      <c r="R51" s="125"/>
      <c r="S51" s="125"/>
    </row>
    <row r="52" spans="1:15" ht="13.5" customHeight="1" thickBot="1">
      <c r="A52" s="346">
        <v>8172</v>
      </c>
      <c r="B52" s="359" t="s">
        <v>289</v>
      </c>
      <c r="C52" s="373" t="s">
        <v>326</v>
      </c>
      <c r="D52" s="186">
        <f>SUM(E52:F52)</f>
        <v>0</v>
      </c>
      <c r="E52" s="397"/>
      <c r="F52" s="113"/>
      <c r="G52" s="91"/>
      <c r="H52" s="91"/>
      <c r="I52" s="91"/>
      <c r="J52" s="91"/>
      <c r="K52" s="91"/>
      <c r="L52" s="396"/>
      <c r="M52" s="396"/>
      <c r="N52" s="396"/>
      <c r="O52" s="396"/>
    </row>
    <row r="53" spans="1:15" s="340" customFormat="1" ht="36.75" thickBot="1">
      <c r="A53" s="398">
        <v>8190</v>
      </c>
      <c r="B53" s="399" t="s">
        <v>849</v>
      </c>
      <c r="C53" s="400"/>
      <c r="D53" s="88">
        <f>SUM(E53:F53)</f>
        <v>0</v>
      </c>
      <c r="E53" s="387">
        <f>SUM(E55+E59-E58)</f>
        <v>0</v>
      </c>
      <c r="F53" s="387">
        <f>SUM(F59)</f>
        <v>0</v>
      </c>
      <c r="G53" s="91"/>
      <c r="H53" s="91"/>
      <c r="I53" s="91"/>
      <c r="J53" s="91"/>
      <c r="K53" s="91"/>
      <c r="L53" s="396"/>
      <c r="M53" s="396"/>
      <c r="N53" s="396"/>
      <c r="O53" s="396"/>
    </row>
    <row r="54" spans="1:15" s="340" customFormat="1" ht="12.75" customHeight="1">
      <c r="A54" s="401"/>
      <c r="B54" s="358" t="s">
        <v>287</v>
      </c>
      <c r="C54" s="209"/>
      <c r="D54" s="402"/>
      <c r="E54" s="403"/>
      <c r="F54" s="404"/>
      <c r="G54" s="91"/>
      <c r="H54" s="91"/>
      <c r="I54" s="91"/>
      <c r="J54" s="91"/>
      <c r="K54" s="91"/>
      <c r="L54" s="396"/>
      <c r="M54" s="396"/>
      <c r="N54" s="396"/>
      <c r="O54" s="396"/>
    </row>
    <row r="55" spans="1:15" ht="24">
      <c r="A55" s="405">
        <v>8191</v>
      </c>
      <c r="B55" s="389" t="s">
        <v>206</v>
      </c>
      <c r="C55" s="406">
        <v>9320</v>
      </c>
      <c r="D55" s="190">
        <f>SUM(E55:F55)</f>
        <v>0</v>
      </c>
      <c r="E55" s="407"/>
      <c r="F55" s="81" t="s">
        <v>714</v>
      </c>
      <c r="G55" s="91"/>
      <c r="H55" s="91"/>
      <c r="I55" s="91"/>
      <c r="J55" s="91"/>
      <c r="K55" s="91"/>
      <c r="L55" s="396"/>
      <c r="M55" s="396"/>
      <c r="N55" s="396"/>
      <c r="O55" s="396"/>
    </row>
    <row r="56" spans="1:15" ht="12.75" customHeight="1">
      <c r="A56" s="408"/>
      <c r="B56" s="358" t="s">
        <v>285</v>
      </c>
      <c r="C56" s="409"/>
      <c r="D56" s="167"/>
      <c r="E56" s="354"/>
      <c r="F56" s="60"/>
      <c r="G56" s="91"/>
      <c r="H56" s="91"/>
      <c r="I56" s="91"/>
      <c r="J56" s="91"/>
      <c r="K56" s="91"/>
      <c r="L56" s="396"/>
      <c r="M56" s="396"/>
      <c r="N56" s="396"/>
      <c r="O56" s="396"/>
    </row>
    <row r="57" spans="1:15" ht="35.25" customHeight="1">
      <c r="A57" s="408">
        <v>8192</v>
      </c>
      <c r="B57" s="361" t="s">
        <v>283</v>
      </c>
      <c r="C57" s="409"/>
      <c r="D57" s="190">
        <f>SUM(E57:F57)</f>
        <v>0</v>
      </c>
      <c r="E57" s="354"/>
      <c r="F57" s="355" t="s">
        <v>372</v>
      </c>
      <c r="G57" s="91"/>
      <c r="H57" s="91"/>
      <c r="I57" s="91"/>
      <c r="J57" s="91"/>
      <c r="K57" s="91"/>
      <c r="L57" s="396"/>
      <c r="M57" s="396"/>
      <c r="N57" s="396"/>
      <c r="O57" s="396"/>
    </row>
    <row r="58" spans="1:15" ht="36.75" thickBot="1">
      <c r="A58" s="408">
        <v>8193</v>
      </c>
      <c r="B58" s="361" t="s">
        <v>163</v>
      </c>
      <c r="C58" s="409"/>
      <c r="D58" s="167">
        <f>D55-D57</f>
        <v>0</v>
      </c>
      <c r="E58" s="167">
        <f>E55-E57</f>
        <v>0</v>
      </c>
      <c r="F58" s="355" t="s">
        <v>714</v>
      </c>
      <c r="G58" s="91"/>
      <c r="H58" s="91"/>
      <c r="I58" s="91"/>
      <c r="J58" s="91"/>
      <c r="K58" s="91"/>
      <c r="L58" s="396"/>
      <c r="M58" s="396"/>
      <c r="N58" s="396"/>
      <c r="O58" s="396"/>
    </row>
    <row r="59" spans="1:15" ht="36.75" thickBot="1">
      <c r="A59" s="408">
        <v>8194</v>
      </c>
      <c r="B59" s="410" t="s">
        <v>268</v>
      </c>
      <c r="C59" s="411">
        <v>9330</v>
      </c>
      <c r="D59" s="387">
        <f>D61+D62</f>
        <v>0</v>
      </c>
      <c r="E59" s="387">
        <f>SUM(E61,E62)</f>
        <v>0</v>
      </c>
      <c r="F59" s="387">
        <f>F61+F62</f>
        <v>0</v>
      </c>
      <c r="G59" s="91"/>
      <c r="H59" s="91"/>
      <c r="I59" s="91"/>
      <c r="J59" s="91"/>
      <c r="K59" s="91"/>
      <c r="L59" s="396"/>
      <c r="M59" s="396"/>
      <c r="N59" s="396"/>
      <c r="O59" s="396"/>
    </row>
    <row r="60" spans="1:15" ht="12.75" customHeight="1">
      <c r="A60" s="408"/>
      <c r="B60" s="358" t="s">
        <v>285</v>
      </c>
      <c r="C60" s="411"/>
      <c r="D60" s="167"/>
      <c r="E60" s="357"/>
      <c r="F60" s="60"/>
      <c r="G60" s="91"/>
      <c r="H60" s="91"/>
      <c r="I60" s="91"/>
      <c r="J60" s="91"/>
      <c r="K60" s="91"/>
      <c r="L60" s="396"/>
      <c r="M60" s="396"/>
      <c r="N60" s="396"/>
      <c r="O60" s="396"/>
    </row>
    <row r="61" spans="1:15" ht="36.75" thickBot="1">
      <c r="A61" s="408">
        <v>8195</v>
      </c>
      <c r="B61" s="361" t="s">
        <v>207</v>
      </c>
      <c r="C61" s="411"/>
      <c r="D61" s="186">
        <f>F61</f>
        <v>0</v>
      </c>
      <c r="E61" s="357" t="s">
        <v>372</v>
      </c>
      <c r="F61" s="60"/>
      <c r="G61" s="91"/>
      <c r="H61" s="91"/>
      <c r="I61" s="91"/>
      <c r="J61" s="91"/>
      <c r="K61" s="91"/>
      <c r="L61" s="396"/>
      <c r="M61" s="396"/>
      <c r="N61" s="396"/>
      <c r="O61" s="396"/>
    </row>
    <row r="62" spans="1:15" ht="36.75" thickBot="1">
      <c r="A62" s="412">
        <v>8196</v>
      </c>
      <c r="B62" s="361" t="s">
        <v>239</v>
      </c>
      <c r="C62" s="411"/>
      <c r="D62" s="186">
        <f>SUM(D58)</f>
        <v>0</v>
      </c>
      <c r="E62" s="357" t="s">
        <v>372</v>
      </c>
      <c r="F62" s="407"/>
      <c r="G62" s="91"/>
      <c r="H62" s="91"/>
      <c r="I62" s="91"/>
      <c r="J62" s="91"/>
      <c r="K62" s="91"/>
      <c r="L62" s="396"/>
      <c r="M62" s="396"/>
      <c r="N62" s="396"/>
      <c r="O62" s="396"/>
    </row>
    <row r="63" spans="1:15" ht="36.75" thickBot="1">
      <c r="A63" s="408">
        <v>8197</v>
      </c>
      <c r="B63" s="413" t="s">
        <v>203</v>
      </c>
      <c r="C63" s="414"/>
      <c r="D63" s="186" t="s">
        <v>714</v>
      </c>
      <c r="E63" s="415" t="s">
        <v>372</v>
      </c>
      <c r="F63" s="416" t="s">
        <v>714</v>
      </c>
      <c r="G63" s="91"/>
      <c r="H63" s="91"/>
      <c r="I63" s="91"/>
      <c r="J63" s="91"/>
      <c r="K63" s="91"/>
      <c r="L63" s="396"/>
      <c r="M63" s="396"/>
      <c r="N63" s="396"/>
      <c r="O63" s="396"/>
    </row>
    <row r="64" spans="1:15" ht="48.75" thickBot="1">
      <c r="A64" s="408">
        <v>8198</v>
      </c>
      <c r="B64" s="417" t="s">
        <v>204</v>
      </c>
      <c r="C64" s="418"/>
      <c r="D64" s="186">
        <f>SUM(E64:F64)</f>
        <v>0</v>
      </c>
      <c r="E64" s="357" t="s">
        <v>714</v>
      </c>
      <c r="F64" s="60">
        <v>0</v>
      </c>
      <c r="G64" s="91"/>
      <c r="H64" s="91"/>
      <c r="I64" s="91"/>
      <c r="J64" s="91"/>
      <c r="K64" s="91"/>
      <c r="L64" s="396"/>
      <c r="M64" s="396"/>
      <c r="N64" s="396"/>
      <c r="O64" s="396"/>
    </row>
    <row r="65" spans="1:15" ht="60">
      <c r="A65" s="408">
        <v>8199</v>
      </c>
      <c r="B65" s="419" t="s">
        <v>850</v>
      </c>
      <c r="C65" s="418"/>
      <c r="D65" s="353">
        <f>SUM(E65:F65)</f>
        <v>0</v>
      </c>
      <c r="E65" s="357"/>
      <c r="F65" s="60"/>
      <c r="G65" s="91"/>
      <c r="H65" s="91"/>
      <c r="I65" s="91"/>
      <c r="J65" s="91"/>
      <c r="K65" s="91"/>
      <c r="L65" s="396"/>
      <c r="M65" s="396"/>
      <c r="N65" s="396"/>
      <c r="O65" s="396"/>
    </row>
    <row r="66" spans="1:15" ht="36">
      <c r="A66" s="408" t="s">
        <v>164</v>
      </c>
      <c r="B66" s="420" t="s">
        <v>205</v>
      </c>
      <c r="C66" s="418"/>
      <c r="D66" s="353">
        <f>SUM(E66:F66)</f>
        <v>0</v>
      </c>
      <c r="E66" s="415"/>
      <c r="F66" s="60"/>
      <c r="G66" s="91"/>
      <c r="H66" s="91"/>
      <c r="I66" s="91"/>
      <c r="J66" s="91"/>
      <c r="K66" s="91"/>
      <c r="L66" s="396"/>
      <c r="M66" s="396"/>
      <c r="N66" s="396"/>
      <c r="O66" s="396"/>
    </row>
    <row r="67" spans="1:15" ht="30" customHeight="1">
      <c r="A67" s="350">
        <v>8200</v>
      </c>
      <c r="B67" s="347" t="s">
        <v>851</v>
      </c>
      <c r="C67" s="409"/>
      <c r="D67" s="167">
        <f>SUM(D69)</f>
        <v>0</v>
      </c>
      <c r="E67" s="167">
        <f>SUM(E69)</f>
        <v>0</v>
      </c>
      <c r="F67" s="167">
        <f>SUM(F69)</f>
        <v>0</v>
      </c>
      <c r="G67" s="91"/>
      <c r="H67" s="91"/>
      <c r="I67" s="91"/>
      <c r="J67" s="91"/>
      <c r="K67" s="91"/>
      <c r="L67" s="396"/>
      <c r="M67" s="396"/>
      <c r="N67" s="396"/>
      <c r="O67" s="396"/>
    </row>
    <row r="68" spans="1:15" ht="12.75" customHeight="1">
      <c r="A68" s="350"/>
      <c r="B68" s="349" t="s">
        <v>284</v>
      </c>
      <c r="C68" s="409"/>
      <c r="D68" s="167"/>
      <c r="E68" s="354"/>
      <c r="F68" s="60"/>
      <c r="G68" s="91"/>
      <c r="H68" s="91"/>
      <c r="I68" s="91"/>
      <c r="J68" s="91"/>
      <c r="K68" s="91"/>
      <c r="L68" s="396"/>
      <c r="M68" s="396"/>
      <c r="N68" s="396"/>
      <c r="O68" s="396"/>
    </row>
    <row r="69" spans="1:15" ht="24">
      <c r="A69" s="350">
        <v>8210</v>
      </c>
      <c r="B69" s="421" t="s">
        <v>852</v>
      </c>
      <c r="C69" s="409"/>
      <c r="D69" s="167">
        <f>SUM(D71,D75)</f>
        <v>0</v>
      </c>
      <c r="E69" s="167">
        <f>SUM(E71,E75)</f>
        <v>0</v>
      </c>
      <c r="F69" s="167">
        <f>SUM(F71,F75)</f>
        <v>0</v>
      </c>
      <c r="G69" s="91"/>
      <c r="H69" s="91"/>
      <c r="I69" s="91"/>
      <c r="J69" s="91"/>
      <c r="K69" s="91"/>
      <c r="L69" s="396"/>
      <c r="M69" s="396"/>
      <c r="N69" s="396"/>
      <c r="O69" s="396"/>
    </row>
    <row r="70" spans="1:15" ht="12.75" customHeight="1">
      <c r="A70" s="346"/>
      <c r="B70" s="361" t="s">
        <v>284</v>
      </c>
      <c r="C70" s="409"/>
      <c r="D70" s="167"/>
      <c r="E70" s="357"/>
      <c r="F70" s="60"/>
      <c r="G70" s="91"/>
      <c r="H70" s="91"/>
      <c r="I70" s="91"/>
      <c r="J70" s="91"/>
      <c r="K70" s="91"/>
      <c r="L70" s="396"/>
      <c r="M70" s="396"/>
      <c r="N70" s="396"/>
      <c r="O70" s="396"/>
    </row>
    <row r="71" spans="1:15" ht="24" customHeight="1">
      <c r="A71" s="350">
        <v>8211</v>
      </c>
      <c r="B71" s="356" t="s">
        <v>853</v>
      </c>
      <c r="C71" s="409"/>
      <c r="D71" s="167">
        <f>SUM(D73:D74)</f>
        <v>0</v>
      </c>
      <c r="E71" s="357" t="s">
        <v>372</v>
      </c>
      <c r="F71" s="167">
        <f>SUM(F73:F74)</f>
        <v>0</v>
      </c>
      <c r="G71" s="91"/>
      <c r="H71" s="91"/>
      <c r="I71" s="91"/>
      <c r="J71" s="91"/>
      <c r="K71" s="91"/>
      <c r="L71" s="396"/>
      <c r="M71" s="396"/>
      <c r="N71" s="396"/>
      <c r="O71" s="396"/>
    </row>
    <row r="72" spans="1:15" ht="12.75" customHeight="1">
      <c r="A72" s="350"/>
      <c r="B72" s="358" t="s">
        <v>285</v>
      </c>
      <c r="C72" s="409"/>
      <c r="D72" s="167"/>
      <c r="E72" s="357"/>
      <c r="F72" s="60"/>
      <c r="G72" s="91"/>
      <c r="H72" s="91"/>
      <c r="I72" s="91"/>
      <c r="J72" s="91"/>
      <c r="K72" s="91"/>
      <c r="L72" s="396"/>
      <c r="M72" s="396"/>
      <c r="N72" s="396"/>
      <c r="O72" s="396"/>
    </row>
    <row r="73" spans="1:15" ht="13.5" customHeight="1" thickBot="1">
      <c r="A73" s="350">
        <v>8212</v>
      </c>
      <c r="B73" s="359" t="s">
        <v>291</v>
      </c>
      <c r="C73" s="373" t="s">
        <v>294</v>
      </c>
      <c r="D73" s="186">
        <f>SUM(E73:F73)</f>
        <v>0</v>
      </c>
      <c r="E73" s="357" t="s">
        <v>372</v>
      </c>
      <c r="F73" s="60"/>
      <c r="G73" s="91"/>
      <c r="H73" s="91"/>
      <c r="I73" s="91"/>
      <c r="J73" s="91"/>
      <c r="K73" s="91"/>
      <c r="L73" s="396"/>
      <c r="M73" s="396"/>
      <c r="N73" s="396"/>
      <c r="O73" s="396"/>
    </row>
    <row r="74" spans="1:15" ht="13.5" customHeight="1" thickBot="1">
      <c r="A74" s="350">
        <v>8213</v>
      </c>
      <c r="B74" s="359" t="s">
        <v>286</v>
      </c>
      <c r="C74" s="373" t="s">
        <v>295</v>
      </c>
      <c r="D74" s="186">
        <f>SUM(E74:F74)</f>
        <v>0</v>
      </c>
      <c r="E74" s="357" t="s">
        <v>372</v>
      </c>
      <c r="F74" s="60"/>
      <c r="G74" s="91"/>
      <c r="H74" s="91"/>
      <c r="I74" s="91"/>
      <c r="J74" s="91"/>
      <c r="K74" s="91"/>
      <c r="L74" s="396"/>
      <c r="M74" s="396"/>
      <c r="N74" s="396"/>
      <c r="O74" s="396"/>
    </row>
    <row r="75" spans="1:15" ht="36">
      <c r="A75" s="350">
        <v>8220</v>
      </c>
      <c r="B75" s="356" t="s">
        <v>854</v>
      </c>
      <c r="C75" s="409"/>
      <c r="D75" s="167">
        <f>SUM(D77,D81)</f>
        <v>0</v>
      </c>
      <c r="E75" s="167">
        <f>SUM(E77,E81)</f>
        <v>0</v>
      </c>
      <c r="F75" s="167">
        <f>SUM(F77,F81)</f>
        <v>0</v>
      </c>
      <c r="G75" s="91"/>
      <c r="H75" s="91"/>
      <c r="I75" s="91"/>
      <c r="J75" s="91"/>
      <c r="K75" s="91"/>
      <c r="L75" s="396"/>
      <c r="M75" s="396"/>
      <c r="N75" s="396"/>
      <c r="O75" s="396"/>
    </row>
    <row r="76" spans="1:14" ht="12.75" customHeight="1">
      <c r="A76" s="350"/>
      <c r="B76" s="358" t="s">
        <v>284</v>
      </c>
      <c r="C76" s="409"/>
      <c r="D76" s="167"/>
      <c r="E76" s="354"/>
      <c r="F76" s="60"/>
      <c r="G76" s="91"/>
      <c r="H76" s="91"/>
      <c r="I76" s="91"/>
      <c r="J76" s="91"/>
      <c r="K76" s="91"/>
      <c r="L76" s="396"/>
      <c r="M76" s="396"/>
      <c r="N76" s="125"/>
    </row>
    <row r="77" spans="1:14" ht="12.75" customHeight="1">
      <c r="A77" s="350">
        <v>8221</v>
      </c>
      <c r="B77" s="356" t="s">
        <v>855</v>
      </c>
      <c r="C77" s="409"/>
      <c r="D77" s="167">
        <f>SUM(D79:D80)</f>
        <v>0</v>
      </c>
      <c r="E77" s="357" t="s">
        <v>372</v>
      </c>
      <c r="F77" s="167">
        <f>SUM(F79:F80)</f>
        <v>0</v>
      </c>
      <c r="G77" s="91"/>
      <c r="H77" s="91"/>
      <c r="I77" s="91"/>
      <c r="J77" s="91"/>
      <c r="K77" s="91"/>
      <c r="L77" s="396"/>
      <c r="M77" s="396"/>
      <c r="N77" s="125"/>
    </row>
    <row r="78" spans="1:14" ht="12.75" customHeight="1">
      <c r="A78" s="350"/>
      <c r="B78" s="358" t="s">
        <v>300</v>
      </c>
      <c r="C78" s="409"/>
      <c r="D78" s="167"/>
      <c r="E78" s="357"/>
      <c r="F78" s="60"/>
      <c r="G78" s="91"/>
      <c r="H78" s="91"/>
      <c r="I78" s="91"/>
      <c r="J78" s="91"/>
      <c r="K78" s="91"/>
      <c r="L78" s="396"/>
      <c r="M78" s="396"/>
      <c r="N78" s="125"/>
    </row>
    <row r="79" spans="1:14" ht="13.5" customHeight="1" thickBot="1">
      <c r="A79" s="346">
        <v>8222</v>
      </c>
      <c r="B79" s="361" t="s">
        <v>307</v>
      </c>
      <c r="C79" s="373" t="s">
        <v>296</v>
      </c>
      <c r="D79" s="186">
        <f>SUM(E79:F79)</f>
        <v>0</v>
      </c>
      <c r="E79" s="357" t="s">
        <v>372</v>
      </c>
      <c r="F79" s="60"/>
      <c r="G79" s="91"/>
      <c r="H79" s="91"/>
      <c r="I79" s="91"/>
      <c r="J79" s="91"/>
      <c r="K79" s="91"/>
      <c r="L79" s="396"/>
      <c r="M79" s="396"/>
      <c r="N79" s="125"/>
    </row>
    <row r="80" spans="1:14" ht="13.5" customHeight="1" thickBot="1">
      <c r="A80" s="346">
        <v>8230</v>
      </c>
      <c r="B80" s="361" t="s">
        <v>309</v>
      </c>
      <c r="C80" s="373" t="s">
        <v>297</v>
      </c>
      <c r="D80" s="186">
        <f>SUM(E80:F80)</f>
        <v>0</v>
      </c>
      <c r="E80" s="357" t="s">
        <v>372</v>
      </c>
      <c r="F80" s="60"/>
      <c r="G80" s="91"/>
      <c r="H80" s="91"/>
      <c r="I80" s="91"/>
      <c r="J80" s="91"/>
      <c r="K80" s="91"/>
      <c r="L80" s="396"/>
      <c r="M80" s="396"/>
      <c r="N80" s="125"/>
    </row>
    <row r="81" spans="1:14" ht="12.75" customHeight="1">
      <c r="A81" s="346">
        <v>8240</v>
      </c>
      <c r="B81" s="356" t="s">
        <v>856</v>
      </c>
      <c r="C81" s="409"/>
      <c r="D81" s="167">
        <f>SUM(D83:D84)</f>
        <v>0</v>
      </c>
      <c r="E81" s="167">
        <f>SUM(E83:E84)</f>
        <v>0</v>
      </c>
      <c r="F81" s="167">
        <f>SUM(F83:F84)</f>
        <v>0</v>
      </c>
      <c r="G81" s="91"/>
      <c r="H81" s="91"/>
      <c r="I81" s="91"/>
      <c r="J81" s="91"/>
      <c r="K81" s="91"/>
      <c r="L81" s="396"/>
      <c r="M81" s="396"/>
      <c r="N81" s="125"/>
    </row>
    <row r="82" spans="1:14" ht="12.75" customHeight="1">
      <c r="A82" s="350"/>
      <c r="B82" s="358" t="s">
        <v>300</v>
      </c>
      <c r="C82" s="409"/>
      <c r="D82" s="167"/>
      <c r="E82" s="354"/>
      <c r="F82" s="60"/>
      <c r="G82" s="91"/>
      <c r="H82" s="91"/>
      <c r="I82" s="91"/>
      <c r="J82" s="91"/>
      <c r="K82" s="91"/>
      <c r="L82" s="396"/>
      <c r="M82" s="396"/>
      <c r="N82" s="125"/>
    </row>
    <row r="83" spans="1:14" ht="13.5" customHeight="1" thickBot="1">
      <c r="A83" s="346">
        <v>8241</v>
      </c>
      <c r="B83" s="361" t="s">
        <v>327</v>
      </c>
      <c r="C83" s="373" t="s">
        <v>296</v>
      </c>
      <c r="D83" s="186">
        <f>SUM(E83:F83)</f>
        <v>0</v>
      </c>
      <c r="E83" s="354"/>
      <c r="F83" s="60" t="s">
        <v>714</v>
      </c>
      <c r="G83" s="91"/>
      <c r="H83" s="91"/>
      <c r="I83" s="91"/>
      <c r="J83" s="91"/>
      <c r="K83" s="91"/>
      <c r="L83" s="396"/>
      <c r="M83" s="396"/>
      <c r="N83" s="125"/>
    </row>
    <row r="84" spans="1:14" ht="13.5" customHeight="1" thickBot="1">
      <c r="A84" s="367">
        <v>8250</v>
      </c>
      <c r="B84" s="368" t="s">
        <v>315</v>
      </c>
      <c r="C84" s="422" t="s">
        <v>297</v>
      </c>
      <c r="D84" s="186">
        <f>SUM(E84:F84)</f>
        <v>0</v>
      </c>
      <c r="E84" s="397"/>
      <c r="F84" s="113" t="s">
        <v>714</v>
      </c>
      <c r="G84" s="91"/>
      <c r="H84" s="91"/>
      <c r="I84" s="91"/>
      <c r="J84" s="91"/>
      <c r="K84" s="91"/>
      <c r="L84" s="396"/>
      <c r="M84" s="396"/>
      <c r="N84" s="125"/>
    </row>
    <row r="85" spans="1:12" ht="12.75">
      <c r="A85" s="123"/>
      <c r="B85" s="123"/>
      <c r="C85" s="423"/>
      <c r="D85" s="123"/>
      <c r="E85" s="123"/>
      <c r="F85" s="123"/>
      <c r="G85" s="123"/>
      <c r="H85" s="123"/>
      <c r="I85" s="123"/>
      <c r="J85" s="123"/>
      <c r="K85" s="123"/>
      <c r="L85" s="123"/>
    </row>
    <row r="86" spans="1:12" s="226" customFormat="1" ht="41.25" customHeight="1">
      <c r="A86" s="532" t="s">
        <v>857</v>
      </c>
      <c r="B86" s="532"/>
      <c r="C86" s="532"/>
      <c r="D86" s="532"/>
      <c r="E86" s="532"/>
      <c r="F86" s="532"/>
      <c r="G86" s="532"/>
      <c r="H86" s="532"/>
      <c r="I86" s="532"/>
      <c r="J86" s="532"/>
      <c r="K86" s="532"/>
      <c r="L86" s="225"/>
    </row>
    <row r="87" spans="1:12" s="226" customFormat="1" ht="31.5" customHeight="1">
      <c r="A87" s="532" t="s">
        <v>858</v>
      </c>
      <c r="B87" s="532"/>
      <c r="C87" s="532"/>
      <c r="D87" s="532"/>
      <c r="E87" s="532"/>
      <c r="F87" s="532"/>
      <c r="G87" s="532"/>
      <c r="H87" s="532"/>
      <c r="I87" s="532"/>
      <c r="J87" s="532"/>
      <c r="K87" s="532"/>
      <c r="L87" s="225"/>
    </row>
    <row r="88" spans="1:12" s="226" customFormat="1" ht="33" customHeight="1">
      <c r="A88" s="532" t="s">
        <v>859</v>
      </c>
      <c r="B88" s="532"/>
      <c r="C88" s="532"/>
      <c r="D88" s="532"/>
      <c r="E88" s="532"/>
      <c r="F88" s="532"/>
      <c r="G88" s="532"/>
      <c r="H88" s="532"/>
      <c r="I88" s="532"/>
      <c r="J88" s="532"/>
      <c r="K88" s="532"/>
      <c r="L88" s="225"/>
    </row>
    <row r="89" spans="1:12" ht="30.75" customHeight="1">
      <c r="A89" s="532" t="s">
        <v>860</v>
      </c>
      <c r="B89" s="532"/>
      <c r="C89" s="532"/>
      <c r="D89" s="532"/>
      <c r="E89" s="532"/>
      <c r="F89" s="532"/>
      <c r="G89" s="532"/>
      <c r="H89" s="532"/>
      <c r="I89" s="532"/>
      <c r="J89" s="532"/>
      <c r="K89" s="532"/>
      <c r="L89" s="123"/>
    </row>
    <row r="90" ht="12.75">
      <c r="C90" s="317"/>
    </row>
    <row r="91" ht="12.75">
      <c r="C91" s="317"/>
    </row>
    <row r="92" ht="12.75">
      <c r="C92" s="317"/>
    </row>
    <row r="93" ht="12.75">
      <c r="C93" s="317"/>
    </row>
    <row r="94" ht="12.75">
      <c r="C94" s="317"/>
    </row>
    <row r="95" ht="12.75">
      <c r="C95" s="317"/>
    </row>
    <row r="96" ht="12.75">
      <c r="C96" s="317"/>
    </row>
    <row r="97" ht="12.75">
      <c r="C97" s="317"/>
    </row>
    <row r="98" ht="12.75">
      <c r="C98" s="317"/>
    </row>
    <row r="99" ht="12.75">
      <c r="C99" s="317"/>
    </row>
    <row r="100" ht="12.75">
      <c r="C100" s="317"/>
    </row>
    <row r="101" ht="12.75">
      <c r="C101" s="317"/>
    </row>
    <row r="102" ht="12.75">
      <c r="C102" s="317"/>
    </row>
    <row r="103" ht="12.75">
      <c r="C103" s="317"/>
    </row>
    <row r="104" ht="12.75">
      <c r="C104" s="317"/>
    </row>
    <row r="105" ht="12.75">
      <c r="C105" s="317"/>
    </row>
    <row r="106" ht="12.75">
      <c r="C106" s="317"/>
    </row>
    <row r="107" ht="12.75">
      <c r="C107" s="317"/>
    </row>
    <row r="108" ht="12.75">
      <c r="C108" s="317"/>
    </row>
    <row r="109" ht="12.75">
      <c r="C109" s="317"/>
    </row>
    <row r="110" ht="12.75">
      <c r="C110" s="317"/>
    </row>
    <row r="111" ht="12.75">
      <c r="C111" s="317"/>
    </row>
    <row r="112" ht="12.75">
      <c r="C112" s="317"/>
    </row>
    <row r="113" ht="12.75">
      <c r="C113" s="317"/>
    </row>
    <row r="114" ht="12.75">
      <c r="C114" s="317"/>
    </row>
    <row r="115" ht="12.75">
      <c r="C115" s="317"/>
    </row>
    <row r="116" ht="12.75">
      <c r="C116" s="317"/>
    </row>
    <row r="117" ht="12.75">
      <c r="C117" s="317"/>
    </row>
    <row r="118" ht="12.75">
      <c r="C118" s="317"/>
    </row>
    <row r="119" ht="12.75">
      <c r="C119" s="317"/>
    </row>
    <row r="120" ht="12.75">
      <c r="C120" s="317"/>
    </row>
    <row r="121" ht="12.75">
      <c r="C121" s="317"/>
    </row>
    <row r="122" ht="12.75">
      <c r="C122" s="317"/>
    </row>
    <row r="123" ht="12.75">
      <c r="C123" s="317"/>
    </row>
    <row r="124" ht="12.75">
      <c r="C124" s="317"/>
    </row>
    <row r="125" ht="12.75">
      <c r="C125" s="317"/>
    </row>
    <row r="126" ht="12.75">
      <c r="C126" s="317"/>
    </row>
    <row r="127" ht="12.75">
      <c r="C127" s="317"/>
    </row>
    <row r="128" ht="12.75">
      <c r="C128" s="317"/>
    </row>
    <row r="129" ht="12.75">
      <c r="C129" s="317"/>
    </row>
    <row r="130" ht="12.75">
      <c r="C130" s="317"/>
    </row>
    <row r="131" ht="12.75">
      <c r="C131" s="317"/>
    </row>
    <row r="132" ht="12.75">
      <c r="C132" s="317"/>
    </row>
    <row r="133" ht="12.75">
      <c r="C133" s="317"/>
    </row>
    <row r="134" ht="12.75">
      <c r="C134" s="317"/>
    </row>
    <row r="135" ht="12.75">
      <c r="C135" s="317"/>
    </row>
    <row r="136" ht="12.75">
      <c r="C136" s="317"/>
    </row>
    <row r="137" ht="12.75">
      <c r="C137" s="317"/>
    </row>
    <row r="138" ht="12.75">
      <c r="C138" s="317"/>
    </row>
    <row r="139" ht="12.75">
      <c r="C139" s="317"/>
    </row>
    <row r="140" ht="12.75">
      <c r="C140" s="317"/>
    </row>
    <row r="141" ht="12.75">
      <c r="C141" s="317"/>
    </row>
    <row r="142" ht="12.75">
      <c r="C142" s="317"/>
    </row>
    <row r="143" ht="12.75">
      <c r="C143" s="317"/>
    </row>
    <row r="144" ht="12.75">
      <c r="C144" s="317"/>
    </row>
    <row r="145" ht="12.75">
      <c r="C145" s="317"/>
    </row>
    <row r="146" ht="12.75">
      <c r="C146" s="317"/>
    </row>
    <row r="147" ht="12.75">
      <c r="C147" s="317"/>
    </row>
    <row r="148" ht="12.75">
      <c r="C148" s="317"/>
    </row>
    <row r="149" ht="12.75">
      <c r="C149" s="317"/>
    </row>
    <row r="150" ht="12.75">
      <c r="C150" s="317"/>
    </row>
    <row r="151" ht="12.75">
      <c r="C151" s="317"/>
    </row>
    <row r="152" ht="12.75">
      <c r="C152" s="317"/>
    </row>
    <row r="153" ht="12.75">
      <c r="C153" s="317"/>
    </row>
    <row r="154" ht="12.75">
      <c r="C154" s="317"/>
    </row>
    <row r="155" ht="12.75">
      <c r="C155" s="317"/>
    </row>
    <row r="156" ht="12.75">
      <c r="C156" s="317"/>
    </row>
    <row r="157" ht="12.75">
      <c r="C157" s="317"/>
    </row>
    <row r="158" ht="12.75">
      <c r="C158" s="317"/>
    </row>
    <row r="159" ht="12.75">
      <c r="C159" s="317"/>
    </row>
    <row r="160" ht="12.75">
      <c r="C160" s="317"/>
    </row>
    <row r="161" ht="12.75">
      <c r="C161" s="317"/>
    </row>
    <row r="162" ht="12.75">
      <c r="C162" s="317"/>
    </row>
    <row r="163" ht="12.75">
      <c r="C163" s="317"/>
    </row>
    <row r="164" ht="12.75">
      <c r="C164" s="317"/>
    </row>
    <row r="165" ht="12.75">
      <c r="C165" s="317"/>
    </row>
    <row r="166" ht="12.75">
      <c r="C166" s="317"/>
    </row>
    <row r="167" ht="12.75">
      <c r="C167" s="317"/>
    </row>
    <row r="168" ht="12.75">
      <c r="C168" s="317"/>
    </row>
    <row r="169" ht="12.75">
      <c r="C169" s="317"/>
    </row>
    <row r="170" ht="12.75">
      <c r="C170" s="317"/>
    </row>
    <row r="171" ht="12.75">
      <c r="C171" s="317"/>
    </row>
    <row r="172" ht="12.75">
      <c r="C172" s="317"/>
    </row>
    <row r="173" ht="12.75">
      <c r="C173" s="317"/>
    </row>
    <row r="174" ht="12.75">
      <c r="C174" s="317"/>
    </row>
    <row r="175" ht="12.75">
      <c r="C175" s="317"/>
    </row>
    <row r="176" ht="12.75">
      <c r="C176" s="317"/>
    </row>
    <row r="177" ht="12.75">
      <c r="C177" s="317"/>
    </row>
    <row r="178" ht="12.75">
      <c r="C178" s="317"/>
    </row>
    <row r="179" ht="12.75">
      <c r="C179" s="317"/>
    </row>
    <row r="180" ht="12.75">
      <c r="C180" s="317"/>
    </row>
    <row r="181" ht="12.75">
      <c r="C181" s="317"/>
    </row>
    <row r="182" ht="12.75">
      <c r="C182" s="317"/>
    </row>
    <row r="183" ht="12.75">
      <c r="C183" s="317"/>
    </row>
    <row r="184" ht="12.75">
      <c r="C184" s="317"/>
    </row>
    <row r="185" ht="12.75">
      <c r="C185" s="317"/>
    </row>
    <row r="186" ht="12.75">
      <c r="C186" s="317"/>
    </row>
    <row r="187" ht="12.75">
      <c r="C187" s="317"/>
    </row>
    <row r="188" ht="12.75">
      <c r="C188" s="317"/>
    </row>
    <row r="189" ht="12.75">
      <c r="C189" s="317"/>
    </row>
    <row r="190" ht="12.75">
      <c r="C190" s="317"/>
    </row>
    <row r="191" ht="12.75">
      <c r="C191" s="317"/>
    </row>
    <row r="192" ht="12.75">
      <c r="C192" s="317"/>
    </row>
    <row r="193" ht="12.75">
      <c r="C193" s="317"/>
    </row>
    <row r="194" ht="12.75">
      <c r="C194" s="317"/>
    </row>
    <row r="195" ht="12.75">
      <c r="C195" s="317"/>
    </row>
    <row r="196" ht="12.75">
      <c r="C196" s="317"/>
    </row>
    <row r="197" ht="12.75">
      <c r="C197" s="317"/>
    </row>
    <row r="198" ht="12.75">
      <c r="C198" s="317"/>
    </row>
    <row r="199" ht="12.75">
      <c r="C199" s="317"/>
    </row>
    <row r="200" ht="12.75">
      <c r="C200" s="317"/>
    </row>
    <row r="201" ht="12.75">
      <c r="C201" s="317"/>
    </row>
    <row r="202" ht="12.75">
      <c r="C202" s="317"/>
    </row>
    <row r="203" ht="12.75">
      <c r="C203" s="317"/>
    </row>
    <row r="204" ht="12.75">
      <c r="C204" s="317"/>
    </row>
    <row r="205" ht="12.75">
      <c r="C205" s="317"/>
    </row>
    <row r="206" ht="12.75">
      <c r="C206" s="317"/>
    </row>
    <row r="207" ht="12.75">
      <c r="C207" s="317"/>
    </row>
    <row r="208" ht="12.75">
      <c r="C208" s="317"/>
    </row>
    <row r="209" ht="12.75">
      <c r="C209" s="317"/>
    </row>
    <row r="210" ht="12.75">
      <c r="C210" s="317"/>
    </row>
    <row r="211" ht="12.75">
      <c r="C211" s="317"/>
    </row>
    <row r="212" ht="12.75">
      <c r="C212" s="317"/>
    </row>
    <row r="213" ht="12.75">
      <c r="C213" s="317"/>
    </row>
    <row r="214" ht="12.75">
      <c r="C214" s="317"/>
    </row>
    <row r="215" ht="12.75">
      <c r="C215" s="317"/>
    </row>
    <row r="216" ht="12.75">
      <c r="C216" s="317"/>
    </row>
    <row r="217" ht="12.75">
      <c r="C217" s="317"/>
    </row>
    <row r="218" ht="12.75">
      <c r="C218" s="317"/>
    </row>
    <row r="219" ht="12.75">
      <c r="C219" s="317"/>
    </row>
    <row r="220" ht="12.75">
      <c r="C220" s="317"/>
    </row>
    <row r="221" ht="12.75">
      <c r="C221" s="317"/>
    </row>
    <row r="222" ht="12.75">
      <c r="C222" s="317"/>
    </row>
    <row r="223" ht="12.75">
      <c r="C223" s="317"/>
    </row>
    <row r="224" ht="12.75">
      <c r="C224" s="317"/>
    </row>
    <row r="225" ht="12.75">
      <c r="C225" s="317"/>
    </row>
    <row r="226" ht="12.75">
      <c r="C226" s="317"/>
    </row>
    <row r="227" ht="12.75">
      <c r="C227" s="317"/>
    </row>
    <row r="228" ht="12.75">
      <c r="C228" s="317"/>
    </row>
    <row r="229" ht="12.75">
      <c r="C229" s="317"/>
    </row>
    <row r="230" ht="12.75">
      <c r="C230" s="317"/>
    </row>
    <row r="231" ht="12.75">
      <c r="C231" s="317"/>
    </row>
    <row r="232" ht="12.75">
      <c r="C232" s="317"/>
    </row>
    <row r="233" ht="12.75">
      <c r="C233" s="317"/>
    </row>
    <row r="234" ht="12.75">
      <c r="C234" s="317"/>
    </row>
    <row r="235" ht="12.75">
      <c r="C235" s="317"/>
    </row>
    <row r="236" ht="12.75">
      <c r="C236" s="317"/>
    </row>
    <row r="237" ht="12.75">
      <c r="C237" s="317"/>
    </row>
    <row r="238" ht="12.75">
      <c r="C238" s="317"/>
    </row>
    <row r="239" ht="12.75">
      <c r="C239" s="317"/>
    </row>
    <row r="240" ht="12.75">
      <c r="C240" s="317"/>
    </row>
    <row r="241" ht="12.75">
      <c r="C241" s="317"/>
    </row>
    <row r="242" ht="12.75">
      <c r="C242" s="317"/>
    </row>
    <row r="243" ht="12.75">
      <c r="C243" s="317"/>
    </row>
    <row r="244" ht="12.75">
      <c r="C244" s="317"/>
    </row>
    <row r="245" ht="12.75">
      <c r="C245" s="317"/>
    </row>
    <row r="246" ht="12.75">
      <c r="C246" s="317"/>
    </row>
    <row r="247" ht="12.75">
      <c r="C247" s="317"/>
    </row>
    <row r="248" ht="12.75">
      <c r="C248" s="317"/>
    </row>
    <row r="249" ht="12.75">
      <c r="C249" s="317"/>
    </row>
    <row r="250" ht="12.75">
      <c r="C250" s="317"/>
    </row>
    <row r="251" ht="12.75">
      <c r="C251" s="317"/>
    </row>
    <row r="252" ht="12.75">
      <c r="C252" s="317"/>
    </row>
    <row r="253" ht="12.75">
      <c r="C253" s="317"/>
    </row>
    <row r="254" ht="12.75">
      <c r="C254" s="317"/>
    </row>
  </sheetData>
  <sheetProtection/>
  <protectedRanges>
    <protectedRange sqref="B2:C2" name="Range25"/>
    <protectedRange sqref="F74" name="Range23"/>
    <protectedRange sqref="F52" name="Range21"/>
    <protectedRange sqref="I52" name="Range19"/>
    <protectedRange sqref="I46" name="Range17"/>
    <protectedRange sqref="L63" name="Range15"/>
    <protectedRange sqref="L51" name="Range13"/>
    <protectedRange sqref="L31" name="Range11"/>
    <protectedRange sqref="K66" name="Range9"/>
    <protectedRange sqref="K66" name="Range7"/>
    <protectedRange sqref="E65:F66 H65:I65 I66 K65:L65 L66 D68:L68 D70:L70 D72:L72 F73:F74 I73:I74 L73:L74 D76:L76 D78:L78 L79:L80 I79:I80 F79:F80 E83:E84 K83:K84 H83:H84 D82:K82" name="Range5"/>
    <protectedRange sqref="D29:L29 L30:L31 I30:I31 F30:F31 D33:L33 D35:L35 E36:E37 H36:H37 K36:K37 D39:L39 E40:E41 H40:H41 K40:K41 D43:L43 D45:L45 D46 F46:F48 I46:I48 L46:L48" name="Range3"/>
    <protectedRange sqref="K25 D17:L17 F18:F19 I18:I19 L18:L19 D21:L21 D15:L15 F26:F27 D11:L11 D13:L13 D25:F25 G25:J27 L25:L27 D23:L23" name="Range2"/>
    <protectedRange sqref="D50:L50 K51:L52 H51:I52 E51:F52 D54:L54 K55:K57 L64 E55:E57 D60:L60 L61 G64:J64 D56:L56 G57:J57 G55:J55 F61:F64 G61:J62" name="Range4"/>
    <protectedRange sqref="H66" name="Range6"/>
    <protectedRange sqref="H66" name="Range8"/>
    <protectedRange sqref="L30" name="Range10"/>
    <protectedRange sqref="L46" name="Range12"/>
    <protectedRange sqref="L52" name="Range14"/>
    <protectedRange sqref="I51" name="Range16"/>
    <protectedRange sqref="I63" name="Range18"/>
    <protectedRange sqref="F51" name="Range20"/>
    <protectedRange sqref="F46" name="Range22"/>
    <protectedRange sqref="K63:K64" name="Range24"/>
  </protectedRanges>
  <mergeCells count="13">
    <mergeCell ref="A89:K89"/>
    <mergeCell ref="A86:K86"/>
    <mergeCell ref="A87:K87"/>
    <mergeCell ref="A88:K88"/>
    <mergeCell ref="A6:A8"/>
    <mergeCell ref="B6:C7"/>
    <mergeCell ref="E5:F5"/>
    <mergeCell ref="E6:F7"/>
    <mergeCell ref="D6:D8"/>
    <mergeCell ref="B2:D2"/>
    <mergeCell ref="B4:D4"/>
    <mergeCell ref="E2:H2"/>
    <mergeCell ref="B3:F3"/>
  </mergeCells>
  <printOptions/>
  <pageMargins left="0.3937007874015748" right="0.2362204724409449" top="0.2362204724409449" bottom="0.35433070866141736" header="0.15748031496062992" footer="0.15748031496062992"/>
  <pageSetup firstPageNumber="22" useFirstPageNumber="1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4"/>
  <sheetViews>
    <sheetView tabSelected="1" zoomScalePageLayoutView="0" workbookViewId="0" topLeftCell="A1">
      <selection activeCell="E448" sqref="E448"/>
    </sheetView>
  </sheetViews>
  <sheetFormatPr defaultColWidth="9.140625" defaultRowHeight="12.75"/>
  <cols>
    <col min="1" max="1" width="6.57421875" style="1" customWidth="1"/>
    <col min="2" max="2" width="5.421875" style="1" customWidth="1"/>
    <col min="3" max="3" width="4.421875" style="1" customWidth="1"/>
    <col min="4" max="4" width="5.7109375" style="1" customWidth="1"/>
    <col min="5" max="5" width="38.28125" style="1" customWidth="1"/>
    <col min="6" max="6" width="13.00390625" style="1" customWidth="1"/>
    <col min="7" max="7" width="13.28125" style="1" customWidth="1"/>
    <col min="8" max="8" width="11.57421875" style="1" customWidth="1"/>
    <col min="9" max="9" width="13.28125" style="1" customWidth="1"/>
    <col min="10" max="10" width="14.421875" style="1" customWidth="1"/>
    <col min="11" max="11" width="13.28125" style="1" customWidth="1"/>
    <col min="12" max="12" width="13.7109375" style="1" customWidth="1"/>
    <col min="13" max="16384" width="9.140625" style="1" customWidth="1"/>
  </cols>
  <sheetData>
    <row r="1" spans="1:12" ht="12.75">
      <c r="A1" s="123"/>
      <c r="B1" s="123"/>
      <c r="C1" s="123"/>
      <c r="D1" s="123"/>
      <c r="E1" s="123"/>
      <c r="F1" s="124"/>
      <c r="G1" s="123"/>
      <c r="H1" s="123"/>
      <c r="I1" s="123"/>
      <c r="J1" s="123"/>
      <c r="K1" s="123"/>
      <c r="L1" s="123"/>
    </row>
    <row r="2" spans="1:12" ht="12.75">
      <c r="A2" s="232"/>
      <c r="B2" s="232"/>
      <c r="C2" s="232"/>
      <c r="D2" s="232"/>
      <c r="E2" s="541" t="s">
        <v>476</v>
      </c>
      <c r="F2" s="541"/>
      <c r="G2" s="542"/>
      <c r="H2" s="542"/>
      <c r="I2" s="542"/>
      <c r="J2" s="542"/>
      <c r="K2" s="542"/>
      <c r="L2" s="542"/>
    </row>
    <row r="3" spans="1:12" ht="12.75">
      <c r="A3" s="127"/>
      <c r="B3" s="537"/>
      <c r="C3" s="537"/>
      <c r="D3" s="537"/>
      <c r="E3" s="550" t="s">
        <v>477</v>
      </c>
      <c r="F3" s="550"/>
      <c r="G3" s="550"/>
      <c r="H3" s="550"/>
      <c r="I3" s="127"/>
      <c r="J3" s="127"/>
      <c r="K3" s="127"/>
      <c r="L3" s="127"/>
    </row>
    <row r="4" spans="1:12" ht="12.75">
      <c r="A4" s="127"/>
      <c r="B4" s="127"/>
      <c r="C4" s="127"/>
      <c r="D4" s="127"/>
      <c r="E4" s="540" t="s">
        <v>478</v>
      </c>
      <c r="F4" s="540"/>
      <c r="G4" s="540"/>
      <c r="H4" s="540"/>
      <c r="I4" s="126"/>
      <c r="J4" s="126"/>
      <c r="K4" s="127"/>
      <c r="L4" s="127"/>
    </row>
    <row r="5" spans="1:14" ht="12.75">
      <c r="A5" s="319"/>
      <c r="B5" s="319"/>
      <c r="C5" s="319"/>
      <c r="D5" s="319"/>
      <c r="E5" s="540" t="s">
        <v>479</v>
      </c>
      <c r="F5" s="540"/>
      <c r="G5" s="540"/>
      <c r="H5" s="540"/>
      <c r="I5" s="133"/>
      <c r="J5" s="133"/>
      <c r="K5" s="133"/>
      <c r="L5" s="133"/>
      <c r="M5" s="133"/>
      <c r="N5" s="133"/>
    </row>
    <row r="6" spans="1:14" ht="13.5" thickBot="1">
      <c r="A6" s="128"/>
      <c r="B6" s="129"/>
      <c r="C6" s="130"/>
      <c r="D6" s="130"/>
      <c r="E6" s="131"/>
      <c r="F6" s="128"/>
      <c r="G6" s="128" t="s">
        <v>718</v>
      </c>
      <c r="H6" s="128"/>
      <c r="I6" s="133"/>
      <c r="J6" s="133"/>
      <c r="K6" s="133"/>
      <c r="L6" s="133"/>
      <c r="M6" s="133"/>
      <c r="N6" s="133"/>
    </row>
    <row r="7" spans="1:14" ht="12.75">
      <c r="A7" s="512" t="s">
        <v>355</v>
      </c>
      <c r="B7" s="499" t="s">
        <v>485</v>
      </c>
      <c r="C7" s="501" t="s">
        <v>711</v>
      </c>
      <c r="D7" s="501" t="s">
        <v>712</v>
      </c>
      <c r="E7" s="547" t="s">
        <v>486</v>
      </c>
      <c r="F7" s="510" t="s">
        <v>487</v>
      </c>
      <c r="G7" s="534" t="s">
        <v>56</v>
      </c>
      <c r="H7" s="544"/>
      <c r="I7" s="133"/>
      <c r="J7" s="133"/>
      <c r="K7" s="133"/>
      <c r="L7" s="133"/>
      <c r="M7" s="133"/>
      <c r="N7" s="133"/>
    </row>
    <row r="8" spans="1:14" ht="12.75" customHeight="1">
      <c r="A8" s="513"/>
      <c r="B8" s="538"/>
      <c r="C8" s="539"/>
      <c r="D8" s="539"/>
      <c r="E8" s="548"/>
      <c r="F8" s="511"/>
      <c r="G8" s="545"/>
      <c r="H8" s="546"/>
      <c r="I8" s="133"/>
      <c r="J8" s="133"/>
      <c r="K8" s="133"/>
      <c r="L8" s="133"/>
      <c r="M8" s="133"/>
      <c r="N8" s="133"/>
    </row>
    <row r="9" spans="1:14" ht="85.5" customHeight="1" thickBot="1">
      <c r="A9" s="514"/>
      <c r="B9" s="500"/>
      <c r="C9" s="502"/>
      <c r="D9" s="502"/>
      <c r="E9" s="549"/>
      <c r="F9" s="543"/>
      <c r="G9" s="425" t="s">
        <v>704</v>
      </c>
      <c r="H9" s="426" t="s">
        <v>705</v>
      </c>
      <c r="I9" s="133"/>
      <c r="J9" s="133"/>
      <c r="K9" s="133"/>
      <c r="L9" s="133"/>
      <c r="M9" s="133"/>
      <c r="N9" s="133"/>
    </row>
    <row r="10" spans="1:14" ht="13.5" thickBot="1">
      <c r="A10" s="427">
        <v>1</v>
      </c>
      <c r="B10" s="428">
        <v>2</v>
      </c>
      <c r="C10" s="428">
        <v>3</v>
      </c>
      <c r="D10" s="429">
        <v>4</v>
      </c>
      <c r="E10" s="430">
        <v>5</v>
      </c>
      <c r="F10" s="145">
        <v>6</v>
      </c>
      <c r="G10" s="146">
        <v>7</v>
      </c>
      <c r="H10" s="147">
        <v>8</v>
      </c>
      <c r="I10" s="133"/>
      <c r="J10" s="133"/>
      <c r="K10" s="133"/>
      <c r="L10" s="133"/>
      <c r="M10" s="133"/>
      <c r="N10" s="133"/>
    </row>
    <row r="11" spans="1:14" ht="74.25" customHeight="1" thickBot="1">
      <c r="A11" s="431">
        <v>2000</v>
      </c>
      <c r="B11" s="432" t="s">
        <v>713</v>
      </c>
      <c r="C11" s="433" t="s">
        <v>714</v>
      </c>
      <c r="D11" s="434" t="s">
        <v>714</v>
      </c>
      <c r="E11" s="435" t="s">
        <v>502</v>
      </c>
      <c r="F11" s="387">
        <f>SUM(F12,F97,F114,F140,F208,F245,F279,F308,F363,F414,F456)</f>
        <v>547750.4</v>
      </c>
      <c r="G11" s="387">
        <f>SUM(G12,G97,G114,G140,G208,G245,G279,G308,G363,G414,G456)</f>
        <v>547750.4</v>
      </c>
      <c r="H11" s="436">
        <f>SUM(H12,H97,H114,H140,H208,H245,H279,H308,H363,H414,H456)</f>
        <v>0</v>
      </c>
      <c r="I11" s="133"/>
      <c r="J11" s="133"/>
      <c r="K11" s="133"/>
      <c r="L11" s="133"/>
      <c r="M11" s="133"/>
      <c r="N11" s="133"/>
    </row>
    <row r="12" spans="1:14" ht="81" customHeight="1">
      <c r="A12" s="37">
        <v>2100</v>
      </c>
      <c r="B12" s="437" t="s">
        <v>393</v>
      </c>
      <c r="C12" s="34" t="s">
        <v>341</v>
      </c>
      <c r="D12" s="438" t="s">
        <v>341</v>
      </c>
      <c r="E12" s="439" t="s">
        <v>503</v>
      </c>
      <c r="F12" s="162">
        <f>SUM(F14,F43,F47,F65,F68,F71,F86,F89)</f>
        <v>180890.1</v>
      </c>
      <c r="G12" s="162">
        <f>SUM(G14,G43,G47,G65,G68,G71,G86,G89)</f>
        <v>180890.1</v>
      </c>
      <c r="H12" s="163">
        <f>SUM(H14,H43,H47,H65,H68,H71,H86,H89)</f>
        <v>0</v>
      </c>
      <c r="I12" s="133"/>
      <c r="J12" s="133"/>
      <c r="K12" s="133"/>
      <c r="L12" s="133"/>
      <c r="M12" s="133"/>
      <c r="N12" s="133"/>
    </row>
    <row r="13" spans="1:14" ht="20.25" customHeight="1">
      <c r="A13" s="37"/>
      <c r="B13" s="437"/>
      <c r="C13" s="34"/>
      <c r="D13" s="438"/>
      <c r="E13" s="440" t="s">
        <v>284</v>
      </c>
      <c r="F13" s="167"/>
      <c r="G13" s="167"/>
      <c r="H13" s="168"/>
      <c r="I13" s="133"/>
      <c r="J13" s="133"/>
      <c r="K13" s="133"/>
      <c r="L13" s="133"/>
      <c r="M13" s="133"/>
      <c r="N13" s="133"/>
    </row>
    <row r="14" spans="1:14" ht="95.25" customHeight="1">
      <c r="A14" s="441">
        <v>2110</v>
      </c>
      <c r="B14" s="437" t="s">
        <v>393</v>
      </c>
      <c r="C14" s="73" t="s">
        <v>342</v>
      </c>
      <c r="D14" s="442" t="s">
        <v>341</v>
      </c>
      <c r="E14" s="440" t="s">
        <v>136</v>
      </c>
      <c r="F14" s="167">
        <f>SUM(F16)</f>
        <v>130860</v>
      </c>
      <c r="G14" s="167">
        <f>SUM(G16)</f>
        <v>130860</v>
      </c>
      <c r="H14" s="168">
        <f>SUM(H16)</f>
        <v>0</v>
      </c>
      <c r="I14" s="133"/>
      <c r="J14" s="133"/>
      <c r="K14" s="133"/>
      <c r="L14" s="133"/>
      <c r="M14" s="133"/>
      <c r="N14" s="133"/>
    </row>
    <row r="15" spans="1:14" ht="14.25" customHeight="1">
      <c r="A15" s="441"/>
      <c r="B15" s="437"/>
      <c r="C15" s="73"/>
      <c r="D15" s="442"/>
      <c r="E15" s="440" t="s">
        <v>285</v>
      </c>
      <c r="F15" s="167"/>
      <c r="G15" s="167"/>
      <c r="H15" s="168"/>
      <c r="I15" s="133"/>
      <c r="J15" s="133"/>
      <c r="K15" s="133"/>
      <c r="L15" s="133"/>
      <c r="M15" s="133"/>
      <c r="N15" s="133"/>
    </row>
    <row r="16" spans="1:14" ht="25.5">
      <c r="A16" s="443">
        <v>2111</v>
      </c>
      <c r="B16" s="444" t="s">
        <v>393</v>
      </c>
      <c r="C16" s="445" t="s">
        <v>342</v>
      </c>
      <c r="D16" s="446" t="s">
        <v>342</v>
      </c>
      <c r="E16" s="447" t="s">
        <v>137</v>
      </c>
      <c r="F16" s="179">
        <f>SUM(G16:H16)</f>
        <v>130860</v>
      </c>
      <c r="G16" s="179">
        <f>G17+G18+G19+G20+G21+G22+G23+G24+G25+G26+G27+G28+G29+G30+G31+G32+G33+G34+G35+G36+G37+G38+G39</f>
        <v>130860</v>
      </c>
      <c r="H16" s="180">
        <f>H38+H39</f>
        <v>0</v>
      </c>
      <c r="I16" s="133"/>
      <c r="J16" s="133"/>
      <c r="K16" s="133"/>
      <c r="L16" s="133"/>
      <c r="M16" s="133"/>
      <c r="N16" s="133"/>
    </row>
    <row r="17" spans="1:14" ht="25.5">
      <c r="A17" s="448"/>
      <c r="B17" s="73"/>
      <c r="C17" s="73"/>
      <c r="D17" s="59"/>
      <c r="E17" s="479" t="s">
        <v>517</v>
      </c>
      <c r="F17" s="167">
        <f>SUM(G17:H17)</f>
        <v>100000</v>
      </c>
      <c r="G17" s="167">
        <v>100000</v>
      </c>
      <c r="H17" s="168"/>
      <c r="J17" s="133"/>
      <c r="K17" s="133"/>
      <c r="L17" s="133"/>
      <c r="M17" s="133"/>
      <c r="N17" s="133"/>
    </row>
    <row r="18" spans="1:14" ht="15.75" customHeight="1">
      <c r="A18" s="448"/>
      <c r="B18" s="73"/>
      <c r="C18" s="73"/>
      <c r="D18" s="59"/>
      <c r="E18" s="479" t="s">
        <v>518</v>
      </c>
      <c r="F18" s="167">
        <f aca="true" t="shared" si="0" ref="F18:F40">SUM(G18:H18)</f>
        <v>2000</v>
      </c>
      <c r="G18" s="167">
        <v>2000</v>
      </c>
      <c r="H18" s="168"/>
      <c r="I18" s="133"/>
      <c r="J18" s="133"/>
      <c r="K18" s="133"/>
      <c r="L18" s="133"/>
      <c r="M18" s="133"/>
      <c r="N18" s="133"/>
    </row>
    <row r="19" spans="1:14" ht="15" customHeight="1">
      <c r="A19" s="448"/>
      <c r="B19" s="73"/>
      <c r="C19" s="73"/>
      <c r="D19" s="59"/>
      <c r="E19" s="449" t="s">
        <v>519</v>
      </c>
      <c r="F19" s="167">
        <f t="shared" si="0"/>
        <v>7000</v>
      </c>
      <c r="G19" s="167">
        <v>7000</v>
      </c>
      <c r="H19" s="168"/>
      <c r="I19" s="133"/>
      <c r="J19" s="133"/>
      <c r="K19" s="133"/>
      <c r="L19" s="133"/>
      <c r="M19" s="133"/>
      <c r="N19" s="133"/>
    </row>
    <row r="20" spans="1:14" ht="15" customHeight="1">
      <c r="A20" s="448"/>
      <c r="B20" s="73"/>
      <c r="C20" s="73"/>
      <c r="D20" s="59"/>
      <c r="E20" s="449" t="s">
        <v>520</v>
      </c>
      <c r="F20" s="167">
        <f t="shared" si="0"/>
        <v>1000</v>
      </c>
      <c r="G20" s="167">
        <v>1000</v>
      </c>
      <c r="H20" s="168"/>
      <c r="I20" s="133"/>
      <c r="J20" s="133"/>
      <c r="K20" s="133"/>
      <c r="L20" s="133"/>
      <c r="M20" s="133"/>
      <c r="N20" s="133"/>
    </row>
    <row r="21" spans="1:14" ht="15" customHeight="1">
      <c r="A21" s="448"/>
      <c r="B21" s="73"/>
      <c r="C21" s="73"/>
      <c r="D21" s="59"/>
      <c r="E21" s="449" t="s">
        <v>521</v>
      </c>
      <c r="F21" s="167">
        <f t="shared" si="0"/>
        <v>1000</v>
      </c>
      <c r="G21" s="167">
        <v>1000</v>
      </c>
      <c r="H21" s="168"/>
      <c r="I21" s="133"/>
      <c r="J21" s="133"/>
      <c r="K21" s="133"/>
      <c r="L21" s="133"/>
      <c r="M21" s="133"/>
      <c r="N21" s="133"/>
    </row>
    <row r="22" spans="1:14" ht="15" customHeight="1">
      <c r="A22" s="448"/>
      <c r="B22" s="73"/>
      <c r="C22" s="73"/>
      <c r="D22" s="59"/>
      <c r="E22" s="449" t="s">
        <v>522</v>
      </c>
      <c r="F22" s="167">
        <f t="shared" si="0"/>
        <v>500</v>
      </c>
      <c r="G22" s="167">
        <v>500</v>
      </c>
      <c r="H22" s="168"/>
      <c r="I22" s="133"/>
      <c r="J22" s="133"/>
      <c r="K22" s="133"/>
      <c r="L22" s="133"/>
      <c r="M22" s="133"/>
      <c r="N22" s="133"/>
    </row>
    <row r="23" spans="1:14" ht="15" customHeight="1">
      <c r="A23" s="448"/>
      <c r="B23" s="73"/>
      <c r="C23" s="73"/>
      <c r="D23" s="59"/>
      <c r="E23" s="449" t="s">
        <v>523</v>
      </c>
      <c r="F23" s="167">
        <f t="shared" si="0"/>
        <v>560</v>
      </c>
      <c r="G23" s="167">
        <v>560</v>
      </c>
      <c r="H23" s="168"/>
      <c r="I23" s="133"/>
      <c r="J23" s="133"/>
      <c r="K23" s="133"/>
      <c r="L23" s="133"/>
      <c r="M23" s="133"/>
      <c r="N23" s="133"/>
    </row>
    <row r="24" spans="1:14" ht="15" customHeight="1">
      <c r="A24" s="448"/>
      <c r="B24" s="73"/>
      <c r="C24" s="73"/>
      <c r="D24" s="59"/>
      <c r="E24" s="449" t="s">
        <v>524</v>
      </c>
      <c r="F24" s="167">
        <f t="shared" si="0"/>
        <v>1200</v>
      </c>
      <c r="G24" s="167">
        <v>1200</v>
      </c>
      <c r="H24" s="168"/>
      <c r="I24" s="133"/>
      <c r="J24" s="133"/>
      <c r="K24" s="133"/>
      <c r="L24" s="133"/>
      <c r="M24" s="133"/>
      <c r="N24" s="133"/>
    </row>
    <row r="25" spans="1:14" ht="15" customHeight="1">
      <c r="A25" s="448"/>
      <c r="B25" s="73"/>
      <c r="C25" s="73"/>
      <c r="D25" s="59"/>
      <c r="E25" s="449" t="s">
        <v>525</v>
      </c>
      <c r="F25" s="167">
        <f t="shared" si="0"/>
        <v>200</v>
      </c>
      <c r="G25" s="167">
        <v>200</v>
      </c>
      <c r="H25" s="168"/>
      <c r="I25" s="133"/>
      <c r="J25" s="133"/>
      <c r="K25" s="133"/>
      <c r="L25" s="133"/>
      <c r="M25" s="133"/>
      <c r="N25" s="133"/>
    </row>
    <row r="26" spans="1:14" ht="15" customHeight="1">
      <c r="A26" s="448"/>
      <c r="B26" s="73"/>
      <c r="C26" s="73"/>
      <c r="D26" s="59"/>
      <c r="E26" s="449" t="s">
        <v>526</v>
      </c>
      <c r="F26" s="167">
        <f t="shared" si="0"/>
        <v>500</v>
      </c>
      <c r="G26" s="167">
        <v>500</v>
      </c>
      <c r="H26" s="168"/>
      <c r="I26" s="133"/>
      <c r="J26" s="133"/>
      <c r="K26" s="133"/>
      <c r="L26" s="133"/>
      <c r="M26" s="133"/>
      <c r="N26" s="133"/>
    </row>
    <row r="27" spans="1:14" ht="27.75" customHeight="1">
      <c r="A27" s="448"/>
      <c r="B27" s="73"/>
      <c r="C27" s="73"/>
      <c r="D27" s="59"/>
      <c r="E27" s="449" t="s">
        <v>527</v>
      </c>
      <c r="F27" s="167">
        <f t="shared" si="0"/>
        <v>8000</v>
      </c>
      <c r="G27" s="167">
        <v>8000</v>
      </c>
      <c r="H27" s="168"/>
      <c r="I27" s="133"/>
      <c r="J27" s="133"/>
      <c r="K27" s="133"/>
      <c r="L27" s="133"/>
      <c r="M27" s="133"/>
      <c r="N27" s="133"/>
    </row>
    <row r="28" spans="1:14" ht="15" customHeight="1">
      <c r="A28" s="448"/>
      <c r="B28" s="73"/>
      <c r="C28" s="73"/>
      <c r="D28" s="59"/>
      <c r="E28" s="449" t="s">
        <v>528</v>
      </c>
      <c r="F28" s="167">
        <f t="shared" si="0"/>
        <v>100</v>
      </c>
      <c r="G28" s="167">
        <v>100</v>
      </c>
      <c r="H28" s="168"/>
      <c r="I28" s="133"/>
      <c r="J28" s="133"/>
      <c r="K28" s="133"/>
      <c r="L28" s="133"/>
      <c r="M28" s="133"/>
      <c r="N28" s="133"/>
    </row>
    <row r="29" spans="1:14" ht="24.75" customHeight="1">
      <c r="A29" s="448"/>
      <c r="B29" s="73"/>
      <c r="C29" s="73"/>
      <c r="D29" s="59"/>
      <c r="E29" s="449" t="s">
        <v>529</v>
      </c>
      <c r="F29" s="167">
        <f t="shared" si="0"/>
        <v>1000</v>
      </c>
      <c r="G29" s="167">
        <v>1000</v>
      </c>
      <c r="H29" s="168"/>
      <c r="I29" s="133"/>
      <c r="J29" s="133"/>
      <c r="K29" s="133"/>
      <c r="L29" s="133"/>
      <c r="M29" s="133"/>
      <c r="N29" s="133"/>
    </row>
    <row r="30" spans="1:14" ht="27" customHeight="1">
      <c r="A30" s="448"/>
      <c r="B30" s="73"/>
      <c r="C30" s="73"/>
      <c r="D30" s="59"/>
      <c r="E30" s="449" t="s">
        <v>530</v>
      </c>
      <c r="F30" s="167">
        <f t="shared" si="0"/>
        <v>2200</v>
      </c>
      <c r="G30" s="167">
        <v>2200</v>
      </c>
      <c r="H30" s="168"/>
      <c r="I30" s="133"/>
      <c r="J30" s="133"/>
      <c r="K30" s="133"/>
      <c r="L30" s="133"/>
      <c r="M30" s="133"/>
      <c r="N30" s="133"/>
    </row>
    <row r="31" spans="1:14" ht="15" customHeight="1">
      <c r="A31" s="448"/>
      <c r="B31" s="73"/>
      <c r="C31" s="73"/>
      <c r="D31" s="59"/>
      <c r="E31" s="449" t="s">
        <v>531</v>
      </c>
      <c r="F31" s="167">
        <f t="shared" si="0"/>
        <v>800</v>
      </c>
      <c r="G31" s="167">
        <v>800</v>
      </c>
      <c r="H31" s="168"/>
      <c r="I31" s="133"/>
      <c r="J31" s="133"/>
      <c r="K31" s="133"/>
      <c r="L31" s="133"/>
      <c r="M31" s="133"/>
      <c r="N31" s="133"/>
    </row>
    <row r="32" spans="1:14" ht="15" customHeight="1">
      <c r="A32" s="448"/>
      <c r="B32" s="73"/>
      <c r="C32" s="73"/>
      <c r="D32" s="59"/>
      <c r="E32" s="449" t="s">
        <v>532</v>
      </c>
      <c r="F32" s="167">
        <f t="shared" si="0"/>
        <v>4000</v>
      </c>
      <c r="G32" s="167">
        <v>4000</v>
      </c>
      <c r="H32" s="168"/>
      <c r="I32" s="133"/>
      <c r="J32" s="133"/>
      <c r="K32" s="133"/>
      <c r="L32" s="133"/>
      <c r="M32" s="133"/>
      <c r="N32" s="133"/>
    </row>
    <row r="33" spans="1:14" ht="27" customHeight="1">
      <c r="A33" s="448"/>
      <c r="B33" s="73"/>
      <c r="C33" s="73"/>
      <c r="D33" s="59"/>
      <c r="E33" s="449" t="s">
        <v>533</v>
      </c>
      <c r="F33" s="167">
        <f t="shared" si="0"/>
        <v>200</v>
      </c>
      <c r="G33" s="167">
        <v>200</v>
      </c>
      <c r="H33" s="168"/>
      <c r="I33" s="133"/>
      <c r="J33" s="133"/>
      <c r="K33" s="133"/>
      <c r="L33" s="133"/>
      <c r="M33" s="133"/>
      <c r="N33" s="133"/>
    </row>
    <row r="34" spans="1:14" ht="15" customHeight="1">
      <c r="A34" s="448"/>
      <c r="B34" s="73"/>
      <c r="C34" s="73"/>
      <c r="D34" s="59"/>
      <c r="E34" s="449" t="s">
        <v>534</v>
      </c>
      <c r="F34" s="167">
        <f t="shared" si="0"/>
        <v>500</v>
      </c>
      <c r="G34" s="167">
        <v>500</v>
      </c>
      <c r="H34" s="168"/>
      <c r="I34" s="133"/>
      <c r="J34" s="133"/>
      <c r="K34" s="133"/>
      <c r="L34" s="133"/>
      <c r="M34" s="133"/>
      <c r="N34" s="133"/>
    </row>
    <row r="35" spans="1:14" ht="15" customHeight="1">
      <c r="A35" s="448"/>
      <c r="B35" s="73"/>
      <c r="C35" s="73"/>
      <c r="D35" s="59"/>
      <c r="E35" s="449" t="s">
        <v>535</v>
      </c>
      <c r="F35" s="167">
        <f t="shared" si="0"/>
        <v>0</v>
      </c>
      <c r="G35" s="167">
        <v>0</v>
      </c>
      <c r="H35" s="168"/>
      <c r="I35" s="133"/>
      <c r="J35" s="133"/>
      <c r="K35" s="133"/>
      <c r="L35" s="133"/>
      <c r="M35" s="133"/>
      <c r="N35" s="133"/>
    </row>
    <row r="36" spans="1:14" ht="15" customHeight="1">
      <c r="A36" s="448"/>
      <c r="B36" s="73"/>
      <c r="C36" s="73"/>
      <c r="D36" s="59"/>
      <c r="E36" s="449" t="s">
        <v>536</v>
      </c>
      <c r="F36" s="167">
        <f t="shared" si="0"/>
        <v>100</v>
      </c>
      <c r="G36" s="167">
        <v>100</v>
      </c>
      <c r="H36" s="168"/>
      <c r="I36" s="133"/>
      <c r="J36" s="133"/>
      <c r="K36" s="133"/>
      <c r="L36" s="133"/>
      <c r="M36" s="133"/>
      <c r="N36" s="133"/>
    </row>
    <row r="37" spans="1:14" ht="15" customHeight="1">
      <c r="A37" s="448"/>
      <c r="B37" s="73"/>
      <c r="C37" s="73"/>
      <c r="D37" s="59"/>
      <c r="E37" s="450"/>
      <c r="F37" s="167">
        <f t="shared" si="0"/>
        <v>0</v>
      </c>
      <c r="G37" s="167"/>
      <c r="H37" s="168"/>
      <c r="I37" s="133"/>
      <c r="J37" s="133"/>
      <c r="K37" s="133"/>
      <c r="L37" s="133"/>
      <c r="M37" s="133"/>
      <c r="N37" s="133"/>
    </row>
    <row r="38" spans="1:14" ht="15" customHeight="1">
      <c r="A38" s="448"/>
      <c r="B38" s="73"/>
      <c r="C38" s="73"/>
      <c r="D38" s="59"/>
      <c r="E38" s="450"/>
      <c r="F38" s="167">
        <f t="shared" si="0"/>
        <v>0</v>
      </c>
      <c r="G38" s="167"/>
      <c r="H38" s="168"/>
      <c r="I38" s="133"/>
      <c r="J38" s="133"/>
      <c r="K38" s="133"/>
      <c r="L38" s="133"/>
      <c r="M38" s="133"/>
      <c r="N38" s="133"/>
    </row>
    <row r="39" spans="1:14" ht="15" customHeight="1">
      <c r="A39" s="448"/>
      <c r="B39" s="73"/>
      <c r="C39" s="73"/>
      <c r="D39" s="59"/>
      <c r="E39" s="450"/>
      <c r="F39" s="167">
        <f t="shared" si="0"/>
        <v>0</v>
      </c>
      <c r="G39" s="167"/>
      <c r="H39" s="168"/>
      <c r="I39" s="133"/>
      <c r="J39" s="133"/>
      <c r="K39" s="133"/>
      <c r="L39" s="133"/>
      <c r="M39" s="133"/>
      <c r="N39" s="133"/>
    </row>
    <row r="40" spans="1:14" ht="15" customHeight="1">
      <c r="A40" s="59"/>
      <c r="B40" s="59"/>
      <c r="C40" s="59"/>
      <c r="D40" s="59"/>
      <c r="E40" s="451"/>
      <c r="F40" s="167">
        <f t="shared" si="0"/>
        <v>0</v>
      </c>
      <c r="G40" s="167"/>
      <c r="H40" s="168"/>
      <c r="I40" s="133"/>
      <c r="J40" s="133"/>
      <c r="K40" s="133"/>
      <c r="L40" s="133"/>
      <c r="M40" s="133"/>
      <c r="N40" s="133"/>
    </row>
    <row r="41" spans="1:14" ht="15" customHeight="1">
      <c r="A41" s="448">
        <v>2112</v>
      </c>
      <c r="B41" s="73" t="s">
        <v>393</v>
      </c>
      <c r="C41" s="73" t="s">
        <v>342</v>
      </c>
      <c r="D41" s="73" t="s">
        <v>343</v>
      </c>
      <c r="E41" s="452" t="s">
        <v>715</v>
      </c>
      <c r="F41" s="167">
        <f>SUM(G41:H41)</f>
        <v>0</v>
      </c>
      <c r="G41" s="167"/>
      <c r="H41" s="168"/>
      <c r="I41" s="133"/>
      <c r="J41" s="133"/>
      <c r="K41" s="133"/>
      <c r="L41" s="133"/>
      <c r="M41" s="133"/>
      <c r="N41" s="133"/>
    </row>
    <row r="42" spans="1:14" ht="13.5" thickBot="1">
      <c r="A42" s="37">
        <v>2113</v>
      </c>
      <c r="B42" s="437" t="s">
        <v>393</v>
      </c>
      <c r="C42" s="34" t="s">
        <v>342</v>
      </c>
      <c r="D42" s="438" t="s">
        <v>179</v>
      </c>
      <c r="E42" s="453" t="s">
        <v>716</v>
      </c>
      <c r="F42" s="184">
        <f>SUM(G42:H42)</f>
        <v>0</v>
      </c>
      <c r="G42" s="184"/>
      <c r="H42" s="185"/>
      <c r="I42" s="133"/>
      <c r="J42" s="133"/>
      <c r="K42" s="133"/>
      <c r="L42" s="133"/>
      <c r="M42" s="133"/>
      <c r="N42" s="133"/>
    </row>
    <row r="43" spans="1:14" ht="12.75">
      <c r="A43" s="441">
        <v>2120</v>
      </c>
      <c r="B43" s="437" t="s">
        <v>393</v>
      </c>
      <c r="C43" s="73" t="s">
        <v>343</v>
      </c>
      <c r="D43" s="442" t="s">
        <v>341</v>
      </c>
      <c r="E43" s="440" t="s">
        <v>717</v>
      </c>
      <c r="F43" s="167">
        <f>SUM(F45:F46)</f>
        <v>0</v>
      </c>
      <c r="G43" s="167">
        <f>SUM(G45:G46)</f>
        <v>0</v>
      </c>
      <c r="H43" s="168">
        <f>SUM(H45:H46)</f>
        <v>0</v>
      </c>
      <c r="I43" s="133"/>
      <c r="J43" s="133"/>
      <c r="K43" s="133"/>
      <c r="L43" s="133"/>
      <c r="M43" s="133"/>
      <c r="N43" s="133"/>
    </row>
    <row r="44" spans="1:14" ht="12.75">
      <c r="A44" s="441"/>
      <c r="B44" s="437"/>
      <c r="C44" s="73"/>
      <c r="D44" s="442"/>
      <c r="E44" s="440" t="s">
        <v>285</v>
      </c>
      <c r="F44" s="167"/>
      <c r="G44" s="167"/>
      <c r="H44" s="168"/>
      <c r="I44" s="133"/>
      <c r="J44" s="133"/>
      <c r="K44" s="133"/>
      <c r="L44" s="133"/>
      <c r="M44" s="133"/>
      <c r="N44" s="133"/>
    </row>
    <row r="45" spans="1:14" ht="13.5" thickBot="1">
      <c r="A45" s="441">
        <v>2121</v>
      </c>
      <c r="B45" s="437" t="s">
        <v>393</v>
      </c>
      <c r="C45" s="73" t="s">
        <v>343</v>
      </c>
      <c r="D45" s="442" t="s">
        <v>342</v>
      </c>
      <c r="E45" s="440" t="s">
        <v>138</v>
      </c>
      <c r="F45" s="186">
        <f>SUM(G45:H45)</f>
        <v>0</v>
      </c>
      <c r="G45" s="186"/>
      <c r="H45" s="187"/>
      <c r="I45" s="133"/>
      <c r="J45" s="133"/>
      <c r="K45" s="133"/>
      <c r="L45" s="133"/>
      <c r="M45" s="133"/>
      <c r="N45" s="133"/>
    </row>
    <row r="46" spans="1:14" ht="39" thickBot="1">
      <c r="A46" s="441">
        <v>2122</v>
      </c>
      <c r="B46" s="437" t="s">
        <v>393</v>
      </c>
      <c r="C46" s="73" t="s">
        <v>343</v>
      </c>
      <c r="D46" s="442" t="s">
        <v>343</v>
      </c>
      <c r="E46" s="440" t="s">
        <v>719</v>
      </c>
      <c r="F46" s="186">
        <f>SUM(G46:H46)</f>
        <v>0</v>
      </c>
      <c r="G46" s="186"/>
      <c r="H46" s="187"/>
      <c r="I46" s="133"/>
      <c r="J46" s="133"/>
      <c r="K46" s="133"/>
      <c r="L46" s="133"/>
      <c r="M46" s="133"/>
      <c r="N46" s="133"/>
    </row>
    <row r="47" spans="1:14" ht="12.75">
      <c r="A47" s="441">
        <v>2130</v>
      </c>
      <c r="B47" s="437" t="s">
        <v>393</v>
      </c>
      <c r="C47" s="73" t="s">
        <v>179</v>
      </c>
      <c r="D47" s="442" t="s">
        <v>341</v>
      </c>
      <c r="E47" s="440" t="s">
        <v>720</v>
      </c>
      <c r="F47" s="188">
        <f>SUM(F53,F50)</f>
        <v>5912.7</v>
      </c>
      <c r="G47" s="188">
        <f>SUM(G53,G50)</f>
        <v>5912.7</v>
      </c>
      <c r="H47" s="188">
        <f>SUM(H53,H50)</f>
        <v>0</v>
      </c>
      <c r="I47" s="133"/>
      <c r="J47" s="133"/>
      <c r="K47" s="133"/>
      <c r="L47" s="133"/>
      <c r="M47" s="133"/>
      <c r="N47" s="133"/>
    </row>
    <row r="48" spans="1:14" ht="12.75">
      <c r="A48" s="441"/>
      <c r="B48" s="437"/>
      <c r="C48" s="73"/>
      <c r="D48" s="442"/>
      <c r="E48" s="440" t="s">
        <v>285</v>
      </c>
      <c r="F48" s="167"/>
      <c r="G48" s="167"/>
      <c r="H48" s="168"/>
      <c r="I48" s="133"/>
      <c r="J48" s="133"/>
      <c r="K48" s="133"/>
      <c r="L48" s="133"/>
      <c r="M48" s="133"/>
      <c r="N48" s="133"/>
    </row>
    <row r="49" spans="1:14" ht="26.25" thickBot="1">
      <c r="A49" s="441">
        <v>2131</v>
      </c>
      <c r="B49" s="437" t="s">
        <v>393</v>
      </c>
      <c r="C49" s="73" t="s">
        <v>179</v>
      </c>
      <c r="D49" s="442" t="s">
        <v>342</v>
      </c>
      <c r="E49" s="440" t="s">
        <v>721</v>
      </c>
      <c r="F49" s="186">
        <f>SUM(G49:H49)</f>
        <v>0</v>
      </c>
      <c r="G49" s="186"/>
      <c r="H49" s="187"/>
      <c r="I49" s="133"/>
      <c r="J49" s="133"/>
      <c r="K49" s="133"/>
      <c r="L49" s="133"/>
      <c r="M49" s="133"/>
      <c r="N49" s="133"/>
    </row>
    <row r="50" spans="1:14" ht="26.25" thickBot="1">
      <c r="A50" s="441">
        <v>2132</v>
      </c>
      <c r="B50" s="437" t="s">
        <v>393</v>
      </c>
      <c r="C50" s="73">
        <v>3</v>
      </c>
      <c r="D50" s="442">
        <v>2</v>
      </c>
      <c r="E50" s="440" t="s">
        <v>722</v>
      </c>
      <c r="F50" s="186">
        <f>SUM(G50:H50)</f>
        <v>0</v>
      </c>
      <c r="G50" s="186">
        <f>G51+G52</f>
        <v>0</v>
      </c>
      <c r="H50" s="186">
        <f>H51+H52</f>
        <v>0</v>
      </c>
      <c r="I50" s="133"/>
      <c r="J50" s="133"/>
      <c r="K50" s="133"/>
      <c r="L50" s="133"/>
      <c r="M50" s="133"/>
      <c r="N50" s="133"/>
    </row>
    <row r="51" spans="1:14" ht="13.5" thickBot="1">
      <c r="A51" s="441"/>
      <c r="B51" s="437"/>
      <c r="C51" s="73"/>
      <c r="D51" s="442"/>
      <c r="E51" s="440">
        <v>4232</v>
      </c>
      <c r="F51" s="186">
        <f>SUM(G51:H51)</f>
        <v>0</v>
      </c>
      <c r="G51" s="179"/>
      <c r="H51" s="180"/>
      <c r="I51" s="133"/>
      <c r="J51" s="133"/>
      <c r="K51" s="133"/>
      <c r="L51" s="133"/>
      <c r="M51" s="133"/>
      <c r="N51" s="133"/>
    </row>
    <row r="52" spans="1:14" ht="13.5" thickBot="1">
      <c r="A52" s="441"/>
      <c r="B52" s="437"/>
      <c r="C52" s="73"/>
      <c r="D52" s="442"/>
      <c r="E52" s="440">
        <v>4239</v>
      </c>
      <c r="F52" s="186">
        <f>SUM(G52:H52)</f>
        <v>0</v>
      </c>
      <c r="G52" s="179"/>
      <c r="H52" s="180"/>
      <c r="I52" s="133"/>
      <c r="J52" s="133"/>
      <c r="K52" s="133"/>
      <c r="L52" s="133"/>
      <c r="M52" s="133"/>
      <c r="N52" s="133"/>
    </row>
    <row r="53" spans="1:14" ht="13.5" thickBot="1">
      <c r="A53" s="441">
        <v>2133</v>
      </c>
      <c r="B53" s="437" t="s">
        <v>393</v>
      </c>
      <c r="C53" s="73">
        <v>3</v>
      </c>
      <c r="D53" s="442">
        <v>3</v>
      </c>
      <c r="E53" s="440" t="s">
        <v>723</v>
      </c>
      <c r="F53" s="186">
        <f>SUM(G53:H53)</f>
        <v>5912.7</v>
      </c>
      <c r="G53" s="179">
        <f>SUM(G54:G63)</f>
        <v>5912.7</v>
      </c>
      <c r="H53" s="179">
        <f>SUM(H54:H63)</f>
        <v>0</v>
      </c>
      <c r="I53" s="133"/>
      <c r="J53" s="133"/>
      <c r="K53" s="133"/>
      <c r="L53" s="133"/>
      <c r="M53" s="133"/>
      <c r="N53" s="133"/>
    </row>
    <row r="54" spans="1:14" ht="26.25" thickBot="1">
      <c r="A54" s="441"/>
      <c r="B54" s="437"/>
      <c r="C54" s="73"/>
      <c r="D54" s="442"/>
      <c r="E54" s="479" t="s">
        <v>517</v>
      </c>
      <c r="F54" s="186">
        <f aca="true" t="shared" si="1" ref="F54:F62">SUM(G54:H54)</f>
        <v>4682.7</v>
      </c>
      <c r="G54" s="179">
        <v>4682.7</v>
      </c>
      <c r="H54" s="180"/>
      <c r="I54" s="133"/>
      <c r="J54" s="133"/>
      <c r="K54" s="133"/>
      <c r="L54" s="133"/>
      <c r="M54" s="133"/>
      <c r="N54" s="133"/>
    </row>
    <row r="55" spans="1:14" ht="13.5" thickBot="1">
      <c r="A55" s="441"/>
      <c r="B55" s="437"/>
      <c r="C55" s="73"/>
      <c r="D55" s="442"/>
      <c r="E55" s="449" t="s">
        <v>519</v>
      </c>
      <c r="F55" s="186">
        <f t="shared" si="1"/>
        <v>200</v>
      </c>
      <c r="G55" s="179">
        <v>200</v>
      </c>
      <c r="H55" s="180"/>
      <c r="I55" s="133"/>
      <c r="J55" s="133"/>
      <c r="K55" s="133"/>
      <c r="L55" s="133"/>
      <c r="M55" s="133"/>
      <c r="N55" s="133"/>
    </row>
    <row r="56" spans="1:14" ht="13.5" thickBot="1">
      <c r="A56" s="441"/>
      <c r="B56" s="437"/>
      <c r="C56" s="73"/>
      <c r="D56" s="442"/>
      <c r="E56" s="449" t="s">
        <v>521</v>
      </c>
      <c r="F56" s="186">
        <f t="shared" si="1"/>
        <v>100</v>
      </c>
      <c r="G56" s="179">
        <v>100</v>
      </c>
      <c r="H56" s="180"/>
      <c r="I56" s="133"/>
      <c r="J56" s="133"/>
      <c r="K56" s="133"/>
      <c r="L56" s="133"/>
      <c r="M56" s="133"/>
      <c r="N56" s="133"/>
    </row>
    <row r="57" spans="1:14" ht="13.5" thickBot="1">
      <c r="A57" s="441"/>
      <c r="B57" s="437"/>
      <c r="C57" s="73"/>
      <c r="D57" s="442"/>
      <c r="E57" s="449" t="s">
        <v>524</v>
      </c>
      <c r="F57" s="186">
        <f t="shared" si="1"/>
        <v>30</v>
      </c>
      <c r="G57" s="179">
        <v>30</v>
      </c>
      <c r="H57" s="180"/>
      <c r="I57" s="133"/>
      <c r="J57" s="133"/>
      <c r="K57" s="133"/>
      <c r="L57" s="133"/>
      <c r="M57" s="133"/>
      <c r="N57" s="133"/>
    </row>
    <row r="58" spans="1:14" ht="26.25" thickBot="1">
      <c r="A58" s="441"/>
      <c r="B58" s="437"/>
      <c r="C58" s="73"/>
      <c r="D58" s="442"/>
      <c r="E58" s="449" t="s">
        <v>530</v>
      </c>
      <c r="F58" s="186">
        <f t="shared" si="1"/>
        <v>100</v>
      </c>
      <c r="G58" s="179">
        <v>100</v>
      </c>
      <c r="H58" s="180"/>
      <c r="I58" s="133"/>
      <c r="J58" s="133"/>
      <c r="K58" s="133"/>
      <c r="L58" s="133"/>
      <c r="M58" s="133"/>
      <c r="N58" s="133"/>
    </row>
    <row r="59" spans="1:14" ht="13.5" thickBot="1">
      <c r="A59" s="441"/>
      <c r="B59" s="437"/>
      <c r="C59" s="73"/>
      <c r="D59" s="442"/>
      <c r="E59" s="449" t="s">
        <v>531</v>
      </c>
      <c r="F59" s="186">
        <f t="shared" si="1"/>
        <v>100</v>
      </c>
      <c r="G59" s="179">
        <v>100</v>
      </c>
      <c r="H59" s="180"/>
      <c r="I59" s="133"/>
      <c r="J59" s="133"/>
      <c r="K59" s="133"/>
      <c r="L59" s="133"/>
      <c r="M59" s="133"/>
      <c r="N59" s="133"/>
    </row>
    <row r="60" spans="1:14" ht="13.5" thickBot="1">
      <c r="A60" s="441"/>
      <c r="B60" s="437"/>
      <c r="C60" s="73"/>
      <c r="D60" s="442"/>
      <c r="E60" s="449" t="s">
        <v>534</v>
      </c>
      <c r="F60" s="186">
        <f t="shared" si="1"/>
        <v>100</v>
      </c>
      <c r="G60" s="179">
        <v>100</v>
      </c>
      <c r="H60" s="180"/>
      <c r="I60" s="133"/>
      <c r="J60" s="133"/>
      <c r="K60" s="133"/>
      <c r="L60" s="133"/>
      <c r="M60" s="133"/>
      <c r="N60" s="133"/>
    </row>
    <row r="61" spans="1:14" ht="13.5" thickBot="1">
      <c r="A61" s="441"/>
      <c r="B61" s="437"/>
      <c r="C61" s="73"/>
      <c r="D61" s="442"/>
      <c r="E61" s="440"/>
      <c r="F61" s="186">
        <f t="shared" si="1"/>
        <v>0</v>
      </c>
      <c r="G61" s="179"/>
      <c r="H61" s="180"/>
      <c r="I61" s="133"/>
      <c r="J61" s="133"/>
      <c r="K61" s="133"/>
      <c r="L61" s="133"/>
      <c r="M61" s="133"/>
      <c r="N61" s="133"/>
    </row>
    <row r="62" spans="1:14" ht="13.5" thickBot="1">
      <c r="A62" s="441"/>
      <c r="B62" s="437"/>
      <c r="C62" s="73"/>
      <c r="D62" s="442"/>
      <c r="E62" s="449" t="s">
        <v>861</v>
      </c>
      <c r="F62" s="186">
        <f t="shared" si="1"/>
        <v>600</v>
      </c>
      <c r="G62" s="179">
        <v>600</v>
      </c>
      <c r="H62" s="180"/>
      <c r="I62" s="133"/>
      <c r="J62" s="133"/>
      <c r="K62" s="133"/>
      <c r="L62" s="133"/>
      <c r="M62" s="133"/>
      <c r="N62" s="133"/>
    </row>
    <row r="63" spans="1:14" ht="13.5" thickBot="1">
      <c r="A63" s="441"/>
      <c r="B63" s="437"/>
      <c r="C63" s="73"/>
      <c r="D63" s="442"/>
      <c r="E63" s="440"/>
      <c r="F63" s="186"/>
      <c r="G63" s="179"/>
      <c r="H63" s="180"/>
      <c r="I63" s="133"/>
      <c r="J63" s="133"/>
      <c r="K63" s="133"/>
      <c r="L63" s="133"/>
      <c r="M63" s="133"/>
      <c r="N63" s="133"/>
    </row>
    <row r="64" spans="1:14" ht="12.75">
      <c r="A64" s="441"/>
      <c r="B64" s="437"/>
      <c r="C64" s="73"/>
      <c r="D64" s="442"/>
      <c r="E64" s="440"/>
      <c r="F64" s="179"/>
      <c r="G64" s="167"/>
      <c r="H64" s="168"/>
      <c r="I64" s="133"/>
      <c r="J64" s="133"/>
      <c r="K64" s="133"/>
      <c r="L64" s="133"/>
      <c r="M64" s="133"/>
      <c r="N64" s="133"/>
    </row>
    <row r="65" spans="1:14" ht="25.5">
      <c r="A65" s="441">
        <v>2140</v>
      </c>
      <c r="B65" s="437" t="s">
        <v>393</v>
      </c>
      <c r="C65" s="73">
        <v>4</v>
      </c>
      <c r="D65" s="442">
        <v>0</v>
      </c>
      <c r="E65" s="440" t="s">
        <v>724</v>
      </c>
      <c r="F65" s="167">
        <f>SUM(F67)</f>
        <v>0</v>
      </c>
      <c r="G65" s="167">
        <f>SUM(G67)</f>
        <v>0</v>
      </c>
      <c r="H65" s="168">
        <f>SUM(H67)</f>
        <v>0</v>
      </c>
      <c r="I65" s="133"/>
      <c r="J65" s="133"/>
      <c r="K65" s="133"/>
      <c r="L65" s="133"/>
      <c r="M65" s="133"/>
      <c r="N65" s="133"/>
    </row>
    <row r="66" spans="1:14" ht="12.75">
      <c r="A66" s="441"/>
      <c r="B66" s="437"/>
      <c r="C66" s="73"/>
      <c r="D66" s="442"/>
      <c r="E66" s="440" t="s">
        <v>285</v>
      </c>
      <c r="F66" s="167"/>
      <c r="G66" s="167"/>
      <c r="H66" s="168"/>
      <c r="I66" s="133"/>
      <c r="J66" s="133"/>
      <c r="K66" s="133"/>
      <c r="L66" s="133"/>
      <c r="M66" s="133"/>
      <c r="N66" s="133"/>
    </row>
    <row r="67" spans="1:14" ht="26.25" thickBot="1">
      <c r="A67" s="441">
        <v>2141</v>
      </c>
      <c r="B67" s="437" t="s">
        <v>393</v>
      </c>
      <c r="C67" s="73">
        <v>4</v>
      </c>
      <c r="D67" s="442">
        <v>1</v>
      </c>
      <c r="E67" s="440" t="s">
        <v>725</v>
      </c>
      <c r="F67" s="186">
        <f>SUM(G67:H67)</f>
        <v>0</v>
      </c>
      <c r="G67" s="186"/>
      <c r="H67" s="187"/>
      <c r="I67" s="133"/>
      <c r="J67" s="133"/>
      <c r="K67" s="133"/>
      <c r="L67" s="133"/>
      <c r="M67" s="133"/>
      <c r="N67" s="133"/>
    </row>
    <row r="68" spans="1:14" ht="38.25">
      <c r="A68" s="441">
        <v>2150</v>
      </c>
      <c r="B68" s="437" t="s">
        <v>393</v>
      </c>
      <c r="C68" s="73">
        <v>5</v>
      </c>
      <c r="D68" s="442">
        <v>0</v>
      </c>
      <c r="E68" s="440" t="s">
        <v>726</v>
      </c>
      <c r="F68" s="167">
        <f>SUM(F70)</f>
        <v>0</v>
      </c>
      <c r="G68" s="167">
        <f>SUM(G70)</f>
        <v>0</v>
      </c>
      <c r="H68" s="168">
        <f>SUM(H70)</f>
        <v>0</v>
      </c>
      <c r="I68" s="133"/>
      <c r="J68" s="133"/>
      <c r="K68" s="133"/>
      <c r="L68" s="133"/>
      <c r="M68" s="133"/>
      <c r="N68" s="133"/>
    </row>
    <row r="69" spans="1:14" ht="12.75">
      <c r="A69" s="441"/>
      <c r="B69" s="437"/>
      <c r="C69" s="73"/>
      <c r="D69" s="442"/>
      <c r="E69" s="440" t="s">
        <v>285</v>
      </c>
      <c r="F69" s="167"/>
      <c r="G69" s="167"/>
      <c r="H69" s="168"/>
      <c r="I69" s="133"/>
      <c r="J69" s="133"/>
      <c r="K69" s="133"/>
      <c r="L69" s="133"/>
      <c r="M69" s="133"/>
      <c r="N69" s="133"/>
    </row>
    <row r="70" spans="1:14" ht="39" thickBot="1">
      <c r="A70" s="441">
        <v>2151</v>
      </c>
      <c r="B70" s="437" t="s">
        <v>393</v>
      </c>
      <c r="C70" s="73">
        <v>5</v>
      </c>
      <c r="D70" s="442">
        <v>1</v>
      </c>
      <c r="E70" s="440" t="s">
        <v>727</v>
      </c>
      <c r="F70" s="186">
        <f>SUM(G70:H70)</f>
        <v>0</v>
      </c>
      <c r="G70" s="186"/>
      <c r="H70" s="187"/>
      <c r="I70" s="133"/>
      <c r="J70" s="133"/>
      <c r="K70" s="133"/>
      <c r="L70" s="133"/>
      <c r="M70" s="133"/>
      <c r="N70" s="133"/>
    </row>
    <row r="71" spans="1:14" ht="38.25">
      <c r="A71" s="441">
        <v>2160</v>
      </c>
      <c r="B71" s="437" t="s">
        <v>393</v>
      </c>
      <c r="C71" s="73">
        <v>6</v>
      </c>
      <c r="D71" s="442">
        <v>0</v>
      </c>
      <c r="E71" s="440" t="s">
        <v>728</v>
      </c>
      <c r="F71" s="167">
        <f>SUM(F73)</f>
        <v>44117.4</v>
      </c>
      <c r="G71" s="167">
        <f>SUM(G73)</f>
        <v>44117.4</v>
      </c>
      <c r="H71" s="168">
        <f>SUM(H73)</f>
        <v>0</v>
      </c>
      <c r="I71" s="133"/>
      <c r="J71" s="133"/>
      <c r="K71" s="133"/>
      <c r="L71" s="133"/>
      <c r="M71" s="133"/>
      <c r="N71" s="133"/>
    </row>
    <row r="72" spans="1:14" ht="12.75">
      <c r="A72" s="441"/>
      <c r="B72" s="437"/>
      <c r="C72" s="73"/>
      <c r="D72" s="442"/>
      <c r="E72" s="440" t="s">
        <v>285</v>
      </c>
      <c r="F72" s="167"/>
      <c r="G72" s="167"/>
      <c r="H72" s="168"/>
      <c r="I72" s="133"/>
      <c r="J72" s="133"/>
      <c r="K72" s="133"/>
      <c r="L72" s="133"/>
      <c r="M72" s="133"/>
      <c r="N72" s="133"/>
    </row>
    <row r="73" spans="1:14" ht="38.25">
      <c r="A73" s="443">
        <v>2161</v>
      </c>
      <c r="B73" s="444" t="s">
        <v>393</v>
      </c>
      <c r="C73" s="445">
        <v>6</v>
      </c>
      <c r="D73" s="446">
        <v>1</v>
      </c>
      <c r="E73" s="447" t="s">
        <v>729</v>
      </c>
      <c r="F73" s="179">
        <f>SUM(G73:H73)</f>
        <v>44117.4</v>
      </c>
      <c r="G73" s="179">
        <f>G74+G75+G76+G77+G78+G79+G80+G81+G82+G83+G84</f>
        <v>44117.4</v>
      </c>
      <c r="H73" s="179">
        <f>H74+H75+H76+H77+H78+H79+H80+H81+H82</f>
        <v>0</v>
      </c>
      <c r="I73" s="133"/>
      <c r="J73" s="133"/>
      <c r="K73" s="133"/>
      <c r="L73" s="133"/>
      <c r="M73" s="133"/>
      <c r="N73" s="133"/>
    </row>
    <row r="74" spans="1:14" ht="12.75">
      <c r="A74" s="448"/>
      <c r="B74" s="73"/>
      <c r="C74" s="73"/>
      <c r="D74" s="73"/>
      <c r="E74" s="449" t="s">
        <v>525</v>
      </c>
      <c r="F74" s="179">
        <f aca="true" t="shared" si="2" ref="F74:F85">SUM(G74:H74)</f>
        <v>300</v>
      </c>
      <c r="G74" s="167">
        <v>300</v>
      </c>
      <c r="H74" s="168"/>
      <c r="I74" s="133"/>
      <c r="J74" s="133"/>
      <c r="K74" s="133"/>
      <c r="L74" s="133"/>
      <c r="M74" s="133"/>
      <c r="N74" s="133"/>
    </row>
    <row r="75" spans="1:14" ht="12.75">
      <c r="A75" s="448"/>
      <c r="B75" s="73"/>
      <c r="C75" s="73"/>
      <c r="D75" s="73"/>
      <c r="E75" s="449" t="s">
        <v>526</v>
      </c>
      <c r="F75" s="179">
        <f t="shared" si="2"/>
        <v>200</v>
      </c>
      <c r="G75" s="167">
        <v>200</v>
      </c>
      <c r="H75" s="168"/>
      <c r="I75" s="133"/>
      <c r="J75" s="133"/>
      <c r="K75" s="133"/>
      <c r="L75" s="133"/>
      <c r="M75" s="133"/>
      <c r="N75" s="133"/>
    </row>
    <row r="76" spans="1:14" ht="25.5">
      <c r="A76" s="448"/>
      <c r="B76" s="73"/>
      <c r="C76" s="73"/>
      <c r="D76" s="73"/>
      <c r="E76" s="449" t="s">
        <v>527</v>
      </c>
      <c r="F76" s="179">
        <f t="shared" si="2"/>
        <v>3100.6</v>
      </c>
      <c r="G76" s="167">
        <v>3100.6</v>
      </c>
      <c r="H76" s="168"/>
      <c r="I76" s="133"/>
      <c r="J76" s="133"/>
      <c r="K76" s="133"/>
      <c r="L76" s="133"/>
      <c r="M76" s="133"/>
      <c r="N76" s="133"/>
    </row>
    <row r="77" spans="1:14" ht="12.75">
      <c r="A77" s="448"/>
      <c r="B77" s="73"/>
      <c r="C77" s="73"/>
      <c r="D77" s="73"/>
      <c r="E77" s="449" t="s">
        <v>528</v>
      </c>
      <c r="F77" s="179">
        <f t="shared" si="2"/>
        <v>1000</v>
      </c>
      <c r="G77" s="167">
        <v>1000</v>
      </c>
      <c r="H77" s="168"/>
      <c r="I77" s="133"/>
      <c r="J77" s="133"/>
      <c r="K77" s="133"/>
      <c r="L77" s="133"/>
      <c r="M77" s="133"/>
      <c r="N77" s="133"/>
    </row>
    <row r="78" spans="1:14" ht="25.5">
      <c r="A78" s="448"/>
      <c r="B78" s="73"/>
      <c r="C78" s="73"/>
      <c r="D78" s="73"/>
      <c r="E78" s="449" t="s">
        <v>533</v>
      </c>
      <c r="F78" s="179">
        <f t="shared" si="2"/>
        <v>800</v>
      </c>
      <c r="G78" s="167">
        <v>800</v>
      </c>
      <c r="H78" s="168"/>
      <c r="I78" s="133"/>
      <c r="J78" s="133"/>
      <c r="K78" s="133"/>
      <c r="L78" s="133"/>
      <c r="M78" s="133"/>
      <c r="N78" s="133"/>
    </row>
    <row r="79" spans="1:14" ht="12.75">
      <c r="A79" s="448"/>
      <c r="B79" s="73"/>
      <c r="C79" s="73"/>
      <c r="D79" s="73"/>
      <c r="E79" s="449" t="s">
        <v>537</v>
      </c>
      <c r="F79" s="179">
        <f t="shared" si="2"/>
        <v>1000</v>
      </c>
      <c r="G79" s="167">
        <v>1000</v>
      </c>
      <c r="H79" s="168"/>
      <c r="I79" s="133"/>
      <c r="J79" s="133"/>
      <c r="K79" s="133"/>
      <c r="L79" s="133"/>
      <c r="M79" s="133"/>
      <c r="N79" s="133"/>
    </row>
    <row r="80" spans="1:14" ht="38.25">
      <c r="A80" s="448"/>
      <c r="B80" s="73"/>
      <c r="C80" s="73"/>
      <c r="D80" s="73"/>
      <c r="E80" s="449" t="s">
        <v>538</v>
      </c>
      <c r="F80" s="179">
        <f t="shared" si="2"/>
        <v>13840.8</v>
      </c>
      <c r="G80" s="167">
        <v>13840.8</v>
      </c>
      <c r="H80" s="168"/>
      <c r="I80" s="133"/>
      <c r="J80" s="133"/>
      <c r="K80" s="133"/>
      <c r="L80" s="133"/>
      <c r="M80" s="133"/>
      <c r="N80" s="133"/>
    </row>
    <row r="81" spans="1:14" ht="12.75">
      <c r="A81" s="448"/>
      <c r="B81" s="73"/>
      <c r="C81" s="73"/>
      <c r="D81" s="73"/>
      <c r="E81" s="449" t="s">
        <v>539</v>
      </c>
      <c r="F81" s="179">
        <f t="shared" si="2"/>
        <v>20000</v>
      </c>
      <c r="G81" s="167">
        <v>20000</v>
      </c>
      <c r="H81" s="168"/>
      <c r="I81" s="133"/>
      <c r="J81" s="133"/>
      <c r="K81" s="133"/>
      <c r="L81" s="133"/>
      <c r="M81" s="133"/>
      <c r="N81" s="133"/>
    </row>
    <row r="82" spans="1:14" ht="12.75">
      <c r="A82" s="448"/>
      <c r="B82" s="73"/>
      <c r="C82" s="73"/>
      <c r="D82" s="73"/>
      <c r="E82" s="449" t="s">
        <v>540</v>
      </c>
      <c r="F82" s="179">
        <f t="shared" si="2"/>
        <v>2700</v>
      </c>
      <c r="G82" s="167">
        <v>2700</v>
      </c>
      <c r="H82" s="168"/>
      <c r="I82" s="133"/>
      <c r="J82" s="133"/>
      <c r="K82" s="133"/>
      <c r="L82" s="133"/>
      <c r="M82" s="133"/>
      <c r="N82" s="133"/>
    </row>
    <row r="83" spans="1:14" ht="42.75" customHeight="1">
      <c r="A83" s="454"/>
      <c r="B83" s="437"/>
      <c r="C83" s="73"/>
      <c r="D83" s="442"/>
      <c r="E83" s="449" t="s">
        <v>541</v>
      </c>
      <c r="F83" s="179">
        <f t="shared" si="2"/>
        <v>176</v>
      </c>
      <c r="G83" s="167">
        <v>176</v>
      </c>
      <c r="H83" s="168"/>
      <c r="I83" s="133"/>
      <c r="J83" s="133"/>
      <c r="K83" s="133"/>
      <c r="L83" s="133"/>
      <c r="M83" s="133"/>
      <c r="N83" s="133"/>
    </row>
    <row r="84" spans="1:14" ht="18" customHeight="1">
      <c r="A84" s="454"/>
      <c r="B84" s="437"/>
      <c r="C84" s="73"/>
      <c r="D84" s="442"/>
      <c r="E84" s="449" t="s">
        <v>536</v>
      </c>
      <c r="F84" s="179">
        <f t="shared" si="2"/>
        <v>1000</v>
      </c>
      <c r="G84" s="167">
        <v>1000</v>
      </c>
      <c r="H84" s="168"/>
      <c r="I84" s="133"/>
      <c r="J84" s="133"/>
      <c r="K84" s="133"/>
      <c r="L84" s="133"/>
      <c r="M84" s="133"/>
      <c r="N84" s="133"/>
    </row>
    <row r="85" spans="1:14" ht="12.75">
      <c r="A85" s="454"/>
      <c r="B85" s="437"/>
      <c r="C85" s="73"/>
      <c r="D85" s="442"/>
      <c r="E85" s="455"/>
      <c r="F85" s="179">
        <f t="shared" si="2"/>
        <v>0</v>
      </c>
      <c r="G85" s="167"/>
      <c r="H85" s="168"/>
      <c r="I85" s="133"/>
      <c r="J85" s="133"/>
      <c r="K85" s="133"/>
      <c r="L85" s="133"/>
      <c r="M85" s="133"/>
      <c r="N85" s="133"/>
    </row>
    <row r="86" spans="1:14" ht="25.5">
      <c r="A86" s="441">
        <v>2170</v>
      </c>
      <c r="B86" s="437" t="s">
        <v>393</v>
      </c>
      <c r="C86" s="73">
        <v>7</v>
      </c>
      <c r="D86" s="442">
        <v>0</v>
      </c>
      <c r="E86" s="440" t="s">
        <v>593</v>
      </c>
      <c r="F86" s="167">
        <f>SUM(F88)</f>
        <v>0</v>
      </c>
      <c r="G86" s="167">
        <f>SUM(G88)</f>
        <v>0</v>
      </c>
      <c r="H86" s="168">
        <f>SUM(H88)</f>
        <v>0</v>
      </c>
      <c r="I86" s="133"/>
      <c r="J86" s="133"/>
      <c r="K86" s="133"/>
      <c r="L86" s="133"/>
      <c r="M86" s="133"/>
      <c r="N86" s="133"/>
    </row>
    <row r="87" spans="1:14" ht="12.75">
      <c r="A87" s="441"/>
      <c r="B87" s="437"/>
      <c r="C87" s="73"/>
      <c r="D87" s="442"/>
      <c r="E87" s="440" t="s">
        <v>285</v>
      </c>
      <c r="F87" s="167"/>
      <c r="G87" s="167"/>
      <c r="H87" s="168"/>
      <c r="I87" s="133"/>
      <c r="J87" s="133"/>
      <c r="K87" s="133"/>
      <c r="L87" s="133"/>
      <c r="M87" s="133"/>
      <c r="N87" s="133"/>
    </row>
    <row r="88" spans="1:14" ht="26.25" thickBot="1">
      <c r="A88" s="441">
        <v>2171</v>
      </c>
      <c r="B88" s="437" t="s">
        <v>393</v>
      </c>
      <c r="C88" s="73">
        <v>7</v>
      </c>
      <c r="D88" s="442">
        <v>1</v>
      </c>
      <c r="E88" s="440" t="s">
        <v>593</v>
      </c>
      <c r="F88" s="186">
        <f>SUM(G88:H88)</f>
        <v>0</v>
      </c>
      <c r="G88" s="186"/>
      <c r="H88" s="187"/>
      <c r="I88" s="133"/>
      <c r="J88" s="133"/>
      <c r="K88" s="133"/>
      <c r="L88" s="133"/>
      <c r="M88" s="133"/>
      <c r="N88" s="133"/>
    </row>
    <row r="89" spans="1:14" ht="36" customHeight="1">
      <c r="A89" s="441">
        <v>2180</v>
      </c>
      <c r="B89" s="437" t="s">
        <v>393</v>
      </c>
      <c r="C89" s="73">
        <v>8</v>
      </c>
      <c r="D89" s="442">
        <v>0</v>
      </c>
      <c r="E89" s="440" t="s">
        <v>730</v>
      </c>
      <c r="F89" s="167">
        <f>SUM(F91)</f>
        <v>0</v>
      </c>
      <c r="G89" s="167">
        <f>SUM(G91)</f>
        <v>0</v>
      </c>
      <c r="H89" s="168">
        <f>SUM(H91)</f>
        <v>0</v>
      </c>
      <c r="I89" s="133"/>
      <c r="J89" s="133"/>
      <c r="K89" s="133"/>
      <c r="L89" s="133"/>
      <c r="M89" s="133"/>
      <c r="N89" s="133"/>
    </row>
    <row r="90" spans="1:14" ht="12.75">
      <c r="A90" s="441"/>
      <c r="B90" s="437"/>
      <c r="C90" s="73"/>
      <c r="D90" s="442"/>
      <c r="E90" s="440" t="s">
        <v>285</v>
      </c>
      <c r="F90" s="167"/>
      <c r="G90" s="167"/>
      <c r="H90" s="168"/>
      <c r="I90" s="133"/>
      <c r="J90" s="133"/>
      <c r="K90" s="133"/>
      <c r="L90" s="133"/>
      <c r="M90" s="133"/>
      <c r="N90" s="133"/>
    </row>
    <row r="91" spans="1:14" ht="36" customHeight="1">
      <c r="A91" s="441">
        <v>2181</v>
      </c>
      <c r="B91" s="437" t="s">
        <v>393</v>
      </c>
      <c r="C91" s="73">
        <v>8</v>
      </c>
      <c r="D91" s="442">
        <v>1</v>
      </c>
      <c r="E91" s="440" t="s">
        <v>730</v>
      </c>
      <c r="F91" s="167">
        <f>SUM(F93:F94)</f>
        <v>0</v>
      </c>
      <c r="G91" s="167">
        <f>SUM(G93:G94)</f>
        <v>0</v>
      </c>
      <c r="H91" s="168">
        <f>SUM(H93:H94)</f>
        <v>0</v>
      </c>
      <c r="I91" s="133"/>
      <c r="J91" s="133"/>
      <c r="K91" s="133"/>
      <c r="L91" s="133"/>
      <c r="M91" s="133"/>
      <c r="N91" s="133"/>
    </row>
    <row r="92" spans="1:14" ht="12.75">
      <c r="A92" s="441"/>
      <c r="B92" s="437"/>
      <c r="C92" s="73"/>
      <c r="D92" s="442"/>
      <c r="E92" s="453" t="s">
        <v>285</v>
      </c>
      <c r="F92" s="167"/>
      <c r="G92" s="167"/>
      <c r="H92" s="168"/>
      <c r="I92" s="133"/>
      <c r="J92" s="133"/>
      <c r="K92" s="133"/>
      <c r="L92" s="133"/>
      <c r="M92" s="133"/>
      <c r="N92" s="133"/>
    </row>
    <row r="93" spans="1:14" ht="13.5" thickBot="1">
      <c r="A93" s="441">
        <v>2182</v>
      </c>
      <c r="B93" s="437" t="s">
        <v>393</v>
      </c>
      <c r="C93" s="73">
        <v>8</v>
      </c>
      <c r="D93" s="442">
        <v>1</v>
      </c>
      <c r="E93" s="453" t="s">
        <v>292</v>
      </c>
      <c r="F93" s="186">
        <f>SUM(G93:H93)</f>
        <v>0</v>
      </c>
      <c r="G93" s="186"/>
      <c r="H93" s="187"/>
      <c r="I93" s="133"/>
      <c r="J93" s="133"/>
      <c r="K93" s="133"/>
      <c r="L93" s="133"/>
      <c r="M93" s="133"/>
      <c r="N93" s="133"/>
    </row>
    <row r="94" spans="1:14" ht="26.25" thickBot="1">
      <c r="A94" s="441">
        <v>2183</v>
      </c>
      <c r="B94" s="437" t="s">
        <v>393</v>
      </c>
      <c r="C94" s="73">
        <v>8</v>
      </c>
      <c r="D94" s="442">
        <v>1</v>
      </c>
      <c r="E94" s="453" t="s">
        <v>293</v>
      </c>
      <c r="F94" s="186">
        <f>SUM(G94:H94)</f>
        <v>0</v>
      </c>
      <c r="G94" s="186">
        <f>G95</f>
        <v>0</v>
      </c>
      <c r="H94" s="187">
        <f>H95</f>
        <v>0</v>
      </c>
      <c r="I94" s="133"/>
      <c r="J94" s="133"/>
      <c r="K94" s="133"/>
      <c r="L94" s="133"/>
      <c r="M94" s="133"/>
      <c r="N94" s="133"/>
    </row>
    <row r="95" spans="1:14" ht="26.25" thickBot="1">
      <c r="A95" s="441">
        <v>2184</v>
      </c>
      <c r="B95" s="437" t="s">
        <v>393</v>
      </c>
      <c r="C95" s="73">
        <v>8</v>
      </c>
      <c r="D95" s="442">
        <v>1</v>
      </c>
      <c r="E95" s="453" t="s">
        <v>298</v>
      </c>
      <c r="F95" s="186">
        <f>SUM(G95:H95)</f>
        <v>0</v>
      </c>
      <c r="G95" s="186"/>
      <c r="H95" s="187"/>
      <c r="I95" s="133"/>
      <c r="J95" s="133"/>
      <c r="K95" s="133"/>
      <c r="L95" s="133"/>
      <c r="M95" s="133"/>
      <c r="N95" s="133"/>
    </row>
    <row r="96" spans="1:14" ht="12.75">
      <c r="A96" s="441">
        <v>2185</v>
      </c>
      <c r="B96" s="437" t="s">
        <v>393</v>
      </c>
      <c r="C96" s="73">
        <v>8</v>
      </c>
      <c r="D96" s="442">
        <v>1</v>
      </c>
      <c r="E96" s="453"/>
      <c r="F96" s="167"/>
      <c r="G96" s="167"/>
      <c r="H96" s="168"/>
      <c r="I96" s="133"/>
      <c r="J96" s="133"/>
      <c r="K96" s="133"/>
      <c r="L96" s="133"/>
      <c r="M96" s="133"/>
      <c r="N96" s="133"/>
    </row>
    <row r="97" spans="1:14" ht="38.25">
      <c r="A97" s="441">
        <v>2200</v>
      </c>
      <c r="B97" s="437" t="s">
        <v>394</v>
      </c>
      <c r="C97" s="73">
        <v>0</v>
      </c>
      <c r="D97" s="442">
        <v>0</v>
      </c>
      <c r="E97" s="439" t="s">
        <v>504</v>
      </c>
      <c r="F97" s="188">
        <f>SUM(F99,F102,F105,F108,F111)</f>
        <v>0</v>
      </c>
      <c r="G97" s="188">
        <f>SUM(G99,G102,G105,G108,G111)</f>
        <v>0</v>
      </c>
      <c r="H97" s="189">
        <f>SUM(H99,H102,H105,H108,H111)</f>
        <v>0</v>
      </c>
      <c r="I97" s="133"/>
      <c r="J97" s="133"/>
      <c r="K97" s="133"/>
      <c r="L97" s="133"/>
      <c r="M97" s="133"/>
      <c r="N97" s="133"/>
    </row>
    <row r="98" spans="1:14" ht="12.75">
      <c r="A98" s="37"/>
      <c r="B98" s="437"/>
      <c r="C98" s="34"/>
      <c r="D98" s="438"/>
      <c r="E98" s="440" t="s">
        <v>284</v>
      </c>
      <c r="F98" s="190"/>
      <c r="G98" s="190"/>
      <c r="H98" s="191"/>
      <c r="I98" s="133"/>
      <c r="J98" s="133"/>
      <c r="K98" s="133"/>
      <c r="L98" s="133"/>
      <c r="M98" s="133"/>
      <c r="N98" s="133"/>
    </row>
    <row r="99" spans="1:14" ht="12.75">
      <c r="A99" s="441">
        <v>2210</v>
      </c>
      <c r="B99" s="437" t="s">
        <v>394</v>
      </c>
      <c r="C99" s="73">
        <v>1</v>
      </c>
      <c r="D99" s="442">
        <v>0</v>
      </c>
      <c r="E99" s="440" t="s">
        <v>731</v>
      </c>
      <c r="F99" s="167">
        <f>SUM(F101)</f>
        <v>0</v>
      </c>
      <c r="G99" s="167">
        <f>SUM(G101)</f>
        <v>0</v>
      </c>
      <c r="H99" s="168">
        <f>SUM(H101)</f>
        <v>0</v>
      </c>
      <c r="I99" s="133"/>
      <c r="J99" s="133"/>
      <c r="K99" s="133"/>
      <c r="L99" s="133"/>
      <c r="M99" s="133"/>
      <c r="N99" s="133"/>
    </row>
    <row r="100" spans="1:14" ht="12.75">
      <c r="A100" s="441"/>
      <c r="B100" s="437"/>
      <c r="C100" s="73"/>
      <c r="D100" s="442"/>
      <c r="E100" s="440" t="s">
        <v>285</v>
      </c>
      <c r="F100" s="167"/>
      <c r="G100" s="167"/>
      <c r="H100" s="168"/>
      <c r="I100" s="133"/>
      <c r="J100" s="133"/>
      <c r="K100" s="133"/>
      <c r="L100" s="133"/>
      <c r="M100" s="133"/>
      <c r="N100" s="133"/>
    </row>
    <row r="101" spans="1:14" ht="13.5" thickBot="1">
      <c r="A101" s="441">
        <v>2211</v>
      </c>
      <c r="B101" s="437" t="s">
        <v>394</v>
      </c>
      <c r="C101" s="73">
        <v>1</v>
      </c>
      <c r="D101" s="442">
        <v>1</v>
      </c>
      <c r="E101" s="440" t="s">
        <v>732</v>
      </c>
      <c r="F101" s="186">
        <f>SUM(G101:H101)</f>
        <v>0</v>
      </c>
      <c r="G101" s="186"/>
      <c r="H101" s="187"/>
      <c r="I101" s="133"/>
      <c r="J101" s="133"/>
      <c r="K101" s="133"/>
      <c r="L101" s="133"/>
      <c r="M101" s="133"/>
      <c r="N101" s="133"/>
    </row>
    <row r="102" spans="1:14" ht="12.75">
      <c r="A102" s="441">
        <v>2220</v>
      </c>
      <c r="B102" s="437" t="s">
        <v>394</v>
      </c>
      <c r="C102" s="73">
        <v>2</v>
      </c>
      <c r="D102" s="442">
        <v>0</v>
      </c>
      <c r="E102" s="440" t="s">
        <v>733</v>
      </c>
      <c r="F102" s="167">
        <f>SUM(F104)</f>
        <v>0</v>
      </c>
      <c r="G102" s="167">
        <f>SUM(G104)</f>
        <v>0</v>
      </c>
      <c r="H102" s="168">
        <f>SUM(H104)</f>
        <v>0</v>
      </c>
      <c r="I102" s="133"/>
      <c r="J102" s="133"/>
      <c r="K102" s="133"/>
      <c r="L102" s="133"/>
      <c r="M102" s="133"/>
      <c r="N102" s="133"/>
    </row>
    <row r="103" spans="1:14" ht="12.75">
      <c r="A103" s="441"/>
      <c r="B103" s="437"/>
      <c r="C103" s="73"/>
      <c r="D103" s="442"/>
      <c r="E103" s="440" t="s">
        <v>285</v>
      </c>
      <c r="F103" s="167"/>
      <c r="G103" s="167"/>
      <c r="H103" s="168"/>
      <c r="I103" s="133"/>
      <c r="J103" s="133"/>
      <c r="K103" s="133"/>
      <c r="L103" s="133"/>
      <c r="M103" s="133"/>
      <c r="N103" s="133"/>
    </row>
    <row r="104" spans="1:14" ht="13.5" thickBot="1">
      <c r="A104" s="441">
        <v>2221</v>
      </c>
      <c r="B104" s="437" t="s">
        <v>394</v>
      </c>
      <c r="C104" s="73">
        <v>2</v>
      </c>
      <c r="D104" s="442">
        <v>1</v>
      </c>
      <c r="E104" s="440" t="s">
        <v>734</v>
      </c>
      <c r="F104" s="186">
        <f>SUM(G104:H104)</f>
        <v>0</v>
      </c>
      <c r="G104" s="186"/>
      <c r="H104" s="187"/>
      <c r="I104" s="133"/>
      <c r="J104" s="133"/>
      <c r="K104" s="133"/>
      <c r="L104" s="133"/>
      <c r="M104" s="133"/>
      <c r="N104" s="133"/>
    </row>
    <row r="105" spans="1:14" ht="12.75">
      <c r="A105" s="441">
        <v>2230</v>
      </c>
      <c r="B105" s="437" t="s">
        <v>394</v>
      </c>
      <c r="C105" s="73">
        <v>3</v>
      </c>
      <c r="D105" s="442">
        <v>0</v>
      </c>
      <c r="E105" s="440" t="s">
        <v>735</v>
      </c>
      <c r="F105" s="167">
        <f>SUM(F107)</f>
        <v>0</v>
      </c>
      <c r="G105" s="167">
        <f>SUM(G107)</f>
        <v>0</v>
      </c>
      <c r="H105" s="168">
        <f>SUM(H107)</f>
        <v>0</v>
      </c>
      <c r="I105" s="133"/>
      <c r="J105" s="133"/>
      <c r="K105" s="133"/>
      <c r="L105" s="133"/>
      <c r="M105" s="133"/>
      <c r="N105" s="133"/>
    </row>
    <row r="106" spans="1:14" ht="12.75">
      <c r="A106" s="441"/>
      <c r="B106" s="437"/>
      <c r="C106" s="73"/>
      <c r="D106" s="442"/>
      <c r="E106" s="440" t="s">
        <v>285</v>
      </c>
      <c r="F106" s="167"/>
      <c r="G106" s="167"/>
      <c r="H106" s="168"/>
      <c r="I106" s="133"/>
      <c r="J106" s="133"/>
      <c r="K106" s="133"/>
      <c r="L106" s="133"/>
      <c r="M106" s="133"/>
      <c r="N106" s="133"/>
    </row>
    <row r="107" spans="1:14" ht="13.5" thickBot="1">
      <c r="A107" s="441">
        <v>2231</v>
      </c>
      <c r="B107" s="437" t="s">
        <v>394</v>
      </c>
      <c r="C107" s="73">
        <v>3</v>
      </c>
      <c r="D107" s="442">
        <v>1</v>
      </c>
      <c r="E107" s="440" t="s">
        <v>736</v>
      </c>
      <c r="F107" s="186">
        <f>SUM(G107:H107)</f>
        <v>0</v>
      </c>
      <c r="G107" s="186"/>
      <c r="H107" s="187"/>
      <c r="I107" s="133"/>
      <c r="J107" s="133"/>
      <c r="K107" s="133"/>
      <c r="L107" s="133"/>
      <c r="M107" s="133"/>
      <c r="N107" s="133"/>
    </row>
    <row r="108" spans="1:14" ht="38.25">
      <c r="A108" s="441">
        <v>2240</v>
      </c>
      <c r="B108" s="437" t="s">
        <v>394</v>
      </c>
      <c r="C108" s="73">
        <v>4</v>
      </c>
      <c r="D108" s="442">
        <v>0</v>
      </c>
      <c r="E108" s="440" t="s">
        <v>737</v>
      </c>
      <c r="F108" s="167">
        <f>SUM(F110)</f>
        <v>0</v>
      </c>
      <c r="G108" s="167">
        <f>SUM(G110)</f>
        <v>0</v>
      </c>
      <c r="H108" s="168">
        <f>SUM(H110)</f>
        <v>0</v>
      </c>
      <c r="I108" s="133"/>
      <c r="J108" s="133"/>
      <c r="K108" s="133"/>
      <c r="L108" s="133"/>
      <c r="M108" s="133"/>
      <c r="N108" s="133"/>
    </row>
    <row r="109" spans="1:14" ht="12.75">
      <c r="A109" s="441"/>
      <c r="B109" s="73"/>
      <c r="C109" s="73"/>
      <c r="D109" s="442"/>
      <c r="E109" s="440" t="s">
        <v>285</v>
      </c>
      <c r="F109" s="167"/>
      <c r="G109" s="167"/>
      <c r="H109" s="168"/>
      <c r="I109" s="133"/>
      <c r="J109" s="133"/>
      <c r="K109" s="133"/>
      <c r="L109" s="133"/>
      <c r="M109" s="133"/>
      <c r="N109" s="133"/>
    </row>
    <row r="110" spans="1:14" ht="39" thickBot="1">
      <c r="A110" s="441">
        <v>2241</v>
      </c>
      <c r="B110" s="437" t="s">
        <v>394</v>
      </c>
      <c r="C110" s="73">
        <v>4</v>
      </c>
      <c r="D110" s="442">
        <v>1</v>
      </c>
      <c r="E110" s="440" t="s">
        <v>737</v>
      </c>
      <c r="F110" s="186">
        <f>SUM(G110:H110)</f>
        <v>0</v>
      </c>
      <c r="G110" s="186"/>
      <c r="H110" s="187"/>
      <c r="I110" s="133"/>
      <c r="J110" s="133"/>
      <c r="K110" s="133"/>
      <c r="L110" s="133"/>
      <c r="M110" s="133"/>
      <c r="N110" s="133"/>
    </row>
    <row r="111" spans="1:14" ht="25.5">
      <c r="A111" s="441">
        <v>2250</v>
      </c>
      <c r="B111" s="437" t="s">
        <v>394</v>
      </c>
      <c r="C111" s="73">
        <v>5</v>
      </c>
      <c r="D111" s="442">
        <v>0</v>
      </c>
      <c r="E111" s="440" t="s">
        <v>738</v>
      </c>
      <c r="F111" s="167">
        <f>SUM(F113)</f>
        <v>0</v>
      </c>
      <c r="G111" s="167">
        <f>SUM(G113)</f>
        <v>0</v>
      </c>
      <c r="H111" s="168">
        <f>SUM(H113)</f>
        <v>0</v>
      </c>
      <c r="I111" s="133"/>
      <c r="J111" s="133"/>
      <c r="K111" s="133"/>
      <c r="L111" s="133"/>
      <c r="M111" s="133"/>
      <c r="N111" s="133"/>
    </row>
    <row r="112" spans="1:14" ht="12.75">
      <c r="A112" s="441"/>
      <c r="B112" s="437"/>
      <c r="C112" s="73"/>
      <c r="D112" s="442"/>
      <c r="E112" s="440" t="s">
        <v>285</v>
      </c>
      <c r="F112" s="167"/>
      <c r="G112" s="167"/>
      <c r="H112" s="168"/>
      <c r="I112" s="133"/>
      <c r="J112" s="133"/>
      <c r="K112" s="133"/>
      <c r="L112" s="133"/>
      <c r="M112" s="133"/>
      <c r="N112" s="133"/>
    </row>
    <row r="113" spans="1:14" ht="26.25" thickBot="1">
      <c r="A113" s="441">
        <v>2251</v>
      </c>
      <c r="B113" s="73" t="s">
        <v>394</v>
      </c>
      <c r="C113" s="73">
        <v>5</v>
      </c>
      <c r="D113" s="442">
        <v>1</v>
      </c>
      <c r="E113" s="440" t="s">
        <v>738</v>
      </c>
      <c r="F113" s="186">
        <f>SUM(G113:H113)</f>
        <v>0</v>
      </c>
      <c r="G113" s="186"/>
      <c r="H113" s="187"/>
      <c r="I113" s="133"/>
      <c r="J113" s="133"/>
      <c r="K113" s="133"/>
      <c r="L113" s="133"/>
      <c r="M113" s="133"/>
      <c r="N113" s="133"/>
    </row>
    <row r="114" spans="1:14" ht="63.75">
      <c r="A114" s="441">
        <v>2300</v>
      </c>
      <c r="B114" s="456" t="s">
        <v>395</v>
      </c>
      <c r="C114" s="457">
        <v>0</v>
      </c>
      <c r="D114" s="458">
        <v>0</v>
      </c>
      <c r="E114" s="459" t="s">
        <v>505</v>
      </c>
      <c r="F114" s="188">
        <f>SUM(F116,F121,F124,F128,F131,F134,F137)</f>
        <v>0</v>
      </c>
      <c r="G114" s="188">
        <f>SUM(G116,G121,G124,G128,G131,G134,G137)</f>
        <v>0</v>
      </c>
      <c r="H114" s="189">
        <f>SUM(H116,H121,H124,H128,H131,H134,H137)</f>
        <v>0</v>
      </c>
      <c r="I114" s="133"/>
      <c r="J114" s="133"/>
      <c r="K114" s="133"/>
      <c r="L114" s="133"/>
      <c r="M114" s="133"/>
      <c r="N114" s="133"/>
    </row>
    <row r="115" spans="1:14" ht="12.75">
      <c r="A115" s="37"/>
      <c r="B115" s="437"/>
      <c r="C115" s="34"/>
      <c r="D115" s="438"/>
      <c r="E115" s="440" t="s">
        <v>284</v>
      </c>
      <c r="F115" s="190"/>
      <c r="G115" s="190"/>
      <c r="H115" s="191"/>
      <c r="I115" s="133"/>
      <c r="J115" s="133"/>
      <c r="K115" s="133"/>
      <c r="L115" s="133"/>
      <c r="M115" s="133"/>
      <c r="N115" s="133"/>
    </row>
    <row r="116" spans="1:14" ht="12.75">
      <c r="A116" s="441">
        <v>2310</v>
      </c>
      <c r="B116" s="456" t="s">
        <v>395</v>
      </c>
      <c r="C116" s="73">
        <v>1</v>
      </c>
      <c r="D116" s="442">
        <v>0</v>
      </c>
      <c r="E116" s="440" t="s">
        <v>165</v>
      </c>
      <c r="F116" s="167">
        <f>SUM(F118:F120)</f>
        <v>0</v>
      </c>
      <c r="G116" s="167">
        <f>SUM(G118:G120)</f>
        <v>0</v>
      </c>
      <c r="H116" s="168">
        <f>SUM(H118:H120)</f>
        <v>0</v>
      </c>
      <c r="I116" s="133"/>
      <c r="J116" s="133"/>
      <c r="K116" s="133"/>
      <c r="L116" s="133"/>
      <c r="M116" s="133"/>
      <c r="N116" s="133"/>
    </row>
    <row r="117" spans="1:14" ht="12.75">
      <c r="A117" s="441"/>
      <c r="B117" s="437"/>
      <c r="C117" s="73"/>
      <c r="D117" s="442"/>
      <c r="E117" s="440" t="s">
        <v>285</v>
      </c>
      <c r="F117" s="167"/>
      <c r="G117" s="167"/>
      <c r="H117" s="168"/>
      <c r="I117" s="133"/>
      <c r="J117" s="133"/>
      <c r="K117" s="133"/>
      <c r="L117" s="133"/>
      <c r="M117" s="133"/>
      <c r="N117" s="133"/>
    </row>
    <row r="118" spans="1:14" ht="13.5" thickBot="1">
      <c r="A118" s="441">
        <v>2311</v>
      </c>
      <c r="B118" s="456" t="s">
        <v>395</v>
      </c>
      <c r="C118" s="73">
        <v>1</v>
      </c>
      <c r="D118" s="442">
        <v>1</v>
      </c>
      <c r="E118" s="440" t="s">
        <v>739</v>
      </c>
      <c r="F118" s="186">
        <f>SUM(G118:H118)</f>
        <v>0</v>
      </c>
      <c r="G118" s="186"/>
      <c r="H118" s="187"/>
      <c r="I118" s="133"/>
      <c r="J118" s="133"/>
      <c r="K118" s="133"/>
      <c r="L118" s="133"/>
      <c r="M118" s="133"/>
      <c r="N118" s="133"/>
    </row>
    <row r="119" spans="1:14" ht="13.5" thickBot="1">
      <c r="A119" s="441">
        <v>2312</v>
      </c>
      <c r="B119" s="456" t="s">
        <v>395</v>
      </c>
      <c r="C119" s="73">
        <v>1</v>
      </c>
      <c r="D119" s="442">
        <v>2</v>
      </c>
      <c r="E119" s="440" t="s">
        <v>166</v>
      </c>
      <c r="F119" s="186">
        <f>SUM(G119:H119)</f>
        <v>0</v>
      </c>
      <c r="G119" s="186"/>
      <c r="H119" s="187"/>
      <c r="I119" s="133"/>
      <c r="J119" s="133"/>
      <c r="K119" s="133"/>
      <c r="L119" s="133"/>
      <c r="M119" s="133"/>
      <c r="N119" s="133"/>
    </row>
    <row r="120" spans="1:14" ht="13.5" thickBot="1">
      <c r="A120" s="441">
        <v>2313</v>
      </c>
      <c r="B120" s="456" t="s">
        <v>395</v>
      </c>
      <c r="C120" s="73">
        <v>1</v>
      </c>
      <c r="D120" s="442">
        <v>3</v>
      </c>
      <c r="E120" s="440" t="s">
        <v>167</v>
      </c>
      <c r="F120" s="186">
        <f>SUM(G120:H120)</f>
        <v>0</v>
      </c>
      <c r="G120" s="186"/>
      <c r="H120" s="187"/>
      <c r="I120" s="133"/>
      <c r="J120" s="133"/>
      <c r="K120" s="133"/>
      <c r="L120" s="133"/>
      <c r="M120" s="133"/>
      <c r="N120" s="133"/>
    </row>
    <row r="121" spans="1:14" ht="12.75">
      <c r="A121" s="441">
        <v>2320</v>
      </c>
      <c r="B121" s="456" t="s">
        <v>395</v>
      </c>
      <c r="C121" s="73">
        <v>2</v>
      </c>
      <c r="D121" s="442">
        <v>0</v>
      </c>
      <c r="E121" s="440" t="s">
        <v>168</v>
      </c>
      <c r="F121" s="167">
        <f>SUM(F123)</f>
        <v>0</v>
      </c>
      <c r="G121" s="167">
        <f>SUM(G123)</f>
        <v>0</v>
      </c>
      <c r="H121" s="168">
        <f>SUM(H123)</f>
        <v>0</v>
      </c>
      <c r="I121" s="133"/>
      <c r="J121" s="133"/>
      <c r="K121" s="133"/>
      <c r="L121" s="133"/>
      <c r="M121" s="133"/>
      <c r="N121" s="133"/>
    </row>
    <row r="122" spans="1:14" ht="12.75">
      <c r="A122" s="441"/>
      <c r="B122" s="437"/>
      <c r="C122" s="73"/>
      <c r="D122" s="442"/>
      <c r="E122" s="440" t="s">
        <v>285</v>
      </c>
      <c r="F122" s="167"/>
      <c r="G122" s="167"/>
      <c r="H122" s="168"/>
      <c r="I122" s="133"/>
      <c r="J122" s="133"/>
      <c r="K122" s="133"/>
      <c r="L122" s="133"/>
      <c r="M122" s="133"/>
      <c r="N122" s="133"/>
    </row>
    <row r="123" spans="1:14" ht="13.5" thickBot="1">
      <c r="A123" s="441">
        <v>2321</v>
      </c>
      <c r="B123" s="456" t="s">
        <v>395</v>
      </c>
      <c r="C123" s="73">
        <v>2</v>
      </c>
      <c r="D123" s="442">
        <v>1</v>
      </c>
      <c r="E123" s="440" t="s">
        <v>169</v>
      </c>
      <c r="F123" s="186">
        <f>SUM(G123:H123)</f>
        <v>0</v>
      </c>
      <c r="G123" s="186"/>
      <c r="H123" s="187"/>
      <c r="I123" s="133"/>
      <c r="J123" s="133"/>
      <c r="K123" s="133"/>
      <c r="L123" s="133"/>
      <c r="M123" s="133"/>
      <c r="N123" s="133"/>
    </row>
    <row r="124" spans="1:14" ht="25.5">
      <c r="A124" s="441">
        <v>2330</v>
      </c>
      <c r="B124" s="456" t="s">
        <v>395</v>
      </c>
      <c r="C124" s="73">
        <v>3</v>
      </c>
      <c r="D124" s="442">
        <v>0</v>
      </c>
      <c r="E124" s="440" t="s">
        <v>170</v>
      </c>
      <c r="F124" s="167">
        <f>SUM(F126:F127)</f>
        <v>0</v>
      </c>
      <c r="G124" s="167">
        <f>SUM(G126:G127)</f>
        <v>0</v>
      </c>
      <c r="H124" s="168">
        <f>SUM(H126:H127)</f>
        <v>0</v>
      </c>
      <c r="I124" s="133"/>
      <c r="J124" s="133"/>
      <c r="K124" s="133"/>
      <c r="L124" s="133"/>
      <c r="M124" s="133"/>
      <c r="N124" s="133"/>
    </row>
    <row r="125" spans="1:14" ht="12.75">
      <c r="A125" s="441"/>
      <c r="B125" s="437"/>
      <c r="C125" s="73"/>
      <c r="D125" s="442"/>
      <c r="E125" s="440" t="s">
        <v>285</v>
      </c>
      <c r="F125" s="167"/>
      <c r="G125" s="167"/>
      <c r="H125" s="168"/>
      <c r="I125" s="133"/>
      <c r="J125" s="133"/>
      <c r="K125" s="133"/>
      <c r="L125" s="133"/>
      <c r="M125" s="133"/>
      <c r="N125" s="133"/>
    </row>
    <row r="126" spans="1:14" ht="13.5" thickBot="1">
      <c r="A126" s="441">
        <v>2331</v>
      </c>
      <c r="B126" s="456" t="s">
        <v>395</v>
      </c>
      <c r="C126" s="73">
        <v>3</v>
      </c>
      <c r="D126" s="442">
        <v>1</v>
      </c>
      <c r="E126" s="440" t="s">
        <v>740</v>
      </c>
      <c r="F126" s="186">
        <f>SUM(G126:H126)</f>
        <v>0</v>
      </c>
      <c r="G126" s="186"/>
      <c r="H126" s="187"/>
      <c r="I126" s="133"/>
      <c r="J126" s="133"/>
      <c r="K126" s="133"/>
      <c r="L126" s="133"/>
      <c r="M126" s="133"/>
      <c r="N126" s="133"/>
    </row>
    <row r="127" spans="1:14" ht="13.5" thickBot="1">
      <c r="A127" s="441">
        <v>2332</v>
      </c>
      <c r="B127" s="456" t="s">
        <v>395</v>
      </c>
      <c r="C127" s="73">
        <v>3</v>
      </c>
      <c r="D127" s="442">
        <v>2</v>
      </c>
      <c r="E127" s="440" t="s">
        <v>171</v>
      </c>
      <c r="F127" s="186">
        <f>SUM(G127:H127)</f>
        <v>0</v>
      </c>
      <c r="G127" s="186"/>
      <c r="H127" s="187"/>
      <c r="I127" s="133"/>
      <c r="J127" s="133"/>
      <c r="K127" s="133"/>
      <c r="L127" s="133"/>
      <c r="M127" s="133"/>
      <c r="N127" s="133"/>
    </row>
    <row r="128" spans="1:14" ht="12.75">
      <c r="A128" s="441">
        <v>2340</v>
      </c>
      <c r="B128" s="456" t="s">
        <v>395</v>
      </c>
      <c r="C128" s="73">
        <v>4</v>
      </c>
      <c r="D128" s="442">
        <v>0</v>
      </c>
      <c r="E128" s="440" t="s">
        <v>172</v>
      </c>
      <c r="F128" s="167">
        <f>SUM(F130)</f>
        <v>0</v>
      </c>
      <c r="G128" s="167">
        <f>SUM(G130)</f>
        <v>0</v>
      </c>
      <c r="H128" s="168">
        <f>SUM(H130)</f>
        <v>0</v>
      </c>
      <c r="I128" s="133"/>
      <c r="J128" s="133"/>
      <c r="K128" s="133"/>
      <c r="L128" s="133"/>
      <c r="M128" s="133"/>
      <c r="N128" s="133"/>
    </row>
    <row r="129" spans="1:14" ht="12.75">
      <c r="A129" s="441"/>
      <c r="B129" s="437"/>
      <c r="C129" s="73"/>
      <c r="D129" s="442"/>
      <c r="E129" s="440" t="s">
        <v>285</v>
      </c>
      <c r="F129" s="167"/>
      <c r="G129" s="167"/>
      <c r="H129" s="168"/>
      <c r="I129" s="133"/>
      <c r="J129" s="133"/>
      <c r="K129" s="133"/>
      <c r="L129" s="133"/>
      <c r="M129" s="133"/>
      <c r="N129" s="133"/>
    </row>
    <row r="130" spans="1:14" ht="13.5" thickBot="1">
      <c r="A130" s="441">
        <v>2341</v>
      </c>
      <c r="B130" s="456" t="s">
        <v>395</v>
      </c>
      <c r="C130" s="73">
        <v>4</v>
      </c>
      <c r="D130" s="442">
        <v>1</v>
      </c>
      <c r="E130" s="440" t="s">
        <v>172</v>
      </c>
      <c r="F130" s="186">
        <f>SUM(G130:H130)</f>
        <v>0</v>
      </c>
      <c r="G130" s="186"/>
      <c r="H130" s="187"/>
      <c r="I130" s="133"/>
      <c r="J130" s="133"/>
      <c r="K130" s="133"/>
      <c r="L130" s="133"/>
      <c r="M130" s="133"/>
      <c r="N130" s="133"/>
    </row>
    <row r="131" spans="1:14" ht="12.75">
      <c r="A131" s="441">
        <v>2350</v>
      </c>
      <c r="B131" s="456" t="s">
        <v>395</v>
      </c>
      <c r="C131" s="73">
        <v>5</v>
      </c>
      <c r="D131" s="442">
        <v>0</v>
      </c>
      <c r="E131" s="440" t="s">
        <v>741</v>
      </c>
      <c r="F131" s="167">
        <f>SUM(F133)</f>
        <v>0</v>
      </c>
      <c r="G131" s="167">
        <f>SUM(G133)</f>
        <v>0</v>
      </c>
      <c r="H131" s="168">
        <f>SUM(H133)</f>
        <v>0</v>
      </c>
      <c r="I131" s="133"/>
      <c r="J131" s="133"/>
      <c r="K131" s="133"/>
      <c r="L131" s="133"/>
      <c r="M131" s="133"/>
      <c r="N131" s="133"/>
    </row>
    <row r="132" spans="1:14" ht="12.75">
      <c r="A132" s="441"/>
      <c r="B132" s="437"/>
      <c r="C132" s="73"/>
      <c r="D132" s="442"/>
      <c r="E132" s="440" t="s">
        <v>285</v>
      </c>
      <c r="F132" s="167"/>
      <c r="G132" s="167"/>
      <c r="H132" s="168"/>
      <c r="I132" s="133"/>
      <c r="J132" s="133"/>
      <c r="K132" s="133"/>
      <c r="L132" s="133"/>
      <c r="M132" s="133"/>
      <c r="N132" s="133"/>
    </row>
    <row r="133" spans="1:14" ht="13.5" thickBot="1">
      <c r="A133" s="441">
        <v>2351</v>
      </c>
      <c r="B133" s="456" t="s">
        <v>395</v>
      </c>
      <c r="C133" s="73">
        <v>5</v>
      </c>
      <c r="D133" s="442">
        <v>1</v>
      </c>
      <c r="E133" s="440" t="s">
        <v>742</v>
      </c>
      <c r="F133" s="186">
        <f>SUM(G133:H133)</f>
        <v>0</v>
      </c>
      <c r="G133" s="186"/>
      <c r="H133" s="187"/>
      <c r="I133" s="133"/>
      <c r="J133" s="133"/>
      <c r="K133" s="133"/>
      <c r="L133" s="133"/>
      <c r="M133" s="133"/>
      <c r="N133" s="133"/>
    </row>
    <row r="134" spans="1:14" ht="38.25">
      <c r="A134" s="441">
        <v>2360</v>
      </c>
      <c r="B134" s="456" t="s">
        <v>395</v>
      </c>
      <c r="C134" s="73">
        <v>6</v>
      </c>
      <c r="D134" s="442">
        <v>0</v>
      </c>
      <c r="E134" s="440" t="s">
        <v>316</v>
      </c>
      <c r="F134" s="167">
        <f>SUM(F136)</f>
        <v>0</v>
      </c>
      <c r="G134" s="167">
        <f>SUM(G136)</f>
        <v>0</v>
      </c>
      <c r="H134" s="168">
        <f>SUM(H136)</f>
        <v>0</v>
      </c>
      <c r="I134" s="133"/>
      <c r="J134" s="133"/>
      <c r="K134" s="133"/>
      <c r="L134" s="133"/>
      <c r="M134" s="133"/>
      <c r="N134" s="133"/>
    </row>
    <row r="135" spans="1:14" ht="12.75">
      <c r="A135" s="441"/>
      <c r="B135" s="437"/>
      <c r="C135" s="73"/>
      <c r="D135" s="442"/>
      <c r="E135" s="440" t="s">
        <v>285</v>
      </c>
      <c r="F135" s="167"/>
      <c r="G135" s="167"/>
      <c r="H135" s="168"/>
      <c r="I135" s="133"/>
      <c r="J135" s="133"/>
      <c r="K135" s="133"/>
      <c r="L135" s="133"/>
      <c r="M135" s="133"/>
      <c r="N135" s="133"/>
    </row>
    <row r="136" spans="1:14" ht="39" thickBot="1">
      <c r="A136" s="441">
        <v>2361</v>
      </c>
      <c r="B136" s="456" t="s">
        <v>395</v>
      </c>
      <c r="C136" s="73">
        <v>6</v>
      </c>
      <c r="D136" s="442">
        <v>1</v>
      </c>
      <c r="E136" s="440" t="s">
        <v>316</v>
      </c>
      <c r="F136" s="186">
        <f>SUM(G136:H136)</f>
        <v>0</v>
      </c>
      <c r="G136" s="186"/>
      <c r="H136" s="187"/>
      <c r="I136" s="133"/>
      <c r="J136" s="133"/>
      <c r="K136" s="133"/>
      <c r="L136" s="133"/>
      <c r="M136" s="133"/>
      <c r="N136" s="133"/>
    </row>
    <row r="137" spans="1:14" ht="25.5">
      <c r="A137" s="441">
        <v>2370</v>
      </c>
      <c r="B137" s="456" t="s">
        <v>395</v>
      </c>
      <c r="C137" s="73">
        <v>7</v>
      </c>
      <c r="D137" s="442">
        <v>0</v>
      </c>
      <c r="E137" s="440" t="s">
        <v>317</v>
      </c>
      <c r="F137" s="167">
        <f>SUM(F139)</f>
        <v>0</v>
      </c>
      <c r="G137" s="167">
        <f>SUM(G139)</f>
        <v>0</v>
      </c>
      <c r="H137" s="168">
        <f>SUM(H139)</f>
        <v>0</v>
      </c>
      <c r="I137" s="133"/>
      <c r="J137" s="133"/>
      <c r="K137" s="133"/>
      <c r="L137" s="133"/>
      <c r="M137" s="133"/>
      <c r="N137" s="133"/>
    </row>
    <row r="138" spans="1:14" ht="12.75">
      <c r="A138" s="441"/>
      <c r="B138" s="437"/>
      <c r="C138" s="73"/>
      <c r="D138" s="442"/>
      <c r="E138" s="440" t="s">
        <v>285</v>
      </c>
      <c r="F138" s="167"/>
      <c r="G138" s="167"/>
      <c r="H138" s="168"/>
      <c r="I138" s="133"/>
      <c r="J138" s="133"/>
      <c r="K138" s="133"/>
      <c r="L138" s="133"/>
      <c r="M138" s="133"/>
      <c r="N138" s="133"/>
    </row>
    <row r="139" spans="1:14" ht="26.25" thickBot="1">
      <c r="A139" s="441">
        <v>2371</v>
      </c>
      <c r="B139" s="456" t="s">
        <v>395</v>
      </c>
      <c r="C139" s="73">
        <v>7</v>
      </c>
      <c r="D139" s="442">
        <v>1</v>
      </c>
      <c r="E139" s="440" t="s">
        <v>318</v>
      </c>
      <c r="F139" s="186">
        <f>SUM(G139:H139)</f>
        <v>0</v>
      </c>
      <c r="G139" s="186"/>
      <c r="H139" s="187"/>
      <c r="I139" s="133"/>
      <c r="J139" s="133"/>
      <c r="K139" s="133"/>
      <c r="L139" s="133"/>
      <c r="M139" s="133"/>
      <c r="N139" s="133"/>
    </row>
    <row r="140" spans="1:14" ht="51">
      <c r="A140" s="441">
        <v>2400</v>
      </c>
      <c r="B140" s="456" t="s">
        <v>550</v>
      </c>
      <c r="C140" s="457">
        <v>0</v>
      </c>
      <c r="D140" s="458">
        <v>0</v>
      </c>
      <c r="E140" s="459" t="s">
        <v>506</v>
      </c>
      <c r="F140" s="188">
        <f>SUM(F142,F146,F160,F172,F177,F187,F190,F196,F205)</f>
        <v>10360</v>
      </c>
      <c r="G140" s="188">
        <f>SUM(G142,G146,G160,G172,G177,G187,G190,G196,G205)</f>
        <v>10360</v>
      </c>
      <c r="H140" s="188">
        <f>SUM(H142,H146,H160,H172,H177,H187,H190,H196,H205)</f>
        <v>0</v>
      </c>
      <c r="I140" s="133"/>
      <c r="J140" s="133"/>
      <c r="K140" s="133"/>
      <c r="L140" s="133"/>
      <c r="M140" s="133"/>
      <c r="N140" s="133"/>
    </row>
    <row r="141" spans="1:14" ht="12.75">
      <c r="A141" s="37"/>
      <c r="B141" s="437"/>
      <c r="C141" s="34"/>
      <c r="D141" s="438"/>
      <c r="E141" s="440" t="s">
        <v>284</v>
      </c>
      <c r="F141" s="190"/>
      <c r="G141" s="190"/>
      <c r="H141" s="191"/>
      <c r="I141" s="133"/>
      <c r="J141" s="133"/>
      <c r="K141" s="133"/>
      <c r="L141" s="133"/>
      <c r="M141" s="133"/>
      <c r="N141" s="133"/>
    </row>
    <row r="142" spans="1:14" ht="38.25">
      <c r="A142" s="441">
        <v>2410</v>
      </c>
      <c r="B142" s="456" t="s">
        <v>550</v>
      </c>
      <c r="C142" s="73">
        <v>1</v>
      </c>
      <c r="D142" s="442">
        <v>0</v>
      </c>
      <c r="E142" s="440" t="s">
        <v>743</v>
      </c>
      <c r="F142" s="167">
        <f>SUM(F144:F145)</f>
        <v>0</v>
      </c>
      <c r="G142" s="167">
        <f>SUM(G144:G145)</f>
        <v>0</v>
      </c>
      <c r="H142" s="168">
        <f>SUM(H144:H145)</f>
        <v>0</v>
      </c>
      <c r="I142" s="133"/>
      <c r="J142" s="133"/>
      <c r="K142" s="133"/>
      <c r="L142" s="133"/>
      <c r="M142" s="133"/>
      <c r="N142" s="133"/>
    </row>
    <row r="143" spans="1:14" ht="12.75">
      <c r="A143" s="441"/>
      <c r="B143" s="437"/>
      <c r="C143" s="73"/>
      <c r="D143" s="442"/>
      <c r="E143" s="440" t="s">
        <v>285</v>
      </c>
      <c r="F143" s="167"/>
      <c r="G143" s="167"/>
      <c r="H143" s="168"/>
      <c r="I143" s="133"/>
      <c r="J143" s="133"/>
      <c r="K143" s="133"/>
      <c r="L143" s="133"/>
      <c r="M143" s="133"/>
      <c r="N143" s="133"/>
    </row>
    <row r="144" spans="1:14" ht="26.25" thickBot="1">
      <c r="A144" s="441">
        <v>2411</v>
      </c>
      <c r="B144" s="456" t="s">
        <v>550</v>
      </c>
      <c r="C144" s="73">
        <v>1</v>
      </c>
      <c r="D144" s="442">
        <v>1</v>
      </c>
      <c r="E144" s="440" t="s">
        <v>744</v>
      </c>
      <c r="F144" s="186">
        <f>SUM(G144:H144)</f>
        <v>0</v>
      </c>
      <c r="G144" s="186"/>
      <c r="H144" s="187"/>
      <c r="I144" s="133"/>
      <c r="J144" s="133"/>
      <c r="K144" s="133"/>
      <c r="L144" s="133"/>
      <c r="M144" s="133"/>
      <c r="N144" s="133"/>
    </row>
    <row r="145" spans="1:14" ht="26.25" thickBot="1">
      <c r="A145" s="441">
        <v>2412</v>
      </c>
      <c r="B145" s="456" t="s">
        <v>550</v>
      </c>
      <c r="C145" s="73">
        <v>1</v>
      </c>
      <c r="D145" s="442">
        <v>2</v>
      </c>
      <c r="E145" s="440" t="s">
        <v>745</v>
      </c>
      <c r="F145" s="186">
        <f>SUM(G145:H145)</f>
        <v>0</v>
      </c>
      <c r="G145" s="186"/>
      <c r="H145" s="187"/>
      <c r="I145" s="133"/>
      <c r="J145" s="133"/>
      <c r="K145" s="133"/>
      <c r="L145" s="133"/>
      <c r="M145" s="133"/>
      <c r="N145" s="133"/>
    </row>
    <row r="146" spans="1:14" ht="39" thickBot="1">
      <c r="A146" s="441">
        <v>2420</v>
      </c>
      <c r="B146" s="456" t="s">
        <v>550</v>
      </c>
      <c r="C146" s="73">
        <v>2</v>
      </c>
      <c r="D146" s="442">
        <v>0</v>
      </c>
      <c r="E146" s="440" t="s">
        <v>746</v>
      </c>
      <c r="F146" s="186">
        <f>SUM(G146:H146)</f>
        <v>0</v>
      </c>
      <c r="G146" s="167">
        <f>SUM(G148+G155)</f>
        <v>0</v>
      </c>
      <c r="H146" s="168"/>
      <c r="I146" s="133"/>
      <c r="J146" s="133"/>
      <c r="K146" s="133"/>
      <c r="L146" s="133"/>
      <c r="M146" s="133"/>
      <c r="N146" s="133"/>
    </row>
    <row r="147" spans="1:14" ht="12.75">
      <c r="A147" s="441"/>
      <c r="B147" s="437"/>
      <c r="C147" s="73"/>
      <c r="D147" s="442"/>
      <c r="E147" s="440" t="s">
        <v>285</v>
      </c>
      <c r="F147" s="167"/>
      <c r="G147" s="167"/>
      <c r="H147" s="168"/>
      <c r="I147" s="133"/>
      <c r="J147" s="133"/>
      <c r="K147" s="133"/>
      <c r="L147" s="133"/>
      <c r="M147" s="133"/>
      <c r="N147" s="133"/>
    </row>
    <row r="148" spans="1:14" ht="13.5" thickBot="1">
      <c r="A148" s="441">
        <v>2421</v>
      </c>
      <c r="B148" s="456" t="s">
        <v>550</v>
      </c>
      <c r="C148" s="73">
        <v>2</v>
      </c>
      <c r="D148" s="442">
        <v>1</v>
      </c>
      <c r="E148" s="440" t="s">
        <v>747</v>
      </c>
      <c r="F148" s="186">
        <f aca="true" t="shared" si="3" ref="F148:F160">SUM(G148:H148)</f>
        <v>0</v>
      </c>
      <c r="G148" s="186">
        <f>G149+G150+G151+G152+G152+G152+G152</f>
        <v>0</v>
      </c>
      <c r="H148" s="187">
        <f>H149+H150+H151+H152+I153</f>
        <v>0</v>
      </c>
      <c r="I148" s="133"/>
      <c r="J148" s="133"/>
      <c r="K148" s="133"/>
      <c r="L148" s="133"/>
      <c r="M148" s="133"/>
      <c r="N148" s="133"/>
    </row>
    <row r="149" spans="1:14" ht="13.5" thickBot="1">
      <c r="A149" s="441"/>
      <c r="B149" s="456" t="s">
        <v>550</v>
      </c>
      <c r="C149" s="73" t="s">
        <v>343</v>
      </c>
      <c r="D149" s="442" t="s">
        <v>342</v>
      </c>
      <c r="E149" s="460">
        <v>4234</v>
      </c>
      <c r="F149" s="186">
        <f t="shared" si="3"/>
        <v>0</v>
      </c>
      <c r="G149" s="186"/>
      <c r="H149" s="187"/>
      <c r="I149" s="133"/>
      <c r="J149" s="133"/>
      <c r="K149" s="133"/>
      <c r="L149" s="133"/>
      <c r="M149" s="133"/>
      <c r="N149" s="133"/>
    </row>
    <row r="150" spans="1:14" ht="13.5" thickBot="1">
      <c r="A150" s="441"/>
      <c r="B150" s="456"/>
      <c r="C150" s="73"/>
      <c r="D150" s="442"/>
      <c r="E150" s="461"/>
      <c r="F150" s="186">
        <f t="shared" si="3"/>
        <v>0</v>
      </c>
      <c r="G150" s="186"/>
      <c r="H150" s="187"/>
      <c r="I150" s="133"/>
      <c r="J150" s="133"/>
      <c r="K150" s="133"/>
      <c r="L150" s="133"/>
      <c r="M150" s="133"/>
      <c r="N150" s="133"/>
    </row>
    <row r="151" spans="1:14" ht="13.5" thickBot="1">
      <c r="A151" s="441"/>
      <c r="B151" s="456"/>
      <c r="C151" s="73"/>
      <c r="D151" s="442"/>
      <c r="E151" s="440"/>
      <c r="F151" s="186">
        <f t="shared" si="3"/>
        <v>0</v>
      </c>
      <c r="G151" s="186"/>
      <c r="H151" s="187"/>
      <c r="I151" s="133"/>
      <c r="J151" s="133"/>
      <c r="K151" s="133"/>
      <c r="L151" s="133"/>
      <c r="M151" s="133"/>
      <c r="N151" s="133"/>
    </row>
    <row r="152" spans="1:14" ht="13.5" thickBot="1">
      <c r="A152" s="441"/>
      <c r="B152" s="456"/>
      <c r="C152" s="73"/>
      <c r="D152" s="442"/>
      <c r="E152" s="440"/>
      <c r="F152" s="186">
        <f t="shared" si="3"/>
        <v>0</v>
      </c>
      <c r="G152" s="186"/>
      <c r="H152" s="187"/>
      <c r="I152" s="133"/>
      <c r="J152" s="133"/>
      <c r="K152" s="133"/>
      <c r="L152" s="133"/>
      <c r="M152" s="133"/>
      <c r="N152" s="133"/>
    </row>
    <row r="153" spans="1:14" ht="13.5" thickBot="1">
      <c r="A153" s="441">
        <v>2422</v>
      </c>
      <c r="B153" s="456" t="s">
        <v>550</v>
      </c>
      <c r="C153" s="73">
        <v>2</v>
      </c>
      <c r="D153" s="442">
        <v>2</v>
      </c>
      <c r="E153" s="440" t="s">
        <v>748</v>
      </c>
      <c r="F153" s="186">
        <f t="shared" si="3"/>
        <v>0</v>
      </c>
      <c r="G153" s="186"/>
      <c r="H153" s="187"/>
      <c r="I153" s="133"/>
      <c r="J153" s="133"/>
      <c r="K153" s="133"/>
      <c r="L153" s="133"/>
      <c r="M153" s="133"/>
      <c r="N153" s="133"/>
    </row>
    <row r="154" spans="1:14" ht="13.5" thickBot="1">
      <c r="A154" s="441">
        <v>2423</v>
      </c>
      <c r="B154" s="456" t="s">
        <v>550</v>
      </c>
      <c r="C154" s="73">
        <v>2</v>
      </c>
      <c r="D154" s="442">
        <v>3</v>
      </c>
      <c r="E154" s="440" t="s">
        <v>749</v>
      </c>
      <c r="F154" s="186">
        <f t="shared" si="3"/>
        <v>0</v>
      </c>
      <c r="G154" s="186"/>
      <c r="H154" s="187"/>
      <c r="I154" s="133"/>
      <c r="J154" s="133"/>
      <c r="K154" s="133"/>
      <c r="L154" s="133"/>
      <c r="M154" s="133"/>
      <c r="N154" s="133"/>
    </row>
    <row r="155" spans="1:14" ht="13.5" thickBot="1">
      <c r="A155" s="441">
        <v>2424</v>
      </c>
      <c r="B155" s="456" t="s">
        <v>550</v>
      </c>
      <c r="C155" s="73">
        <v>2</v>
      </c>
      <c r="D155" s="442">
        <v>4</v>
      </c>
      <c r="E155" s="440" t="s">
        <v>551</v>
      </c>
      <c r="F155" s="186">
        <f t="shared" si="3"/>
        <v>0</v>
      </c>
      <c r="G155" s="179">
        <f>G156+G157+G158+G159</f>
        <v>0</v>
      </c>
      <c r="H155" s="180"/>
      <c r="I155" s="133"/>
      <c r="J155" s="133"/>
      <c r="K155" s="133"/>
      <c r="L155" s="133"/>
      <c r="M155" s="133"/>
      <c r="N155" s="133"/>
    </row>
    <row r="156" spans="1:14" ht="13.5" thickBot="1">
      <c r="A156" s="441"/>
      <c r="B156" s="456"/>
      <c r="C156" s="73"/>
      <c r="D156" s="442"/>
      <c r="E156" s="460">
        <v>5112</v>
      </c>
      <c r="F156" s="186">
        <f t="shared" si="3"/>
        <v>0</v>
      </c>
      <c r="G156" s="167"/>
      <c r="H156" s="168"/>
      <c r="I156" s="133"/>
      <c r="J156" s="133"/>
      <c r="K156" s="133"/>
      <c r="L156" s="133"/>
      <c r="M156" s="133"/>
      <c r="N156" s="133"/>
    </row>
    <row r="157" spans="1:14" ht="13.5" thickBot="1">
      <c r="A157" s="441"/>
      <c r="B157" s="456"/>
      <c r="C157" s="73"/>
      <c r="D157" s="442"/>
      <c r="E157" s="460"/>
      <c r="F157" s="186">
        <f t="shared" si="3"/>
        <v>0</v>
      </c>
      <c r="G157" s="167"/>
      <c r="H157" s="168"/>
      <c r="I157" s="133"/>
      <c r="J157" s="133"/>
      <c r="K157" s="133"/>
      <c r="L157" s="133"/>
      <c r="M157" s="133"/>
      <c r="N157" s="133"/>
    </row>
    <row r="158" spans="1:14" ht="13.5" thickBot="1">
      <c r="A158" s="441"/>
      <c r="B158" s="456"/>
      <c r="C158" s="73"/>
      <c r="D158" s="442"/>
      <c r="E158" s="440"/>
      <c r="F158" s="186">
        <f t="shared" si="3"/>
        <v>0</v>
      </c>
      <c r="G158" s="167"/>
      <c r="H158" s="168"/>
      <c r="I158" s="133"/>
      <c r="J158" s="133"/>
      <c r="K158" s="133"/>
      <c r="L158" s="133"/>
      <c r="M158" s="133"/>
      <c r="N158" s="133"/>
    </row>
    <row r="159" spans="1:14" ht="13.5" thickBot="1">
      <c r="A159" s="441"/>
      <c r="B159" s="456"/>
      <c r="C159" s="73"/>
      <c r="D159" s="442"/>
      <c r="E159" s="440"/>
      <c r="F159" s="186">
        <f t="shared" si="3"/>
        <v>0</v>
      </c>
      <c r="G159" s="167"/>
      <c r="H159" s="168"/>
      <c r="I159" s="133"/>
      <c r="J159" s="133"/>
      <c r="K159" s="133"/>
      <c r="L159" s="133"/>
      <c r="M159" s="133"/>
      <c r="N159" s="133"/>
    </row>
    <row r="160" spans="1:14" ht="13.5" thickBot="1">
      <c r="A160" s="441">
        <v>2430</v>
      </c>
      <c r="B160" s="456" t="s">
        <v>550</v>
      </c>
      <c r="C160" s="73">
        <v>3</v>
      </c>
      <c r="D160" s="442">
        <v>0</v>
      </c>
      <c r="E160" s="440" t="s">
        <v>0</v>
      </c>
      <c r="F160" s="186">
        <f t="shared" si="3"/>
        <v>0</v>
      </c>
      <c r="G160" s="167">
        <f>SUM(G162:G163)</f>
        <v>0</v>
      </c>
      <c r="H160" s="168">
        <f>SUM(H162:H163)</f>
        <v>0</v>
      </c>
      <c r="I160" s="133"/>
      <c r="J160" s="133"/>
      <c r="K160" s="133"/>
      <c r="L160" s="133"/>
      <c r="M160" s="133"/>
      <c r="N160" s="133"/>
    </row>
    <row r="161" spans="1:14" ht="12.75">
      <c r="A161" s="441"/>
      <c r="B161" s="437"/>
      <c r="C161" s="73"/>
      <c r="D161" s="442"/>
      <c r="E161" s="440" t="s">
        <v>285</v>
      </c>
      <c r="F161" s="167"/>
      <c r="G161" s="167"/>
      <c r="H161" s="168"/>
      <c r="I161" s="133"/>
      <c r="J161" s="133"/>
      <c r="K161" s="133"/>
      <c r="L161" s="133"/>
      <c r="M161" s="133"/>
      <c r="N161" s="133"/>
    </row>
    <row r="162" spans="1:14" ht="26.25" thickBot="1">
      <c r="A162" s="441">
        <v>2431</v>
      </c>
      <c r="B162" s="456" t="s">
        <v>550</v>
      </c>
      <c r="C162" s="73">
        <v>3</v>
      </c>
      <c r="D162" s="442">
        <v>1</v>
      </c>
      <c r="E162" s="440" t="s">
        <v>1</v>
      </c>
      <c r="F162" s="186">
        <f aca="true" t="shared" si="4" ref="F162:F171">SUM(G162:H162)</f>
        <v>0</v>
      </c>
      <c r="G162" s="167"/>
      <c r="H162" s="168"/>
      <c r="I162" s="133"/>
      <c r="J162" s="133"/>
      <c r="K162" s="133"/>
      <c r="L162" s="133"/>
      <c r="M162" s="133"/>
      <c r="N162" s="133"/>
    </row>
    <row r="163" spans="1:14" ht="13.5" thickBot="1">
      <c r="A163" s="441">
        <v>2432</v>
      </c>
      <c r="B163" s="456" t="s">
        <v>550</v>
      </c>
      <c r="C163" s="73">
        <v>3</v>
      </c>
      <c r="D163" s="442">
        <v>2</v>
      </c>
      <c r="E163" s="440" t="s">
        <v>2</v>
      </c>
      <c r="F163" s="186">
        <f>SUM(G163:H163)</f>
        <v>0</v>
      </c>
      <c r="G163" s="167">
        <f>G164+G165+G166+G167</f>
        <v>0</v>
      </c>
      <c r="H163" s="168">
        <f>H164+H165+H166+H167</f>
        <v>0</v>
      </c>
      <c r="I163" s="133"/>
      <c r="J163" s="133"/>
      <c r="K163" s="133"/>
      <c r="L163" s="133"/>
      <c r="M163" s="133"/>
      <c r="N163" s="133"/>
    </row>
    <row r="164" spans="1:14" ht="13.5" thickBot="1">
      <c r="A164" s="441"/>
      <c r="B164" s="456"/>
      <c r="C164" s="73"/>
      <c r="D164" s="442"/>
      <c r="E164" s="440"/>
      <c r="F164" s="186">
        <f>SUM(G164:H164)</f>
        <v>0</v>
      </c>
      <c r="G164" s="167"/>
      <c r="H164" s="168"/>
      <c r="I164" s="133"/>
      <c r="J164" s="133"/>
      <c r="K164" s="133"/>
      <c r="L164" s="133"/>
      <c r="M164" s="133"/>
      <c r="N164" s="133"/>
    </row>
    <row r="165" spans="1:14" ht="13.5" thickBot="1">
      <c r="A165" s="441"/>
      <c r="B165" s="456"/>
      <c r="C165" s="73"/>
      <c r="D165" s="442"/>
      <c r="E165" s="440"/>
      <c r="F165" s="186">
        <f>SUM(G165:H165)</f>
        <v>0</v>
      </c>
      <c r="G165" s="167"/>
      <c r="H165" s="168"/>
      <c r="I165" s="133"/>
      <c r="J165" s="133"/>
      <c r="K165" s="133"/>
      <c r="L165" s="133"/>
      <c r="M165" s="133"/>
      <c r="N165" s="133"/>
    </row>
    <row r="166" spans="1:14" ht="13.5" thickBot="1">
      <c r="A166" s="441"/>
      <c r="B166" s="456"/>
      <c r="C166" s="73"/>
      <c r="D166" s="442"/>
      <c r="E166" s="440"/>
      <c r="F166" s="186">
        <f>SUM(G166:H166)</f>
        <v>0</v>
      </c>
      <c r="G166" s="167"/>
      <c r="H166" s="168"/>
      <c r="I166" s="133"/>
      <c r="J166" s="133"/>
      <c r="K166" s="133"/>
      <c r="L166" s="133"/>
      <c r="M166" s="133"/>
      <c r="N166" s="133"/>
    </row>
    <row r="167" spans="1:14" ht="13.5" thickBot="1">
      <c r="A167" s="441"/>
      <c r="B167" s="456"/>
      <c r="C167" s="73"/>
      <c r="D167" s="442"/>
      <c r="E167" s="440"/>
      <c r="F167" s="186">
        <f>SUM(G167:H167)</f>
        <v>0</v>
      </c>
      <c r="G167" s="167"/>
      <c r="H167" s="168"/>
      <c r="I167" s="133"/>
      <c r="J167" s="133"/>
      <c r="K167" s="133"/>
      <c r="L167" s="133"/>
      <c r="M167" s="133"/>
      <c r="N167" s="133"/>
    </row>
    <row r="168" spans="1:14" ht="13.5" thickBot="1">
      <c r="A168" s="441">
        <v>2433</v>
      </c>
      <c r="B168" s="456" t="s">
        <v>550</v>
      </c>
      <c r="C168" s="73">
        <v>3</v>
      </c>
      <c r="D168" s="442">
        <v>3</v>
      </c>
      <c r="E168" s="440" t="s">
        <v>3</v>
      </c>
      <c r="F168" s="186">
        <f t="shared" si="4"/>
        <v>0</v>
      </c>
      <c r="G168" s="167"/>
      <c r="H168" s="168"/>
      <c r="I168" s="133"/>
      <c r="J168" s="133"/>
      <c r="K168" s="133"/>
      <c r="L168" s="133"/>
      <c r="M168" s="133"/>
      <c r="N168" s="133"/>
    </row>
    <row r="169" spans="1:14" ht="13.5" thickBot="1">
      <c r="A169" s="441">
        <v>2434</v>
      </c>
      <c r="B169" s="456" t="s">
        <v>550</v>
      </c>
      <c r="C169" s="73">
        <v>3</v>
      </c>
      <c r="D169" s="442">
        <v>4</v>
      </c>
      <c r="E169" s="440" t="s">
        <v>4</v>
      </c>
      <c r="F169" s="186">
        <f t="shared" si="4"/>
        <v>0</v>
      </c>
      <c r="G169" s="167"/>
      <c r="H169" s="168"/>
      <c r="I169" s="133"/>
      <c r="J169" s="133"/>
      <c r="K169" s="133"/>
      <c r="L169" s="133"/>
      <c r="M169" s="133"/>
      <c r="N169" s="133"/>
    </row>
    <row r="170" spans="1:14" ht="13.5" thickBot="1">
      <c r="A170" s="441">
        <v>2435</v>
      </c>
      <c r="B170" s="456" t="s">
        <v>550</v>
      </c>
      <c r="C170" s="73">
        <v>3</v>
      </c>
      <c r="D170" s="442">
        <v>5</v>
      </c>
      <c r="E170" s="440" t="s">
        <v>5</v>
      </c>
      <c r="F170" s="186">
        <f t="shared" si="4"/>
        <v>0</v>
      </c>
      <c r="G170" s="167"/>
      <c r="H170" s="168"/>
      <c r="I170" s="133"/>
      <c r="J170" s="133"/>
      <c r="K170" s="133"/>
      <c r="L170" s="133"/>
      <c r="M170" s="133"/>
      <c r="N170" s="133"/>
    </row>
    <row r="171" spans="1:14" ht="13.5" thickBot="1">
      <c r="A171" s="441">
        <v>2436</v>
      </c>
      <c r="B171" s="456" t="s">
        <v>550</v>
      </c>
      <c r="C171" s="73">
        <v>3</v>
      </c>
      <c r="D171" s="442">
        <v>6</v>
      </c>
      <c r="E171" s="440" t="s">
        <v>6</v>
      </c>
      <c r="F171" s="186">
        <f t="shared" si="4"/>
        <v>0</v>
      </c>
      <c r="G171" s="167"/>
      <c r="H171" s="168"/>
      <c r="I171" s="133"/>
      <c r="J171" s="133"/>
      <c r="K171" s="133"/>
      <c r="L171" s="133"/>
      <c r="M171" s="133"/>
      <c r="N171" s="133"/>
    </row>
    <row r="172" spans="1:14" ht="25.5">
      <c r="A172" s="441">
        <v>2440</v>
      </c>
      <c r="B172" s="456" t="s">
        <v>550</v>
      </c>
      <c r="C172" s="73">
        <v>4</v>
      </c>
      <c r="D172" s="442">
        <v>0</v>
      </c>
      <c r="E172" s="440" t="s">
        <v>7</v>
      </c>
      <c r="F172" s="167">
        <f>SUM(F174:F176)</f>
        <v>0</v>
      </c>
      <c r="G172" s="167">
        <f>SUM(G174:G176)</f>
        <v>0</v>
      </c>
      <c r="H172" s="168">
        <f>SUM(H174:H176)</f>
        <v>0</v>
      </c>
      <c r="I172" s="133"/>
      <c r="J172" s="133"/>
      <c r="K172" s="133"/>
      <c r="L172" s="133"/>
      <c r="M172" s="133"/>
      <c r="N172" s="133"/>
    </row>
    <row r="173" spans="1:14" ht="12.75">
      <c r="A173" s="441"/>
      <c r="B173" s="437"/>
      <c r="C173" s="73"/>
      <c r="D173" s="442"/>
      <c r="E173" s="440" t="s">
        <v>285</v>
      </c>
      <c r="F173" s="167"/>
      <c r="G173" s="167"/>
      <c r="H173" s="168"/>
      <c r="I173" s="133"/>
      <c r="J173" s="133"/>
      <c r="K173" s="133"/>
      <c r="L173" s="133"/>
      <c r="M173" s="133"/>
      <c r="N173" s="133"/>
    </row>
    <row r="174" spans="1:14" ht="26.25" thickBot="1">
      <c r="A174" s="441">
        <v>2441</v>
      </c>
      <c r="B174" s="456" t="s">
        <v>550</v>
      </c>
      <c r="C174" s="73">
        <v>4</v>
      </c>
      <c r="D174" s="442">
        <v>1</v>
      </c>
      <c r="E174" s="440" t="s">
        <v>8</v>
      </c>
      <c r="F174" s="186">
        <f>SUM(G174:H174)</f>
        <v>0</v>
      </c>
      <c r="G174" s="167"/>
      <c r="H174" s="168"/>
      <c r="I174" s="133"/>
      <c r="J174" s="133"/>
      <c r="K174" s="133"/>
      <c r="L174" s="133"/>
      <c r="M174" s="133"/>
      <c r="N174" s="133"/>
    </row>
    <row r="175" spans="1:14" ht="13.5" thickBot="1">
      <c r="A175" s="441">
        <v>2442</v>
      </c>
      <c r="B175" s="456" t="s">
        <v>550</v>
      </c>
      <c r="C175" s="73">
        <v>4</v>
      </c>
      <c r="D175" s="442">
        <v>2</v>
      </c>
      <c r="E175" s="440" t="s">
        <v>9</v>
      </c>
      <c r="F175" s="186">
        <f>SUM(G175:H175)</f>
        <v>0</v>
      </c>
      <c r="G175" s="167"/>
      <c r="H175" s="168"/>
      <c r="I175" s="133"/>
      <c r="J175" s="133"/>
      <c r="K175" s="133"/>
      <c r="L175" s="133"/>
      <c r="M175" s="133"/>
      <c r="N175" s="133"/>
    </row>
    <row r="176" spans="1:14" ht="13.5" thickBot="1">
      <c r="A176" s="441">
        <v>2443</v>
      </c>
      <c r="B176" s="456" t="s">
        <v>550</v>
      </c>
      <c r="C176" s="73">
        <v>4</v>
      </c>
      <c r="D176" s="442">
        <v>3</v>
      </c>
      <c r="E176" s="440" t="s">
        <v>10</v>
      </c>
      <c r="F176" s="186">
        <f>SUM(G176:H176)</f>
        <v>0</v>
      </c>
      <c r="G176" s="167"/>
      <c r="H176" s="168"/>
      <c r="I176" s="133"/>
      <c r="J176" s="133"/>
      <c r="K176" s="133"/>
      <c r="L176" s="133"/>
      <c r="M176" s="133"/>
      <c r="N176" s="133"/>
    </row>
    <row r="177" spans="1:14" ht="12.75">
      <c r="A177" s="441">
        <v>2450</v>
      </c>
      <c r="B177" s="456" t="s">
        <v>550</v>
      </c>
      <c r="C177" s="73">
        <v>5</v>
      </c>
      <c r="D177" s="442">
        <v>0</v>
      </c>
      <c r="E177" s="440" t="s">
        <v>11</v>
      </c>
      <c r="F177" s="167">
        <f>SUM(F179)</f>
        <v>10360</v>
      </c>
      <c r="G177" s="167">
        <f>SUM(G179+G183+G184+G185+G186)</f>
        <v>10360</v>
      </c>
      <c r="H177" s="168">
        <f>SUM(H179)</f>
        <v>0</v>
      </c>
      <c r="I177" s="133"/>
      <c r="J177" s="133"/>
      <c r="K177" s="133"/>
      <c r="L177" s="133"/>
      <c r="M177" s="133"/>
      <c r="N177" s="133"/>
    </row>
    <row r="178" spans="1:14" ht="12.75">
      <c r="A178" s="441"/>
      <c r="B178" s="437"/>
      <c r="C178" s="73"/>
      <c r="D178" s="442"/>
      <c r="E178" s="440" t="s">
        <v>285</v>
      </c>
      <c r="F178" s="167"/>
      <c r="G178" s="167"/>
      <c r="H178" s="168"/>
      <c r="I178" s="133"/>
      <c r="J178" s="133"/>
      <c r="K178" s="133"/>
      <c r="L178" s="133"/>
      <c r="M178" s="133"/>
      <c r="N178" s="133"/>
    </row>
    <row r="179" spans="1:14" ht="13.5" thickBot="1">
      <c r="A179" s="441">
        <v>2451</v>
      </c>
      <c r="B179" s="456" t="s">
        <v>550</v>
      </c>
      <c r="C179" s="73">
        <v>5</v>
      </c>
      <c r="D179" s="442">
        <v>1</v>
      </c>
      <c r="E179" s="440" t="s">
        <v>12</v>
      </c>
      <c r="F179" s="186">
        <f aca="true" t="shared" si="5" ref="F179:F186">SUM(G179:H179)</f>
        <v>10360</v>
      </c>
      <c r="G179" s="186">
        <f>G180+G181+G182</f>
        <v>10360</v>
      </c>
      <c r="H179" s="186">
        <f>H180+H181+H182</f>
        <v>0</v>
      </c>
      <c r="I179" s="133"/>
      <c r="J179" s="133"/>
      <c r="K179" s="133"/>
      <c r="L179" s="133"/>
      <c r="M179" s="133"/>
      <c r="N179" s="133"/>
    </row>
    <row r="180" spans="1:14" ht="39" thickBot="1">
      <c r="A180" s="441"/>
      <c r="B180" s="456"/>
      <c r="C180" s="73"/>
      <c r="D180" s="442"/>
      <c r="E180" s="449" t="s">
        <v>542</v>
      </c>
      <c r="F180" s="186">
        <f t="shared" si="5"/>
        <v>10360</v>
      </c>
      <c r="G180" s="186">
        <v>10360</v>
      </c>
      <c r="H180" s="187"/>
      <c r="I180" s="133"/>
      <c r="J180" s="133"/>
      <c r="K180" s="133"/>
      <c r="L180" s="133"/>
      <c r="M180" s="133"/>
      <c r="N180" s="133"/>
    </row>
    <row r="181" spans="1:14" ht="13.5" thickBot="1">
      <c r="A181" s="441"/>
      <c r="B181" s="456"/>
      <c r="C181" s="73"/>
      <c r="D181" s="442"/>
      <c r="E181" s="460"/>
      <c r="F181" s="186">
        <f t="shared" si="5"/>
        <v>0</v>
      </c>
      <c r="G181" s="186"/>
      <c r="H181" s="187"/>
      <c r="I181" s="133"/>
      <c r="J181" s="133"/>
      <c r="K181" s="133"/>
      <c r="L181" s="133"/>
      <c r="M181" s="133"/>
      <c r="N181" s="133"/>
    </row>
    <row r="182" spans="1:14" ht="13.5" thickBot="1">
      <c r="A182" s="441"/>
      <c r="B182" s="456"/>
      <c r="C182" s="73"/>
      <c r="D182" s="442"/>
      <c r="E182" s="460"/>
      <c r="F182" s="186">
        <f t="shared" si="5"/>
        <v>0</v>
      </c>
      <c r="G182" s="186"/>
      <c r="H182" s="187"/>
      <c r="I182" s="133"/>
      <c r="J182" s="133"/>
      <c r="K182" s="133"/>
      <c r="L182" s="133"/>
      <c r="M182" s="133"/>
      <c r="N182" s="133"/>
    </row>
    <row r="183" spans="1:14" ht="13.5" thickBot="1">
      <c r="A183" s="441">
        <v>2452</v>
      </c>
      <c r="B183" s="456" t="s">
        <v>550</v>
      </c>
      <c r="C183" s="73">
        <v>5</v>
      </c>
      <c r="D183" s="442">
        <v>2</v>
      </c>
      <c r="E183" s="440" t="s">
        <v>13</v>
      </c>
      <c r="F183" s="186">
        <f t="shared" si="5"/>
        <v>0</v>
      </c>
      <c r="G183" s="186"/>
      <c r="H183" s="187"/>
      <c r="I183" s="133"/>
      <c r="J183" s="133"/>
      <c r="K183" s="133"/>
      <c r="L183" s="133"/>
      <c r="M183" s="133"/>
      <c r="N183" s="133"/>
    </row>
    <row r="184" spans="1:14" ht="13.5" thickBot="1">
      <c r="A184" s="441">
        <v>2453</v>
      </c>
      <c r="B184" s="456" t="s">
        <v>550</v>
      </c>
      <c r="C184" s="73">
        <v>5</v>
      </c>
      <c r="D184" s="442">
        <v>3</v>
      </c>
      <c r="E184" s="440" t="s">
        <v>14</v>
      </c>
      <c r="F184" s="186">
        <f t="shared" si="5"/>
        <v>0</v>
      </c>
      <c r="G184" s="186"/>
      <c r="H184" s="187"/>
      <c r="I184" s="133"/>
      <c r="J184" s="133"/>
      <c r="K184" s="133"/>
      <c r="L184" s="133"/>
      <c r="M184" s="133"/>
      <c r="N184" s="133"/>
    </row>
    <row r="185" spans="1:14" ht="13.5" thickBot="1">
      <c r="A185" s="441">
        <v>2454</v>
      </c>
      <c r="B185" s="456" t="s">
        <v>550</v>
      </c>
      <c r="C185" s="73">
        <v>5</v>
      </c>
      <c r="D185" s="442">
        <v>4</v>
      </c>
      <c r="E185" s="440" t="s">
        <v>15</v>
      </c>
      <c r="F185" s="186">
        <f t="shared" si="5"/>
        <v>0</v>
      </c>
      <c r="G185" s="186"/>
      <c r="H185" s="187"/>
      <c r="I185" s="133"/>
      <c r="J185" s="133"/>
      <c r="K185" s="133"/>
      <c r="L185" s="133"/>
      <c r="M185" s="133"/>
      <c r="N185" s="133"/>
    </row>
    <row r="186" spans="1:14" ht="13.5" thickBot="1">
      <c r="A186" s="441">
        <v>2455</v>
      </c>
      <c r="B186" s="456" t="s">
        <v>550</v>
      </c>
      <c r="C186" s="73">
        <v>5</v>
      </c>
      <c r="D186" s="442">
        <v>5</v>
      </c>
      <c r="E186" s="440" t="s">
        <v>16</v>
      </c>
      <c r="F186" s="186">
        <f t="shared" si="5"/>
        <v>0</v>
      </c>
      <c r="G186" s="186"/>
      <c r="H186" s="187"/>
      <c r="I186" s="133"/>
      <c r="J186" s="133"/>
      <c r="K186" s="133"/>
      <c r="L186" s="133"/>
      <c r="M186" s="133"/>
      <c r="N186" s="133"/>
    </row>
    <row r="187" spans="1:14" ht="12.75">
      <c r="A187" s="441">
        <v>2460</v>
      </c>
      <c r="B187" s="456" t="s">
        <v>550</v>
      </c>
      <c r="C187" s="73">
        <v>6</v>
      </c>
      <c r="D187" s="442">
        <v>0</v>
      </c>
      <c r="E187" s="440" t="s">
        <v>17</v>
      </c>
      <c r="F187" s="167">
        <f>SUM(F189)</f>
        <v>0</v>
      </c>
      <c r="G187" s="167">
        <f>SUM(G189)</f>
        <v>0</v>
      </c>
      <c r="H187" s="168">
        <f>SUM(H189)</f>
        <v>0</v>
      </c>
      <c r="I187" s="133"/>
      <c r="J187" s="133"/>
      <c r="K187" s="133"/>
      <c r="L187" s="133"/>
      <c r="M187" s="133"/>
      <c r="N187" s="133"/>
    </row>
    <row r="188" spans="1:14" ht="12.75">
      <c r="A188" s="441"/>
      <c r="B188" s="437"/>
      <c r="C188" s="73"/>
      <c r="D188" s="442"/>
      <c r="E188" s="440" t="s">
        <v>285</v>
      </c>
      <c r="F188" s="167"/>
      <c r="G188" s="167"/>
      <c r="H188" s="168"/>
      <c r="I188" s="133"/>
      <c r="J188" s="133"/>
      <c r="K188" s="133"/>
      <c r="L188" s="133"/>
      <c r="M188" s="133"/>
      <c r="N188" s="133"/>
    </row>
    <row r="189" spans="1:14" ht="13.5" thickBot="1">
      <c r="A189" s="441">
        <v>2461</v>
      </c>
      <c r="B189" s="456" t="s">
        <v>550</v>
      </c>
      <c r="C189" s="73">
        <v>6</v>
      </c>
      <c r="D189" s="442">
        <v>1</v>
      </c>
      <c r="E189" s="440" t="s">
        <v>18</v>
      </c>
      <c r="F189" s="186">
        <f>SUM(G189:H189)</f>
        <v>0</v>
      </c>
      <c r="G189" s="186"/>
      <c r="H189" s="187"/>
      <c r="I189" s="133"/>
      <c r="J189" s="133"/>
      <c r="K189" s="133"/>
      <c r="L189" s="133"/>
      <c r="M189" s="133"/>
      <c r="N189" s="133"/>
    </row>
    <row r="190" spans="1:14" ht="12.75">
      <c r="A190" s="441">
        <v>2470</v>
      </c>
      <c r="B190" s="456" t="s">
        <v>550</v>
      </c>
      <c r="C190" s="73">
        <v>7</v>
      </c>
      <c r="D190" s="442">
        <v>0</v>
      </c>
      <c r="E190" s="440" t="s">
        <v>19</v>
      </c>
      <c r="F190" s="167">
        <f>SUM(F192:F195)</f>
        <v>0</v>
      </c>
      <c r="G190" s="167">
        <f>SUM(G192:G195)</f>
        <v>0</v>
      </c>
      <c r="H190" s="168">
        <f>SUM(H192:H195)</f>
        <v>0</v>
      </c>
      <c r="I190" s="133"/>
      <c r="J190" s="133"/>
      <c r="K190" s="133"/>
      <c r="L190" s="133"/>
      <c r="M190" s="133"/>
      <c r="N190" s="133"/>
    </row>
    <row r="191" spans="1:14" ht="12.75">
      <c r="A191" s="441"/>
      <c r="B191" s="437"/>
      <c r="C191" s="73"/>
      <c r="D191" s="442"/>
      <c r="E191" s="440" t="s">
        <v>285</v>
      </c>
      <c r="F191" s="167"/>
      <c r="G191" s="167"/>
      <c r="H191" s="168"/>
      <c r="I191" s="133"/>
      <c r="J191" s="133"/>
      <c r="K191" s="133"/>
      <c r="L191" s="133"/>
      <c r="M191" s="133"/>
      <c r="N191" s="133"/>
    </row>
    <row r="192" spans="1:14" ht="39" thickBot="1">
      <c r="A192" s="441">
        <v>2471</v>
      </c>
      <c r="B192" s="456" t="s">
        <v>550</v>
      </c>
      <c r="C192" s="73">
        <v>7</v>
      </c>
      <c r="D192" s="442">
        <v>1</v>
      </c>
      <c r="E192" s="440" t="s">
        <v>20</v>
      </c>
      <c r="F192" s="186">
        <f>SUM(G192:H192)</f>
        <v>0</v>
      </c>
      <c r="G192" s="186"/>
      <c r="H192" s="187"/>
      <c r="I192" s="133"/>
      <c r="J192" s="133"/>
      <c r="K192" s="133"/>
      <c r="L192" s="133"/>
      <c r="M192" s="133"/>
      <c r="N192" s="133"/>
    </row>
    <row r="193" spans="1:14" ht="26.25" thickBot="1">
      <c r="A193" s="441">
        <v>2472</v>
      </c>
      <c r="B193" s="456" t="s">
        <v>550</v>
      </c>
      <c r="C193" s="73">
        <v>7</v>
      </c>
      <c r="D193" s="442">
        <v>2</v>
      </c>
      <c r="E193" s="440" t="s">
        <v>21</v>
      </c>
      <c r="F193" s="186">
        <f>SUM(G193:H193)</f>
        <v>0</v>
      </c>
      <c r="G193" s="186"/>
      <c r="H193" s="187"/>
      <c r="I193" s="133"/>
      <c r="J193" s="133"/>
      <c r="K193" s="133"/>
      <c r="L193" s="133"/>
      <c r="M193" s="133"/>
      <c r="N193" s="133"/>
    </row>
    <row r="194" spans="1:14" ht="13.5" thickBot="1">
      <c r="A194" s="441">
        <v>2473</v>
      </c>
      <c r="B194" s="456" t="s">
        <v>550</v>
      </c>
      <c r="C194" s="73">
        <v>7</v>
      </c>
      <c r="D194" s="442">
        <v>3</v>
      </c>
      <c r="E194" s="440" t="s">
        <v>22</v>
      </c>
      <c r="F194" s="186">
        <f>SUM(G194:H194)</f>
        <v>0</v>
      </c>
      <c r="G194" s="186"/>
      <c r="H194" s="187"/>
      <c r="I194" s="133"/>
      <c r="J194" s="133"/>
      <c r="K194" s="133"/>
      <c r="L194" s="133"/>
      <c r="M194" s="133"/>
      <c r="N194" s="133"/>
    </row>
    <row r="195" spans="1:14" ht="13.5" thickBot="1">
      <c r="A195" s="441">
        <v>2474</v>
      </c>
      <c r="B195" s="456" t="s">
        <v>550</v>
      </c>
      <c r="C195" s="73">
        <v>7</v>
      </c>
      <c r="D195" s="442">
        <v>4</v>
      </c>
      <c r="E195" s="440" t="s">
        <v>23</v>
      </c>
      <c r="F195" s="186">
        <f>SUM(G195:H195)</f>
        <v>0</v>
      </c>
      <c r="G195" s="186"/>
      <c r="H195" s="187"/>
      <c r="I195" s="133"/>
      <c r="J195" s="133"/>
      <c r="K195" s="133"/>
      <c r="L195" s="133"/>
      <c r="M195" s="133"/>
      <c r="N195" s="133"/>
    </row>
    <row r="196" spans="1:14" ht="38.25">
      <c r="A196" s="441">
        <v>2480</v>
      </c>
      <c r="B196" s="456" t="s">
        <v>550</v>
      </c>
      <c r="C196" s="73">
        <v>8</v>
      </c>
      <c r="D196" s="442">
        <v>0</v>
      </c>
      <c r="E196" s="440" t="s">
        <v>24</v>
      </c>
      <c r="F196" s="167">
        <f>SUM(F198:F204)</f>
        <v>0</v>
      </c>
      <c r="G196" s="167">
        <f>SUM(G198:G204)</f>
        <v>0</v>
      </c>
      <c r="H196" s="168">
        <f>SUM(H198:H204)</f>
        <v>0</v>
      </c>
      <c r="I196" s="133"/>
      <c r="J196" s="133"/>
      <c r="K196" s="133"/>
      <c r="L196" s="133"/>
      <c r="M196" s="133"/>
      <c r="N196" s="133"/>
    </row>
    <row r="197" spans="1:14" ht="12.75">
      <c r="A197" s="441"/>
      <c r="B197" s="437"/>
      <c r="C197" s="73"/>
      <c r="D197" s="442"/>
      <c r="E197" s="440" t="s">
        <v>285</v>
      </c>
      <c r="F197" s="167"/>
      <c r="G197" s="167"/>
      <c r="H197" s="168"/>
      <c r="I197" s="133"/>
      <c r="J197" s="133"/>
      <c r="K197" s="133"/>
      <c r="L197" s="133"/>
      <c r="M197" s="133"/>
      <c r="N197" s="133"/>
    </row>
    <row r="198" spans="1:14" ht="51.75" thickBot="1">
      <c r="A198" s="441">
        <v>2481</v>
      </c>
      <c r="B198" s="456" t="s">
        <v>550</v>
      </c>
      <c r="C198" s="73">
        <v>8</v>
      </c>
      <c r="D198" s="442">
        <v>1</v>
      </c>
      <c r="E198" s="440" t="s">
        <v>25</v>
      </c>
      <c r="F198" s="186">
        <f aca="true" t="shared" si="6" ref="F198:F204">SUM(G198:H198)</f>
        <v>0</v>
      </c>
      <c r="G198" s="186"/>
      <c r="H198" s="187"/>
      <c r="I198" s="133"/>
      <c r="J198" s="133"/>
      <c r="K198" s="133"/>
      <c r="L198" s="133"/>
      <c r="M198" s="133"/>
      <c r="N198" s="133"/>
    </row>
    <row r="199" spans="1:14" ht="51.75" thickBot="1">
      <c r="A199" s="441">
        <v>2482</v>
      </c>
      <c r="B199" s="456" t="s">
        <v>550</v>
      </c>
      <c r="C199" s="73">
        <v>8</v>
      </c>
      <c r="D199" s="442">
        <v>2</v>
      </c>
      <c r="E199" s="440" t="s">
        <v>26</v>
      </c>
      <c r="F199" s="186">
        <f t="shared" si="6"/>
        <v>0</v>
      </c>
      <c r="G199" s="186"/>
      <c r="H199" s="187"/>
      <c r="I199" s="133"/>
      <c r="J199" s="133"/>
      <c r="K199" s="133"/>
      <c r="L199" s="133"/>
      <c r="M199" s="133"/>
      <c r="N199" s="133"/>
    </row>
    <row r="200" spans="1:14" ht="39" thickBot="1">
      <c r="A200" s="441">
        <v>2483</v>
      </c>
      <c r="B200" s="456" t="s">
        <v>550</v>
      </c>
      <c r="C200" s="73">
        <v>8</v>
      </c>
      <c r="D200" s="442">
        <v>3</v>
      </c>
      <c r="E200" s="440" t="s">
        <v>27</v>
      </c>
      <c r="F200" s="186">
        <f t="shared" si="6"/>
        <v>0</v>
      </c>
      <c r="G200" s="186"/>
      <c r="H200" s="187"/>
      <c r="I200" s="133"/>
      <c r="J200" s="133"/>
      <c r="K200" s="133"/>
      <c r="L200" s="133"/>
      <c r="M200" s="133"/>
      <c r="N200" s="133"/>
    </row>
    <row r="201" spans="1:14" ht="51.75" thickBot="1">
      <c r="A201" s="441">
        <v>2484</v>
      </c>
      <c r="B201" s="456" t="s">
        <v>550</v>
      </c>
      <c r="C201" s="73">
        <v>8</v>
      </c>
      <c r="D201" s="442">
        <v>4</v>
      </c>
      <c r="E201" s="440" t="s">
        <v>29</v>
      </c>
      <c r="F201" s="186">
        <f t="shared" si="6"/>
        <v>0</v>
      </c>
      <c r="G201" s="186"/>
      <c r="H201" s="187"/>
      <c r="I201" s="133"/>
      <c r="J201" s="133"/>
      <c r="K201" s="133"/>
      <c r="L201" s="133"/>
      <c r="M201" s="133"/>
      <c r="N201" s="133"/>
    </row>
    <row r="202" spans="1:14" ht="26.25" thickBot="1">
      <c r="A202" s="441">
        <v>2485</v>
      </c>
      <c r="B202" s="456" t="s">
        <v>550</v>
      </c>
      <c r="C202" s="73">
        <v>8</v>
      </c>
      <c r="D202" s="442">
        <v>5</v>
      </c>
      <c r="E202" s="440" t="s">
        <v>30</v>
      </c>
      <c r="F202" s="186">
        <f t="shared" si="6"/>
        <v>0</v>
      </c>
      <c r="G202" s="186"/>
      <c r="H202" s="187"/>
      <c r="I202" s="133"/>
      <c r="J202" s="133"/>
      <c r="K202" s="133"/>
      <c r="L202" s="133"/>
      <c r="M202" s="133"/>
      <c r="N202" s="133"/>
    </row>
    <row r="203" spans="1:14" ht="26.25" thickBot="1">
      <c r="A203" s="441">
        <v>2486</v>
      </c>
      <c r="B203" s="456" t="s">
        <v>550</v>
      </c>
      <c r="C203" s="73">
        <v>8</v>
      </c>
      <c r="D203" s="442">
        <v>6</v>
      </c>
      <c r="E203" s="440" t="s">
        <v>31</v>
      </c>
      <c r="F203" s="186">
        <f t="shared" si="6"/>
        <v>0</v>
      </c>
      <c r="G203" s="186"/>
      <c r="H203" s="187"/>
      <c r="I203" s="133"/>
      <c r="J203" s="133"/>
      <c r="K203" s="133"/>
      <c r="L203" s="133"/>
      <c r="M203" s="133"/>
      <c r="N203" s="133"/>
    </row>
    <row r="204" spans="1:14" ht="26.25" thickBot="1">
      <c r="A204" s="441">
        <v>2487</v>
      </c>
      <c r="B204" s="456" t="s">
        <v>550</v>
      </c>
      <c r="C204" s="73">
        <v>8</v>
      </c>
      <c r="D204" s="442">
        <v>7</v>
      </c>
      <c r="E204" s="440" t="s">
        <v>32</v>
      </c>
      <c r="F204" s="186">
        <f t="shared" si="6"/>
        <v>0</v>
      </c>
      <c r="G204" s="186"/>
      <c r="H204" s="187"/>
      <c r="I204" s="133"/>
      <c r="J204" s="133"/>
      <c r="K204" s="133"/>
      <c r="L204" s="133"/>
      <c r="M204" s="133"/>
      <c r="N204" s="133"/>
    </row>
    <row r="205" spans="1:14" ht="25.5">
      <c r="A205" s="441">
        <v>2490</v>
      </c>
      <c r="B205" s="456" t="s">
        <v>550</v>
      </c>
      <c r="C205" s="73">
        <v>9</v>
      </c>
      <c r="D205" s="442">
        <v>0</v>
      </c>
      <c r="E205" s="440" t="s">
        <v>33</v>
      </c>
      <c r="F205" s="167">
        <f>SUM(F207)</f>
        <v>0</v>
      </c>
      <c r="G205" s="167">
        <f>SUM(G207)</f>
        <v>0</v>
      </c>
      <c r="H205" s="168">
        <f>SUM(H207)</f>
        <v>0</v>
      </c>
      <c r="I205" s="133"/>
      <c r="J205" s="133"/>
      <c r="K205" s="133"/>
      <c r="L205" s="133"/>
      <c r="M205" s="133"/>
      <c r="N205" s="133"/>
    </row>
    <row r="206" spans="1:14" ht="12.75">
      <c r="A206" s="441"/>
      <c r="B206" s="437"/>
      <c r="C206" s="73"/>
      <c r="D206" s="442"/>
      <c r="E206" s="440" t="s">
        <v>285</v>
      </c>
      <c r="F206" s="167"/>
      <c r="G206" s="167"/>
      <c r="H206" s="168"/>
      <c r="I206" s="133"/>
      <c r="J206" s="133"/>
      <c r="K206" s="133"/>
      <c r="L206" s="133"/>
      <c r="M206" s="133"/>
      <c r="N206" s="133"/>
    </row>
    <row r="207" spans="1:14" ht="26.25" thickBot="1">
      <c r="A207" s="441">
        <v>2491</v>
      </c>
      <c r="B207" s="456" t="s">
        <v>550</v>
      </c>
      <c r="C207" s="73">
        <v>9</v>
      </c>
      <c r="D207" s="442">
        <v>1</v>
      </c>
      <c r="E207" s="440" t="s">
        <v>33</v>
      </c>
      <c r="F207" s="186">
        <f>SUM(G207:H207)</f>
        <v>0</v>
      </c>
      <c r="G207" s="186"/>
      <c r="H207" s="187"/>
      <c r="I207" s="133"/>
      <c r="J207" s="133"/>
      <c r="K207" s="133"/>
      <c r="L207" s="133"/>
      <c r="M207" s="133"/>
      <c r="N207" s="133"/>
    </row>
    <row r="208" spans="1:14" ht="51">
      <c r="A208" s="441">
        <v>2500</v>
      </c>
      <c r="B208" s="456" t="s">
        <v>552</v>
      </c>
      <c r="C208" s="457">
        <v>0</v>
      </c>
      <c r="D208" s="458">
        <v>0</v>
      </c>
      <c r="E208" s="459" t="s">
        <v>507</v>
      </c>
      <c r="F208" s="188">
        <f>SUM(F210,F221,F226,F231,F236,F239,)</f>
        <v>35200</v>
      </c>
      <c r="G208" s="188">
        <f>SUM(G210,G221,G226,G231,G236,G239,)</f>
        <v>35200</v>
      </c>
      <c r="H208" s="189">
        <f>SUM(H210,H221,H226,H231,H236,H239,)</f>
        <v>0</v>
      </c>
      <c r="I208" s="133"/>
      <c r="J208" s="133"/>
      <c r="K208" s="133"/>
      <c r="L208" s="133"/>
      <c r="M208" s="133"/>
      <c r="N208" s="133"/>
    </row>
    <row r="209" spans="1:14" ht="12.75">
      <c r="A209" s="37"/>
      <c r="B209" s="437"/>
      <c r="C209" s="34"/>
      <c r="D209" s="438"/>
      <c r="E209" s="440" t="s">
        <v>284</v>
      </c>
      <c r="F209" s="190"/>
      <c r="G209" s="190"/>
      <c r="H209" s="191"/>
      <c r="I209" s="133"/>
      <c r="J209" s="133"/>
      <c r="K209" s="133"/>
      <c r="L209" s="133"/>
      <c r="M209" s="133"/>
      <c r="N209" s="133"/>
    </row>
    <row r="210" spans="1:14" ht="12.75">
      <c r="A210" s="441">
        <v>2510</v>
      </c>
      <c r="B210" s="456" t="s">
        <v>552</v>
      </c>
      <c r="C210" s="73">
        <v>1</v>
      </c>
      <c r="D210" s="442">
        <v>0</v>
      </c>
      <c r="E210" s="440" t="s">
        <v>34</v>
      </c>
      <c r="F210" s="167">
        <f>SUM(F212)</f>
        <v>34200</v>
      </c>
      <c r="G210" s="167">
        <f>SUM(G212)</f>
        <v>34200</v>
      </c>
      <c r="H210" s="168">
        <f>SUM(H212)</f>
        <v>0</v>
      </c>
      <c r="I210" s="133"/>
      <c r="J210" s="133"/>
      <c r="K210" s="133"/>
      <c r="L210" s="133"/>
      <c r="M210" s="133"/>
      <c r="N210" s="133"/>
    </row>
    <row r="211" spans="1:14" ht="12.75">
      <c r="A211" s="441"/>
      <c r="B211" s="437"/>
      <c r="C211" s="73"/>
      <c r="D211" s="442"/>
      <c r="E211" s="440" t="s">
        <v>285</v>
      </c>
      <c r="F211" s="167"/>
      <c r="G211" s="167"/>
      <c r="H211" s="168"/>
      <c r="I211" s="133"/>
      <c r="J211" s="133"/>
      <c r="K211" s="133"/>
      <c r="L211" s="133"/>
      <c r="M211" s="133"/>
      <c r="N211" s="133"/>
    </row>
    <row r="212" spans="1:14" ht="13.5" thickBot="1">
      <c r="A212" s="441">
        <v>2511</v>
      </c>
      <c r="B212" s="456" t="s">
        <v>552</v>
      </c>
      <c r="C212" s="73">
        <v>1</v>
      </c>
      <c r="D212" s="442">
        <v>1</v>
      </c>
      <c r="E212" s="440" t="s">
        <v>34</v>
      </c>
      <c r="F212" s="186">
        <f>F213+F214+F215+F216+F217+F218</f>
        <v>34200</v>
      </c>
      <c r="G212" s="186">
        <f>G213+G214+G215+G216+G217+G218</f>
        <v>34200</v>
      </c>
      <c r="H212" s="186">
        <f>H213+H214+H215+H216+H217+H218</f>
        <v>0</v>
      </c>
      <c r="I212" s="133"/>
      <c r="J212" s="133"/>
      <c r="K212" s="133"/>
      <c r="L212" s="133"/>
      <c r="M212" s="133"/>
      <c r="N212" s="133"/>
    </row>
    <row r="213" spans="1:14" ht="39" thickBot="1">
      <c r="A213" s="441"/>
      <c r="B213" s="456"/>
      <c r="C213" s="73"/>
      <c r="D213" s="442"/>
      <c r="E213" s="449" t="s">
        <v>542</v>
      </c>
      <c r="F213" s="186">
        <f aca="true" t="shared" si="7" ref="F213:F218">SUM(G213:H213)</f>
        <v>34200</v>
      </c>
      <c r="G213" s="167">
        <v>34200</v>
      </c>
      <c r="H213" s="168"/>
      <c r="I213" s="133"/>
      <c r="J213" s="133"/>
      <c r="K213" s="133"/>
      <c r="L213" s="133"/>
      <c r="M213" s="133"/>
      <c r="N213" s="133"/>
    </row>
    <row r="214" spans="1:14" ht="13.5" thickBot="1">
      <c r="A214" s="441"/>
      <c r="B214" s="456"/>
      <c r="C214" s="73"/>
      <c r="D214" s="442"/>
      <c r="E214" s="462"/>
      <c r="F214" s="186">
        <f t="shared" si="7"/>
        <v>0</v>
      </c>
      <c r="G214" s="167"/>
      <c r="H214" s="168"/>
      <c r="I214" s="133"/>
      <c r="J214" s="133"/>
      <c r="K214" s="133"/>
      <c r="L214" s="133"/>
      <c r="M214" s="133"/>
      <c r="N214" s="133"/>
    </row>
    <row r="215" spans="1:14" ht="13.5" thickBot="1">
      <c r="A215" s="441"/>
      <c r="B215" s="456"/>
      <c r="C215" s="73"/>
      <c r="D215" s="442"/>
      <c r="E215" s="462"/>
      <c r="F215" s="186">
        <f t="shared" si="7"/>
        <v>0</v>
      </c>
      <c r="G215" s="167"/>
      <c r="H215" s="168"/>
      <c r="I215" s="133"/>
      <c r="J215" s="133"/>
      <c r="K215" s="133"/>
      <c r="L215" s="133"/>
      <c r="M215" s="133"/>
      <c r="N215" s="133"/>
    </row>
    <row r="216" spans="1:14" ht="13.5" thickBot="1">
      <c r="A216" s="441"/>
      <c r="B216" s="456"/>
      <c r="C216" s="73"/>
      <c r="D216" s="442"/>
      <c r="E216" s="462"/>
      <c r="F216" s="186">
        <f t="shared" si="7"/>
        <v>0</v>
      </c>
      <c r="G216" s="167"/>
      <c r="H216" s="168"/>
      <c r="I216" s="133"/>
      <c r="J216" s="133"/>
      <c r="K216" s="133"/>
      <c r="L216" s="133"/>
      <c r="M216" s="133"/>
      <c r="N216" s="133"/>
    </row>
    <row r="217" spans="1:14" ht="13.5" thickBot="1">
      <c r="A217" s="441"/>
      <c r="B217" s="456"/>
      <c r="C217" s="73"/>
      <c r="D217" s="442"/>
      <c r="E217" s="462"/>
      <c r="F217" s="186">
        <f t="shared" si="7"/>
        <v>0</v>
      </c>
      <c r="G217" s="167"/>
      <c r="H217" s="168"/>
      <c r="I217" s="133"/>
      <c r="J217" s="133"/>
      <c r="K217" s="133"/>
      <c r="L217" s="133"/>
      <c r="M217" s="133"/>
      <c r="N217" s="133"/>
    </row>
    <row r="218" spans="1:14" ht="13.5" thickBot="1">
      <c r="A218" s="441"/>
      <c r="B218" s="456"/>
      <c r="C218" s="73"/>
      <c r="D218" s="442"/>
      <c r="E218" s="462"/>
      <c r="F218" s="186">
        <f t="shared" si="7"/>
        <v>0</v>
      </c>
      <c r="G218" s="167"/>
      <c r="H218" s="168"/>
      <c r="I218" s="133"/>
      <c r="J218" s="133"/>
      <c r="K218" s="133"/>
      <c r="L218" s="133"/>
      <c r="M218" s="133"/>
      <c r="N218" s="133"/>
    </row>
    <row r="219" spans="1:14" ht="13.5" thickBot="1">
      <c r="A219" s="441"/>
      <c r="B219" s="456"/>
      <c r="C219" s="73"/>
      <c r="D219" s="442"/>
      <c r="E219" s="462"/>
      <c r="F219" s="186"/>
      <c r="G219" s="167"/>
      <c r="H219" s="168"/>
      <c r="I219" s="133"/>
      <c r="J219" s="133"/>
      <c r="K219" s="133"/>
      <c r="L219" s="133"/>
      <c r="M219" s="133"/>
      <c r="N219" s="133"/>
    </row>
    <row r="220" spans="1:14" ht="13.5" thickBot="1">
      <c r="A220" s="441"/>
      <c r="B220" s="456"/>
      <c r="C220" s="73"/>
      <c r="D220" s="442"/>
      <c r="E220" s="462"/>
      <c r="F220" s="186"/>
      <c r="G220" s="167"/>
      <c r="H220" s="168"/>
      <c r="I220" s="133"/>
      <c r="J220" s="133"/>
      <c r="K220" s="133"/>
      <c r="L220" s="133"/>
      <c r="M220" s="133"/>
      <c r="N220" s="133"/>
    </row>
    <row r="221" spans="1:14" ht="12.75">
      <c r="A221" s="441">
        <v>2520</v>
      </c>
      <c r="B221" s="456" t="s">
        <v>552</v>
      </c>
      <c r="C221" s="73">
        <v>2</v>
      </c>
      <c r="D221" s="442">
        <v>0</v>
      </c>
      <c r="E221" s="440" t="s">
        <v>35</v>
      </c>
      <c r="F221" s="167">
        <f>SUM(F223)</f>
        <v>0</v>
      </c>
      <c r="G221" s="167">
        <f>SUM(G223)</f>
        <v>0</v>
      </c>
      <c r="H221" s="168">
        <f>SUM(H223)</f>
        <v>0</v>
      </c>
      <c r="I221" s="133"/>
      <c r="J221" s="133"/>
      <c r="K221" s="133"/>
      <c r="L221" s="133"/>
      <c r="M221" s="133"/>
      <c r="N221" s="133"/>
    </row>
    <row r="222" spans="1:14" ht="12.75">
      <c r="A222" s="441"/>
      <c r="B222" s="437"/>
      <c r="C222" s="73"/>
      <c r="D222" s="442"/>
      <c r="E222" s="440"/>
      <c r="F222" s="179"/>
      <c r="G222" s="179"/>
      <c r="H222" s="180"/>
      <c r="I222" s="133"/>
      <c r="J222" s="133"/>
      <c r="K222" s="133"/>
      <c r="L222" s="133"/>
      <c r="M222" s="133"/>
      <c r="N222" s="133"/>
    </row>
    <row r="223" spans="1:14" ht="13.5" thickBot="1">
      <c r="A223" s="441">
        <v>2521</v>
      </c>
      <c r="B223" s="456" t="s">
        <v>552</v>
      </c>
      <c r="C223" s="73">
        <v>2</v>
      </c>
      <c r="D223" s="442">
        <v>1</v>
      </c>
      <c r="E223" s="440" t="s">
        <v>36</v>
      </c>
      <c r="F223" s="186">
        <f>SUM(G223:H223)</f>
        <v>0</v>
      </c>
      <c r="G223" s="179">
        <f>G224+G225</f>
        <v>0</v>
      </c>
      <c r="H223" s="180">
        <f>H224+H225</f>
        <v>0</v>
      </c>
      <c r="I223" s="133"/>
      <c r="J223" s="133"/>
      <c r="K223" s="133"/>
      <c r="L223" s="133"/>
      <c r="M223" s="133"/>
      <c r="N223" s="133"/>
    </row>
    <row r="224" spans="1:14" ht="13.5" thickBot="1">
      <c r="A224" s="441"/>
      <c r="B224" s="456"/>
      <c r="C224" s="73"/>
      <c r="D224" s="442"/>
      <c r="E224" s="460">
        <v>4251</v>
      </c>
      <c r="F224" s="186">
        <f>SUM(G224:H224)</f>
        <v>0</v>
      </c>
      <c r="G224" s="167"/>
      <c r="H224" s="168"/>
      <c r="I224" s="133"/>
      <c r="J224" s="133"/>
      <c r="K224" s="133"/>
      <c r="L224" s="133"/>
      <c r="M224" s="133"/>
      <c r="N224" s="133"/>
    </row>
    <row r="225" spans="1:14" ht="13.5" thickBot="1">
      <c r="A225" s="441"/>
      <c r="B225" s="456"/>
      <c r="C225" s="73"/>
      <c r="D225" s="442"/>
      <c r="E225" s="460"/>
      <c r="F225" s="186">
        <f>SUM(G225:H225)</f>
        <v>0</v>
      </c>
      <c r="G225" s="167"/>
      <c r="H225" s="168"/>
      <c r="I225" s="133"/>
      <c r="J225" s="133"/>
      <c r="K225" s="133"/>
      <c r="L225" s="133"/>
      <c r="M225" s="133"/>
      <c r="N225" s="133"/>
    </row>
    <row r="226" spans="1:14" ht="25.5">
      <c r="A226" s="441">
        <v>2530</v>
      </c>
      <c r="B226" s="456" t="s">
        <v>552</v>
      </c>
      <c r="C226" s="73">
        <v>3</v>
      </c>
      <c r="D226" s="442">
        <v>0</v>
      </c>
      <c r="E226" s="440" t="s">
        <v>37</v>
      </c>
      <c r="F226" s="167">
        <f>SUM(F228)</f>
        <v>0</v>
      </c>
      <c r="G226" s="167">
        <f>SUM(G228)</f>
        <v>0</v>
      </c>
      <c r="H226" s="168">
        <f>SUM(H228)</f>
        <v>0</v>
      </c>
      <c r="I226" s="133"/>
      <c r="J226" s="133"/>
      <c r="K226" s="133"/>
      <c r="L226" s="133"/>
      <c r="M226" s="133"/>
      <c r="N226" s="133"/>
    </row>
    <row r="227" spans="1:14" ht="12.75">
      <c r="A227" s="441"/>
      <c r="B227" s="437"/>
      <c r="C227" s="73"/>
      <c r="D227" s="442"/>
      <c r="E227" s="440" t="s">
        <v>285</v>
      </c>
      <c r="F227" s="167"/>
      <c r="G227" s="167"/>
      <c r="H227" s="168"/>
      <c r="I227" s="133"/>
      <c r="J227" s="133"/>
      <c r="K227" s="133"/>
      <c r="L227" s="133"/>
      <c r="M227" s="133"/>
      <c r="N227" s="133"/>
    </row>
    <row r="228" spans="1:14" ht="26.25" thickBot="1">
      <c r="A228" s="441">
        <v>2531</v>
      </c>
      <c r="B228" s="456" t="s">
        <v>552</v>
      </c>
      <c r="C228" s="73">
        <v>3</v>
      </c>
      <c r="D228" s="442">
        <v>1</v>
      </c>
      <c r="E228" s="440" t="s">
        <v>37</v>
      </c>
      <c r="F228" s="186">
        <f>SUM(G228:H228)</f>
        <v>0</v>
      </c>
      <c r="G228" s="186">
        <f>G229+G230</f>
        <v>0</v>
      </c>
      <c r="H228" s="186">
        <f>H229+H230</f>
        <v>0</v>
      </c>
      <c r="I228" s="133"/>
      <c r="J228" s="133"/>
      <c r="K228" s="133"/>
      <c r="L228" s="133"/>
      <c r="M228" s="133"/>
      <c r="N228" s="133"/>
    </row>
    <row r="229" spans="1:14" ht="13.5" thickBot="1">
      <c r="A229" s="441"/>
      <c r="B229" s="456"/>
      <c r="C229" s="73"/>
      <c r="D229" s="442"/>
      <c r="E229" s="440">
        <v>4213</v>
      </c>
      <c r="F229" s="186">
        <f>SUM(G229:H229)</f>
        <v>0</v>
      </c>
      <c r="G229" s="179"/>
      <c r="H229" s="180"/>
      <c r="I229" s="133"/>
      <c r="J229" s="133"/>
      <c r="K229" s="133"/>
      <c r="L229" s="133"/>
      <c r="M229" s="133"/>
      <c r="N229" s="133"/>
    </row>
    <row r="230" spans="1:14" ht="13.5" thickBot="1">
      <c r="A230" s="441"/>
      <c r="B230" s="456"/>
      <c r="C230" s="73"/>
      <c r="D230" s="442"/>
      <c r="E230" s="440">
        <v>5113</v>
      </c>
      <c r="F230" s="186">
        <f>SUM(G230:H230)</f>
        <v>0</v>
      </c>
      <c r="G230" s="179"/>
      <c r="H230" s="180"/>
      <c r="I230" s="133"/>
      <c r="J230" s="133"/>
      <c r="K230" s="133"/>
      <c r="L230" s="133"/>
      <c r="M230" s="133"/>
      <c r="N230" s="133"/>
    </row>
    <row r="231" spans="1:14" ht="25.5">
      <c r="A231" s="441">
        <v>2540</v>
      </c>
      <c r="B231" s="456" t="s">
        <v>552</v>
      </c>
      <c r="C231" s="73">
        <v>4</v>
      </c>
      <c r="D231" s="442">
        <v>0</v>
      </c>
      <c r="E231" s="440" t="s">
        <v>38</v>
      </c>
      <c r="F231" s="167">
        <f>SUM(F233)</f>
        <v>0</v>
      </c>
      <c r="G231" s="167">
        <f>SUM(G233)</f>
        <v>0</v>
      </c>
      <c r="H231" s="168">
        <f>SUM(H233)</f>
        <v>0</v>
      </c>
      <c r="I231" s="133"/>
      <c r="J231" s="133"/>
      <c r="K231" s="133"/>
      <c r="L231" s="133"/>
      <c r="M231" s="133"/>
      <c r="N231" s="133"/>
    </row>
    <row r="232" spans="1:14" ht="12.75">
      <c r="A232" s="441"/>
      <c r="B232" s="437"/>
      <c r="C232" s="73"/>
      <c r="D232" s="442"/>
      <c r="E232" s="440" t="s">
        <v>285</v>
      </c>
      <c r="F232" s="167"/>
      <c r="G232" s="167"/>
      <c r="H232" s="168"/>
      <c r="I232" s="133"/>
      <c r="J232" s="133"/>
      <c r="K232" s="133"/>
      <c r="L232" s="133"/>
      <c r="M232" s="133"/>
      <c r="N232" s="133"/>
    </row>
    <row r="233" spans="1:14" ht="26.25" thickBot="1">
      <c r="A233" s="441">
        <v>2541</v>
      </c>
      <c r="B233" s="456" t="s">
        <v>552</v>
      </c>
      <c r="C233" s="73">
        <v>4</v>
      </c>
      <c r="D233" s="442">
        <v>1</v>
      </c>
      <c r="E233" s="440" t="s">
        <v>38</v>
      </c>
      <c r="F233" s="186">
        <f>SUM(G233:H233)</f>
        <v>0</v>
      </c>
      <c r="G233" s="179">
        <f>G234+G235</f>
        <v>0</v>
      </c>
      <c r="H233" s="180">
        <f>H234+H235</f>
        <v>0</v>
      </c>
      <c r="I233" s="133"/>
      <c r="J233" s="133"/>
      <c r="K233" s="133"/>
      <c r="L233" s="133"/>
      <c r="M233" s="133"/>
      <c r="N233" s="133"/>
    </row>
    <row r="234" spans="1:14" ht="13.5" thickBot="1">
      <c r="A234" s="441"/>
      <c r="B234" s="456"/>
      <c r="C234" s="73"/>
      <c r="D234" s="442"/>
      <c r="E234" s="440">
        <v>4239</v>
      </c>
      <c r="F234" s="186">
        <f>SUM(G234:H234)</f>
        <v>0</v>
      </c>
      <c r="G234" s="167"/>
      <c r="H234" s="168"/>
      <c r="I234" s="133"/>
      <c r="J234" s="133"/>
      <c r="K234" s="133"/>
      <c r="L234" s="133"/>
      <c r="M234" s="133"/>
      <c r="N234" s="133"/>
    </row>
    <row r="235" spans="1:14" ht="13.5" thickBot="1">
      <c r="A235" s="441"/>
      <c r="B235" s="456"/>
      <c r="C235" s="73"/>
      <c r="D235" s="442"/>
      <c r="E235" s="440"/>
      <c r="F235" s="186">
        <f>SUM(G235:H235)</f>
        <v>0</v>
      </c>
      <c r="G235" s="167"/>
      <c r="H235" s="168"/>
      <c r="I235" s="133"/>
      <c r="J235" s="133"/>
      <c r="K235" s="133"/>
      <c r="L235" s="133"/>
      <c r="M235" s="133"/>
      <c r="N235" s="133"/>
    </row>
    <row r="236" spans="1:14" ht="38.25">
      <c r="A236" s="441">
        <v>2550</v>
      </c>
      <c r="B236" s="456" t="s">
        <v>552</v>
      </c>
      <c r="C236" s="73">
        <v>5</v>
      </c>
      <c r="D236" s="442">
        <v>0</v>
      </c>
      <c r="E236" s="440" t="s">
        <v>39</v>
      </c>
      <c r="F236" s="167">
        <f>SUM(F238)</f>
        <v>0</v>
      </c>
      <c r="G236" s="167">
        <f>SUM(G238)</f>
        <v>0</v>
      </c>
      <c r="H236" s="168">
        <f>SUM(H238)</f>
        <v>0</v>
      </c>
      <c r="I236" s="133"/>
      <c r="J236" s="133"/>
      <c r="K236" s="133"/>
      <c r="L236" s="133"/>
      <c r="M236" s="133"/>
      <c r="N236" s="133"/>
    </row>
    <row r="237" spans="1:14" ht="12.75">
      <c r="A237" s="441"/>
      <c r="B237" s="437"/>
      <c r="C237" s="73"/>
      <c r="D237" s="442"/>
      <c r="E237" s="440" t="s">
        <v>285</v>
      </c>
      <c r="F237" s="167"/>
      <c r="G237" s="167"/>
      <c r="H237" s="168"/>
      <c r="I237" s="133"/>
      <c r="J237" s="133"/>
      <c r="K237" s="133"/>
      <c r="L237" s="133"/>
      <c r="M237" s="133"/>
      <c r="N237" s="133"/>
    </row>
    <row r="238" spans="1:14" ht="39" thickBot="1">
      <c r="A238" s="441">
        <v>2551</v>
      </c>
      <c r="B238" s="456" t="s">
        <v>552</v>
      </c>
      <c r="C238" s="73">
        <v>5</v>
      </c>
      <c r="D238" s="442">
        <v>1</v>
      </c>
      <c r="E238" s="440" t="s">
        <v>39</v>
      </c>
      <c r="F238" s="186">
        <f>SUM(G238:H238)</f>
        <v>0</v>
      </c>
      <c r="G238" s="186"/>
      <c r="H238" s="187"/>
      <c r="I238" s="133"/>
      <c r="J238" s="133"/>
      <c r="K238" s="133"/>
      <c r="L238" s="133"/>
      <c r="M238" s="133"/>
      <c r="N238" s="133"/>
    </row>
    <row r="239" spans="1:14" ht="25.5">
      <c r="A239" s="441">
        <v>2560</v>
      </c>
      <c r="B239" s="456" t="s">
        <v>552</v>
      </c>
      <c r="C239" s="73">
        <v>6</v>
      </c>
      <c r="D239" s="442">
        <v>0</v>
      </c>
      <c r="E239" s="440" t="s">
        <v>40</v>
      </c>
      <c r="F239" s="167">
        <f>SUM(F241)</f>
        <v>1000</v>
      </c>
      <c r="G239" s="167">
        <f>SUM(G241)</f>
        <v>1000</v>
      </c>
      <c r="H239" s="168">
        <f>SUM(H241)</f>
        <v>0</v>
      </c>
      <c r="I239" s="133"/>
      <c r="J239" s="133"/>
      <c r="K239" s="133"/>
      <c r="L239" s="133"/>
      <c r="M239" s="133"/>
      <c r="N239" s="133"/>
    </row>
    <row r="240" spans="1:14" ht="12.75">
      <c r="A240" s="441"/>
      <c r="B240" s="437"/>
      <c r="C240" s="73"/>
      <c r="D240" s="442"/>
      <c r="E240" s="440" t="s">
        <v>285</v>
      </c>
      <c r="F240" s="167"/>
      <c r="G240" s="167"/>
      <c r="H240" s="168"/>
      <c r="I240" s="133"/>
      <c r="J240" s="133"/>
      <c r="K240" s="133"/>
      <c r="L240" s="133"/>
      <c r="M240" s="133"/>
      <c r="N240" s="133"/>
    </row>
    <row r="241" spans="1:14" ht="26.25" thickBot="1">
      <c r="A241" s="441">
        <v>2561</v>
      </c>
      <c r="B241" s="456" t="s">
        <v>552</v>
      </c>
      <c r="C241" s="73">
        <v>6</v>
      </c>
      <c r="D241" s="442">
        <v>1</v>
      </c>
      <c r="E241" s="440" t="s">
        <v>40</v>
      </c>
      <c r="F241" s="186">
        <f>SUM(G241:H241)</f>
        <v>1000</v>
      </c>
      <c r="G241" s="179">
        <f>SUM(G242:G244)</f>
        <v>1000</v>
      </c>
      <c r="H241" s="179">
        <f>SUM(H242:H244)</f>
        <v>0</v>
      </c>
      <c r="I241" s="133"/>
      <c r="J241" s="133"/>
      <c r="K241" s="133"/>
      <c r="L241" s="133"/>
      <c r="M241" s="133"/>
      <c r="N241" s="133"/>
    </row>
    <row r="242" spans="1:14" ht="13.5" thickBot="1">
      <c r="A242" s="441"/>
      <c r="B242" s="456"/>
      <c r="C242" s="73"/>
      <c r="D242" s="442"/>
      <c r="E242" s="449" t="s">
        <v>520</v>
      </c>
      <c r="F242" s="186">
        <f>SUM(G242:H242)</f>
        <v>1000</v>
      </c>
      <c r="G242" s="167">
        <v>1000</v>
      </c>
      <c r="H242" s="168"/>
      <c r="I242" s="133"/>
      <c r="J242" s="133"/>
      <c r="K242" s="133"/>
      <c r="L242" s="133"/>
      <c r="M242" s="133"/>
      <c r="N242" s="133"/>
    </row>
    <row r="243" spans="1:14" ht="13.5" thickBot="1">
      <c r="A243" s="441"/>
      <c r="B243" s="456"/>
      <c r="C243" s="73"/>
      <c r="D243" s="442"/>
      <c r="E243" s="440"/>
      <c r="F243" s="186"/>
      <c r="G243" s="167"/>
      <c r="H243" s="168"/>
      <c r="I243" s="133"/>
      <c r="J243" s="133"/>
      <c r="K243" s="133"/>
      <c r="L243" s="133"/>
      <c r="M243" s="133"/>
      <c r="N243" s="133"/>
    </row>
    <row r="244" spans="1:14" ht="13.5" thickBot="1">
      <c r="A244" s="441"/>
      <c r="B244" s="456"/>
      <c r="C244" s="73"/>
      <c r="D244" s="442"/>
      <c r="E244" s="440"/>
      <c r="F244" s="186">
        <f>SUM(G244:H244)</f>
        <v>0</v>
      </c>
      <c r="G244" s="167"/>
      <c r="H244" s="168"/>
      <c r="I244" s="133"/>
      <c r="J244" s="133"/>
      <c r="K244" s="133"/>
      <c r="L244" s="133"/>
      <c r="M244" s="133"/>
      <c r="N244" s="133"/>
    </row>
    <row r="245" spans="1:14" ht="51">
      <c r="A245" s="441">
        <v>2600</v>
      </c>
      <c r="B245" s="456" t="s">
        <v>553</v>
      </c>
      <c r="C245" s="457">
        <v>0</v>
      </c>
      <c r="D245" s="458">
        <v>0</v>
      </c>
      <c r="E245" s="459" t="s">
        <v>508</v>
      </c>
      <c r="F245" s="188">
        <f>SUM(F247,F252,F255,F261,F271,F274,)</f>
        <v>28128</v>
      </c>
      <c r="G245" s="188">
        <f>SUM(G247,G252,G255,G261,G271,G274,)</f>
        <v>28128</v>
      </c>
      <c r="H245" s="189">
        <f>SUM(H247,H252,H255,H261,H271,H274,)</f>
        <v>0</v>
      </c>
      <c r="I245" s="133"/>
      <c r="J245" s="133"/>
      <c r="K245" s="133"/>
      <c r="L245" s="133"/>
      <c r="M245" s="133"/>
      <c r="N245" s="133"/>
    </row>
    <row r="246" spans="1:14" ht="12.75">
      <c r="A246" s="37"/>
      <c r="B246" s="437"/>
      <c r="C246" s="34"/>
      <c r="D246" s="438"/>
      <c r="E246" s="440" t="s">
        <v>284</v>
      </c>
      <c r="F246" s="190"/>
      <c r="G246" s="190"/>
      <c r="H246" s="191"/>
      <c r="I246" s="133"/>
      <c r="J246" s="133"/>
      <c r="K246" s="133"/>
      <c r="L246" s="133"/>
      <c r="M246" s="133"/>
      <c r="N246" s="133"/>
    </row>
    <row r="247" spans="1:14" ht="12.75">
      <c r="A247" s="441">
        <v>2610</v>
      </c>
      <c r="B247" s="456" t="s">
        <v>553</v>
      </c>
      <c r="C247" s="73">
        <v>1</v>
      </c>
      <c r="D247" s="442">
        <v>0</v>
      </c>
      <c r="E247" s="440" t="s">
        <v>41</v>
      </c>
      <c r="F247" s="167">
        <f>SUM(F249)</f>
        <v>0</v>
      </c>
      <c r="G247" s="167">
        <f>SUM(G249)</f>
        <v>0</v>
      </c>
      <c r="H247" s="168">
        <f>SUM(H249)</f>
        <v>0</v>
      </c>
      <c r="I247" s="133"/>
      <c r="J247" s="133"/>
      <c r="K247" s="133"/>
      <c r="L247" s="133"/>
      <c r="M247" s="133"/>
      <c r="N247" s="133"/>
    </row>
    <row r="248" spans="1:14" ht="12.75">
      <c r="A248" s="441"/>
      <c r="B248" s="437"/>
      <c r="C248" s="73"/>
      <c r="D248" s="442"/>
      <c r="E248" s="440" t="s">
        <v>285</v>
      </c>
      <c r="F248" s="167"/>
      <c r="G248" s="167"/>
      <c r="H248" s="168"/>
      <c r="I248" s="133"/>
      <c r="J248" s="133"/>
      <c r="K248" s="133"/>
      <c r="L248" s="133"/>
      <c r="M248" s="133"/>
      <c r="N248" s="133"/>
    </row>
    <row r="249" spans="1:14" ht="13.5" thickBot="1">
      <c r="A249" s="441">
        <v>2611</v>
      </c>
      <c r="B249" s="456" t="s">
        <v>553</v>
      </c>
      <c r="C249" s="73">
        <v>1</v>
      </c>
      <c r="D249" s="442">
        <v>1</v>
      </c>
      <c r="E249" s="440" t="s">
        <v>42</v>
      </c>
      <c r="F249" s="186">
        <f>SUM(G249:H249)</f>
        <v>0</v>
      </c>
      <c r="G249" s="179">
        <f>G250+G251</f>
        <v>0</v>
      </c>
      <c r="H249" s="180">
        <f>H250+H251</f>
        <v>0</v>
      </c>
      <c r="I249" s="133"/>
      <c r="J249" s="133"/>
      <c r="K249" s="133"/>
      <c r="L249" s="133"/>
      <c r="M249" s="133"/>
      <c r="N249" s="133"/>
    </row>
    <row r="250" spans="1:14" ht="13.5" thickBot="1">
      <c r="A250" s="441"/>
      <c r="B250" s="456"/>
      <c r="C250" s="73"/>
      <c r="D250" s="442"/>
      <c r="E250" s="440">
        <v>4251</v>
      </c>
      <c r="F250" s="186">
        <f>SUM(G250:H250)</f>
        <v>0</v>
      </c>
      <c r="G250" s="167"/>
      <c r="H250" s="168"/>
      <c r="I250" s="133"/>
      <c r="J250" s="133"/>
      <c r="K250" s="133"/>
      <c r="L250" s="133"/>
      <c r="M250" s="133"/>
      <c r="N250" s="133"/>
    </row>
    <row r="251" spans="1:14" ht="13.5" thickBot="1">
      <c r="A251" s="441"/>
      <c r="B251" s="456"/>
      <c r="C251" s="73"/>
      <c r="D251" s="442"/>
      <c r="E251" s="440"/>
      <c r="F251" s="186">
        <f>SUM(G251:H251)</f>
        <v>0</v>
      </c>
      <c r="G251" s="167"/>
      <c r="H251" s="168"/>
      <c r="I251" s="133"/>
      <c r="J251" s="133"/>
      <c r="K251" s="133"/>
      <c r="L251" s="133"/>
      <c r="M251" s="133"/>
      <c r="N251" s="133"/>
    </row>
    <row r="252" spans="1:14" ht="12.75">
      <c r="A252" s="441">
        <v>2620</v>
      </c>
      <c r="B252" s="456" t="s">
        <v>553</v>
      </c>
      <c r="C252" s="73">
        <v>2</v>
      </c>
      <c r="D252" s="442">
        <v>0</v>
      </c>
      <c r="E252" s="440" t="s">
        <v>43</v>
      </c>
      <c r="F252" s="167">
        <f>SUM(F254)</f>
        <v>0</v>
      </c>
      <c r="G252" s="167">
        <f>SUM(G254)</f>
        <v>0</v>
      </c>
      <c r="H252" s="168">
        <f>SUM(H254)</f>
        <v>0</v>
      </c>
      <c r="I252" s="133"/>
      <c r="J252" s="133"/>
      <c r="K252" s="133"/>
      <c r="L252" s="133"/>
      <c r="M252" s="133"/>
      <c r="N252" s="133"/>
    </row>
    <row r="253" spans="1:14" ht="12.75">
      <c r="A253" s="441"/>
      <c r="B253" s="437"/>
      <c r="C253" s="73"/>
      <c r="D253" s="442"/>
      <c r="E253" s="440" t="s">
        <v>285</v>
      </c>
      <c r="F253" s="167"/>
      <c r="G253" s="167"/>
      <c r="H253" s="168"/>
      <c r="I253" s="133"/>
      <c r="J253" s="133"/>
      <c r="K253" s="133"/>
      <c r="L253" s="133"/>
      <c r="M253" s="133"/>
      <c r="N253" s="133"/>
    </row>
    <row r="254" spans="1:14" ht="13.5" thickBot="1">
      <c r="A254" s="441">
        <v>2621</v>
      </c>
      <c r="B254" s="456" t="s">
        <v>553</v>
      </c>
      <c r="C254" s="73">
        <v>2</v>
      </c>
      <c r="D254" s="442">
        <v>1</v>
      </c>
      <c r="E254" s="440" t="s">
        <v>43</v>
      </c>
      <c r="F254" s="186">
        <f>SUM(G254:H254)</f>
        <v>0</v>
      </c>
      <c r="G254" s="186"/>
      <c r="H254" s="187"/>
      <c r="I254" s="133"/>
      <c r="J254" s="133"/>
      <c r="K254" s="133"/>
      <c r="L254" s="133"/>
      <c r="M254" s="133"/>
      <c r="N254" s="133"/>
    </row>
    <row r="255" spans="1:14" ht="12.75">
      <c r="A255" s="441">
        <v>2630</v>
      </c>
      <c r="B255" s="456" t="s">
        <v>553</v>
      </c>
      <c r="C255" s="73">
        <v>3</v>
      </c>
      <c r="D255" s="442">
        <v>0</v>
      </c>
      <c r="E255" s="440" t="s">
        <v>44</v>
      </c>
      <c r="F255" s="167">
        <f>SUM(F257)</f>
        <v>8248</v>
      </c>
      <c r="G255" s="167">
        <f>SUM(G257)</f>
        <v>8248</v>
      </c>
      <c r="H255" s="168">
        <f>SUM(H257)</f>
        <v>0</v>
      </c>
      <c r="I255" s="133"/>
      <c r="J255" s="133"/>
      <c r="K255" s="133"/>
      <c r="L255" s="133"/>
      <c r="M255" s="133"/>
      <c r="N255" s="133"/>
    </row>
    <row r="256" spans="1:14" ht="12.75">
      <c r="A256" s="441"/>
      <c r="B256" s="437"/>
      <c r="C256" s="73"/>
      <c r="D256" s="442"/>
      <c r="E256" s="440" t="s">
        <v>285</v>
      </c>
      <c r="F256" s="167"/>
      <c r="G256" s="167"/>
      <c r="H256" s="168"/>
      <c r="I256" s="133"/>
      <c r="J256" s="133"/>
      <c r="K256" s="133"/>
      <c r="L256" s="133"/>
      <c r="M256" s="133"/>
      <c r="N256" s="133"/>
    </row>
    <row r="257" spans="1:14" ht="13.5" thickBot="1">
      <c r="A257" s="441">
        <v>2631</v>
      </c>
      <c r="B257" s="456" t="s">
        <v>553</v>
      </c>
      <c r="C257" s="73">
        <v>3</v>
      </c>
      <c r="D257" s="442">
        <v>1</v>
      </c>
      <c r="E257" s="440" t="s">
        <v>45</v>
      </c>
      <c r="F257" s="186">
        <f>SUM(G257:H257)</f>
        <v>8248</v>
      </c>
      <c r="G257" s="179">
        <f>G258+G259+G260</f>
        <v>8248</v>
      </c>
      <c r="H257" s="180">
        <f>H258+H259+H260</f>
        <v>0</v>
      </c>
      <c r="I257" s="133"/>
      <c r="J257" s="133"/>
      <c r="K257" s="133"/>
      <c r="L257" s="133"/>
      <c r="M257" s="133"/>
      <c r="N257" s="133"/>
    </row>
    <row r="258" spans="1:14" ht="39" thickBot="1">
      <c r="A258" s="441"/>
      <c r="B258" s="456"/>
      <c r="C258" s="73"/>
      <c r="D258" s="442"/>
      <c r="E258" s="449" t="s">
        <v>542</v>
      </c>
      <c r="F258" s="186">
        <f>SUM(G258:H258)</f>
        <v>8148</v>
      </c>
      <c r="G258" s="167">
        <v>8148</v>
      </c>
      <c r="H258" s="168"/>
      <c r="I258" s="133"/>
      <c r="J258" s="133"/>
      <c r="K258" s="133"/>
      <c r="L258" s="133"/>
      <c r="M258" s="133"/>
      <c r="N258" s="133"/>
    </row>
    <row r="259" spans="1:14" ht="13.5" thickBot="1">
      <c r="A259" s="441"/>
      <c r="B259" s="456"/>
      <c r="C259" s="73"/>
      <c r="D259" s="442"/>
      <c r="E259" s="460" t="s">
        <v>543</v>
      </c>
      <c r="F259" s="186">
        <f>SUM(G259:H259)</f>
        <v>100</v>
      </c>
      <c r="G259" s="167">
        <v>100</v>
      </c>
      <c r="H259" s="168"/>
      <c r="I259" s="133"/>
      <c r="J259" s="133"/>
      <c r="K259" s="133"/>
      <c r="L259" s="133"/>
      <c r="M259" s="133"/>
      <c r="N259" s="133"/>
    </row>
    <row r="260" spans="1:14" ht="13.5" thickBot="1">
      <c r="A260" s="441"/>
      <c r="B260" s="456"/>
      <c r="C260" s="73"/>
      <c r="D260" s="442"/>
      <c r="E260" s="460">
        <v>4823</v>
      </c>
      <c r="F260" s="186">
        <f>SUM(G260:H260)</f>
        <v>0</v>
      </c>
      <c r="G260" s="167"/>
      <c r="H260" s="168"/>
      <c r="I260" s="133"/>
      <c r="J260" s="133"/>
      <c r="K260" s="133"/>
      <c r="L260" s="133"/>
      <c r="M260" s="133"/>
      <c r="N260" s="133"/>
    </row>
    <row r="261" spans="1:14" ht="12.75">
      <c r="A261" s="441">
        <v>2640</v>
      </c>
      <c r="B261" s="456" t="s">
        <v>553</v>
      </c>
      <c r="C261" s="73">
        <v>4</v>
      </c>
      <c r="D261" s="442">
        <v>0</v>
      </c>
      <c r="E261" s="440" t="s">
        <v>46</v>
      </c>
      <c r="F261" s="167">
        <f>SUM(F263)</f>
        <v>19880</v>
      </c>
      <c r="G261" s="167">
        <f>SUM(G263)</f>
        <v>19880</v>
      </c>
      <c r="H261" s="168">
        <f>SUM(H263)</f>
        <v>0</v>
      </c>
      <c r="I261" s="133"/>
      <c r="J261" s="133"/>
      <c r="K261" s="133"/>
      <c r="L261" s="133"/>
      <c r="M261" s="133"/>
      <c r="N261" s="133"/>
    </row>
    <row r="262" spans="1:14" ht="12.75">
      <c r="A262" s="441"/>
      <c r="B262" s="437"/>
      <c r="C262" s="73"/>
      <c r="D262" s="442"/>
      <c r="E262" s="440" t="s">
        <v>285</v>
      </c>
      <c r="F262" s="167"/>
      <c r="G262" s="167"/>
      <c r="H262" s="168"/>
      <c r="I262" s="133"/>
      <c r="J262" s="133"/>
      <c r="K262" s="133"/>
      <c r="L262" s="133"/>
      <c r="M262" s="133"/>
      <c r="N262" s="133"/>
    </row>
    <row r="263" spans="1:14" ht="13.5" thickBot="1">
      <c r="A263" s="441">
        <v>2641</v>
      </c>
      <c r="B263" s="456" t="s">
        <v>553</v>
      </c>
      <c r="C263" s="73">
        <v>4</v>
      </c>
      <c r="D263" s="442">
        <v>1</v>
      </c>
      <c r="E263" s="440" t="s">
        <v>47</v>
      </c>
      <c r="F263" s="186">
        <f aca="true" t="shared" si="8" ref="F263:F270">SUM(G263:H263)</f>
        <v>19880</v>
      </c>
      <c r="G263" s="179">
        <f>G264+G265+G266+G267+G268+G269+G270</f>
        <v>19880</v>
      </c>
      <c r="H263" s="179">
        <f>H264+H265+H266+H267+H268+H269+H270</f>
        <v>0</v>
      </c>
      <c r="I263" s="133"/>
      <c r="J263" s="133"/>
      <c r="K263" s="133"/>
      <c r="L263" s="133"/>
      <c r="M263" s="133"/>
      <c r="N263" s="133"/>
    </row>
    <row r="264" spans="1:14" ht="13.5" thickBot="1">
      <c r="A264" s="441"/>
      <c r="B264" s="456"/>
      <c r="C264" s="73"/>
      <c r="D264" s="442"/>
      <c r="E264" s="440" t="s">
        <v>544</v>
      </c>
      <c r="F264" s="186">
        <f t="shared" si="8"/>
        <v>11000</v>
      </c>
      <c r="G264" s="167">
        <v>11000</v>
      </c>
      <c r="H264" s="168"/>
      <c r="I264" s="133"/>
      <c r="J264" s="133"/>
      <c r="K264" s="133"/>
      <c r="L264" s="133"/>
      <c r="M264" s="133"/>
      <c r="N264" s="133"/>
    </row>
    <row r="265" spans="1:14" ht="39" thickBot="1">
      <c r="A265" s="441"/>
      <c r="B265" s="456"/>
      <c r="C265" s="73"/>
      <c r="D265" s="442"/>
      <c r="E265" s="449" t="s">
        <v>542</v>
      </c>
      <c r="F265" s="186">
        <f t="shared" si="8"/>
        <v>6000</v>
      </c>
      <c r="G265" s="167">
        <v>6000</v>
      </c>
      <c r="H265" s="168"/>
      <c r="I265" s="133"/>
      <c r="J265" s="133"/>
      <c r="K265" s="133"/>
      <c r="L265" s="133"/>
      <c r="M265" s="133"/>
      <c r="N265" s="133"/>
    </row>
    <row r="266" spans="1:14" ht="13.5" thickBot="1">
      <c r="A266" s="441"/>
      <c r="B266" s="456"/>
      <c r="C266" s="73"/>
      <c r="D266" s="442"/>
      <c r="E266" s="449" t="s">
        <v>539</v>
      </c>
      <c r="F266" s="186">
        <f t="shared" si="8"/>
        <v>2880</v>
      </c>
      <c r="G266" s="167">
        <v>2880</v>
      </c>
      <c r="H266" s="168"/>
      <c r="I266" s="133"/>
      <c r="J266" s="133"/>
      <c r="K266" s="133"/>
      <c r="L266" s="133"/>
      <c r="M266" s="133"/>
      <c r="N266" s="133"/>
    </row>
    <row r="267" spans="1:14" ht="13.5" thickBot="1">
      <c r="A267" s="441"/>
      <c r="B267" s="456"/>
      <c r="C267" s="73"/>
      <c r="D267" s="442"/>
      <c r="E267" s="440"/>
      <c r="F267" s="186">
        <f t="shared" si="8"/>
        <v>0</v>
      </c>
      <c r="G267" s="167"/>
      <c r="H267" s="168"/>
      <c r="I267" s="133"/>
      <c r="J267" s="133"/>
      <c r="K267" s="133"/>
      <c r="L267" s="133"/>
      <c r="M267" s="133"/>
      <c r="N267" s="133"/>
    </row>
    <row r="268" spans="1:14" ht="13.5" thickBot="1">
      <c r="A268" s="441"/>
      <c r="B268" s="456"/>
      <c r="C268" s="73"/>
      <c r="D268" s="442"/>
      <c r="E268" s="440"/>
      <c r="F268" s="186">
        <f t="shared" si="8"/>
        <v>0</v>
      </c>
      <c r="G268" s="167"/>
      <c r="H268" s="168"/>
      <c r="I268" s="133"/>
      <c r="J268" s="133"/>
      <c r="K268" s="133"/>
      <c r="L268" s="133"/>
      <c r="M268" s="133"/>
      <c r="N268" s="133"/>
    </row>
    <row r="269" spans="1:14" ht="13.5" thickBot="1">
      <c r="A269" s="441"/>
      <c r="B269" s="456"/>
      <c r="C269" s="73"/>
      <c r="D269" s="442"/>
      <c r="E269" s="440"/>
      <c r="F269" s="186">
        <f t="shared" si="8"/>
        <v>0</v>
      </c>
      <c r="G269" s="167"/>
      <c r="H269" s="168"/>
      <c r="I269" s="133"/>
      <c r="J269" s="133"/>
      <c r="K269" s="133"/>
      <c r="L269" s="133"/>
      <c r="M269" s="133"/>
      <c r="N269" s="133"/>
    </row>
    <row r="270" spans="1:14" ht="13.5" thickBot="1">
      <c r="A270" s="441"/>
      <c r="B270" s="456"/>
      <c r="C270" s="73"/>
      <c r="D270" s="442"/>
      <c r="E270" s="440"/>
      <c r="F270" s="186">
        <f t="shared" si="8"/>
        <v>0</v>
      </c>
      <c r="G270" s="167"/>
      <c r="H270" s="168"/>
      <c r="I270" s="133"/>
      <c r="J270" s="133"/>
      <c r="K270" s="133"/>
      <c r="L270" s="133"/>
      <c r="M270" s="133"/>
      <c r="N270" s="133"/>
    </row>
    <row r="271" spans="1:14" ht="51">
      <c r="A271" s="441">
        <v>2650</v>
      </c>
      <c r="B271" s="456" t="s">
        <v>553</v>
      </c>
      <c r="C271" s="73">
        <v>5</v>
      </c>
      <c r="D271" s="442">
        <v>0</v>
      </c>
      <c r="E271" s="440" t="s">
        <v>54</v>
      </c>
      <c r="F271" s="167">
        <f>SUM(F273)</f>
        <v>0</v>
      </c>
      <c r="G271" s="167">
        <f>SUM(G273)</f>
        <v>0</v>
      </c>
      <c r="H271" s="168">
        <f>SUM(H273)</f>
        <v>0</v>
      </c>
      <c r="I271" s="133"/>
      <c r="J271" s="133"/>
      <c r="K271" s="133"/>
      <c r="L271" s="133"/>
      <c r="M271" s="133"/>
      <c r="N271" s="133"/>
    </row>
    <row r="272" spans="1:14" ht="12.75">
      <c r="A272" s="441"/>
      <c r="B272" s="437"/>
      <c r="C272" s="73"/>
      <c r="D272" s="442"/>
      <c r="E272" s="440" t="s">
        <v>285</v>
      </c>
      <c r="F272" s="167"/>
      <c r="G272" s="167"/>
      <c r="H272" s="168"/>
      <c r="I272" s="133"/>
      <c r="J272" s="133"/>
      <c r="K272" s="133"/>
      <c r="L272" s="133"/>
      <c r="M272" s="133"/>
      <c r="N272" s="133"/>
    </row>
    <row r="273" spans="1:14" ht="51.75" thickBot="1">
      <c r="A273" s="441">
        <v>2651</v>
      </c>
      <c r="B273" s="456" t="s">
        <v>553</v>
      </c>
      <c r="C273" s="73">
        <v>5</v>
      </c>
      <c r="D273" s="442">
        <v>1</v>
      </c>
      <c r="E273" s="440" t="s">
        <v>54</v>
      </c>
      <c r="F273" s="186">
        <f>SUM(G273:H273)</f>
        <v>0</v>
      </c>
      <c r="G273" s="186"/>
      <c r="H273" s="187"/>
      <c r="I273" s="133"/>
      <c r="J273" s="133"/>
      <c r="K273" s="133"/>
      <c r="L273" s="133"/>
      <c r="M273" s="133"/>
      <c r="N273" s="133"/>
    </row>
    <row r="274" spans="1:14" ht="38.25">
      <c r="A274" s="441">
        <v>2660</v>
      </c>
      <c r="B274" s="456" t="s">
        <v>553</v>
      </c>
      <c r="C274" s="73">
        <v>6</v>
      </c>
      <c r="D274" s="442">
        <v>0</v>
      </c>
      <c r="E274" s="440" t="s">
        <v>58</v>
      </c>
      <c r="F274" s="167">
        <f>SUM(F276)</f>
        <v>0</v>
      </c>
      <c r="G274" s="167">
        <f>SUM(G276)</f>
        <v>0</v>
      </c>
      <c r="H274" s="168">
        <f>SUM(H276)</f>
        <v>0</v>
      </c>
      <c r="I274" s="133"/>
      <c r="J274" s="133"/>
      <c r="K274" s="133"/>
      <c r="L274" s="133"/>
      <c r="M274" s="133"/>
      <c r="N274" s="133"/>
    </row>
    <row r="275" spans="1:14" ht="12.75">
      <c r="A275" s="441"/>
      <c r="B275" s="437"/>
      <c r="C275" s="73"/>
      <c r="D275" s="442"/>
      <c r="E275" s="440" t="s">
        <v>285</v>
      </c>
      <c r="F275" s="167"/>
      <c r="G275" s="167"/>
      <c r="H275" s="168"/>
      <c r="I275" s="133"/>
      <c r="J275" s="133"/>
      <c r="K275" s="133"/>
      <c r="L275" s="133"/>
      <c r="M275" s="133"/>
      <c r="N275" s="133"/>
    </row>
    <row r="276" spans="1:14" ht="39" thickBot="1">
      <c r="A276" s="441">
        <v>2661</v>
      </c>
      <c r="B276" s="456" t="s">
        <v>553</v>
      </c>
      <c r="C276" s="73">
        <v>6</v>
      </c>
      <c r="D276" s="442">
        <v>1</v>
      </c>
      <c r="E276" s="440" t="s">
        <v>58</v>
      </c>
      <c r="F276" s="186">
        <f>SUM(G276:H276)</f>
        <v>0</v>
      </c>
      <c r="G276" s="179">
        <f>G277+G278</f>
        <v>0</v>
      </c>
      <c r="H276" s="180">
        <f>H277+H278</f>
        <v>0</v>
      </c>
      <c r="I276" s="133"/>
      <c r="J276" s="133"/>
      <c r="K276" s="133"/>
      <c r="L276" s="133"/>
      <c r="M276" s="133"/>
      <c r="N276" s="133"/>
    </row>
    <row r="277" spans="1:14" ht="13.5" thickBot="1">
      <c r="A277" s="441"/>
      <c r="B277" s="456"/>
      <c r="C277" s="73"/>
      <c r="D277" s="442"/>
      <c r="E277" s="440"/>
      <c r="F277" s="186">
        <f>SUM(G277:H277)</f>
        <v>0</v>
      </c>
      <c r="G277" s="167"/>
      <c r="H277" s="168"/>
      <c r="I277" s="133"/>
      <c r="J277" s="133"/>
      <c r="K277" s="133"/>
      <c r="L277" s="133"/>
      <c r="M277" s="133"/>
      <c r="N277" s="133"/>
    </row>
    <row r="278" spans="1:14" ht="13.5" thickBot="1">
      <c r="A278" s="441"/>
      <c r="B278" s="456"/>
      <c r="C278" s="73"/>
      <c r="D278" s="442"/>
      <c r="E278" s="440"/>
      <c r="F278" s="186">
        <f>SUM(G278:H278)</f>
        <v>0</v>
      </c>
      <c r="G278" s="167"/>
      <c r="H278" s="168"/>
      <c r="I278" s="133"/>
      <c r="J278" s="133"/>
      <c r="K278" s="133"/>
      <c r="L278" s="133"/>
      <c r="M278" s="133"/>
      <c r="N278" s="133"/>
    </row>
    <row r="279" spans="1:14" ht="38.25">
      <c r="A279" s="441">
        <v>2700</v>
      </c>
      <c r="B279" s="456" t="s">
        <v>554</v>
      </c>
      <c r="C279" s="457">
        <v>0</v>
      </c>
      <c r="D279" s="458">
        <v>0</v>
      </c>
      <c r="E279" s="459" t="s">
        <v>509</v>
      </c>
      <c r="F279" s="188">
        <f>SUM(F281,F286,F292,F298,F301,F304)</f>
        <v>0</v>
      </c>
      <c r="G279" s="188">
        <f>SUM(G281,G286,G292,G298,G301,G304)</f>
        <v>0</v>
      </c>
      <c r="H279" s="189">
        <f>SUM(H281,H286,H292,H298,H301,H304)</f>
        <v>0</v>
      </c>
      <c r="I279" s="133"/>
      <c r="J279" s="133"/>
      <c r="K279" s="133"/>
      <c r="L279" s="133"/>
      <c r="M279" s="133"/>
      <c r="N279" s="133"/>
    </row>
    <row r="280" spans="1:14" ht="12.75">
      <c r="A280" s="37"/>
      <c r="B280" s="437"/>
      <c r="C280" s="34"/>
      <c r="D280" s="438"/>
      <c r="E280" s="440" t="s">
        <v>284</v>
      </c>
      <c r="F280" s="190"/>
      <c r="G280" s="190"/>
      <c r="H280" s="191"/>
      <c r="I280" s="133"/>
      <c r="J280" s="133"/>
      <c r="K280" s="133"/>
      <c r="L280" s="133"/>
      <c r="M280" s="133"/>
      <c r="N280" s="133"/>
    </row>
    <row r="281" spans="1:14" ht="25.5">
      <c r="A281" s="441">
        <v>2710</v>
      </c>
      <c r="B281" s="456" t="s">
        <v>554</v>
      </c>
      <c r="C281" s="73">
        <v>1</v>
      </c>
      <c r="D281" s="442">
        <v>0</v>
      </c>
      <c r="E281" s="440" t="s">
        <v>59</v>
      </c>
      <c r="F281" s="167">
        <f>SUM(F283:F285)</f>
        <v>0</v>
      </c>
      <c r="G281" s="167">
        <f>SUM(G283:G285)</f>
        <v>0</v>
      </c>
      <c r="H281" s="168">
        <f>SUM(H283:H285)</f>
        <v>0</v>
      </c>
      <c r="I281" s="133"/>
      <c r="J281" s="133"/>
      <c r="K281" s="133"/>
      <c r="L281" s="133"/>
      <c r="M281" s="133"/>
      <c r="N281" s="133"/>
    </row>
    <row r="282" spans="1:14" ht="12.75">
      <c r="A282" s="441"/>
      <c r="B282" s="437"/>
      <c r="C282" s="73"/>
      <c r="D282" s="442"/>
      <c r="E282" s="440" t="s">
        <v>285</v>
      </c>
      <c r="F282" s="167"/>
      <c r="G282" s="167"/>
      <c r="H282" s="168"/>
      <c r="I282" s="133"/>
      <c r="J282" s="133"/>
      <c r="K282" s="133"/>
      <c r="L282" s="133"/>
      <c r="M282" s="133"/>
      <c r="N282" s="133"/>
    </row>
    <row r="283" spans="1:14" ht="13.5" thickBot="1">
      <c r="A283" s="441">
        <v>2711</v>
      </c>
      <c r="B283" s="456" t="s">
        <v>554</v>
      </c>
      <c r="C283" s="73">
        <v>1</v>
      </c>
      <c r="D283" s="442">
        <v>1</v>
      </c>
      <c r="E283" s="440" t="s">
        <v>60</v>
      </c>
      <c r="F283" s="186">
        <f>SUM(G283:H283)</f>
        <v>0</v>
      </c>
      <c r="G283" s="167"/>
      <c r="H283" s="168"/>
      <c r="I283" s="133"/>
      <c r="J283" s="133"/>
      <c r="K283" s="133"/>
      <c r="L283" s="133"/>
      <c r="M283" s="133"/>
      <c r="N283" s="133"/>
    </row>
    <row r="284" spans="1:14" ht="13.5" thickBot="1">
      <c r="A284" s="441">
        <v>2712</v>
      </c>
      <c r="B284" s="456" t="s">
        <v>554</v>
      </c>
      <c r="C284" s="73">
        <v>1</v>
      </c>
      <c r="D284" s="442">
        <v>2</v>
      </c>
      <c r="E284" s="440" t="s">
        <v>61</v>
      </c>
      <c r="F284" s="186">
        <f>SUM(G284:H284)</f>
        <v>0</v>
      </c>
      <c r="G284" s="167"/>
      <c r="H284" s="168"/>
      <c r="I284" s="133"/>
      <c r="J284" s="133"/>
      <c r="K284" s="133"/>
      <c r="L284" s="133"/>
      <c r="M284" s="133"/>
      <c r="N284" s="133"/>
    </row>
    <row r="285" spans="1:14" ht="13.5" thickBot="1">
      <c r="A285" s="441">
        <v>2713</v>
      </c>
      <c r="B285" s="456" t="s">
        <v>554</v>
      </c>
      <c r="C285" s="73">
        <v>1</v>
      </c>
      <c r="D285" s="442">
        <v>3</v>
      </c>
      <c r="E285" s="440" t="s">
        <v>173</v>
      </c>
      <c r="F285" s="186">
        <f>SUM(G285:H285)</f>
        <v>0</v>
      </c>
      <c r="G285" s="167"/>
      <c r="H285" s="168"/>
      <c r="I285" s="133"/>
      <c r="J285" s="133"/>
      <c r="K285" s="133"/>
      <c r="L285" s="133"/>
      <c r="M285" s="133"/>
      <c r="N285" s="133"/>
    </row>
    <row r="286" spans="1:14" ht="12.75">
      <c r="A286" s="441">
        <v>2720</v>
      </c>
      <c r="B286" s="456" t="s">
        <v>554</v>
      </c>
      <c r="C286" s="73">
        <v>2</v>
      </c>
      <c r="D286" s="442">
        <v>0</v>
      </c>
      <c r="E286" s="440" t="s">
        <v>555</v>
      </c>
      <c r="F286" s="167">
        <f>SUM(F288:F291)</f>
        <v>0</v>
      </c>
      <c r="G286" s="167">
        <f>SUM(G288:G291)</f>
        <v>0</v>
      </c>
      <c r="H286" s="168">
        <f>SUM(H288:H291)</f>
        <v>0</v>
      </c>
      <c r="I286" s="133"/>
      <c r="J286" s="133"/>
      <c r="K286" s="133"/>
      <c r="L286" s="133"/>
      <c r="M286" s="133"/>
      <c r="N286" s="133"/>
    </row>
    <row r="287" spans="1:14" ht="12.75">
      <c r="A287" s="441"/>
      <c r="B287" s="437"/>
      <c r="C287" s="73"/>
      <c r="D287" s="442"/>
      <c r="E287" s="440" t="s">
        <v>285</v>
      </c>
      <c r="F287" s="167"/>
      <c r="G287" s="167"/>
      <c r="H287" s="168"/>
      <c r="I287" s="133"/>
      <c r="J287" s="133"/>
      <c r="K287" s="133"/>
      <c r="L287" s="133"/>
      <c r="M287" s="133"/>
      <c r="N287" s="133"/>
    </row>
    <row r="288" spans="1:14" ht="26.25" thickBot="1">
      <c r="A288" s="441">
        <v>2721</v>
      </c>
      <c r="B288" s="456" t="s">
        <v>554</v>
      </c>
      <c r="C288" s="73">
        <v>2</v>
      </c>
      <c r="D288" s="442">
        <v>1</v>
      </c>
      <c r="E288" s="440" t="s">
        <v>62</v>
      </c>
      <c r="F288" s="186">
        <f>SUM(G288:H288)</f>
        <v>0</v>
      </c>
      <c r="G288" s="186"/>
      <c r="H288" s="187"/>
      <c r="I288" s="133"/>
      <c r="J288" s="133"/>
      <c r="K288" s="133"/>
      <c r="L288" s="133"/>
      <c r="M288" s="133"/>
      <c r="N288" s="133"/>
    </row>
    <row r="289" spans="1:14" ht="26.25" thickBot="1">
      <c r="A289" s="441">
        <v>2722</v>
      </c>
      <c r="B289" s="456" t="s">
        <v>554</v>
      </c>
      <c r="C289" s="73">
        <v>2</v>
      </c>
      <c r="D289" s="442">
        <v>2</v>
      </c>
      <c r="E289" s="440" t="s">
        <v>63</v>
      </c>
      <c r="F289" s="186">
        <f>SUM(G289:H289)</f>
        <v>0</v>
      </c>
      <c r="G289" s="186"/>
      <c r="H289" s="187"/>
      <c r="I289" s="133"/>
      <c r="J289" s="133"/>
      <c r="K289" s="133"/>
      <c r="L289" s="133"/>
      <c r="M289" s="133"/>
      <c r="N289" s="133"/>
    </row>
    <row r="290" spans="1:14" ht="13.5" thickBot="1">
      <c r="A290" s="441">
        <v>2723</v>
      </c>
      <c r="B290" s="456" t="s">
        <v>554</v>
      </c>
      <c r="C290" s="73">
        <v>2</v>
      </c>
      <c r="D290" s="442">
        <v>3</v>
      </c>
      <c r="E290" s="440" t="s">
        <v>174</v>
      </c>
      <c r="F290" s="186">
        <f>SUM(G290:H290)</f>
        <v>0</v>
      </c>
      <c r="G290" s="186"/>
      <c r="H290" s="187"/>
      <c r="I290" s="133"/>
      <c r="J290" s="133"/>
      <c r="K290" s="133"/>
      <c r="L290" s="133"/>
      <c r="M290" s="133"/>
      <c r="N290" s="133"/>
    </row>
    <row r="291" spans="1:14" ht="13.5" thickBot="1">
      <c r="A291" s="441">
        <v>2724</v>
      </c>
      <c r="B291" s="456" t="s">
        <v>554</v>
      </c>
      <c r="C291" s="73">
        <v>2</v>
      </c>
      <c r="D291" s="442">
        <v>4</v>
      </c>
      <c r="E291" s="440" t="s">
        <v>64</v>
      </c>
      <c r="F291" s="186">
        <f>SUM(G291:H291)</f>
        <v>0</v>
      </c>
      <c r="G291" s="186"/>
      <c r="H291" s="187"/>
      <c r="I291" s="133"/>
      <c r="J291" s="133"/>
      <c r="K291" s="133"/>
      <c r="L291" s="133"/>
      <c r="M291" s="133"/>
      <c r="N291" s="133"/>
    </row>
    <row r="292" spans="1:14" ht="12.75">
      <c r="A292" s="441">
        <v>2730</v>
      </c>
      <c r="B292" s="456" t="s">
        <v>554</v>
      </c>
      <c r="C292" s="73">
        <v>3</v>
      </c>
      <c r="D292" s="442">
        <v>0</v>
      </c>
      <c r="E292" s="440" t="s">
        <v>65</v>
      </c>
      <c r="F292" s="167">
        <f>SUM(F294:F297)</f>
        <v>0</v>
      </c>
      <c r="G292" s="167">
        <f>SUM(G294:G297)</f>
        <v>0</v>
      </c>
      <c r="H292" s="168">
        <f>SUM(H294:H297)</f>
        <v>0</v>
      </c>
      <c r="I292" s="133"/>
      <c r="J292" s="133"/>
      <c r="K292" s="133"/>
      <c r="L292" s="133"/>
      <c r="M292" s="133"/>
      <c r="N292" s="133"/>
    </row>
    <row r="293" spans="1:14" ht="12.75">
      <c r="A293" s="441"/>
      <c r="B293" s="437"/>
      <c r="C293" s="73"/>
      <c r="D293" s="442"/>
      <c r="E293" s="440" t="s">
        <v>285</v>
      </c>
      <c r="F293" s="167"/>
      <c r="G293" s="167"/>
      <c r="H293" s="168"/>
      <c r="I293" s="133"/>
      <c r="J293" s="133"/>
      <c r="K293" s="133"/>
      <c r="L293" s="133"/>
      <c r="M293" s="133"/>
      <c r="N293" s="133"/>
    </row>
    <row r="294" spans="1:14" ht="26.25" thickBot="1">
      <c r="A294" s="441">
        <v>2731</v>
      </c>
      <c r="B294" s="456" t="s">
        <v>554</v>
      </c>
      <c r="C294" s="73">
        <v>3</v>
      </c>
      <c r="D294" s="442">
        <v>1</v>
      </c>
      <c r="E294" s="440" t="s">
        <v>66</v>
      </c>
      <c r="F294" s="186">
        <f>SUM(G294:H294)</f>
        <v>0</v>
      </c>
      <c r="G294" s="186"/>
      <c r="H294" s="187"/>
      <c r="I294" s="133"/>
      <c r="J294" s="133"/>
      <c r="K294" s="133"/>
      <c r="L294" s="133"/>
      <c r="M294" s="133"/>
      <c r="N294" s="133"/>
    </row>
    <row r="295" spans="1:14" ht="26.25" thickBot="1">
      <c r="A295" s="441">
        <v>2732</v>
      </c>
      <c r="B295" s="456" t="s">
        <v>554</v>
      </c>
      <c r="C295" s="73">
        <v>3</v>
      </c>
      <c r="D295" s="442">
        <v>2</v>
      </c>
      <c r="E295" s="440" t="s">
        <v>67</v>
      </c>
      <c r="F295" s="186">
        <f>SUM(G295:H295)</f>
        <v>0</v>
      </c>
      <c r="G295" s="186"/>
      <c r="H295" s="187"/>
      <c r="I295" s="133"/>
      <c r="J295" s="133"/>
      <c r="K295" s="133"/>
      <c r="L295" s="133"/>
      <c r="M295" s="133"/>
      <c r="N295" s="133"/>
    </row>
    <row r="296" spans="1:14" ht="26.25" thickBot="1">
      <c r="A296" s="441">
        <v>2733</v>
      </c>
      <c r="B296" s="456" t="s">
        <v>554</v>
      </c>
      <c r="C296" s="73">
        <v>3</v>
      </c>
      <c r="D296" s="442">
        <v>3</v>
      </c>
      <c r="E296" s="440" t="s">
        <v>68</v>
      </c>
      <c r="F296" s="186">
        <f>SUM(G296:H296)</f>
        <v>0</v>
      </c>
      <c r="G296" s="186"/>
      <c r="H296" s="187"/>
      <c r="I296" s="133"/>
      <c r="J296" s="133"/>
      <c r="K296" s="133"/>
      <c r="L296" s="133"/>
      <c r="M296" s="133"/>
      <c r="N296" s="133"/>
    </row>
    <row r="297" spans="1:14" ht="39" thickBot="1">
      <c r="A297" s="441">
        <v>2734</v>
      </c>
      <c r="B297" s="456" t="s">
        <v>554</v>
      </c>
      <c r="C297" s="73">
        <v>3</v>
      </c>
      <c r="D297" s="442">
        <v>4</v>
      </c>
      <c r="E297" s="440" t="s">
        <v>69</v>
      </c>
      <c r="F297" s="186">
        <f>SUM(G297:H297)</f>
        <v>0</v>
      </c>
      <c r="G297" s="186"/>
      <c r="H297" s="187"/>
      <c r="I297" s="133"/>
      <c r="J297" s="133"/>
      <c r="K297" s="133"/>
      <c r="L297" s="133"/>
      <c r="M297" s="133"/>
      <c r="N297" s="133"/>
    </row>
    <row r="298" spans="1:14" ht="25.5">
      <c r="A298" s="441">
        <v>2740</v>
      </c>
      <c r="B298" s="456" t="s">
        <v>554</v>
      </c>
      <c r="C298" s="73">
        <v>4</v>
      </c>
      <c r="D298" s="442">
        <v>0</v>
      </c>
      <c r="E298" s="440" t="s">
        <v>70</v>
      </c>
      <c r="F298" s="167">
        <f>SUM(F300)</f>
        <v>0</v>
      </c>
      <c r="G298" s="167">
        <f>SUM(G300)</f>
        <v>0</v>
      </c>
      <c r="H298" s="168">
        <f>SUM(H300)</f>
        <v>0</v>
      </c>
      <c r="I298" s="133"/>
      <c r="J298" s="133"/>
      <c r="K298" s="133"/>
      <c r="L298" s="133"/>
      <c r="M298" s="133"/>
      <c r="N298" s="133"/>
    </row>
    <row r="299" spans="1:14" ht="12.75">
      <c r="A299" s="441"/>
      <c r="B299" s="437"/>
      <c r="C299" s="73"/>
      <c r="D299" s="442"/>
      <c r="E299" s="440" t="s">
        <v>285</v>
      </c>
      <c r="F299" s="167"/>
      <c r="G299" s="167"/>
      <c r="H299" s="168"/>
      <c r="I299" s="133"/>
      <c r="J299" s="133"/>
      <c r="K299" s="133"/>
      <c r="L299" s="133"/>
      <c r="M299" s="133"/>
      <c r="N299" s="133"/>
    </row>
    <row r="300" spans="1:14" ht="26.25" thickBot="1">
      <c r="A300" s="441">
        <v>2741</v>
      </c>
      <c r="B300" s="456" t="s">
        <v>554</v>
      </c>
      <c r="C300" s="73">
        <v>4</v>
      </c>
      <c r="D300" s="442">
        <v>1</v>
      </c>
      <c r="E300" s="440" t="s">
        <v>70</v>
      </c>
      <c r="F300" s="186">
        <f>SUM(G300:H300)</f>
        <v>0</v>
      </c>
      <c r="G300" s="186"/>
      <c r="H300" s="187"/>
      <c r="I300" s="133"/>
      <c r="J300" s="133"/>
      <c r="K300" s="133"/>
      <c r="L300" s="133"/>
      <c r="M300" s="133"/>
      <c r="N300" s="133"/>
    </row>
    <row r="301" spans="1:14" ht="25.5">
      <c r="A301" s="441">
        <v>2750</v>
      </c>
      <c r="B301" s="456" t="s">
        <v>554</v>
      </c>
      <c r="C301" s="73">
        <v>5</v>
      </c>
      <c r="D301" s="442">
        <v>0</v>
      </c>
      <c r="E301" s="440" t="s">
        <v>71</v>
      </c>
      <c r="F301" s="167">
        <f>SUM(F303)</f>
        <v>0</v>
      </c>
      <c r="G301" s="167">
        <f>SUM(G303)</f>
        <v>0</v>
      </c>
      <c r="H301" s="168">
        <f>SUM(H303)</f>
        <v>0</v>
      </c>
      <c r="I301" s="133"/>
      <c r="J301" s="133"/>
      <c r="K301" s="133"/>
      <c r="L301" s="133"/>
      <c r="M301" s="133"/>
      <c r="N301" s="133"/>
    </row>
    <row r="302" spans="1:14" ht="12.75">
      <c r="A302" s="441"/>
      <c r="B302" s="437"/>
      <c r="C302" s="73"/>
      <c r="D302" s="442"/>
      <c r="E302" s="440" t="s">
        <v>285</v>
      </c>
      <c r="F302" s="167"/>
      <c r="G302" s="167"/>
      <c r="H302" s="168"/>
      <c r="I302" s="133"/>
      <c r="J302" s="133"/>
      <c r="K302" s="133"/>
      <c r="L302" s="133"/>
      <c r="M302" s="133"/>
      <c r="N302" s="133"/>
    </row>
    <row r="303" spans="1:14" ht="26.25" thickBot="1">
      <c r="A303" s="441">
        <v>2751</v>
      </c>
      <c r="B303" s="456" t="s">
        <v>554</v>
      </c>
      <c r="C303" s="73">
        <v>5</v>
      </c>
      <c r="D303" s="442">
        <v>1</v>
      </c>
      <c r="E303" s="440" t="s">
        <v>71</v>
      </c>
      <c r="F303" s="186">
        <f>SUM(G303:H303)</f>
        <v>0</v>
      </c>
      <c r="G303" s="186"/>
      <c r="H303" s="187"/>
      <c r="I303" s="133"/>
      <c r="J303" s="133"/>
      <c r="K303" s="133"/>
      <c r="L303" s="133"/>
      <c r="M303" s="133"/>
      <c r="N303" s="133"/>
    </row>
    <row r="304" spans="1:14" ht="25.5">
      <c r="A304" s="441">
        <v>2760</v>
      </c>
      <c r="B304" s="456" t="s">
        <v>554</v>
      </c>
      <c r="C304" s="73">
        <v>6</v>
      </c>
      <c r="D304" s="442">
        <v>0</v>
      </c>
      <c r="E304" s="440" t="s">
        <v>72</v>
      </c>
      <c r="F304" s="167">
        <f>SUM(F306:F307)</f>
        <v>0</v>
      </c>
      <c r="G304" s="167">
        <f>SUM(G306:G307)</f>
        <v>0</v>
      </c>
      <c r="H304" s="168">
        <f>SUM(H306:H307)</f>
        <v>0</v>
      </c>
      <c r="I304" s="133"/>
      <c r="J304" s="133"/>
      <c r="K304" s="133"/>
      <c r="L304" s="133"/>
      <c r="M304" s="133"/>
      <c r="N304" s="133"/>
    </row>
    <row r="305" spans="1:14" ht="12.75">
      <c r="A305" s="441"/>
      <c r="B305" s="437"/>
      <c r="C305" s="73"/>
      <c r="D305" s="442"/>
      <c r="E305" s="440" t="s">
        <v>285</v>
      </c>
      <c r="F305" s="167"/>
      <c r="G305" s="167"/>
      <c r="H305" s="168"/>
      <c r="I305" s="133"/>
      <c r="J305" s="133"/>
      <c r="K305" s="133"/>
      <c r="L305" s="133"/>
      <c r="M305" s="133"/>
      <c r="N305" s="133"/>
    </row>
    <row r="306" spans="1:14" ht="26.25" thickBot="1">
      <c r="A306" s="441">
        <v>2761</v>
      </c>
      <c r="B306" s="456" t="s">
        <v>554</v>
      </c>
      <c r="C306" s="73">
        <v>6</v>
      </c>
      <c r="D306" s="442">
        <v>1</v>
      </c>
      <c r="E306" s="440" t="s">
        <v>556</v>
      </c>
      <c r="F306" s="186">
        <f>SUM(G306:H306)</f>
        <v>0</v>
      </c>
      <c r="G306" s="186"/>
      <c r="H306" s="187"/>
      <c r="I306" s="133"/>
      <c r="J306" s="133"/>
      <c r="K306" s="133"/>
      <c r="L306" s="133"/>
      <c r="M306" s="133"/>
      <c r="N306" s="133"/>
    </row>
    <row r="307" spans="1:14" ht="26.25" thickBot="1">
      <c r="A307" s="441">
        <v>2762</v>
      </c>
      <c r="B307" s="456" t="s">
        <v>554</v>
      </c>
      <c r="C307" s="73">
        <v>6</v>
      </c>
      <c r="D307" s="442">
        <v>2</v>
      </c>
      <c r="E307" s="440" t="s">
        <v>72</v>
      </c>
      <c r="F307" s="186">
        <f>SUM(G307:H307)</f>
        <v>0</v>
      </c>
      <c r="G307" s="186"/>
      <c r="H307" s="187"/>
      <c r="I307" s="133"/>
      <c r="J307" s="133"/>
      <c r="K307" s="133"/>
      <c r="L307" s="133"/>
      <c r="M307" s="133"/>
      <c r="N307" s="133"/>
    </row>
    <row r="308" spans="1:14" ht="38.25">
      <c r="A308" s="441">
        <v>2800</v>
      </c>
      <c r="B308" s="456" t="s">
        <v>557</v>
      </c>
      <c r="C308" s="457">
        <v>0</v>
      </c>
      <c r="D308" s="458">
        <v>0</v>
      </c>
      <c r="E308" s="459" t="s">
        <v>510</v>
      </c>
      <c r="F308" s="188">
        <f>SUM(F310,F317,F345,F351,F356,F359)</f>
        <v>23022</v>
      </c>
      <c r="G308" s="188">
        <f>SUM(G310,G317,G345,G351,G356,G359)</f>
        <v>23022</v>
      </c>
      <c r="H308" s="189">
        <f>SUM(H310,H317,H345,H351,H356,H359)</f>
        <v>0</v>
      </c>
      <c r="I308" s="133"/>
      <c r="J308" s="133"/>
      <c r="K308" s="133"/>
      <c r="L308" s="133"/>
      <c r="M308" s="133"/>
      <c r="N308" s="133"/>
    </row>
    <row r="309" spans="1:14" ht="12.75">
      <c r="A309" s="37"/>
      <c r="B309" s="437"/>
      <c r="C309" s="34"/>
      <c r="D309" s="438"/>
      <c r="E309" s="440" t="s">
        <v>284</v>
      </c>
      <c r="F309" s="190"/>
      <c r="G309" s="190"/>
      <c r="H309" s="191"/>
      <c r="I309" s="133"/>
      <c r="J309" s="133"/>
      <c r="K309" s="133"/>
      <c r="L309" s="133"/>
      <c r="M309" s="133"/>
      <c r="N309" s="133"/>
    </row>
    <row r="310" spans="1:14" ht="12.75">
      <c r="A310" s="441">
        <v>2810</v>
      </c>
      <c r="B310" s="456" t="s">
        <v>557</v>
      </c>
      <c r="C310" s="73">
        <v>1</v>
      </c>
      <c r="D310" s="442">
        <v>0</v>
      </c>
      <c r="E310" s="440" t="s">
        <v>73</v>
      </c>
      <c r="F310" s="188">
        <f>SUM(F312)</f>
        <v>0</v>
      </c>
      <c r="G310" s="188">
        <f>SUM(G312)</f>
        <v>0</v>
      </c>
      <c r="H310" s="189">
        <f>SUM(H312)</f>
        <v>0</v>
      </c>
      <c r="I310" s="133"/>
      <c r="J310" s="133"/>
      <c r="K310" s="133"/>
      <c r="L310" s="133"/>
      <c r="M310" s="133"/>
      <c r="N310" s="133"/>
    </row>
    <row r="311" spans="1:14" ht="12.75">
      <c r="A311" s="441"/>
      <c r="B311" s="437"/>
      <c r="C311" s="73"/>
      <c r="D311" s="442"/>
      <c r="E311" s="440" t="s">
        <v>285</v>
      </c>
      <c r="F311" s="167"/>
      <c r="G311" s="167"/>
      <c r="H311" s="168"/>
      <c r="I311" s="133"/>
      <c r="J311" s="133"/>
      <c r="K311" s="133"/>
      <c r="L311" s="133"/>
      <c r="M311" s="133"/>
      <c r="N311" s="133"/>
    </row>
    <row r="312" spans="1:14" ht="13.5" thickBot="1">
      <c r="A312" s="441">
        <v>2811</v>
      </c>
      <c r="B312" s="456" t="s">
        <v>557</v>
      </c>
      <c r="C312" s="73">
        <v>1</v>
      </c>
      <c r="D312" s="442">
        <v>1</v>
      </c>
      <c r="E312" s="440" t="s">
        <v>73</v>
      </c>
      <c r="F312" s="186">
        <f>F313+F314+F315+F316</f>
        <v>0</v>
      </c>
      <c r="G312" s="186">
        <f>G313+G314+G315+G316</f>
        <v>0</v>
      </c>
      <c r="H312" s="186">
        <f>H313+H314+H315+H316</f>
        <v>0</v>
      </c>
      <c r="I312" s="133"/>
      <c r="J312" s="133"/>
      <c r="K312" s="133"/>
      <c r="L312" s="133"/>
      <c r="M312" s="133"/>
      <c r="N312" s="133"/>
    </row>
    <row r="313" spans="1:14" ht="13.5" thickBot="1">
      <c r="A313" s="441"/>
      <c r="B313" s="456"/>
      <c r="C313" s="73"/>
      <c r="D313" s="442"/>
      <c r="E313" s="440">
        <v>4213</v>
      </c>
      <c r="F313" s="186">
        <f>SUM(G313:H313)</f>
        <v>0</v>
      </c>
      <c r="G313" s="167"/>
      <c r="H313" s="180"/>
      <c r="I313" s="133"/>
      <c r="J313" s="133"/>
      <c r="K313" s="133"/>
      <c r="L313" s="133"/>
      <c r="M313" s="133"/>
      <c r="N313" s="133"/>
    </row>
    <row r="314" spans="1:14" ht="13.5" thickBot="1">
      <c r="A314" s="441"/>
      <c r="B314" s="456"/>
      <c r="C314" s="73"/>
      <c r="D314" s="442"/>
      <c r="E314" s="440">
        <v>4239</v>
      </c>
      <c r="F314" s="186">
        <f>SUM(G314:H314)</f>
        <v>0</v>
      </c>
      <c r="G314" s="167"/>
      <c r="H314" s="168"/>
      <c r="I314" s="133"/>
      <c r="J314" s="133"/>
      <c r="K314" s="133"/>
      <c r="L314" s="133"/>
      <c r="M314" s="133"/>
      <c r="N314" s="133"/>
    </row>
    <row r="315" spans="1:14" ht="13.5" thickBot="1">
      <c r="A315" s="441"/>
      <c r="B315" s="456"/>
      <c r="C315" s="73"/>
      <c r="D315" s="442"/>
      <c r="E315" s="440">
        <v>4251</v>
      </c>
      <c r="F315" s="186">
        <f>SUM(G315:H315)</f>
        <v>0</v>
      </c>
      <c r="G315" s="167"/>
      <c r="H315" s="168"/>
      <c r="I315" s="133"/>
      <c r="J315" s="133"/>
      <c r="K315" s="133"/>
      <c r="L315" s="133"/>
      <c r="M315" s="133"/>
      <c r="N315" s="133"/>
    </row>
    <row r="316" spans="1:14" ht="13.5" thickBot="1">
      <c r="A316" s="441"/>
      <c r="B316" s="456"/>
      <c r="C316" s="73"/>
      <c r="D316" s="442"/>
      <c r="E316" s="440">
        <v>4269</v>
      </c>
      <c r="F316" s="186">
        <f>SUM(G316:H316)</f>
        <v>0</v>
      </c>
      <c r="G316" s="167"/>
      <c r="H316" s="168"/>
      <c r="I316" s="133"/>
      <c r="J316" s="133"/>
      <c r="K316" s="133"/>
      <c r="L316" s="133"/>
      <c r="M316" s="133"/>
      <c r="N316" s="133"/>
    </row>
    <row r="317" spans="1:14" ht="12.75">
      <c r="A317" s="441">
        <v>2820</v>
      </c>
      <c r="B317" s="456" t="s">
        <v>557</v>
      </c>
      <c r="C317" s="73">
        <v>2</v>
      </c>
      <c r="D317" s="442">
        <v>0</v>
      </c>
      <c r="E317" s="440" t="s">
        <v>74</v>
      </c>
      <c r="F317" s="188">
        <f>F319+F327+F330+F334</f>
        <v>23022</v>
      </c>
      <c r="G317" s="188">
        <f>G319+G327+G330+G334</f>
        <v>23022</v>
      </c>
      <c r="H317" s="188">
        <f>H319+H327+H330+H334</f>
        <v>0</v>
      </c>
      <c r="I317" s="133"/>
      <c r="J317" s="133"/>
      <c r="K317" s="133"/>
      <c r="L317" s="133"/>
      <c r="M317" s="133"/>
      <c r="N317" s="133"/>
    </row>
    <row r="318" spans="1:14" ht="12.75">
      <c r="A318" s="441"/>
      <c r="B318" s="437"/>
      <c r="C318" s="73"/>
      <c r="D318" s="442"/>
      <c r="E318" s="440" t="s">
        <v>285</v>
      </c>
      <c r="F318" s="167"/>
      <c r="G318" s="167"/>
      <c r="H318" s="168"/>
      <c r="I318" s="133"/>
      <c r="J318" s="133"/>
      <c r="K318" s="133"/>
      <c r="L318" s="133"/>
      <c r="M318" s="133"/>
      <c r="N318" s="133"/>
    </row>
    <row r="319" spans="1:14" ht="13.5" thickBot="1">
      <c r="A319" s="441">
        <v>2821</v>
      </c>
      <c r="B319" s="456" t="s">
        <v>557</v>
      </c>
      <c r="C319" s="73">
        <v>2</v>
      </c>
      <c r="D319" s="442">
        <v>1</v>
      </c>
      <c r="E319" s="440" t="s">
        <v>558</v>
      </c>
      <c r="F319" s="186">
        <f>F320+F321+F322+F323</f>
        <v>21522</v>
      </c>
      <c r="G319" s="186">
        <f>G320+G321+G322+G323</f>
        <v>21522</v>
      </c>
      <c r="H319" s="186">
        <f>H320+H321+H322+H323</f>
        <v>0</v>
      </c>
      <c r="I319" s="133"/>
      <c r="J319" s="133"/>
      <c r="K319" s="133"/>
      <c r="L319" s="133"/>
      <c r="M319" s="133"/>
      <c r="N319" s="133"/>
    </row>
    <row r="320" spans="1:14" ht="39" thickBot="1">
      <c r="A320" s="441"/>
      <c r="B320" s="456"/>
      <c r="C320" s="73"/>
      <c r="D320" s="442"/>
      <c r="E320" s="449" t="s">
        <v>542</v>
      </c>
      <c r="F320" s="186">
        <f>SUM(G320:H320)</f>
        <v>21522</v>
      </c>
      <c r="G320" s="167">
        <v>21522</v>
      </c>
      <c r="H320" s="168"/>
      <c r="I320" s="133"/>
      <c r="J320" s="133"/>
      <c r="K320" s="133"/>
      <c r="L320" s="133"/>
      <c r="M320" s="133"/>
      <c r="N320" s="133"/>
    </row>
    <row r="321" spans="1:14" ht="13.5" thickBot="1">
      <c r="A321" s="441"/>
      <c r="B321" s="456"/>
      <c r="C321" s="73"/>
      <c r="D321" s="442"/>
      <c r="E321" s="440">
        <v>4212</v>
      </c>
      <c r="F321" s="186">
        <f>SUM(G321:H321)</f>
        <v>0</v>
      </c>
      <c r="G321" s="167"/>
      <c r="H321" s="168"/>
      <c r="I321" s="133"/>
      <c r="J321" s="133"/>
      <c r="K321" s="133"/>
      <c r="L321" s="133"/>
      <c r="M321" s="133"/>
      <c r="N321" s="133"/>
    </row>
    <row r="322" spans="1:14" ht="13.5" thickBot="1">
      <c r="A322" s="441"/>
      <c r="B322" s="456"/>
      <c r="C322" s="73"/>
      <c r="D322" s="442"/>
      <c r="E322" s="440">
        <v>4234</v>
      </c>
      <c r="F322" s="186">
        <f>SUM(G322:H322)</f>
        <v>0</v>
      </c>
      <c r="G322" s="167"/>
      <c r="H322" s="168"/>
      <c r="I322" s="133"/>
      <c r="J322" s="133"/>
      <c r="K322" s="133"/>
      <c r="L322" s="133"/>
      <c r="M322" s="133"/>
      <c r="N322" s="133"/>
    </row>
    <row r="323" spans="1:14" ht="13.5" thickBot="1">
      <c r="A323" s="441"/>
      <c r="B323" s="456"/>
      <c r="C323" s="73"/>
      <c r="D323" s="442"/>
      <c r="E323" s="440">
        <v>4261</v>
      </c>
      <c r="F323" s="186">
        <f>SUM(G323:H323)</f>
        <v>0</v>
      </c>
      <c r="G323" s="167"/>
      <c r="H323" s="168"/>
      <c r="I323" s="133"/>
      <c r="J323" s="133"/>
      <c r="K323" s="133"/>
      <c r="L323" s="133"/>
      <c r="M323" s="133"/>
      <c r="N323" s="133"/>
    </row>
    <row r="324" spans="1:14" ht="13.5" thickBot="1">
      <c r="A324" s="441"/>
      <c r="B324" s="456"/>
      <c r="C324" s="73"/>
      <c r="D324" s="442"/>
      <c r="E324" s="440"/>
      <c r="F324" s="186"/>
      <c r="G324" s="167"/>
      <c r="H324" s="168"/>
      <c r="I324" s="133"/>
      <c r="J324" s="133"/>
      <c r="K324" s="133"/>
      <c r="L324" s="133"/>
      <c r="M324" s="133"/>
      <c r="N324" s="133"/>
    </row>
    <row r="325" spans="1:14" ht="13.5" thickBot="1">
      <c r="A325" s="441"/>
      <c r="B325" s="456"/>
      <c r="C325" s="73"/>
      <c r="D325" s="442"/>
      <c r="E325" s="440"/>
      <c r="F325" s="186"/>
      <c r="G325" s="167"/>
      <c r="H325" s="168"/>
      <c r="I325" s="133"/>
      <c r="J325" s="133"/>
      <c r="K325" s="133"/>
      <c r="L325" s="133"/>
      <c r="M325" s="133"/>
      <c r="N325" s="133"/>
    </row>
    <row r="326" spans="1:14" ht="13.5" thickBot="1">
      <c r="A326" s="441"/>
      <c r="B326" s="456"/>
      <c r="C326" s="73"/>
      <c r="D326" s="442"/>
      <c r="E326" s="440"/>
      <c r="F326" s="186">
        <f aca="true" t="shared" si="9" ref="F326:F344">SUM(G326:H326)</f>
        <v>0</v>
      </c>
      <c r="G326" s="167"/>
      <c r="H326" s="168"/>
      <c r="I326" s="133"/>
      <c r="J326" s="133"/>
      <c r="K326" s="133"/>
      <c r="L326" s="133"/>
      <c r="M326" s="133"/>
      <c r="N326" s="133"/>
    </row>
    <row r="327" spans="1:14" ht="13.5" thickBot="1">
      <c r="A327" s="441">
        <v>2822</v>
      </c>
      <c r="B327" s="456" t="s">
        <v>557</v>
      </c>
      <c r="C327" s="73">
        <v>2</v>
      </c>
      <c r="D327" s="442">
        <v>2</v>
      </c>
      <c r="E327" s="440" t="s">
        <v>559</v>
      </c>
      <c r="F327" s="186">
        <f t="shared" si="9"/>
        <v>0</v>
      </c>
      <c r="G327" s="167">
        <f>G328+G329</f>
        <v>0</v>
      </c>
      <c r="H327" s="168">
        <f>H328+H329</f>
        <v>0</v>
      </c>
      <c r="I327" s="133"/>
      <c r="J327" s="133"/>
      <c r="K327" s="133"/>
      <c r="L327" s="133"/>
      <c r="M327" s="133"/>
      <c r="N327" s="133"/>
    </row>
    <row r="328" spans="1:14" ht="13.5" thickBot="1">
      <c r="A328" s="441"/>
      <c r="B328" s="456"/>
      <c r="C328" s="73"/>
      <c r="D328" s="442"/>
      <c r="E328" s="440"/>
      <c r="F328" s="186">
        <f t="shared" si="9"/>
        <v>0</v>
      </c>
      <c r="G328" s="167"/>
      <c r="H328" s="168"/>
      <c r="I328" s="133"/>
      <c r="J328" s="133"/>
      <c r="K328" s="133"/>
      <c r="L328" s="133"/>
      <c r="M328" s="133"/>
      <c r="N328" s="133"/>
    </row>
    <row r="329" spans="1:14" ht="13.5" thickBot="1">
      <c r="A329" s="441"/>
      <c r="B329" s="456"/>
      <c r="C329" s="73"/>
      <c r="D329" s="442"/>
      <c r="E329" s="440"/>
      <c r="F329" s="186">
        <f t="shared" si="9"/>
        <v>0</v>
      </c>
      <c r="G329" s="167"/>
      <c r="H329" s="168"/>
      <c r="I329" s="133"/>
      <c r="J329" s="133"/>
      <c r="K329" s="133"/>
      <c r="L329" s="133"/>
      <c r="M329" s="133"/>
      <c r="N329" s="133"/>
    </row>
    <row r="330" spans="1:14" ht="13.5" thickBot="1">
      <c r="A330" s="441">
        <v>2823</v>
      </c>
      <c r="B330" s="456" t="s">
        <v>557</v>
      </c>
      <c r="C330" s="73">
        <v>2</v>
      </c>
      <c r="D330" s="442">
        <v>3</v>
      </c>
      <c r="E330" s="440" t="s">
        <v>594</v>
      </c>
      <c r="F330" s="196">
        <f>F331+F332</f>
        <v>0</v>
      </c>
      <c r="G330" s="196">
        <f>G331+G332</f>
        <v>0</v>
      </c>
      <c r="H330" s="196">
        <f>H331+H332</f>
        <v>0</v>
      </c>
      <c r="I330" s="133"/>
      <c r="J330" s="133"/>
      <c r="K330" s="133"/>
      <c r="L330" s="133"/>
      <c r="M330" s="133"/>
      <c r="N330" s="133"/>
    </row>
    <row r="331" spans="1:14" ht="13.5" thickBot="1">
      <c r="A331" s="441"/>
      <c r="B331" s="456"/>
      <c r="C331" s="73"/>
      <c r="D331" s="442"/>
      <c r="E331" s="440">
        <v>4511</v>
      </c>
      <c r="F331" s="186">
        <f t="shared" si="9"/>
        <v>0</v>
      </c>
      <c r="G331" s="167"/>
      <c r="H331" s="168"/>
      <c r="I331" s="133"/>
      <c r="J331" s="133"/>
      <c r="K331" s="133"/>
      <c r="L331" s="133"/>
      <c r="M331" s="133"/>
      <c r="N331" s="133"/>
    </row>
    <row r="332" spans="1:14" ht="13.5" thickBot="1">
      <c r="A332" s="441"/>
      <c r="B332" s="456"/>
      <c r="C332" s="73"/>
      <c r="D332" s="442"/>
      <c r="E332" s="440"/>
      <c r="F332" s="186">
        <f t="shared" si="9"/>
        <v>0</v>
      </c>
      <c r="G332" s="167"/>
      <c r="H332" s="168"/>
      <c r="I332" s="133"/>
      <c r="J332" s="133"/>
      <c r="K332" s="133"/>
      <c r="L332" s="133"/>
      <c r="M332" s="133"/>
      <c r="N332" s="133"/>
    </row>
    <row r="333" spans="1:14" ht="13.5" thickBot="1">
      <c r="A333" s="441"/>
      <c r="B333" s="456"/>
      <c r="C333" s="73"/>
      <c r="D333" s="442"/>
      <c r="E333" s="440"/>
      <c r="F333" s="186">
        <f t="shared" si="9"/>
        <v>0</v>
      </c>
      <c r="G333" s="167"/>
      <c r="H333" s="168"/>
      <c r="I333" s="133"/>
      <c r="J333" s="133"/>
      <c r="K333" s="133"/>
      <c r="L333" s="133"/>
      <c r="M333" s="133"/>
      <c r="N333" s="133"/>
    </row>
    <row r="334" spans="1:14" ht="13.5" thickBot="1">
      <c r="A334" s="441">
        <v>2824</v>
      </c>
      <c r="B334" s="456" t="s">
        <v>557</v>
      </c>
      <c r="C334" s="73">
        <v>2</v>
      </c>
      <c r="D334" s="442">
        <v>4</v>
      </c>
      <c r="E334" s="440" t="s">
        <v>560</v>
      </c>
      <c r="F334" s="196">
        <f t="shared" si="9"/>
        <v>1500</v>
      </c>
      <c r="G334" s="188">
        <f>G335+G336</f>
        <v>1500</v>
      </c>
      <c r="H334" s="189">
        <f>H335+H336</f>
        <v>0</v>
      </c>
      <c r="I334" s="133"/>
      <c r="J334" s="133"/>
      <c r="K334" s="133"/>
      <c r="L334" s="133"/>
      <c r="M334" s="133"/>
      <c r="N334" s="133"/>
    </row>
    <row r="335" spans="1:14" ht="26.25" thickBot="1">
      <c r="A335" s="441"/>
      <c r="B335" s="456"/>
      <c r="C335" s="73"/>
      <c r="D335" s="442"/>
      <c r="E335" s="449" t="s">
        <v>527</v>
      </c>
      <c r="F335" s="186">
        <f t="shared" si="9"/>
        <v>450</v>
      </c>
      <c r="G335" s="167">
        <v>450</v>
      </c>
      <c r="H335" s="168"/>
      <c r="I335" s="133"/>
      <c r="J335" s="133"/>
      <c r="K335" s="133"/>
      <c r="L335" s="133"/>
      <c r="M335" s="133"/>
      <c r="N335" s="133"/>
    </row>
    <row r="336" spans="1:14" ht="13.5" thickBot="1">
      <c r="A336" s="441"/>
      <c r="B336" s="456"/>
      <c r="C336" s="73"/>
      <c r="D336" s="442"/>
      <c r="E336" s="449" t="s">
        <v>534</v>
      </c>
      <c r="F336" s="186">
        <f t="shared" si="9"/>
        <v>1050</v>
      </c>
      <c r="G336" s="167">
        <v>1050</v>
      </c>
      <c r="H336" s="168"/>
      <c r="I336" s="133"/>
      <c r="J336" s="133"/>
      <c r="K336" s="133"/>
      <c r="L336" s="133"/>
      <c r="M336" s="133"/>
      <c r="N336" s="133"/>
    </row>
    <row r="337" spans="1:14" ht="13.5" thickBot="1">
      <c r="A337" s="441">
        <v>2825</v>
      </c>
      <c r="B337" s="456" t="s">
        <v>557</v>
      </c>
      <c r="C337" s="73">
        <v>2</v>
      </c>
      <c r="D337" s="442">
        <v>5</v>
      </c>
      <c r="E337" s="440" t="s">
        <v>561</v>
      </c>
      <c r="F337" s="196">
        <f t="shared" si="9"/>
        <v>0</v>
      </c>
      <c r="G337" s="188">
        <f>G338+G339</f>
        <v>0</v>
      </c>
      <c r="H337" s="189">
        <f>H338+H339</f>
        <v>0</v>
      </c>
      <c r="I337" s="133"/>
      <c r="J337" s="133"/>
      <c r="K337" s="133"/>
      <c r="L337" s="133"/>
      <c r="M337" s="133"/>
      <c r="N337" s="133"/>
    </row>
    <row r="338" spans="1:14" ht="13.5" thickBot="1">
      <c r="A338" s="441"/>
      <c r="B338" s="456"/>
      <c r="C338" s="73"/>
      <c r="D338" s="442"/>
      <c r="E338" s="440"/>
      <c r="F338" s="186">
        <f t="shared" si="9"/>
        <v>0</v>
      </c>
      <c r="G338" s="167"/>
      <c r="H338" s="168"/>
      <c r="I338" s="133"/>
      <c r="J338" s="133"/>
      <c r="K338" s="133"/>
      <c r="L338" s="133"/>
      <c r="M338" s="133"/>
      <c r="N338" s="133"/>
    </row>
    <row r="339" spans="1:14" ht="13.5" thickBot="1">
      <c r="A339" s="441"/>
      <c r="B339" s="456"/>
      <c r="C339" s="73"/>
      <c r="D339" s="442"/>
      <c r="E339" s="440"/>
      <c r="F339" s="186">
        <f t="shared" si="9"/>
        <v>0</v>
      </c>
      <c r="G339" s="167"/>
      <c r="H339" s="168"/>
      <c r="I339" s="133"/>
      <c r="J339" s="133"/>
      <c r="K339" s="133"/>
      <c r="L339" s="133"/>
      <c r="M339" s="133"/>
      <c r="N339" s="133"/>
    </row>
    <row r="340" spans="1:14" ht="13.5" thickBot="1">
      <c r="A340" s="441">
        <v>2826</v>
      </c>
      <c r="B340" s="456" t="s">
        <v>557</v>
      </c>
      <c r="C340" s="73">
        <v>2</v>
      </c>
      <c r="D340" s="442">
        <v>6</v>
      </c>
      <c r="E340" s="440" t="s">
        <v>562</v>
      </c>
      <c r="F340" s="186">
        <f t="shared" si="9"/>
        <v>0</v>
      </c>
      <c r="G340" s="167"/>
      <c r="H340" s="168"/>
      <c r="I340" s="133"/>
      <c r="J340" s="133"/>
      <c r="K340" s="133"/>
      <c r="L340" s="133"/>
      <c r="M340" s="133"/>
      <c r="N340" s="133"/>
    </row>
    <row r="341" spans="1:14" ht="26.25" thickBot="1">
      <c r="A341" s="441">
        <v>2827</v>
      </c>
      <c r="B341" s="456" t="s">
        <v>557</v>
      </c>
      <c r="C341" s="73">
        <v>2</v>
      </c>
      <c r="D341" s="442">
        <v>7</v>
      </c>
      <c r="E341" s="440" t="s">
        <v>563</v>
      </c>
      <c r="F341" s="186">
        <f t="shared" si="9"/>
        <v>0</v>
      </c>
      <c r="G341" s="167">
        <f>G342+G343+G344</f>
        <v>0</v>
      </c>
      <c r="H341" s="168">
        <f>H342+H343+H344</f>
        <v>0</v>
      </c>
      <c r="I341" s="133"/>
      <c r="J341" s="133"/>
      <c r="K341" s="133"/>
      <c r="L341" s="133"/>
      <c r="M341" s="133"/>
      <c r="N341" s="133"/>
    </row>
    <row r="342" spans="1:14" ht="13.5" thickBot="1">
      <c r="A342" s="441"/>
      <c r="B342" s="456"/>
      <c r="C342" s="73"/>
      <c r="D342" s="442"/>
      <c r="E342" s="440"/>
      <c r="F342" s="186">
        <f t="shared" si="9"/>
        <v>0</v>
      </c>
      <c r="G342" s="167"/>
      <c r="H342" s="168"/>
      <c r="I342" s="133"/>
      <c r="J342" s="133"/>
      <c r="K342" s="133"/>
      <c r="L342" s="133"/>
      <c r="M342" s="133"/>
      <c r="N342" s="133"/>
    </row>
    <row r="343" spans="1:14" ht="13.5" thickBot="1">
      <c r="A343" s="441"/>
      <c r="B343" s="456"/>
      <c r="C343" s="73"/>
      <c r="D343" s="442"/>
      <c r="E343" s="440"/>
      <c r="F343" s="186">
        <f t="shared" si="9"/>
        <v>0</v>
      </c>
      <c r="G343" s="167"/>
      <c r="H343" s="168"/>
      <c r="I343" s="133"/>
      <c r="J343" s="133"/>
      <c r="K343" s="133"/>
      <c r="L343" s="133"/>
      <c r="M343" s="133"/>
      <c r="N343" s="133"/>
    </row>
    <row r="344" spans="1:14" ht="13.5" thickBot="1">
      <c r="A344" s="441"/>
      <c r="B344" s="456"/>
      <c r="C344" s="73"/>
      <c r="D344" s="442"/>
      <c r="E344" s="440"/>
      <c r="F344" s="186">
        <f t="shared" si="9"/>
        <v>0</v>
      </c>
      <c r="G344" s="167"/>
      <c r="H344" s="168"/>
      <c r="I344" s="133"/>
      <c r="J344" s="133"/>
      <c r="K344" s="133"/>
      <c r="L344" s="133"/>
      <c r="M344" s="133"/>
      <c r="N344" s="133"/>
    </row>
    <row r="345" spans="1:14" ht="38.25">
      <c r="A345" s="441">
        <v>2830</v>
      </c>
      <c r="B345" s="456" t="s">
        <v>557</v>
      </c>
      <c r="C345" s="73">
        <v>3</v>
      </c>
      <c r="D345" s="442">
        <v>0</v>
      </c>
      <c r="E345" s="440" t="s">
        <v>75</v>
      </c>
      <c r="F345" s="167">
        <f>SUM(F347:F348)</f>
        <v>0</v>
      </c>
      <c r="G345" s="167">
        <f>SUM(G347:G348)</f>
        <v>0</v>
      </c>
      <c r="H345" s="167">
        <f>SUM(H347:H348)</f>
        <v>0</v>
      </c>
      <c r="I345" s="133"/>
      <c r="J345" s="133"/>
      <c r="K345" s="133"/>
      <c r="L345" s="133"/>
      <c r="M345" s="133"/>
      <c r="N345" s="133"/>
    </row>
    <row r="346" spans="1:14" ht="12.75">
      <c r="A346" s="441"/>
      <c r="B346" s="437"/>
      <c r="C346" s="73"/>
      <c r="D346" s="442"/>
      <c r="E346" s="440" t="s">
        <v>285</v>
      </c>
      <c r="F346" s="167"/>
      <c r="G346" s="167"/>
      <c r="H346" s="168"/>
      <c r="I346" s="133"/>
      <c r="J346" s="133"/>
      <c r="K346" s="133"/>
      <c r="L346" s="133"/>
      <c r="M346" s="133"/>
      <c r="N346" s="133"/>
    </row>
    <row r="347" spans="1:14" ht="13.5" thickBot="1">
      <c r="A347" s="441">
        <v>2831</v>
      </c>
      <c r="B347" s="456" t="s">
        <v>557</v>
      </c>
      <c r="C347" s="73">
        <v>3</v>
      </c>
      <c r="D347" s="442">
        <v>1</v>
      </c>
      <c r="E347" s="440" t="s">
        <v>595</v>
      </c>
      <c r="F347" s="186">
        <f>SUM(G347:H347)</f>
        <v>0</v>
      </c>
      <c r="G347" s="167"/>
      <c r="H347" s="168"/>
      <c r="I347" s="133"/>
      <c r="J347" s="133"/>
      <c r="K347" s="133"/>
      <c r="L347" s="133"/>
      <c r="M347" s="133"/>
      <c r="N347" s="133"/>
    </row>
    <row r="348" spans="1:14" ht="26.25" thickBot="1">
      <c r="A348" s="441">
        <v>2832</v>
      </c>
      <c r="B348" s="456" t="s">
        <v>557</v>
      </c>
      <c r="C348" s="73">
        <v>3</v>
      </c>
      <c r="D348" s="442">
        <v>2</v>
      </c>
      <c r="E348" s="440" t="s">
        <v>600</v>
      </c>
      <c r="F348" s="186">
        <f>SUM(G348:H348)</f>
        <v>0</v>
      </c>
      <c r="G348" s="167">
        <f>G349</f>
        <v>0</v>
      </c>
      <c r="H348" s="167">
        <f>H349</f>
        <v>0</v>
      </c>
      <c r="I348" s="133"/>
      <c r="J348" s="133"/>
      <c r="K348" s="133"/>
      <c r="L348" s="133"/>
      <c r="M348" s="133"/>
      <c r="N348" s="133"/>
    </row>
    <row r="349" spans="1:14" ht="13.5" thickBot="1">
      <c r="A349" s="441"/>
      <c r="B349" s="456"/>
      <c r="C349" s="73"/>
      <c r="D349" s="442"/>
      <c r="E349" s="440">
        <v>4819</v>
      </c>
      <c r="F349" s="186">
        <f>SUM(G349:H349)</f>
        <v>0</v>
      </c>
      <c r="G349" s="167"/>
      <c r="H349" s="168">
        <v>0</v>
      </c>
      <c r="I349" s="133"/>
      <c r="J349" s="133"/>
      <c r="K349" s="133"/>
      <c r="L349" s="133"/>
      <c r="M349" s="133"/>
      <c r="N349" s="133"/>
    </row>
    <row r="350" spans="1:14" ht="13.5" thickBot="1">
      <c r="A350" s="441">
        <v>2833</v>
      </c>
      <c r="B350" s="456" t="s">
        <v>557</v>
      </c>
      <c r="C350" s="73">
        <v>3</v>
      </c>
      <c r="D350" s="442">
        <v>3</v>
      </c>
      <c r="E350" s="440" t="s">
        <v>601</v>
      </c>
      <c r="F350" s="186">
        <f>SUM(G350:H350)</f>
        <v>0</v>
      </c>
      <c r="G350" s="167"/>
      <c r="H350" s="168"/>
      <c r="I350" s="133"/>
      <c r="J350" s="133"/>
      <c r="K350" s="133"/>
      <c r="L350" s="133"/>
      <c r="M350" s="133"/>
      <c r="N350" s="133"/>
    </row>
    <row r="351" spans="1:14" ht="25.5">
      <c r="A351" s="441">
        <v>2840</v>
      </c>
      <c r="B351" s="456" t="s">
        <v>557</v>
      </c>
      <c r="C351" s="73">
        <v>4</v>
      </c>
      <c r="D351" s="442">
        <v>0</v>
      </c>
      <c r="E351" s="440" t="s">
        <v>602</v>
      </c>
      <c r="F351" s="167">
        <f>SUM(F353:F355)</f>
        <v>0</v>
      </c>
      <c r="G351" s="167">
        <f>SUM(G353:G355)</f>
        <v>0</v>
      </c>
      <c r="H351" s="168">
        <f>SUM(H353:H355)</f>
        <v>0</v>
      </c>
      <c r="I351" s="133"/>
      <c r="J351" s="133"/>
      <c r="K351" s="133"/>
      <c r="L351" s="133"/>
      <c r="M351" s="133"/>
      <c r="N351" s="133"/>
    </row>
    <row r="352" spans="1:14" ht="12.75">
      <c r="A352" s="441"/>
      <c r="B352" s="437"/>
      <c r="C352" s="73"/>
      <c r="D352" s="442"/>
      <c r="E352" s="440" t="s">
        <v>285</v>
      </c>
      <c r="F352" s="167"/>
      <c r="G352" s="167"/>
      <c r="H352" s="168"/>
      <c r="I352" s="133"/>
      <c r="J352" s="133"/>
      <c r="K352" s="133"/>
      <c r="L352" s="133"/>
      <c r="M352" s="133"/>
      <c r="N352" s="133"/>
    </row>
    <row r="353" spans="1:14" ht="13.5" thickBot="1">
      <c r="A353" s="441">
        <v>2841</v>
      </c>
      <c r="B353" s="456" t="s">
        <v>557</v>
      </c>
      <c r="C353" s="73">
        <v>4</v>
      </c>
      <c r="D353" s="442">
        <v>1</v>
      </c>
      <c r="E353" s="440" t="s">
        <v>603</v>
      </c>
      <c r="F353" s="186">
        <f>SUM(G353:H353)</f>
        <v>0</v>
      </c>
      <c r="G353" s="167"/>
      <c r="H353" s="168"/>
      <c r="I353" s="133"/>
      <c r="J353" s="133"/>
      <c r="K353" s="133"/>
      <c r="L353" s="133"/>
      <c r="M353" s="133"/>
      <c r="N353" s="133"/>
    </row>
    <row r="354" spans="1:14" ht="39" thickBot="1">
      <c r="A354" s="441">
        <v>2842</v>
      </c>
      <c r="B354" s="456" t="s">
        <v>557</v>
      </c>
      <c r="C354" s="73">
        <v>4</v>
      </c>
      <c r="D354" s="442">
        <v>2</v>
      </c>
      <c r="E354" s="440" t="s">
        <v>604</v>
      </c>
      <c r="F354" s="186">
        <f>SUM(G354:H354)</f>
        <v>0</v>
      </c>
      <c r="G354" s="167"/>
      <c r="H354" s="168"/>
      <c r="I354" s="133"/>
      <c r="J354" s="133"/>
      <c r="K354" s="133"/>
      <c r="L354" s="133"/>
      <c r="M354" s="133"/>
      <c r="N354" s="133"/>
    </row>
    <row r="355" spans="1:14" ht="26.25" thickBot="1">
      <c r="A355" s="441">
        <v>2843</v>
      </c>
      <c r="B355" s="456" t="s">
        <v>557</v>
      </c>
      <c r="C355" s="73">
        <v>4</v>
      </c>
      <c r="D355" s="442">
        <v>3</v>
      </c>
      <c r="E355" s="440" t="s">
        <v>602</v>
      </c>
      <c r="F355" s="186">
        <f>SUM(G355:H355)</f>
        <v>0</v>
      </c>
      <c r="G355" s="167"/>
      <c r="H355" s="168"/>
      <c r="I355" s="133"/>
      <c r="J355" s="133"/>
      <c r="K355" s="133"/>
      <c r="L355" s="133"/>
      <c r="M355" s="133"/>
      <c r="N355" s="133"/>
    </row>
    <row r="356" spans="1:14" ht="38.25">
      <c r="A356" s="441">
        <v>2850</v>
      </c>
      <c r="B356" s="456" t="s">
        <v>557</v>
      </c>
      <c r="C356" s="73">
        <v>5</v>
      </c>
      <c r="D356" s="442">
        <v>0</v>
      </c>
      <c r="E356" s="463" t="s">
        <v>76</v>
      </c>
      <c r="F356" s="167">
        <f>SUM(F358)</f>
        <v>0</v>
      </c>
      <c r="G356" s="167">
        <f>SUM(G358)</f>
        <v>0</v>
      </c>
      <c r="H356" s="168">
        <f>SUM(H358)</f>
        <v>0</v>
      </c>
      <c r="I356" s="133"/>
      <c r="J356" s="133"/>
      <c r="K356" s="133"/>
      <c r="L356" s="133"/>
      <c r="M356" s="133"/>
      <c r="N356" s="133"/>
    </row>
    <row r="357" spans="1:14" ht="12.75">
      <c r="A357" s="441"/>
      <c r="B357" s="437"/>
      <c r="C357" s="73"/>
      <c r="D357" s="442"/>
      <c r="E357" s="440" t="s">
        <v>285</v>
      </c>
      <c r="F357" s="167"/>
      <c r="G357" s="167"/>
      <c r="H357" s="168"/>
      <c r="I357" s="133"/>
      <c r="J357" s="133"/>
      <c r="K357" s="133"/>
      <c r="L357" s="133"/>
      <c r="M357" s="133"/>
      <c r="N357" s="133"/>
    </row>
    <row r="358" spans="1:14" ht="39" thickBot="1">
      <c r="A358" s="441">
        <v>2851</v>
      </c>
      <c r="B358" s="456" t="s">
        <v>557</v>
      </c>
      <c r="C358" s="73">
        <v>5</v>
      </c>
      <c r="D358" s="442">
        <v>1</v>
      </c>
      <c r="E358" s="463" t="s">
        <v>76</v>
      </c>
      <c r="F358" s="186">
        <f>SUM(G358:H358)</f>
        <v>0</v>
      </c>
      <c r="G358" s="186"/>
      <c r="H358" s="187"/>
      <c r="I358" s="133"/>
      <c r="J358" s="133"/>
      <c r="K358" s="133"/>
      <c r="L358" s="133"/>
      <c r="M358" s="133"/>
      <c r="N358" s="133"/>
    </row>
    <row r="359" spans="1:14" ht="26.25" thickBot="1">
      <c r="A359" s="441">
        <v>2860</v>
      </c>
      <c r="B359" s="456" t="s">
        <v>557</v>
      </c>
      <c r="C359" s="73">
        <v>6</v>
      </c>
      <c r="D359" s="442">
        <v>0</v>
      </c>
      <c r="E359" s="463" t="s">
        <v>77</v>
      </c>
      <c r="F359" s="198">
        <f>SUM(F361)</f>
        <v>0</v>
      </c>
      <c r="G359" s="198">
        <f>SUM(G361)</f>
        <v>0</v>
      </c>
      <c r="H359" s="199">
        <f>SUM(H361)</f>
        <v>0</v>
      </c>
      <c r="I359" s="133"/>
      <c r="J359" s="133"/>
      <c r="K359" s="133"/>
      <c r="L359" s="133"/>
      <c r="M359" s="133"/>
      <c r="N359" s="133"/>
    </row>
    <row r="360" spans="1:14" ht="12.75">
      <c r="A360" s="441"/>
      <c r="B360" s="437"/>
      <c r="C360" s="73"/>
      <c r="D360" s="442"/>
      <c r="E360" s="440" t="s">
        <v>285</v>
      </c>
      <c r="F360" s="190"/>
      <c r="G360" s="190"/>
      <c r="H360" s="191"/>
      <c r="I360" s="133"/>
      <c r="J360" s="133"/>
      <c r="K360" s="133"/>
      <c r="L360" s="133"/>
      <c r="M360" s="133"/>
      <c r="N360" s="133"/>
    </row>
    <row r="361" spans="1:14" ht="26.25" thickBot="1">
      <c r="A361" s="441">
        <v>2861</v>
      </c>
      <c r="B361" s="456" t="s">
        <v>557</v>
      </c>
      <c r="C361" s="73">
        <v>6</v>
      </c>
      <c r="D361" s="442">
        <v>1</v>
      </c>
      <c r="E361" s="463" t="s">
        <v>77</v>
      </c>
      <c r="F361" s="186">
        <f>F362</f>
        <v>0</v>
      </c>
      <c r="G361" s="186">
        <f>G362</f>
        <v>0</v>
      </c>
      <c r="H361" s="186">
        <f>H362</f>
        <v>0</v>
      </c>
      <c r="I361" s="133"/>
      <c r="J361" s="133"/>
      <c r="K361" s="133"/>
      <c r="L361" s="133"/>
      <c r="M361" s="133"/>
      <c r="N361" s="133"/>
    </row>
    <row r="362" spans="1:14" ht="13.5" thickBot="1">
      <c r="A362" s="441"/>
      <c r="B362" s="456"/>
      <c r="C362" s="73"/>
      <c r="D362" s="442"/>
      <c r="E362" s="463">
        <v>4269</v>
      </c>
      <c r="F362" s="186">
        <f>SUM(G362:H362)</f>
        <v>0</v>
      </c>
      <c r="G362" s="179"/>
      <c r="H362" s="180"/>
      <c r="I362" s="133"/>
      <c r="J362" s="133"/>
      <c r="K362" s="133"/>
      <c r="L362" s="133"/>
      <c r="M362" s="133"/>
      <c r="N362" s="133"/>
    </row>
    <row r="363" spans="1:14" ht="51">
      <c r="A363" s="464">
        <v>2900</v>
      </c>
      <c r="B363" s="465" t="s">
        <v>564</v>
      </c>
      <c r="C363" s="457">
        <v>0</v>
      </c>
      <c r="D363" s="458">
        <v>0</v>
      </c>
      <c r="E363" s="459" t="s">
        <v>511</v>
      </c>
      <c r="F363" s="188">
        <f>SUM(F365,F374,F382,F388,F394,F402,F407,F410)</f>
        <v>207696.5</v>
      </c>
      <c r="G363" s="188">
        <f>SUM(G365,G374,G382,G388,G394,G402,G407,G410)</f>
        <v>207696.5</v>
      </c>
      <c r="H363" s="189">
        <f>SUM(H365,H374,H382,H388,H394,H402,H407,H410)</f>
        <v>0</v>
      </c>
      <c r="I363" s="133"/>
      <c r="J363" s="133"/>
      <c r="K363" s="133"/>
      <c r="L363" s="133"/>
      <c r="M363" s="133"/>
      <c r="N363" s="133"/>
    </row>
    <row r="364" spans="1:14" ht="12.75">
      <c r="A364" s="37"/>
      <c r="B364" s="437"/>
      <c r="C364" s="34"/>
      <c r="D364" s="438"/>
      <c r="E364" s="440" t="s">
        <v>284</v>
      </c>
      <c r="F364" s="190"/>
      <c r="G364" s="190"/>
      <c r="H364" s="191"/>
      <c r="I364" s="133"/>
      <c r="J364" s="133"/>
      <c r="K364" s="133"/>
      <c r="L364" s="133"/>
      <c r="M364" s="133"/>
      <c r="N364" s="133"/>
    </row>
    <row r="365" spans="1:14" ht="25.5">
      <c r="A365" s="441">
        <v>2910</v>
      </c>
      <c r="B365" s="456" t="s">
        <v>564</v>
      </c>
      <c r="C365" s="73">
        <v>1</v>
      </c>
      <c r="D365" s="442">
        <v>0</v>
      </c>
      <c r="E365" s="440" t="s">
        <v>596</v>
      </c>
      <c r="F365" s="167">
        <f>F367+F371</f>
        <v>141512.1</v>
      </c>
      <c r="G365" s="167">
        <f>G367+G371</f>
        <v>141512.1</v>
      </c>
      <c r="H365" s="167">
        <f>H367+H371</f>
        <v>0</v>
      </c>
      <c r="I365" s="133"/>
      <c r="J365" s="133"/>
      <c r="K365" s="133"/>
      <c r="L365" s="133"/>
      <c r="M365" s="133"/>
      <c r="N365" s="133"/>
    </row>
    <row r="366" spans="1:14" ht="12.75">
      <c r="A366" s="441"/>
      <c r="B366" s="437"/>
      <c r="C366" s="73"/>
      <c r="D366" s="442"/>
      <c r="E366" s="440" t="s">
        <v>285</v>
      </c>
      <c r="F366" s="167"/>
      <c r="G366" s="167"/>
      <c r="H366" s="168"/>
      <c r="I366" s="133"/>
      <c r="J366" s="133"/>
      <c r="K366" s="133"/>
      <c r="L366" s="133"/>
      <c r="M366" s="133"/>
      <c r="N366" s="133"/>
    </row>
    <row r="367" spans="1:14" ht="13.5" thickBot="1">
      <c r="A367" s="441">
        <v>2911</v>
      </c>
      <c r="B367" s="456" t="s">
        <v>564</v>
      </c>
      <c r="C367" s="73">
        <v>1</v>
      </c>
      <c r="D367" s="442">
        <v>1</v>
      </c>
      <c r="E367" s="440" t="s">
        <v>117</v>
      </c>
      <c r="F367" s="186">
        <f>F368+F369+F370</f>
        <v>141512.1</v>
      </c>
      <c r="G367" s="186">
        <f>G368+G369+G370</f>
        <v>141512.1</v>
      </c>
      <c r="H367" s="186">
        <f>H368+H369+H370</f>
        <v>0</v>
      </c>
      <c r="I367" s="133"/>
      <c r="J367" s="133"/>
      <c r="K367" s="133"/>
      <c r="L367" s="133"/>
      <c r="M367" s="133"/>
      <c r="N367" s="133"/>
    </row>
    <row r="368" spans="1:14" ht="39" thickBot="1">
      <c r="A368" s="441"/>
      <c r="B368" s="456"/>
      <c r="C368" s="73"/>
      <c r="D368" s="442"/>
      <c r="E368" s="449" t="s">
        <v>542</v>
      </c>
      <c r="F368" s="186">
        <f>SUM(G368:H368)</f>
        <v>141512.1</v>
      </c>
      <c r="G368" s="186">
        <v>141512.1</v>
      </c>
      <c r="H368" s="185"/>
      <c r="I368" s="133"/>
      <c r="J368" s="133"/>
      <c r="K368" s="133"/>
      <c r="L368" s="133"/>
      <c r="M368" s="133"/>
      <c r="N368" s="133"/>
    </row>
    <row r="369" spans="1:14" ht="13.5" thickBot="1">
      <c r="A369" s="441"/>
      <c r="B369" s="456"/>
      <c r="C369" s="73"/>
      <c r="D369" s="442"/>
      <c r="E369" s="460"/>
      <c r="F369" s="186">
        <f>SUM(G369:H369)</f>
        <v>0</v>
      </c>
      <c r="G369" s="186"/>
      <c r="H369" s="187"/>
      <c r="I369" s="133"/>
      <c r="J369" s="133"/>
      <c r="K369" s="133"/>
      <c r="L369" s="133"/>
      <c r="M369" s="133"/>
      <c r="N369" s="133"/>
    </row>
    <row r="370" spans="1:14" ht="13.5" thickBot="1">
      <c r="A370" s="441"/>
      <c r="B370" s="456"/>
      <c r="C370" s="73"/>
      <c r="D370" s="442"/>
      <c r="E370" s="460"/>
      <c r="F370" s="186">
        <f>SUM(G370:H370)</f>
        <v>0</v>
      </c>
      <c r="G370" s="179"/>
      <c r="H370" s="180"/>
      <c r="I370" s="133"/>
      <c r="J370" s="133"/>
      <c r="K370" s="133"/>
      <c r="L370" s="133"/>
      <c r="M370" s="133"/>
      <c r="N370" s="133"/>
    </row>
    <row r="371" spans="1:14" ht="13.5" thickBot="1">
      <c r="A371" s="441">
        <v>2912</v>
      </c>
      <c r="B371" s="456" t="s">
        <v>564</v>
      </c>
      <c r="C371" s="73">
        <v>1</v>
      </c>
      <c r="D371" s="442">
        <v>2</v>
      </c>
      <c r="E371" s="440" t="s">
        <v>565</v>
      </c>
      <c r="F371" s="186"/>
      <c r="G371" s="179"/>
      <c r="H371" s="180">
        <f>H372+H373</f>
        <v>0</v>
      </c>
      <c r="I371" s="133"/>
      <c r="J371" s="133"/>
      <c r="K371" s="133"/>
      <c r="L371" s="133"/>
      <c r="M371" s="133"/>
      <c r="N371" s="133"/>
    </row>
    <row r="372" spans="1:14" ht="13.5" thickBot="1">
      <c r="A372" s="441"/>
      <c r="B372" s="456"/>
      <c r="C372" s="73"/>
      <c r="D372" s="442"/>
      <c r="E372" s="440"/>
      <c r="F372" s="186"/>
      <c r="G372" s="179"/>
      <c r="H372" s="180"/>
      <c r="I372" s="133"/>
      <c r="J372" s="133"/>
      <c r="K372" s="133"/>
      <c r="L372" s="133"/>
      <c r="M372" s="133"/>
      <c r="N372" s="133"/>
    </row>
    <row r="373" spans="1:14" ht="13.5" thickBot="1">
      <c r="A373" s="441"/>
      <c r="B373" s="456"/>
      <c r="C373" s="73"/>
      <c r="D373" s="442"/>
      <c r="E373" s="440"/>
      <c r="F373" s="186"/>
      <c r="G373" s="179"/>
      <c r="H373" s="180"/>
      <c r="I373" s="133"/>
      <c r="J373" s="133"/>
      <c r="K373" s="133"/>
      <c r="L373" s="133"/>
      <c r="M373" s="133"/>
      <c r="N373" s="133"/>
    </row>
    <row r="374" spans="1:14" ht="12.75">
      <c r="A374" s="441">
        <v>2920</v>
      </c>
      <c r="B374" s="456" t="s">
        <v>564</v>
      </c>
      <c r="C374" s="73">
        <v>2</v>
      </c>
      <c r="D374" s="442">
        <v>0</v>
      </c>
      <c r="E374" s="440" t="s">
        <v>566</v>
      </c>
      <c r="F374" s="167">
        <f>F376+F379</f>
        <v>0</v>
      </c>
      <c r="G374" s="167">
        <f>G376+G379</f>
        <v>0</v>
      </c>
      <c r="H374" s="167">
        <f>H376+H379</f>
        <v>0</v>
      </c>
      <c r="I374" s="133"/>
      <c r="J374" s="133"/>
      <c r="K374" s="133"/>
      <c r="L374" s="133"/>
      <c r="M374" s="133"/>
      <c r="N374" s="133"/>
    </row>
    <row r="375" spans="1:14" ht="12.75">
      <c r="A375" s="441"/>
      <c r="B375" s="437"/>
      <c r="C375" s="73"/>
      <c r="D375" s="442"/>
      <c r="E375" s="440" t="s">
        <v>285</v>
      </c>
      <c r="F375" s="167"/>
      <c r="G375" s="167"/>
      <c r="H375" s="168"/>
      <c r="I375" s="133"/>
      <c r="J375" s="133"/>
      <c r="K375" s="133"/>
      <c r="L375" s="133"/>
      <c r="M375" s="133"/>
      <c r="N375" s="133"/>
    </row>
    <row r="376" spans="1:14" ht="13.5" thickBot="1">
      <c r="A376" s="441">
        <v>2921</v>
      </c>
      <c r="B376" s="456" t="s">
        <v>564</v>
      </c>
      <c r="C376" s="73">
        <v>2</v>
      </c>
      <c r="D376" s="442">
        <v>1</v>
      </c>
      <c r="E376" s="440" t="s">
        <v>567</v>
      </c>
      <c r="F376" s="186">
        <f aca="true" t="shared" si="10" ref="F376:F381">SUM(G376:H376)</f>
        <v>0</v>
      </c>
      <c r="G376" s="186">
        <f>G377+G378</f>
        <v>0</v>
      </c>
      <c r="H376" s="186">
        <f>H377+H378</f>
        <v>0</v>
      </c>
      <c r="I376" s="133"/>
      <c r="J376" s="133"/>
      <c r="K376" s="133"/>
      <c r="L376" s="133"/>
      <c r="M376" s="133"/>
      <c r="N376" s="133"/>
    </row>
    <row r="377" spans="1:14" ht="13.5" thickBot="1">
      <c r="A377" s="441"/>
      <c r="B377" s="456"/>
      <c r="C377" s="73"/>
      <c r="D377" s="442"/>
      <c r="E377" s="440">
        <v>4729</v>
      </c>
      <c r="F377" s="186">
        <f t="shared" si="10"/>
        <v>0</v>
      </c>
      <c r="G377" s="186"/>
      <c r="H377" s="187"/>
      <c r="I377" s="133"/>
      <c r="J377" s="133"/>
      <c r="K377" s="133"/>
      <c r="L377" s="133"/>
      <c r="M377" s="133"/>
      <c r="N377" s="133"/>
    </row>
    <row r="378" spans="1:14" ht="13.5" thickBot="1">
      <c r="A378" s="441"/>
      <c r="B378" s="456"/>
      <c r="C378" s="73"/>
      <c r="D378" s="442"/>
      <c r="E378" s="440"/>
      <c r="F378" s="186">
        <f t="shared" si="10"/>
        <v>0</v>
      </c>
      <c r="G378" s="186"/>
      <c r="H378" s="187"/>
      <c r="I378" s="133"/>
      <c r="J378" s="133"/>
      <c r="K378" s="133"/>
      <c r="L378" s="133"/>
      <c r="M378" s="133"/>
      <c r="N378" s="133"/>
    </row>
    <row r="379" spans="1:14" ht="13.5" thickBot="1">
      <c r="A379" s="441">
        <v>2922</v>
      </c>
      <c r="B379" s="456" t="s">
        <v>564</v>
      </c>
      <c r="C379" s="73">
        <v>2</v>
      </c>
      <c r="D379" s="442">
        <v>2</v>
      </c>
      <c r="E379" s="440" t="s">
        <v>568</v>
      </c>
      <c r="F379" s="186">
        <f t="shared" si="10"/>
        <v>0</v>
      </c>
      <c r="G379" s="179">
        <f>G380+G381</f>
        <v>0</v>
      </c>
      <c r="H379" s="180">
        <f>H380+H381</f>
        <v>0</v>
      </c>
      <c r="I379" s="133"/>
      <c r="J379" s="133"/>
      <c r="K379" s="133"/>
      <c r="L379" s="133"/>
      <c r="M379" s="133"/>
      <c r="N379" s="133"/>
    </row>
    <row r="380" spans="1:14" ht="13.5" thickBot="1">
      <c r="A380" s="441"/>
      <c r="B380" s="456"/>
      <c r="C380" s="73"/>
      <c r="D380" s="442"/>
      <c r="E380" s="440"/>
      <c r="F380" s="186">
        <f t="shared" si="10"/>
        <v>0</v>
      </c>
      <c r="G380" s="167"/>
      <c r="H380" s="168"/>
      <c r="I380" s="133"/>
      <c r="J380" s="133"/>
      <c r="K380" s="133"/>
      <c r="L380" s="133"/>
      <c r="M380" s="133"/>
      <c r="N380" s="133"/>
    </row>
    <row r="381" spans="1:14" ht="13.5" thickBot="1">
      <c r="A381" s="441"/>
      <c r="B381" s="456"/>
      <c r="C381" s="73"/>
      <c r="D381" s="442"/>
      <c r="E381" s="440"/>
      <c r="F381" s="186">
        <f t="shared" si="10"/>
        <v>0</v>
      </c>
      <c r="G381" s="167"/>
      <c r="H381" s="168"/>
      <c r="I381" s="133"/>
      <c r="J381" s="133"/>
      <c r="K381" s="133"/>
      <c r="L381" s="133"/>
      <c r="M381" s="133"/>
      <c r="N381" s="133"/>
    </row>
    <row r="382" spans="1:14" ht="38.25">
      <c r="A382" s="441">
        <v>2930</v>
      </c>
      <c r="B382" s="456" t="s">
        <v>564</v>
      </c>
      <c r="C382" s="73">
        <v>3</v>
      </c>
      <c r="D382" s="442">
        <v>0</v>
      </c>
      <c r="E382" s="440" t="s">
        <v>569</v>
      </c>
      <c r="F382" s="167">
        <f>SUM(F384:F385)</f>
        <v>0</v>
      </c>
      <c r="G382" s="167">
        <f>SUM(G384:G385)</f>
        <v>0</v>
      </c>
      <c r="H382" s="168">
        <f>SUM(H384:H385)</f>
        <v>0</v>
      </c>
      <c r="I382" s="133"/>
      <c r="J382" s="133"/>
      <c r="K382" s="133"/>
      <c r="L382" s="133"/>
      <c r="M382" s="133"/>
      <c r="N382" s="133"/>
    </row>
    <row r="383" spans="1:14" ht="12.75">
      <c r="A383" s="441"/>
      <c r="B383" s="437"/>
      <c r="C383" s="73"/>
      <c r="D383" s="442"/>
      <c r="E383" s="440" t="s">
        <v>285</v>
      </c>
      <c r="F383" s="167"/>
      <c r="G383" s="167"/>
      <c r="H383" s="168"/>
      <c r="I383" s="133"/>
      <c r="J383" s="133"/>
      <c r="K383" s="133"/>
      <c r="L383" s="133"/>
      <c r="M383" s="133"/>
      <c r="N383" s="133"/>
    </row>
    <row r="384" spans="1:14" ht="26.25" thickBot="1">
      <c r="A384" s="441">
        <v>2931</v>
      </c>
      <c r="B384" s="456" t="s">
        <v>564</v>
      </c>
      <c r="C384" s="73">
        <v>3</v>
      </c>
      <c r="D384" s="442">
        <v>1</v>
      </c>
      <c r="E384" s="440" t="s">
        <v>570</v>
      </c>
      <c r="F384" s="186">
        <f>SUM(G384:H384)</f>
        <v>0</v>
      </c>
      <c r="G384" s="186"/>
      <c r="H384" s="187"/>
      <c r="I384" s="133"/>
      <c r="J384" s="133"/>
      <c r="K384" s="133"/>
      <c r="L384" s="133"/>
      <c r="M384" s="133"/>
      <c r="N384" s="133"/>
    </row>
    <row r="385" spans="1:14" ht="13.5" thickBot="1">
      <c r="A385" s="441">
        <v>2932</v>
      </c>
      <c r="B385" s="456" t="s">
        <v>564</v>
      </c>
      <c r="C385" s="73">
        <v>3</v>
      </c>
      <c r="D385" s="442">
        <v>2</v>
      </c>
      <c r="E385" s="440" t="s">
        <v>571</v>
      </c>
      <c r="F385" s="186">
        <f>SUM(G385:H385)</f>
        <v>0</v>
      </c>
      <c r="G385" s="179">
        <f>G386+G387</f>
        <v>0</v>
      </c>
      <c r="H385" s="180">
        <f>H386+H387</f>
        <v>0</v>
      </c>
      <c r="I385" s="133"/>
      <c r="J385" s="133"/>
      <c r="K385" s="133"/>
      <c r="L385" s="133"/>
      <c r="M385" s="133"/>
      <c r="N385" s="133"/>
    </row>
    <row r="386" spans="1:14" ht="13.5" thickBot="1">
      <c r="A386" s="441"/>
      <c r="B386" s="456"/>
      <c r="C386" s="73"/>
      <c r="D386" s="442"/>
      <c r="E386" s="460">
        <v>4729</v>
      </c>
      <c r="F386" s="186">
        <f>SUM(G386:H386)</f>
        <v>0</v>
      </c>
      <c r="G386" s="167"/>
      <c r="H386" s="168"/>
      <c r="I386" s="133"/>
      <c r="J386" s="133"/>
      <c r="K386" s="133"/>
      <c r="L386" s="133"/>
      <c r="M386" s="133"/>
      <c r="N386" s="133"/>
    </row>
    <row r="387" spans="1:14" ht="13.5" thickBot="1">
      <c r="A387" s="441"/>
      <c r="B387" s="456"/>
      <c r="C387" s="73"/>
      <c r="D387" s="442"/>
      <c r="E387" s="440"/>
      <c r="F387" s="186">
        <f>SUM(G387:H387)</f>
        <v>0</v>
      </c>
      <c r="G387" s="167"/>
      <c r="H387" s="168"/>
      <c r="I387" s="133"/>
      <c r="J387" s="133"/>
      <c r="K387" s="133"/>
      <c r="L387" s="133"/>
      <c r="M387" s="133"/>
      <c r="N387" s="133"/>
    </row>
    <row r="388" spans="1:14" ht="12.75">
      <c r="A388" s="441">
        <v>2940</v>
      </c>
      <c r="B388" s="456" t="s">
        <v>564</v>
      </c>
      <c r="C388" s="73">
        <v>4</v>
      </c>
      <c r="D388" s="442">
        <v>0</v>
      </c>
      <c r="E388" s="440" t="s">
        <v>118</v>
      </c>
      <c r="F388" s="167">
        <f>F390</f>
        <v>0</v>
      </c>
      <c r="G388" s="167">
        <f>G390</f>
        <v>0</v>
      </c>
      <c r="H388" s="167">
        <f>H390</f>
        <v>0</v>
      </c>
      <c r="I388" s="133"/>
      <c r="J388" s="133"/>
      <c r="K388" s="133"/>
      <c r="L388" s="133"/>
      <c r="M388" s="133"/>
      <c r="N388" s="133"/>
    </row>
    <row r="389" spans="1:14" ht="12.75">
      <c r="A389" s="441"/>
      <c r="B389" s="437"/>
      <c r="C389" s="73"/>
      <c r="D389" s="442"/>
      <c r="E389" s="440" t="s">
        <v>285</v>
      </c>
      <c r="F389" s="167"/>
      <c r="G389" s="167"/>
      <c r="H389" s="168"/>
      <c r="I389" s="133"/>
      <c r="J389" s="133"/>
      <c r="K389" s="133"/>
      <c r="L389" s="133"/>
      <c r="M389" s="133"/>
      <c r="N389" s="133"/>
    </row>
    <row r="390" spans="1:14" ht="26.25" thickBot="1">
      <c r="A390" s="441">
        <v>2941</v>
      </c>
      <c r="B390" s="456" t="s">
        <v>564</v>
      </c>
      <c r="C390" s="73">
        <v>4</v>
      </c>
      <c r="D390" s="442">
        <v>1</v>
      </c>
      <c r="E390" s="440" t="s">
        <v>572</v>
      </c>
      <c r="F390" s="186">
        <f>SUM(G390:H390)</f>
        <v>0</v>
      </c>
      <c r="G390" s="186">
        <f>G391+G392</f>
        <v>0</v>
      </c>
      <c r="H390" s="186">
        <f>H391+H392</f>
        <v>0</v>
      </c>
      <c r="I390" s="133"/>
      <c r="J390" s="133"/>
      <c r="K390" s="133"/>
      <c r="L390" s="133"/>
      <c r="M390" s="133"/>
      <c r="N390" s="133"/>
    </row>
    <row r="391" spans="1:14" ht="13.5" thickBot="1">
      <c r="A391" s="441"/>
      <c r="B391" s="456"/>
      <c r="C391" s="73"/>
      <c r="D391" s="442"/>
      <c r="E391" s="460">
        <v>4729</v>
      </c>
      <c r="F391" s="186">
        <f>SUM(G391:H391)</f>
        <v>0</v>
      </c>
      <c r="G391" s="186"/>
      <c r="H391" s="186"/>
      <c r="I391" s="133"/>
      <c r="J391" s="133"/>
      <c r="K391" s="133"/>
      <c r="L391" s="133"/>
      <c r="M391" s="133"/>
      <c r="N391" s="133"/>
    </row>
    <row r="392" spans="1:14" ht="13.5" thickBot="1">
      <c r="A392" s="441"/>
      <c r="B392" s="456"/>
      <c r="C392" s="73"/>
      <c r="D392" s="442"/>
      <c r="E392" s="440"/>
      <c r="F392" s="186">
        <f>SUM(G392:H392)</f>
        <v>0</v>
      </c>
      <c r="G392" s="186"/>
      <c r="H392" s="186"/>
      <c r="I392" s="133"/>
      <c r="J392" s="133"/>
      <c r="K392" s="133"/>
      <c r="L392" s="133"/>
      <c r="M392" s="133"/>
      <c r="N392" s="133"/>
    </row>
    <row r="393" spans="1:14" ht="26.25" thickBot="1">
      <c r="A393" s="441">
        <v>2942</v>
      </c>
      <c r="B393" s="456" t="s">
        <v>564</v>
      </c>
      <c r="C393" s="73">
        <v>4</v>
      </c>
      <c r="D393" s="442">
        <v>2</v>
      </c>
      <c r="E393" s="440" t="s">
        <v>573</v>
      </c>
      <c r="F393" s="186">
        <f>SUM(G393:H393)</f>
        <v>0</v>
      </c>
      <c r="G393" s="186"/>
      <c r="H393" s="187"/>
      <c r="I393" s="133"/>
      <c r="J393" s="133"/>
      <c r="K393" s="133"/>
      <c r="L393" s="133"/>
      <c r="M393" s="133"/>
      <c r="N393" s="133"/>
    </row>
    <row r="394" spans="1:14" ht="25.5">
      <c r="A394" s="441">
        <v>2950</v>
      </c>
      <c r="B394" s="456" t="s">
        <v>564</v>
      </c>
      <c r="C394" s="73">
        <v>5</v>
      </c>
      <c r="D394" s="442">
        <v>0</v>
      </c>
      <c r="E394" s="440" t="s">
        <v>119</v>
      </c>
      <c r="F394" s="167">
        <f>SUM(F396,F401)</f>
        <v>66184.4</v>
      </c>
      <c r="G394" s="167">
        <f>G396</f>
        <v>66184.4</v>
      </c>
      <c r="H394" s="167">
        <f>H396</f>
        <v>0</v>
      </c>
      <c r="I394" s="133"/>
      <c r="J394" s="133"/>
      <c r="K394" s="133"/>
      <c r="L394" s="133"/>
      <c r="M394" s="133"/>
      <c r="N394" s="133"/>
    </row>
    <row r="395" spans="1:14" ht="12.75">
      <c r="A395" s="441"/>
      <c r="B395" s="437"/>
      <c r="C395" s="73"/>
      <c r="D395" s="442"/>
      <c r="E395" s="440" t="s">
        <v>285</v>
      </c>
      <c r="F395" s="167"/>
      <c r="G395" s="167"/>
      <c r="H395" s="168"/>
      <c r="I395" s="133"/>
      <c r="J395" s="133"/>
      <c r="K395" s="133"/>
      <c r="L395" s="133"/>
      <c r="M395" s="133"/>
      <c r="N395" s="133"/>
    </row>
    <row r="396" spans="1:14" ht="13.5" thickBot="1">
      <c r="A396" s="441">
        <v>2951</v>
      </c>
      <c r="B396" s="456" t="s">
        <v>564</v>
      </c>
      <c r="C396" s="73">
        <v>5</v>
      </c>
      <c r="D396" s="442">
        <v>1</v>
      </c>
      <c r="E396" s="440" t="s">
        <v>574</v>
      </c>
      <c r="F396" s="186">
        <f aca="true" t="shared" si="11" ref="F396:F401">SUM(G396:H396)</f>
        <v>66184.4</v>
      </c>
      <c r="G396" s="186">
        <f>G397+G398+G399</f>
        <v>66184.4</v>
      </c>
      <c r="H396" s="186">
        <f>H397+H398+H399</f>
        <v>0</v>
      </c>
      <c r="I396" s="133"/>
      <c r="J396" s="133"/>
      <c r="K396" s="133"/>
      <c r="L396" s="133"/>
      <c r="M396" s="133"/>
      <c r="N396" s="133"/>
    </row>
    <row r="397" spans="1:14" ht="27" customHeight="1" thickBot="1">
      <c r="A397" s="441"/>
      <c r="B397" s="456"/>
      <c r="C397" s="73"/>
      <c r="D397" s="442"/>
      <c r="E397" s="449" t="s">
        <v>542</v>
      </c>
      <c r="F397" s="186">
        <f t="shared" si="11"/>
        <v>66184.4</v>
      </c>
      <c r="G397" s="186">
        <v>66184.4</v>
      </c>
      <c r="H397" s="187"/>
      <c r="I397" s="133"/>
      <c r="J397" s="133"/>
      <c r="K397" s="133"/>
      <c r="L397" s="133"/>
      <c r="M397" s="133"/>
      <c r="N397" s="133"/>
    </row>
    <row r="398" spans="1:14" ht="13.5" thickBot="1">
      <c r="A398" s="441"/>
      <c r="B398" s="456"/>
      <c r="C398" s="73"/>
      <c r="D398" s="442"/>
      <c r="E398" s="440"/>
      <c r="F398" s="186">
        <f t="shared" si="11"/>
        <v>0</v>
      </c>
      <c r="G398" s="186"/>
      <c r="H398" s="187"/>
      <c r="I398" s="133"/>
      <c r="J398" s="133"/>
      <c r="K398" s="133"/>
      <c r="L398" s="133"/>
      <c r="M398" s="133"/>
      <c r="N398" s="133"/>
    </row>
    <row r="399" spans="1:14" ht="13.5" thickBot="1">
      <c r="A399" s="441"/>
      <c r="B399" s="456"/>
      <c r="C399" s="73"/>
      <c r="D399" s="442"/>
      <c r="E399" s="440"/>
      <c r="F399" s="186">
        <f t="shared" si="11"/>
        <v>0</v>
      </c>
      <c r="G399" s="186"/>
      <c r="H399" s="187"/>
      <c r="I399" s="133"/>
      <c r="J399" s="133"/>
      <c r="K399" s="133"/>
      <c r="L399" s="133"/>
      <c r="M399" s="133"/>
      <c r="N399" s="133"/>
    </row>
    <row r="400" spans="1:14" ht="13.5" thickBot="1">
      <c r="A400" s="441"/>
      <c r="B400" s="456"/>
      <c r="C400" s="73"/>
      <c r="D400" s="442"/>
      <c r="E400" s="440"/>
      <c r="F400" s="186">
        <f t="shared" si="11"/>
        <v>0</v>
      </c>
      <c r="G400" s="186"/>
      <c r="H400" s="187"/>
      <c r="I400" s="133"/>
      <c r="J400" s="133"/>
      <c r="K400" s="133"/>
      <c r="L400" s="133"/>
      <c r="M400" s="133"/>
      <c r="N400" s="133"/>
    </row>
    <row r="401" spans="1:14" ht="13.5" thickBot="1">
      <c r="A401" s="441">
        <v>2952</v>
      </c>
      <c r="B401" s="456" t="s">
        <v>564</v>
      </c>
      <c r="C401" s="73">
        <v>5</v>
      </c>
      <c r="D401" s="442">
        <v>2</v>
      </c>
      <c r="E401" s="440" t="s">
        <v>575</v>
      </c>
      <c r="F401" s="186">
        <f t="shared" si="11"/>
        <v>0</v>
      </c>
      <c r="G401" s="186"/>
      <c r="H401" s="187"/>
      <c r="I401" s="133"/>
      <c r="J401" s="133"/>
      <c r="K401" s="133"/>
      <c r="L401" s="133"/>
      <c r="M401" s="133"/>
      <c r="N401" s="133"/>
    </row>
    <row r="402" spans="1:14" ht="25.5">
      <c r="A402" s="441">
        <v>2960</v>
      </c>
      <c r="B402" s="456" t="s">
        <v>564</v>
      </c>
      <c r="C402" s="73">
        <v>6</v>
      </c>
      <c r="D402" s="442">
        <v>0</v>
      </c>
      <c r="E402" s="440" t="s">
        <v>120</v>
      </c>
      <c r="F402" s="167">
        <f>SUM(F404)</f>
        <v>0</v>
      </c>
      <c r="G402" s="167">
        <f>SUM(G404)</f>
        <v>0</v>
      </c>
      <c r="H402" s="168">
        <f>SUM(H404)</f>
        <v>0</v>
      </c>
      <c r="I402" s="133"/>
      <c r="J402" s="133"/>
      <c r="K402" s="133"/>
      <c r="L402" s="133"/>
      <c r="M402" s="133"/>
      <c r="N402" s="133"/>
    </row>
    <row r="403" spans="1:14" ht="12.75">
      <c r="A403" s="441"/>
      <c r="B403" s="437"/>
      <c r="C403" s="73"/>
      <c r="D403" s="442"/>
      <c r="E403" s="440" t="s">
        <v>285</v>
      </c>
      <c r="F403" s="167"/>
      <c r="G403" s="167"/>
      <c r="H403" s="168"/>
      <c r="I403" s="133"/>
      <c r="J403" s="133"/>
      <c r="K403" s="133"/>
      <c r="L403" s="133"/>
      <c r="M403" s="133"/>
      <c r="N403" s="133"/>
    </row>
    <row r="404" spans="1:14" ht="26.25" thickBot="1">
      <c r="A404" s="448">
        <v>2961</v>
      </c>
      <c r="B404" s="73" t="s">
        <v>564</v>
      </c>
      <c r="C404" s="73">
        <v>6</v>
      </c>
      <c r="D404" s="73">
        <v>1</v>
      </c>
      <c r="E404" s="452" t="s">
        <v>120</v>
      </c>
      <c r="F404" s="186">
        <f>SUM(G404:H404)</f>
        <v>0</v>
      </c>
      <c r="G404" s="186">
        <f>G405</f>
        <v>0</v>
      </c>
      <c r="H404" s="186">
        <f>H405</f>
        <v>0</v>
      </c>
      <c r="I404" s="133"/>
      <c r="J404" s="133"/>
      <c r="K404" s="133"/>
      <c r="L404" s="133"/>
      <c r="M404" s="133"/>
      <c r="N404" s="133"/>
    </row>
    <row r="405" spans="1:14" ht="13.5" thickBot="1">
      <c r="A405" s="448"/>
      <c r="B405" s="73"/>
      <c r="C405" s="73"/>
      <c r="D405" s="73"/>
      <c r="E405" s="452">
        <v>4239</v>
      </c>
      <c r="F405" s="186">
        <f>SUM(G405:H405)</f>
        <v>0</v>
      </c>
      <c r="G405" s="179"/>
      <c r="H405" s="180"/>
      <c r="I405" s="133"/>
      <c r="J405" s="133"/>
      <c r="K405" s="133"/>
      <c r="L405" s="133"/>
      <c r="M405" s="133"/>
      <c r="N405" s="133"/>
    </row>
    <row r="406" spans="1:14" ht="12.75">
      <c r="A406" s="448"/>
      <c r="B406" s="73"/>
      <c r="C406" s="73"/>
      <c r="D406" s="73"/>
      <c r="E406" s="452"/>
      <c r="F406" s="179"/>
      <c r="G406" s="179"/>
      <c r="H406" s="180"/>
      <c r="I406" s="133"/>
      <c r="J406" s="133"/>
      <c r="K406" s="133"/>
      <c r="L406" s="133"/>
      <c r="M406" s="133"/>
      <c r="N406" s="133"/>
    </row>
    <row r="407" spans="1:14" ht="25.5">
      <c r="A407" s="448">
        <v>2970</v>
      </c>
      <c r="B407" s="73" t="s">
        <v>564</v>
      </c>
      <c r="C407" s="73">
        <v>7</v>
      </c>
      <c r="D407" s="73">
        <v>0</v>
      </c>
      <c r="E407" s="452" t="s">
        <v>121</v>
      </c>
      <c r="F407" s="167">
        <f>SUM(F409)</f>
        <v>0</v>
      </c>
      <c r="G407" s="167">
        <f>SUM(G409)</f>
        <v>0</v>
      </c>
      <c r="H407" s="168">
        <f>SUM(H409)</f>
        <v>0</v>
      </c>
      <c r="I407" s="133"/>
      <c r="J407" s="133"/>
      <c r="K407" s="133"/>
      <c r="L407" s="133"/>
      <c r="M407" s="133"/>
      <c r="N407" s="133"/>
    </row>
    <row r="408" spans="1:14" ht="12.75">
      <c r="A408" s="448"/>
      <c r="B408" s="73"/>
      <c r="C408" s="73"/>
      <c r="D408" s="73"/>
      <c r="E408" s="452" t="s">
        <v>285</v>
      </c>
      <c r="F408" s="167"/>
      <c r="G408" s="167"/>
      <c r="H408" s="168"/>
      <c r="I408" s="133"/>
      <c r="J408" s="133"/>
      <c r="K408" s="133"/>
      <c r="L408" s="133"/>
      <c r="M408" s="133"/>
      <c r="N408" s="133"/>
    </row>
    <row r="409" spans="1:14" ht="26.25" thickBot="1">
      <c r="A409" s="448">
        <v>2971</v>
      </c>
      <c r="B409" s="73" t="s">
        <v>564</v>
      </c>
      <c r="C409" s="73">
        <v>7</v>
      </c>
      <c r="D409" s="73">
        <v>1</v>
      </c>
      <c r="E409" s="452" t="s">
        <v>121</v>
      </c>
      <c r="F409" s="186">
        <f>SUM(G409:H409)</f>
        <v>0</v>
      </c>
      <c r="G409" s="186"/>
      <c r="H409" s="187"/>
      <c r="I409" s="133"/>
      <c r="J409" s="133"/>
      <c r="K409" s="133"/>
      <c r="L409" s="133"/>
      <c r="M409" s="133"/>
      <c r="N409" s="133"/>
    </row>
    <row r="410" spans="1:14" ht="12.75">
      <c r="A410" s="448">
        <v>2980</v>
      </c>
      <c r="B410" s="73" t="s">
        <v>564</v>
      </c>
      <c r="C410" s="73">
        <v>8</v>
      </c>
      <c r="D410" s="73">
        <v>0</v>
      </c>
      <c r="E410" s="452" t="s">
        <v>122</v>
      </c>
      <c r="F410" s="167">
        <f>SUM(F412)</f>
        <v>0</v>
      </c>
      <c r="G410" s="167">
        <f>SUM(G412)</f>
        <v>0</v>
      </c>
      <c r="H410" s="168">
        <f>SUM(H412)</f>
        <v>0</v>
      </c>
      <c r="I410" s="133"/>
      <c r="J410" s="133"/>
      <c r="K410" s="133"/>
      <c r="L410" s="133"/>
      <c r="M410" s="133"/>
      <c r="N410" s="133"/>
    </row>
    <row r="411" spans="1:14" ht="12.75">
      <c r="A411" s="448"/>
      <c r="B411" s="73"/>
      <c r="C411" s="73"/>
      <c r="D411" s="73"/>
      <c r="E411" s="452" t="s">
        <v>285</v>
      </c>
      <c r="F411" s="167"/>
      <c r="G411" s="167"/>
      <c r="H411" s="168"/>
      <c r="I411" s="133"/>
      <c r="J411" s="133"/>
      <c r="K411" s="133"/>
      <c r="L411" s="133"/>
      <c r="M411" s="133"/>
      <c r="N411" s="133"/>
    </row>
    <row r="412" spans="1:14" ht="13.5" thickBot="1">
      <c r="A412" s="448">
        <v>2981</v>
      </c>
      <c r="B412" s="73" t="s">
        <v>564</v>
      </c>
      <c r="C412" s="73">
        <v>8</v>
      </c>
      <c r="D412" s="73">
        <v>1</v>
      </c>
      <c r="E412" s="452" t="s">
        <v>122</v>
      </c>
      <c r="F412" s="186">
        <f>F413</f>
        <v>0</v>
      </c>
      <c r="G412" s="186">
        <f>G413</f>
        <v>0</v>
      </c>
      <c r="H412" s="186">
        <f>H413</f>
        <v>0</v>
      </c>
      <c r="I412" s="133"/>
      <c r="J412" s="133"/>
      <c r="K412" s="133"/>
      <c r="L412" s="133"/>
      <c r="M412" s="133"/>
      <c r="N412" s="133"/>
    </row>
    <row r="413" spans="1:14" ht="13.5" thickBot="1">
      <c r="A413" s="448"/>
      <c r="B413" s="73"/>
      <c r="C413" s="73"/>
      <c r="D413" s="73"/>
      <c r="E413" s="452">
        <v>4637</v>
      </c>
      <c r="F413" s="186">
        <f>SUM(G413:H413)</f>
        <v>0</v>
      </c>
      <c r="G413" s="179">
        <v>0</v>
      </c>
      <c r="H413" s="180"/>
      <c r="I413" s="133"/>
      <c r="J413" s="133"/>
      <c r="K413" s="133"/>
      <c r="L413" s="133"/>
      <c r="M413" s="133"/>
      <c r="N413" s="133"/>
    </row>
    <row r="414" spans="1:14" ht="43.5" customHeight="1">
      <c r="A414" s="466">
        <v>3000</v>
      </c>
      <c r="B414" s="457" t="s">
        <v>577</v>
      </c>
      <c r="C414" s="457">
        <v>0</v>
      </c>
      <c r="D414" s="457">
        <v>0</v>
      </c>
      <c r="E414" s="424" t="s">
        <v>512</v>
      </c>
      <c r="F414" s="188">
        <f>SUM(F416,F420,F423,F428,F433,F436,F439,F444,F448)</f>
        <v>3000</v>
      </c>
      <c r="G414" s="188">
        <f>SUM(G416,G420,G423,G428,G433,G436,G439,G444,G448)</f>
        <v>3000</v>
      </c>
      <c r="H414" s="189">
        <v>0</v>
      </c>
      <c r="I414" s="133"/>
      <c r="J414" s="133"/>
      <c r="K414" s="133"/>
      <c r="L414" s="133"/>
      <c r="M414" s="133"/>
      <c r="N414" s="133"/>
    </row>
    <row r="415" spans="1:14" ht="12.75">
      <c r="A415" s="448"/>
      <c r="B415" s="73"/>
      <c r="C415" s="73"/>
      <c r="D415" s="73"/>
      <c r="E415" s="452" t="s">
        <v>284</v>
      </c>
      <c r="F415" s="167"/>
      <c r="G415" s="167"/>
      <c r="H415" s="168"/>
      <c r="I415" s="133"/>
      <c r="J415" s="133"/>
      <c r="K415" s="133"/>
      <c r="L415" s="133"/>
      <c r="M415" s="133"/>
      <c r="N415" s="133"/>
    </row>
    <row r="416" spans="1:14" ht="25.5">
      <c r="A416" s="448">
        <v>3010</v>
      </c>
      <c r="B416" s="73" t="s">
        <v>577</v>
      </c>
      <c r="C416" s="73">
        <v>1</v>
      </c>
      <c r="D416" s="73">
        <v>0</v>
      </c>
      <c r="E416" s="452" t="s">
        <v>576</v>
      </c>
      <c r="F416" s="167">
        <f>SUM(F418:F419)</f>
        <v>0</v>
      </c>
      <c r="G416" s="167">
        <f>SUM(G418:G419)</f>
        <v>0</v>
      </c>
      <c r="H416" s="168">
        <f>SUM(H418:H419)</f>
        <v>0</v>
      </c>
      <c r="I416" s="133"/>
      <c r="J416" s="133"/>
      <c r="K416" s="133"/>
      <c r="L416" s="133"/>
      <c r="M416" s="133"/>
      <c r="N416" s="133"/>
    </row>
    <row r="417" spans="1:14" ht="12.75">
      <c r="A417" s="448"/>
      <c r="B417" s="73"/>
      <c r="C417" s="73"/>
      <c r="D417" s="73"/>
      <c r="E417" s="452" t="s">
        <v>285</v>
      </c>
      <c r="F417" s="167"/>
      <c r="G417" s="167"/>
      <c r="H417" s="168"/>
      <c r="I417" s="133"/>
      <c r="J417" s="133"/>
      <c r="K417" s="133"/>
      <c r="L417" s="133"/>
      <c r="M417" s="133"/>
      <c r="N417" s="133"/>
    </row>
    <row r="418" spans="1:14" ht="13.5" thickBot="1">
      <c r="A418" s="448">
        <v>3011</v>
      </c>
      <c r="B418" s="73" t="s">
        <v>577</v>
      </c>
      <c r="C418" s="73">
        <v>1</v>
      </c>
      <c r="D418" s="73">
        <v>1</v>
      </c>
      <c r="E418" s="452" t="s">
        <v>123</v>
      </c>
      <c r="F418" s="186">
        <f>SUM(G418:H418)</f>
        <v>0</v>
      </c>
      <c r="G418" s="186"/>
      <c r="H418" s="187"/>
      <c r="I418" s="133"/>
      <c r="J418" s="133"/>
      <c r="K418" s="133"/>
      <c r="L418" s="133"/>
      <c r="M418" s="133"/>
      <c r="N418" s="133"/>
    </row>
    <row r="419" spans="1:14" ht="13.5" thickBot="1">
      <c r="A419" s="448">
        <v>3012</v>
      </c>
      <c r="B419" s="73" t="s">
        <v>577</v>
      </c>
      <c r="C419" s="73">
        <v>1</v>
      </c>
      <c r="D419" s="73">
        <v>2</v>
      </c>
      <c r="E419" s="452" t="s">
        <v>124</v>
      </c>
      <c r="F419" s="186">
        <f>SUM(G419:H419)</f>
        <v>0</v>
      </c>
      <c r="G419" s="186"/>
      <c r="H419" s="187"/>
      <c r="I419" s="133"/>
      <c r="J419" s="133"/>
      <c r="K419" s="133"/>
      <c r="L419" s="133"/>
      <c r="M419" s="133"/>
      <c r="N419" s="133"/>
    </row>
    <row r="420" spans="1:14" ht="12.75">
      <c r="A420" s="448">
        <v>3020</v>
      </c>
      <c r="B420" s="73" t="s">
        <v>577</v>
      </c>
      <c r="C420" s="73">
        <v>2</v>
      </c>
      <c r="D420" s="73">
        <v>0</v>
      </c>
      <c r="E420" s="452" t="s">
        <v>125</v>
      </c>
      <c r="F420" s="167">
        <f>SUM(F422)</f>
        <v>0</v>
      </c>
      <c r="G420" s="167">
        <f>SUM(G422)</f>
        <v>0</v>
      </c>
      <c r="H420" s="168">
        <f>SUM(H422)</f>
        <v>0</v>
      </c>
      <c r="I420" s="133"/>
      <c r="J420" s="133"/>
      <c r="K420" s="133"/>
      <c r="L420" s="133"/>
      <c r="M420" s="133"/>
      <c r="N420" s="133"/>
    </row>
    <row r="421" spans="1:14" ht="12.75">
      <c r="A421" s="448"/>
      <c r="B421" s="73"/>
      <c r="C421" s="73"/>
      <c r="D421" s="73"/>
      <c r="E421" s="452" t="s">
        <v>285</v>
      </c>
      <c r="F421" s="167"/>
      <c r="G421" s="167"/>
      <c r="H421" s="168"/>
      <c r="I421" s="133"/>
      <c r="J421" s="133"/>
      <c r="K421" s="133"/>
      <c r="L421" s="133"/>
      <c r="M421" s="133"/>
      <c r="N421" s="133"/>
    </row>
    <row r="422" spans="1:14" ht="13.5" thickBot="1">
      <c r="A422" s="448">
        <v>3021</v>
      </c>
      <c r="B422" s="73" t="s">
        <v>577</v>
      </c>
      <c r="C422" s="73">
        <v>2</v>
      </c>
      <c r="D422" s="73">
        <v>1</v>
      </c>
      <c r="E422" s="452" t="s">
        <v>125</v>
      </c>
      <c r="F422" s="186">
        <f>SUM(G422:H422)</f>
        <v>0</v>
      </c>
      <c r="G422" s="186"/>
      <c r="H422" s="187"/>
      <c r="I422" s="133"/>
      <c r="J422" s="133"/>
      <c r="K422" s="133"/>
      <c r="L422" s="133"/>
      <c r="M422" s="133"/>
      <c r="N422" s="133"/>
    </row>
    <row r="423" spans="1:14" ht="12.75">
      <c r="A423" s="448">
        <v>3030</v>
      </c>
      <c r="B423" s="73" t="s">
        <v>577</v>
      </c>
      <c r="C423" s="73">
        <v>3</v>
      </c>
      <c r="D423" s="73">
        <v>0</v>
      </c>
      <c r="E423" s="452" t="s">
        <v>126</v>
      </c>
      <c r="F423" s="167">
        <f>SUM(F425)</f>
        <v>3000</v>
      </c>
      <c r="G423" s="167">
        <f>SUM(G425)</f>
        <v>3000</v>
      </c>
      <c r="H423" s="168">
        <f>SUM(H425)</f>
        <v>0</v>
      </c>
      <c r="I423" s="133"/>
      <c r="J423" s="133"/>
      <c r="K423" s="133"/>
      <c r="L423" s="133"/>
      <c r="M423" s="133"/>
      <c r="N423" s="133"/>
    </row>
    <row r="424" spans="1:14" ht="12.75">
      <c r="A424" s="448"/>
      <c r="B424" s="73"/>
      <c r="C424" s="73"/>
      <c r="D424" s="73"/>
      <c r="E424" s="452" t="s">
        <v>285</v>
      </c>
      <c r="F424" s="167"/>
      <c r="G424" s="167"/>
      <c r="H424" s="168"/>
      <c r="I424" s="133"/>
      <c r="J424" s="133"/>
      <c r="K424" s="133"/>
      <c r="L424" s="133"/>
      <c r="M424" s="133"/>
      <c r="N424" s="133"/>
    </row>
    <row r="425" spans="1:14" ht="13.5" thickBot="1">
      <c r="A425" s="448">
        <v>3031</v>
      </c>
      <c r="B425" s="73" t="s">
        <v>577</v>
      </c>
      <c r="C425" s="73">
        <v>3</v>
      </c>
      <c r="D425" s="73" t="s">
        <v>342</v>
      </c>
      <c r="E425" s="452" t="s">
        <v>126</v>
      </c>
      <c r="F425" s="186">
        <f>SUM(G425:H425)</f>
        <v>3000</v>
      </c>
      <c r="G425" s="179">
        <f>G426+G427</f>
        <v>3000</v>
      </c>
      <c r="H425" s="180">
        <f>H426+H427</f>
        <v>0</v>
      </c>
      <c r="I425" s="133"/>
      <c r="J425" s="133"/>
      <c r="K425" s="133"/>
      <c r="L425" s="133"/>
      <c r="M425" s="133"/>
      <c r="N425" s="133"/>
    </row>
    <row r="426" spans="1:14" ht="26.25" thickBot="1">
      <c r="A426" s="448"/>
      <c r="B426" s="73"/>
      <c r="C426" s="73"/>
      <c r="D426" s="73"/>
      <c r="E426" s="449" t="s">
        <v>545</v>
      </c>
      <c r="F426" s="186">
        <f>SUM(G426:H426)</f>
        <v>3000</v>
      </c>
      <c r="G426" s="167">
        <v>3000</v>
      </c>
      <c r="H426" s="168"/>
      <c r="I426" s="133"/>
      <c r="J426" s="133"/>
      <c r="K426" s="133"/>
      <c r="L426" s="133"/>
      <c r="M426" s="133"/>
      <c r="N426" s="133"/>
    </row>
    <row r="427" spans="1:14" ht="13.5" thickBot="1">
      <c r="A427" s="448"/>
      <c r="B427" s="73"/>
      <c r="C427" s="73"/>
      <c r="D427" s="73"/>
      <c r="E427" s="452"/>
      <c r="F427" s="186">
        <f>SUM(G427:H427)</f>
        <v>0</v>
      </c>
      <c r="G427" s="167"/>
      <c r="H427" s="168"/>
      <c r="I427" s="133"/>
      <c r="J427" s="133"/>
      <c r="K427" s="133"/>
      <c r="L427" s="133"/>
      <c r="M427" s="133"/>
      <c r="N427" s="133"/>
    </row>
    <row r="428" spans="1:14" ht="12.75">
      <c r="A428" s="448">
        <v>3040</v>
      </c>
      <c r="B428" s="73" t="s">
        <v>577</v>
      </c>
      <c r="C428" s="73">
        <v>4</v>
      </c>
      <c r="D428" s="73">
        <v>0</v>
      </c>
      <c r="E428" s="452" t="s">
        <v>127</v>
      </c>
      <c r="F428" s="167">
        <f>SUM(F430)</f>
        <v>0</v>
      </c>
      <c r="G428" s="167">
        <f>SUM(G430)</f>
        <v>0</v>
      </c>
      <c r="H428" s="168">
        <f>SUM(H430)</f>
        <v>0</v>
      </c>
      <c r="I428" s="133"/>
      <c r="J428" s="133"/>
      <c r="K428" s="133"/>
      <c r="L428" s="133"/>
      <c r="M428" s="133"/>
      <c r="N428" s="133"/>
    </row>
    <row r="429" spans="1:14" ht="12.75">
      <c r="A429" s="448"/>
      <c r="B429" s="73"/>
      <c r="C429" s="73"/>
      <c r="D429" s="73"/>
      <c r="E429" s="452" t="s">
        <v>285</v>
      </c>
      <c r="F429" s="167"/>
      <c r="G429" s="167"/>
      <c r="H429" s="168"/>
      <c r="I429" s="133"/>
      <c r="J429" s="133"/>
      <c r="K429" s="133"/>
      <c r="L429" s="133"/>
      <c r="M429" s="133"/>
      <c r="N429" s="133"/>
    </row>
    <row r="430" spans="1:14" ht="13.5" thickBot="1">
      <c r="A430" s="448">
        <v>3041</v>
      </c>
      <c r="B430" s="73" t="s">
        <v>577</v>
      </c>
      <c r="C430" s="73">
        <v>4</v>
      </c>
      <c r="D430" s="73">
        <v>1</v>
      </c>
      <c r="E430" s="452" t="s">
        <v>127</v>
      </c>
      <c r="F430" s="186">
        <f>SUM(G430:H430)</f>
        <v>0</v>
      </c>
      <c r="G430" s="179">
        <f>G431+G432</f>
        <v>0</v>
      </c>
      <c r="H430" s="180">
        <f>H431+H432</f>
        <v>0</v>
      </c>
      <c r="I430" s="133"/>
      <c r="J430" s="133"/>
      <c r="K430" s="133"/>
      <c r="L430" s="133"/>
      <c r="M430" s="133"/>
      <c r="N430" s="133"/>
    </row>
    <row r="431" spans="1:14" ht="13.5" thickBot="1">
      <c r="A431" s="448"/>
      <c r="B431" s="73"/>
      <c r="C431" s="73"/>
      <c r="D431" s="73"/>
      <c r="E431" s="452">
        <v>4729</v>
      </c>
      <c r="F431" s="186">
        <f>SUM(G431:H431)</f>
        <v>0</v>
      </c>
      <c r="G431" s="167"/>
      <c r="H431" s="168"/>
      <c r="I431" s="133"/>
      <c r="J431" s="133"/>
      <c r="K431" s="133"/>
      <c r="L431" s="133"/>
      <c r="M431" s="133"/>
      <c r="N431" s="133"/>
    </row>
    <row r="432" spans="1:14" ht="13.5" thickBot="1">
      <c r="A432" s="448"/>
      <c r="B432" s="73"/>
      <c r="C432" s="73"/>
      <c r="D432" s="73"/>
      <c r="E432" s="452"/>
      <c r="F432" s="186">
        <f>SUM(G432:H432)</f>
        <v>0</v>
      </c>
      <c r="G432" s="167"/>
      <c r="H432" s="168"/>
      <c r="I432" s="133"/>
      <c r="J432" s="133"/>
      <c r="K432" s="133"/>
      <c r="L432" s="133"/>
      <c r="M432" s="133"/>
      <c r="N432" s="133"/>
    </row>
    <row r="433" spans="1:14" ht="12.75">
      <c r="A433" s="448">
        <v>3050</v>
      </c>
      <c r="B433" s="73" t="s">
        <v>577</v>
      </c>
      <c r="C433" s="73">
        <v>5</v>
      </c>
      <c r="D433" s="73">
        <v>0</v>
      </c>
      <c r="E433" s="452" t="s">
        <v>128</v>
      </c>
      <c r="F433" s="167">
        <f>SUM(F435)</f>
        <v>0</v>
      </c>
      <c r="G433" s="167">
        <f>SUM(G435)</f>
        <v>0</v>
      </c>
      <c r="H433" s="168">
        <f>SUM(H435)</f>
        <v>0</v>
      </c>
      <c r="I433" s="133"/>
      <c r="J433" s="133"/>
      <c r="K433" s="133"/>
      <c r="L433" s="133"/>
      <c r="M433" s="133"/>
      <c r="N433" s="133"/>
    </row>
    <row r="434" spans="1:14" ht="12.75">
      <c r="A434" s="448"/>
      <c r="B434" s="73"/>
      <c r="C434" s="73"/>
      <c r="D434" s="73"/>
      <c r="E434" s="452" t="s">
        <v>285</v>
      </c>
      <c r="F434" s="167"/>
      <c r="G434" s="167"/>
      <c r="H434" s="168"/>
      <c r="I434" s="133"/>
      <c r="J434" s="133"/>
      <c r="K434" s="133"/>
      <c r="L434" s="133"/>
      <c r="M434" s="133"/>
      <c r="N434" s="133"/>
    </row>
    <row r="435" spans="1:14" ht="13.5" thickBot="1">
      <c r="A435" s="448">
        <v>3051</v>
      </c>
      <c r="B435" s="73" t="s">
        <v>577</v>
      </c>
      <c r="C435" s="73">
        <v>5</v>
      </c>
      <c r="D435" s="73">
        <v>1</v>
      </c>
      <c r="E435" s="452" t="s">
        <v>128</v>
      </c>
      <c r="F435" s="186">
        <f>SUM(G435:H435)</f>
        <v>0</v>
      </c>
      <c r="G435" s="186"/>
      <c r="H435" s="187"/>
      <c r="I435" s="133"/>
      <c r="J435" s="133"/>
      <c r="K435" s="133"/>
      <c r="L435" s="133"/>
      <c r="M435" s="133"/>
      <c r="N435" s="133"/>
    </row>
    <row r="436" spans="1:14" ht="12.75">
      <c r="A436" s="448">
        <v>3060</v>
      </c>
      <c r="B436" s="73" t="s">
        <v>577</v>
      </c>
      <c r="C436" s="73">
        <v>6</v>
      </c>
      <c r="D436" s="73">
        <v>0</v>
      </c>
      <c r="E436" s="452" t="s">
        <v>129</v>
      </c>
      <c r="F436" s="167">
        <f>SUM(F438)</f>
        <v>0</v>
      </c>
      <c r="G436" s="167">
        <f>SUM(G438)</f>
        <v>0</v>
      </c>
      <c r="H436" s="168">
        <f>SUM(H438)</f>
        <v>0</v>
      </c>
      <c r="I436" s="133"/>
      <c r="J436" s="133"/>
      <c r="K436" s="133"/>
      <c r="L436" s="133"/>
      <c r="M436" s="133"/>
      <c r="N436" s="133"/>
    </row>
    <row r="437" spans="1:14" ht="12.75">
      <c r="A437" s="448"/>
      <c r="B437" s="73"/>
      <c r="C437" s="73"/>
      <c r="D437" s="73"/>
      <c r="E437" s="452" t="s">
        <v>285</v>
      </c>
      <c r="F437" s="167"/>
      <c r="G437" s="167"/>
      <c r="H437" s="168"/>
      <c r="I437" s="133"/>
      <c r="J437" s="133"/>
      <c r="K437" s="133"/>
      <c r="L437" s="133"/>
      <c r="M437" s="133"/>
      <c r="N437" s="133"/>
    </row>
    <row r="438" spans="1:14" ht="13.5" thickBot="1">
      <c r="A438" s="448">
        <v>3061</v>
      </c>
      <c r="B438" s="73" t="s">
        <v>577</v>
      </c>
      <c r="C438" s="73">
        <v>6</v>
      </c>
      <c r="D438" s="73">
        <v>1</v>
      </c>
      <c r="E438" s="452" t="s">
        <v>129</v>
      </c>
      <c r="F438" s="186">
        <f>SUM(G438:H438)</f>
        <v>0</v>
      </c>
      <c r="G438" s="186"/>
      <c r="H438" s="187"/>
      <c r="I438" s="133"/>
      <c r="J438" s="133"/>
      <c r="K438" s="133"/>
      <c r="L438" s="133"/>
      <c r="M438" s="133"/>
      <c r="N438" s="133"/>
    </row>
    <row r="439" spans="1:14" ht="25.5">
      <c r="A439" s="448">
        <v>3070</v>
      </c>
      <c r="B439" s="73" t="s">
        <v>577</v>
      </c>
      <c r="C439" s="73">
        <v>7</v>
      </c>
      <c r="D439" s="73">
        <v>0</v>
      </c>
      <c r="E439" s="452" t="s">
        <v>130</v>
      </c>
      <c r="F439" s="167">
        <f>SUM(F441)</f>
        <v>0</v>
      </c>
      <c r="G439" s="167">
        <f>SUM(G441)</f>
        <v>0</v>
      </c>
      <c r="H439" s="168">
        <f>SUM(H441)</f>
        <v>0</v>
      </c>
      <c r="I439" s="133"/>
      <c r="J439" s="133"/>
      <c r="K439" s="133"/>
      <c r="L439" s="133"/>
      <c r="M439" s="133"/>
      <c r="N439" s="133"/>
    </row>
    <row r="440" spans="1:14" ht="12.75">
      <c r="A440" s="448"/>
      <c r="B440" s="73"/>
      <c r="C440" s="73"/>
      <c r="D440" s="73"/>
      <c r="E440" s="452" t="s">
        <v>285</v>
      </c>
      <c r="F440" s="167"/>
      <c r="G440" s="167"/>
      <c r="H440" s="168"/>
      <c r="I440" s="133"/>
      <c r="J440" s="133"/>
      <c r="K440" s="133"/>
      <c r="L440" s="133"/>
      <c r="M440" s="133"/>
      <c r="N440" s="133"/>
    </row>
    <row r="441" spans="1:14" ht="26.25" thickBot="1">
      <c r="A441" s="448">
        <v>3071</v>
      </c>
      <c r="B441" s="73" t="s">
        <v>577</v>
      </c>
      <c r="C441" s="73">
        <v>7</v>
      </c>
      <c r="D441" s="73">
        <v>1</v>
      </c>
      <c r="E441" s="452" t="s">
        <v>130</v>
      </c>
      <c r="F441" s="186">
        <f>SUM(G441:H441)</f>
        <v>0</v>
      </c>
      <c r="G441" s="179">
        <f>G442+G443</f>
        <v>0</v>
      </c>
      <c r="H441" s="180">
        <v>0</v>
      </c>
      <c r="I441" s="133"/>
      <c r="J441" s="133"/>
      <c r="K441" s="133"/>
      <c r="L441" s="133"/>
      <c r="M441" s="133"/>
      <c r="N441" s="133"/>
    </row>
    <row r="442" spans="1:14" ht="13.5" thickBot="1">
      <c r="A442" s="448"/>
      <c r="B442" s="73"/>
      <c r="C442" s="73"/>
      <c r="D442" s="73"/>
      <c r="E442" s="450">
        <v>4729</v>
      </c>
      <c r="F442" s="186">
        <f>SUM(G442:H442)</f>
        <v>0</v>
      </c>
      <c r="G442" s="167"/>
      <c r="H442" s="168">
        <v>0</v>
      </c>
      <c r="I442" s="133"/>
      <c r="J442" s="133"/>
      <c r="K442" s="133"/>
      <c r="L442" s="133"/>
      <c r="M442" s="133"/>
      <c r="N442" s="133"/>
    </row>
    <row r="443" spans="1:14" ht="13.5" thickBot="1">
      <c r="A443" s="448"/>
      <c r="B443" s="73"/>
      <c r="C443" s="73"/>
      <c r="D443" s="73"/>
      <c r="E443" s="452"/>
      <c r="F443" s="186">
        <f>SUM(G443:H443)</f>
        <v>0</v>
      </c>
      <c r="G443" s="167"/>
      <c r="H443" s="168"/>
      <c r="I443" s="133"/>
      <c r="J443" s="133"/>
      <c r="K443" s="133"/>
      <c r="L443" s="133"/>
      <c r="M443" s="133"/>
      <c r="N443" s="133"/>
    </row>
    <row r="444" spans="1:14" ht="38.25">
      <c r="A444" s="448">
        <v>3080</v>
      </c>
      <c r="B444" s="73" t="s">
        <v>577</v>
      </c>
      <c r="C444" s="73">
        <v>8</v>
      </c>
      <c r="D444" s="73">
        <v>0</v>
      </c>
      <c r="E444" s="452" t="s">
        <v>132</v>
      </c>
      <c r="F444" s="167">
        <f>SUM(F446)</f>
        <v>0</v>
      </c>
      <c r="G444" s="167">
        <f>SUM(G446)</f>
        <v>0</v>
      </c>
      <c r="H444" s="168">
        <f>SUM(H446)</f>
        <v>0</v>
      </c>
      <c r="I444" s="133"/>
      <c r="J444" s="133"/>
      <c r="K444" s="133"/>
      <c r="L444" s="133"/>
      <c r="M444" s="133"/>
      <c r="N444" s="133"/>
    </row>
    <row r="445" spans="1:14" ht="12.75">
      <c r="A445" s="448"/>
      <c r="B445" s="73"/>
      <c r="C445" s="73"/>
      <c r="D445" s="73"/>
      <c r="E445" s="452" t="s">
        <v>285</v>
      </c>
      <c r="F445" s="167"/>
      <c r="G445" s="167"/>
      <c r="H445" s="168"/>
      <c r="I445" s="133"/>
      <c r="J445" s="133"/>
      <c r="K445" s="133"/>
      <c r="L445" s="133"/>
      <c r="M445" s="133"/>
      <c r="N445" s="133"/>
    </row>
    <row r="446" spans="1:14" ht="39" thickBot="1">
      <c r="A446" s="448">
        <v>3081</v>
      </c>
      <c r="B446" s="73" t="s">
        <v>577</v>
      </c>
      <c r="C446" s="73">
        <v>8</v>
      </c>
      <c r="D446" s="73">
        <v>1</v>
      </c>
      <c r="E446" s="452" t="s">
        <v>132</v>
      </c>
      <c r="F446" s="186">
        <f>SUM(G446:H446)</f>
        <v>0</v>
      </c>
      <c r="G446" s="186"/>
      <c r="H446" s="187"/>
      <c r="I446" s="133"/>
      <c r="J446" s="133"/>
      <c r="K446" s="133"/>
      <c r="L446" s="133"/>
      <c r="M446" s="133"/>
      <c r="N446" s="133"/>
    </row>
    <row r="447" spans="1:14" ht="12.75">
      <c r="A447" s="448"/>
      <c r="B447" s="73"/>
      <c r="C447" s="73"/>
      <c r="D447" s="73"/>
      <c r="E447" s="452" t="s">
        <v>285</v>
      </c>
      <c r="F447" s="167"/>
      <c r="G447" s="167"/>
      <c r="H447" s="168"/>
      <c r="I447" s="133"/>
      <c r="J447" s="133"/>
      <c r="K447" s="133"/>
      <c r="L447" s="133"/>
      <c r="M447" s="133"/>
      <c r="N447" s="133"/>
    </row>
    <row r="448" spans="1:14" ht="25.5">
      <c r="A448" s="448">
        <v>3090</v>
      </c>
      <c r="B448" s="73" t="s">
        <v>577</v>
      </c>
      <c r="C448" s="73">
        <v>9</v>
      </c>
      <c r="D448" s="73">
        <v>0</v>
      </c>
      <c r="E448" s="452" t="s">
        <v>133</v>
      </c>
      <c r="F448" s="167">
        <f>SUM(F450:F453)</f>
        <v>0</v>
      </c>
      <c r="G448" s="167">
        <f>SUM(G450:G453)</f>
        <v>0</v>
      </c>
      <c r="H448" s="168">
        <f>SUM(H450:H453)</f>
        <v>0</v>
      </c>
      <c r="I448" s="133"/>
      <c r="J448" s="133"/>
      <c r="K448" s="133"/>
      <c r="L448" s="133"/>
      <c r="M448" s="133"/>
      <c r="N448" s="133"/>
    </row>
    <row r="449" spans="1:14" ht="12.75">
      <c r="A449" s="448"/>
      <c r="B449" s="73"/>
      <c r="C449" s="73"/>
      <c r="D449" s="73"/>
      <c r="E449" s="452" t="s">
        <v>285</v>
      </c>
      <c r="F449" s="167"/>
      <c r="G449" s="167"/>
      <c r="H449" s="168"/>
      <c r="I449" s="133"/>
      <c r="J449" s="133"/>
      <c r="K449" s="133"/>
      <c r="L449" s="133"/>
      <c r="M449" s="133"/>
      <c r="N449" s="133"/>
    </row>
    <row r="450" spans="1:14" ht="26.25" thickBot="1">
      <c r="A450" s="448">
        <v>3091</v>
      </c>
      <c r="B450" s="73" t="s">
        <v>577</v>
      </c>
      <c r="C450" s="73">
        <v>9</v>
      </c>
      <c r="D450" s="73">
        <v>1</v>
      </c>
      <c r="E450" s="452" t="s">
        <v>133</v>
      </c>
      <c r="F450" s="186">
        <f aca="true" t="shared" si="12" ref="F450:F455">SUM(G450:H450)</f>
        <v>0</v>
      </c>
      <c r="G450" s="167">
        <f>G451+G452</f>
        <v>0</v>
      </c>
      <c r="H450" s="168">
        <f>H451+H452</f>
        <v>0</v>
      </c>
      <c r="I450" s="133"/>
      <c r="J450" s="133"/>
      <c r="K450" s="133"/>
      <c r="L450" s="133"/>
      <c r="M450" s="133"/>
      <c r="N450" s="133"/>
    </row>
    <row r="451" spans="1:14" ht="13.5" thickBot="1">
      <c r="A451" s="448"/>
      <c r="B451" s="73"/>
      <c r="C451" s="73"/>
      <c r="D451" s="73"/>
      <c r="E451" s="452"/>
      <c r="F451" s="186">
        <f t="shared" si="12"/>
        <v>0</v>
      </c>
      <c r="G451" s="167"/>
      <c r="H451" s="168"/>
      <c r="I451" s="133"/>
      <c r="J451" s="133"/>
      <c r="K451" s="133"/>
      <c r="L451" s="133"/>
      <c r="M451" s="133"/>
      <c r="N451" s="133"/>
    </row>
    <row r="452" spans="1:14" ht="13.5" thickBot="1">
      <c r="A452" s="448"/>
      <c r="B452" s="73"/>
      <c r="C452" s="73"/>
      <c r="D452" s="73"/>
      <c r="E452" s="452"/>
      <c r="F452" s="186">
        <f t="shared" si="12"/>
        <v>0</v>
      </c>
      <c r="G452" s="167"/>
      <c r="H452" s="168"/>
      <c r="I452" s="133"/>
      <c r="J452" s="133"/>
      <c r="K452" s="133"/>
      <c r="L452" s="133"/>
      <c r="M452" s="133"/>
      <c r="N452" s="133"/>
    </row>
    <row r="453" spans="1:14" ht="39" thickBot="1">
      <c r="A453" s="448">
        <v>3092</v>
      </c>
      <c r="B453" s="73" t="s">
        <v>577</v>
      </c>
      <c r="C453" s="73">
        <v>9</v>
      </c>
      <c r="D453" s="73">
        <v>2</v>
      </c>
      <c r="E453" s="452" t="s">
        <v>597</v>
      </c>
      <c r="F453" s="186">
        <f t="shared" si="12"/>
        <v>0</v>
      </c>
      <c r="G453" s="167">
        <f>G454+G455</f>
        <v>0</v>
      </c>
      <c r="H453" s="168">
        <f>H454+H455</f>
        <v>0</v>
      </c>
      <c r="I453" s="133"/>
      <c r="J453" s="133"/>
      <c r="K453" s="133"/>
      <c r="L453" s="133"/>
      <c r="M453" s="133"/>
      <c r="N453" s="133"/>
    </row>
    <row r="454" spans="1:14" ht="13.5" thickBot="1">
      <c r="A454" s="467"/>
      <c r="B454" s="73"/>
      <c r="C454" s="73"/>
      <c r="D454" s="73"/>
      <c r="E454" s="468"/>
      <c r="F454" s="186">
        <f t="shared" si="12"/>
        <v>0</v>
      </c>
      <c r="G454" s="167"/>
      <c r="H454" s="168"/>
      <c r="I454" s="133"/>
      <c r="J454" s="133"/>
      <c r="K454" s="133"/>
      <c r="L454" s="133"/>
      <c r="M454" s="133"/>
      <c r="N454" s="133"/>
    </row>
    <row r="455" spans="1:14" ht="13.5" thickBot="1">
      <c r="A455" s="467"/>
      <c r="B455" s="73"/>
      <c r="C455" s="73"/>
      <c r="D455" s="73"/>
      <c r="E455" s="468"/>
      <c r="F455" s="186">
        <f t="shared" si="12"/>
        <v>0</v>
      </c>
      <c r="G455" s="167"/>
      <c r="H455" s="168"/>
      <c r="I455" s="133"/>
      <c r="J455" s="133"/>
      <c r="K455" s="133"/>
      <c r="L455" s="133"/>
      <c r="M455" s="133"/>
      <c r="N455" s="133"/>
    </row>
    <row r="456" spans="1:14" ht="30.75" customHeight="1">
      <c r="A456" s="469">
        <v>3100</v>
      </c>
      <c r="B456" s="457" t="s">
        <v>578</v>
      </c>
      <c r="C456" s="457">
        <v>0</v>
      </c>
      <c r="D456" s="458">
        <v>0</v>
      </c>
      <c r="E456" s="470" t="s">
        <v>513</v>
      </c>
      <c r="F456" s="188">
        <f>SUM(F458)</f>
        <v>59453.8</v>
      </c>
      <c r="G456" s="188">
        <f>SUM(G458)</f>
        <v>59453.8</v>
      </c>
      <c r="H456" s="189">
        <f>SUM(H458)</f>
        <v>0</v>
      </c>
      <c r="I456" s="133"/>
      <c r="J456" s="133"/>
      <c r="K456" s="133"/>
      <c r="L456" s="133"/>
      <c r="M456" s="133"/>
      <c r="N456" s="133"/>
    </row>
    <row r="457" spans="1:14" ht="12.75">
      <c r="A457" s="443"/>
      <c r="B457" s="437"/>
      <c r="C457" s="34"/>
      <c r="D457" s="438"/>
      <c r="E457" s="440" t="s">
        <v>284</v>
      </c>
      <c r="F457" s="190"/>
      <c r="G457" s="190"/>
      <c r="H457" s="191"/>
      <c r="I457" s="133"/>
      <c r="J457" s="133"/>
      <c r="K457" s="133"/>
      <c r="L457" s="133"/>
      <c r="M457" s="133"/>
      <c r="N457" s="133"/>
    </row>
    <row r="458" spans="1:14" ht="25.5">
      <c r="A458" s="443">
        <v>3110</v>
      </c>
      <c r="B458" s="73" t="s">
        <v>578</v>
      </c>
      <c r="C458" s="73">
        <v>1</v>
      </c>
      <c r="D458" s="442">
        <v>0</v>
      </c>
      <c r="E458" s="463" t="s">
        <v>267</v>
      </c>
      <c r="F458" s="167">
        <f>SUM(F460)</f>
        <v>59453.8</v>
      </c>
      <c r="G458" s="167">
        <f>SUM(G460)</f>
        <v>59453.8</v>
      </c>
      <c r="H458" s="168">
        <f>SUM(H460)</f>
        <v>0</v>
      </c>
      <c r="I458" s="133"/>
      <c r="J458" s="133"/>
      <c r="K458" s="133"/>
      <c r="L458" s="133"/>
      <c r="M458" s="133"/>
      <c r="N458" s="133"/>
    </row>
    <row r="459" spans="1:14" ht="12.75">
      <c r="A459" s="443"/>
      <c r="B459" s="437"/>
      <c r="C459" s="73"/>
      <c r="D459" s="442"/>
      <c r="E459" s="440" t="s">
        <v>285</v>
      </c>
      <c r="F459" s="167"/>
      <c r="G459" s="167"/>
      <c r="H459" s="168"/>
      <c r="I459" s="133"/>
      <c r="J459" s="133"/>
      <c r="K459" s="133"/>
      <c r="L459" s="133"/>
      <c r="M459" s="133"/>
      <c r="N459" s="133"/>
    </row>
    <row r="460" spans="1:14" ht="12.75">
      <c r="A460" s="443">
        <v>3112</v>
      </c>
      <c r="B460" s="445" t="s">
        <v>578</v>
      </c>
      <c r="C460" s="445">
        <v>1</v>
      </c>
      <c r="D460" s="446">
        <v>2</v>
      </c>
      <c r="E460" s="471" t="s">
        <v>175</v>
      </c>
      <c r="F460" s="167">
        <f>SUM(G460:H460)</f>
        <v>59453.8</v>
      </c>
      <c r="G460" s="179">
        <f>G461</f>
        <v>59453.8</v>
      </c>
      <c r="H460" s="180">
        <f>H461</f>
        <v>0</v>
      </c>
      <c r="I460" s="133"/>
      <c r="J460" s="133"/>
      <c r="K460" s="133"/>
      <c r="L460" s="133"/>
      <c r="M460" s="133"/>
      <c r="N460" s="133"/>
    </row>
    <row r="461" spans="1:14" ht="12.75">
      <c r="A461" s="448"/>
      <c r="B461" s="73"/>
      <c r="C461" s="73"/>
      <c r="D461" s="73"/>
      <c r="E461" s="472">
        <v>4891</v>
      </c>
      <c r="F461" s="167">
        <f>G461</f>
        <v>59453.8</v>
      </c>
      <c r="G461" s="179">
        <v>59453.8</v>
      </c>
      <c r="H461" s="168"/>
      <c r="J461" s="133"/>
      <c r="K461" s="133"/>
      <c r="L461" s="133"/>
      <c r="M461" s="133"/>
      <c r="N461" s="133"/>
    </row>
    <row r="462" spans="1:14" ht="13.5" thickBot="1">
      <c r="A462" s="448"/>
      <c r="B462" s="73"/>
      <c r="C462" s="73"/>
      <c r="D462" s="73"/>
      <c r="E462" s="472"/>
      <c r="F462" s="186"/>
      <c r="G462" s="186"/>
      <c r="H462" s="187"/>
      <c r="I462" s="133"/>
      <c r="J462" s="133"/>
      <c r="K462" s="133"/>
      <c r="L462" s="133"/>
      <c r="M462" s="133"/>
      <c r="N462" s="133"/>
    </row>
    <row r="463" spans="9:14" ht="12.75">
      <c r="I463" s="133"/>
      <c r="J463" s="133"/>
      <c r="K463" s="133"/>
      <c r="L463" s="133"/>
      <c r="M463" s="133"/>
      <c r="N463" s="133"/>
    </row>
    <row r="464" spans="9:14" ht="12.75">
      <c r="I464" s="133"/>
      <c r="J464" s="133"/>
      <c r="K464" s="133"/>
      <c r="L464" s="133"/>
      <c r="M464" s="133"/>
      <c r="N464" s="133"/>
    </row>
  </sheetData>
  <sheetProtection/>
  <protectedRanges>
    <protectedRange sqref="F1" name="Range25"/>
    <protectedRange sqref="F449:L449 F457:L457 G450:L455 G459:L460 G462:L462 H461" name="Range24"/>
    <protectedRange sqref="F429:L429 F424:L424 G434:L435 G425:L427 G430:L432" name="Range22"/>
    <protectedRange sqref="G390:L390 F389:L389 G384:L387 G393:L393 F395:L395 F403:L403 G404:L406 G396:L401" name="Range20"/>
    <protectedRange sqref="I352:L355 G353:H355 I357:L358 G358:H358 F357:H357 F352:H352 F360:L360 G362:L362" name="Range18"/>
    <protectedRange sqref="G306:H307 F309:L309 F305:H305 I305:L307 F311:L311 G313:L316" name="Range16"/>
    <protectedRange sqref="G288:H291 F287:H287 I287:L291 F280:L280 G282:L285" name="Range14"/>
    <protectedRange sqref="G238:H238 I237:L238 G254:H254 I253:L254 F253:H253 F240:L240 F237:H237 F248:L248 F246:L246 G256:L256 G249:L251 G241:L244" name="Range12"/>
    <protectedRange sqref="G207:H207 F206:H206 I206:L207 G199:L204 F209:L209" name="Range10"/>
    <protectedRange sqref="G174:H176 I173:L176 F173:H173 F178:L178 G179:L186" name="Range8"/>
    <protectedRange sqref="G130:H130 G133:H133 G136:H136 I129:L130 G139:H139 I138:L139 I132:L133 I143:L144 G144:H144 F143:H143 F138:H138 F135:H135 F132:H132 F129:H129 I135:L136 F141:L141" name="Range6"/>
    <protectedRange sqref="G95:H95 G101:H101 G104:H104 I100:L101 G106:L107 G110 F109:H109 F103:H103 F100:H100 F96:H96 I103:L104 I109:L110 I95:L96 F98:L98 G94:L94" name="Range4"/>
    <protectedRange sqref="I44:L46 G45:H46 F48:H48 F44:H44 A40:E40 D17:D39 H49 I48:L49 F15:L15 G49:G64 H50:L64 F13:L13 G16:H42 J16:L42 I16 I18:I42" name="Range2"/>
    <protectedRange sqref="G67:H67 G70:H70 I66:L67 I87:L88 I69:L70 G88:H88 G93:H93 F92:H92 F87:H87 F69:H69 F66:H66 I92:L93 F90:L90 F72:L72 G94:L94 G73:L85" name="Range3"/>
    <protectedRange sqref="G113:H113 I112:L113 G118:H120 I117:L120 G123:H123 I125:L127 G126:H127 F125:H125 F122:H122 F117:H117 F112:H112 I122:L123 G110:L110 F115:L115 F129:L129" name="Range5"/>
    <protectedRange sqref="G145:L145 G161:G162 G147:L159 H161:H163 I161:L162 G164:L171" name="Range7"/>
    <protectedRange sqref="I188:L189 G189:H189 I191:L195 G192:H195 G198:H198 F197:H197 F191:H191 F188:H188 I197:L198" name="Range9"/>
    <protectedRange sqref="G223:L225 F222:L222 F211:L211 G233:L235 F232:L232 G213:L220 F227:L227 G228:L230" name="Range11"/>
    <protectedRange sqref="G273:H273 F275:L275 F272:H272 F262:L262 F256:L256 I272:L273 G257:L260 G276:L278 G263:L270" name="Range13"/>
    <protectedRange sqref="G294:H297 I299:L300 G300:H300 G303:H303 F302:H302 F299:H299 F293:H293 I302:L303 I293:L297" name="Range15"/>
    <protectedRange sqref="F346:H346 G318:L318 I346:L347 G347:G350 H347 H348:L350 G320:L329 G331:L344" name="Range17"/>
    <protectedRange sqref="F366:L366 F364:L364 F383:L383 G376:L381 F375:L375 G368:L373" name="Range19"/>
    <protectedRange sqref="G409:H409 I408:L409 F424:L424 G418:H419 I421:L422 G422:H422 F421:H421 F417:H417 F408:H408 I417:L419 F415:L415 F411:L411 G413:L413" name="Range21"/>
    <protectedRange sqref="G438:H438 I437:L438 G446:H446 F447:H447 F445:H445 F440:L440 F437:H437 I445:L447 G441:L443" name="Range23"/>
    <protectedRange sqref="J461" name="Range24_1_1"/>
    <protectedRange sqref="K461:L461" name="Range24_4_1"/>
    <protectedRange sqref="G461" name="Range24_2"/>
  </protectedRanges>
  <mergeCells count="13">
    <mergeCell ref="E2:F2"/>
    <mergeCell ref="G2:L2"/>
    <mergeCell ref="F7:F9"/>
    <mergeCell ref="G7:H8"/>
    <mergeCell ref="E7:E9"/>
    <mergeCell ref="E3:H3"/>
    <mergeCell ref="E4:H4"/>
    <mergeCell ref="B3:D3"/>
    <mergeCell ref="A7:A9"/>
    <mergeCell ref="B7:B9"/>
    <mergeCell ref="C7:C9"/>
    <mergeCell ref="D7:D9"/>
    <mergeCell ref="E5:H5"/>
  </mergeCells>
  <printOptions/>
  <pageMargins left="0.23" right="0.2" top="0.25" bottom="0.23" header="0.2" footer="0.2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L3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0.42578125" style="11" customWidth="1"/>
    <col min="2" max="2" width="4.7109375" style="11" customWidth="1"/>
    <col min="3" max="3" width="26.421875" style="11" customWidth="1"/>
    <col min="4" max="4" width="14.00390625" style="11" customWidth="1"/>
    <col min="5" max="5" width="13.57421875" style="11" customWidth="1"/>
    <col min="6" max="6" width="15.00390625" style="11" customWidth="1"/>
    <col min="7" max="7" width="13.7109375" style="11" customWidth="1"/>
    <col min="8" max="8" width="14.421875" style="11" customWidth="1"/>
    <col min="9" max="16384" width="9.140625" style="11" customWidth="1"/>
  </cols>
  <sheetData>
    <row r="5" spans="3:6" ht="12.75">
      <c r="C5" s="551" t="s">
        <v>247</v>
      </c>
      <c r="D5" s="551"/>
      <c r="E5" s="551"/>
      <c r="F5" s="551"/>
    </row>
    <row r="7" ht="12.75">
      <c r="B7" s="11" t="s">
        <v>248</v>
      </c>
    </row>
    <row r="8" ht="12.75">
      <c r="B8" s="11" t="s">
        <v>249</v>
      </c>
    </row>
    <row r="10" spans="7:8" ht="12.75">
      <c r="G10" s="552" t="s">
        <v>404</v>
      </c>
      <c r="H10" s="552"/>
    </row>
    <row r="11" spans="2:8" ht="38.25">
      <c r="B11" s="12"/>
      <c r="C11" s="12" t="s">
        <v>250</v>
      </c>
      <c r="D11" s="13" t="s">
        <v>251</v>
      </c>
      <c r="E11" s="13" t="s">
        <v>252</v>
      </c>
      <c r="F11" s="13" t="s">
        <v>253</v>
      </c>
      <c r="G11" s="12" t="s">
        <v>396</v>
      </c>
      <c r="H11" s="13" t="s">
        <v>403</v>
      </c>
    </row>
    <row r="12" spans="2:8" ht="51">
      <c r="B12" s="12">
        <v>1</v>
      </c>
      <c r="C12" s="14" t="s">
        <v>254</v>
      </c>
      <c r="D12" s="15">
        <f>SUM(D13,D14)</f>
        <v>0</v>
      </c>
      <c r="E12" s="15">
        <f>SUM(E13,E14)</f>
        <v>0</v>
      </c>
      <c r="F12" s="15">
        <f>SUM(F13,F14)</f>
        <v>0</v>
      </c>
      <c r="G12" s="15">
        <f>SUM(G13,G14)</f>
        <v>0</v>
      </c>
      <c r="H12" s="16">
        <f>D12-E12</f>
        <v>0</v>
      </c>
    </row>
    <row r="13" spans="2:8" ht="27" customHeight="1">
      <c r="B13" s="12"/>
      <c r="C13" s="14" t="s">
        <v>397</v>
      </c>
      <c r="D13" s="17"/>
      <c r="E13" s="17"/>
      <c r="F13" s="17"/>
      <c r="G13" s="17"/>
      <c r="H13" s="16">
        <f aca="true" t="shared" si="0" ref="H13:H20">D13-E13</f>
        <v>0</v>
      </c>
    </row>
    <row r="14" spans="2:8" ht="37.5" customHeight="1">
      <c r="B14" s="12"/>
      <c r="C14" s="14" t="s">
        <v>398</v>
      </c>
      <c r="D14" s="17"/>
      <c r="E14" s="17"/>
      <c r="F14" s="17"/>
      <c r="G14" s="17"/>
      <c r="H14" s="16">
        <f t="shared" si="0"/>
        <v>0</v>
      </c>
    </row>
    <row r="15" spans="2:8" ht="38.25">
      <c r="B15" s="12">
        <v>2</v>
      </c>
      <c r="C15" s="14" t="s">
        <v>255</v>
      </c>
      <c r="D15" s="15">
        <f>SUM(D16,D17)</f>
        <v>0</v>
      </c>
      <c r="E15" s="15">
        <f>SUM(E16,E17)</f>
        <v>0</v>
      </c>
      <c r="F15" s="15">
        <f>SUM(F16,F17)</f>
        <v>0</v>
      </c>
      <c r="G15" s="18">
        <f>SUM(G16,G17)</f>
        <v>0</v>
      </c>
      <c r="H15" s="16">
        <f t="shared" si="0"/>
        <v>0</v>
      </c>
    </row>
    <row r="16" spans="2:8" ht="26.25" customHeight="1">
      <c r="B16" s="12"/>
      <c r="C16" s="14" t="s">
        <v>399</v>
      </c>
      <c r="D16" s="17"/>
      <c r="E16" s="16"/>
      <c r="F16" s="17"/>
      <c r="G16" s="17"/>
      <c r="H16" s="16">
        <f t="shared" si="0"/>
        <v>0</v>
      </c>
    </row>
    <row r="17" spans="2:8" ht="31.5" customHeight="1">
      <c r="B17" s="12"/>
      <c r="C17" s="14" t="s">
        <v>400</v>
      </c>
      <c r="D17" s="17"/>
      <c r="E17" s="17"/>
      <c r="F17" s="17"/>
      <c r="G17" s="17"/>
      <c r="H17" s="16">
        <f t="shared" si="0"/>
        <v>0</v>
      </c>
    </row>
    <row r="18" spans="2:12" ht="38.25">
      <c r="B18" s="12">
        <v>3</v>
      </c>
      <c r="C18" s="14" t="s">
        <v>256</v>
      </c>
      <c r="D18" s="15">
        <f>SUM(D19,D20)</f>
        <v>0</v>
      </c>
      <c r="E18" s="15">
        <f>SUM(E19,E20)</f>
        <v>0</v>
      </c>
      <c r="F18" s="18">
        <f>SUM(F19,F20)</f>
        <v>0</v>
      </c>
      <c r="G18" s="15">
        <f>SUM(G19,G20)</f>
        <v>0</v>
      </c>
      <c r="H18" s="16">
        <f t="shared" si="0"/>
        <v>0</v>
      </c>
      <c r="J18" s="19"/>
      <c r="K18" s="19"/>
      <c r="L18" s="19"/>
    </row>
    <row r="19" spans="2:8" ht="31.5" customHeight="1">
      <c r="B19" s="12"/>
      <c r="C19" s="14" t="s">
        <v>401</v>
      </c>
      <c r="D19" s="17"/>
      <c r="E19" s="17"/>
      <c r="F19" s="17"/>
      <c r="G19" s="17"/>
      <c r="H19" s="16">
        <f t="shared" si="0"/>
        <v>0</v>
      </c>
    </row>
    <row r="20" spans="2:8" ht="42" customHeight="1">
      <c r="B20" s="12"/>
      <c r="C20" s="14" t="s">
        <v>402</v>
      </c>
      <c r="D20" s="17"/>
      <c r="E20" s="17"/>
      <c r="F20" s="17"/>
      <c r="G20" s="17"/>
      <c r="H20" s="16">
        <f t="shared" si="0"/>
        <v>0</v>
      </c>
    </row>
    <row r="21" spans="2:6" ht="25.5">
      <c r="B21" s="12">
        <v>4</v>
      </c>
      <c r="C21" s="14" t="s">
        <v>257</v>
      </c>
      <c r="D21" s="17"/>
      <c r="E21" s="17"/>
      <c r="F21" s="12" t="s">
        <v>707</v>
      </c>
    </row>
    <row r="22" spans="2:6" ht="25.5">
      <c r="B22" s="12">
        <v>5</v>
      </c>
      <c r="C22" s="14" t="s">
        <v>258</v>
      </c>
      <c r="D22" s="17"/>
      <c r="E22" s="17"/>
      <c r="F22" s="12" t="s">
        <v>707</v>
      </c>
    </row>
    <row r="23" spans="2:6" ht="12.75">
      <c r="B23" s="20"/>
      <c r="C23" s="20"/>
      <c r="D23" s="20"/>
      <c r="E23" s="20"/>
      <c r="F23" s="20"/>
    </row>
    <row r="24" spans="2:6" ht="12.75">
      <c r="B24" s="20"/>
      <c r="C24" s="20"/>
      <c r="D24" s="20"/>
      <c r="E24" s="20"/>
      <c r="F24" s="20"/>
    </row>
    <row r="25" spans="2:6" ht="12.75">
      <c r="B25" s="20"/>
      <c r="C25" s="20"/>
      <c r="D25" s="20"/>
      <c r="E25" s="20"/>
      <c r="F25" s="20"/>
    </row>
    <row r="26" spans="2:6" ht="12.75">
      <c r="B26" s="20"/>
      <c r="C26" s="20"/>
      <c r="D26" s="20"/>
      <c r="E26" s="20"/>
      <c r="F26" s="20"/>
    </row>
    <row r="27" spans="2:6" ht="12.75">
      <c r="B27" s="20"/>
      <c r="C27" s="20"/>
      <c r="D27" s="20"/>
      <c r="E27" s="20"/>
      <c r="F27" s="20"/>
    </row>
    <row r="28" spans="2:6" ht="12.75">
      <c r="B28" s="20"/>
      <c r="C28" s="20"/>
      <c r="D28" s="20"/>
      <c r="E28" s="20"/>
      <c r="F28" s="20"/>
    </row>
    <row r="29" spans="2:6" ht="12.75">
      <c r="B29" s="20"/>
      <c r="C29" s="20"/>
      <c r="D29" s="20"/>
      <c r="E29" s="20"/>
      <c r="F29" s="20"/>
    </row>
    <row r="30" spans="2:6" ht="12.75">
      <c r="B30" s="20"/>
      <c r="C30" s="20"/>
      <c r="D30" s="20"/>
      <c r="E30" s="20"/>
      <c r="F30" s="20"/>
    </row>
    <row r="31" spans="2:6" ht="12.75">
      <c r="B31" s="20"/>
      <c r="C31" s="20"/>
      <c r="D31" s="20"/>
      <c r="E31" s="20"/>
      <c r="F31" s="20"/>
    </row>
    <row r="32" spans="2:6" ht="12.75">
      <c r="B32" s="20"/>
      <c r="C32" s="20"/>
      <c r="D32" s="20"/>
      <c r="E32" s="20"/>
      <c r="F32" s="20"/>
    </row>
  </sheetData>
  <sheetProtection/>
  <mergeCells count="2">
    <mergeCell ref="C5:F5"/>
    <mergeCell ref="G10:H10"/>
  </mergeCells>
  <printOptions/>
  <pageMargins left="0.19" right="0.18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4">
      <selection activeCell="M30" sqref="M30"/>
    </sheetView>
  </sheetViews>
  <sheetFormatPr defaultColWidth="9.140625" defaultRowHeight="12.75"/>
  <cols>
    <col min="1" max="1" width="5.421875" style="1" customWidth="1"/>
    <col min="2" max="2" width="9.28125" style="1" customWidth="1"/>
    <col min="3" max="3" width="7.421875" style="1" customWidth="1"/>
    <col min="4" max="4" width="6.28125" style="1" customWidth="1"/>
    <col min="5" max="5" width="10.140625" style="1" customWidth="1"/>
    <col min="6" max="6" width="7.57421875" style="1" bestFit="1" customWidth="1"/>
    <col min="7" max="7" width="8.7109375" style="1" customWidth="1"/>
    <col min="8" max="8" width="7.421875" style="1" customWidth="1"/>
    <col min="9" max="9" width="8.28125" style="1" customWidth="1"/>
    <col min="10" max="11" width="8.421875" style="1" customWidth="1"/>
    <col min="12" max="12" width="6.57421875" style="1" bestFit="1" customWidth="1"/>
    <col min="13" max="13" width="10.00390625" style="1" customWidth="1"/>
    <col min="14" max="14" width="8.7109375" style="2" customWidth="1"/>
    <col min="15" max="15" width="7.421875" style="1" customWidth="1"/>
    <col min="16" max="16" width="8.00390625" style="1" customWidth="1"/>
    <col min="17" max="17" width="8.57421875" style="1" customWidth="1"/>
    <col min="18" max="19" width="8.7109375" style="1" customWidth="1"/>
    <col min="20" max="16384" width="9.140625" style="1" customWidth="1"/>
  </cols>
  <sheetData>
    <row r="2" spans="2:14" ht="12.75">
      <c r="B2" s="553" t="s">
        <v>516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4" spans="1:18" ht="12.75">
      <c r="A4" s="3"/>
      <c r="B4" s="4" t="s">
        <v>489</v>
      </c>
      <c r="C4" s="4" t="s">
        <v>490</v>
      </c>
      <c r="D4" s="4" t="s">
        <v>491</v>
      </c>
      <c r="E4" s="4" t="s">
        <v>492</v>
      </c>
      <c r="F4" s="4" t="s">
        <v>493</v>
      </c>
      <c r="G4" s="4" t="s">
        <v>494</v>
      </c>
      <c r="H4" s="4" t="s">
        <v>495</v>
      </c>
      <c r="I4" s="4" t="s">
        <v>496</v>
      </c>
      <c r="J4" s="4" t="s">
        <v>497</v>
      </c>
      <c r="K4" s="4" t="s">
        <v>514</v>
      </c>
      <c r="L4" s="4" t="s">
        <v>546</v>
      </c>
      <c r="M4" s="4" t="s">
        <v>498</v>
      </c>
      <c r="N4" s="8" t="s">
        <v>499</v>
      </c>
      <c r="O4" s="5" t="s">
        <v>500</v>
      </c>
      <c r="P4" s="5" t="s">
        <v>501</v>
      </c>
      <c r="Q4" s="3"/>
      <c r="R4" s="3"/>
    </row>
    <row r="5" spans="1:18" ht="18" customHeight="1">
      <c r="A5" s="3">
        <v>4111</v>
      </c>
      <c r="B5" s="6">
        <v>100000</v>
      </c>
      <c r="C5" s="3">
        <v>4682.7</v>
      </c>
      <c r="D5" s="3"/>
      <c r="E5" s="3"/>
      <c r="F5" s="3"/>
      <c r="G5" s="3"/>
      <c r="H5" s="3"/>
      <c r="I5" s="3"/>
      <c r="J5" s="3"/>
      <c r="K5" s="3"/>
      <c r="L5" s="3"/>
      <c r="M5" s="3"/>
      <c r="N5" s="9"/>
      <c r="O5" s="3"/>
      <c r="P5" s="3"/>
      <c r="Q5" s="6">
        <f aca="true" t="shared" si="0" ref="Q5:Q32">SUM(B5:P5)</f>
        <v>104682.7</v>
      </c>
      <c r="R5" s="3">
        <v>4111</v>
      </c>
    </row>
    <row r="6" spans="1:18" ht="18" customHeight="1">
      <c r="A6" s="3">
        <v>4112</v>
      </c>
      <c r="B6" s="6">
        <v>2000</v>
      </c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9"/>
      <c r="O6" s="3"/>
      <c r="P6" s="3"/>
      <c r="Q6" s="6">
        <f t="shared" si="0"/>
        <v>2000</v>
      </c>
      <c r="R6" s="3">
        <v>4112</v>
      </c>
    </row>
    <row r="7" spans="1:18" ht="18" customHeight="1">
      <c r="A7" s="3">
        <v>4212</v>
      </c>
      <c r="B7" s="6">
        <v>7000</v>
      </c>
      <c r="C7" s="6">
        <v>200</v>
      </c>
      <c r="D7" s="3"/>
      <c r="E7" s="3"/>
      <c r="F7" s="3"/>
      <c r="G7" s="3"/>
      <c r="H7" s="3"/>
      <c r="I7" s="3"/>
      <c r="J7" s="6">
        <v>11000</v>
      </c>
      <c r="K7" s="3"/>
      <c r="L7" s="3"/>
      <c r="M7" s="3"/>
      <c r="N7" s="9"/>
      <c r="O7" s="3"/>
      <c r="P7" s="3"/>
      <c r="Q7" s="6">
        <f t="shared" si="0"/>
        <v>18200</v>
      </c>
      <c r="R7" s="3">
        <v>4212</v>
      </c>
    </row>
    <row r="8" spans="1:18" ht="18" customHeight="1">
      <c r="A8" s="3">
        <v>4213</v>
      </c>
      <c r="B8" s="6">
        <v>1000</v>
      </c>
      <c r="C8" s="6"/>
      <c r="D8" s="3"/>
      <c r="E8" s="3"/>
      <c r="F8" s="3"/>
      <c r="G8" s="3"/>
      <c r="H8" s="6">
        <v>1000</v>
      </c>
      <c r="I8" s="3"/>
      <c r="J8" s="6"/>
      <c r="K8" s="3"/>
      <c r="L8" s="3"/>
      <c r="M8" s="3"/>
      <c r="N8" s="9"/>
      <c r="O8" s="3"/>
      <c r="P8" s="3"/>
      <c r="Q8" s="6">
        <f t="shared" si="0"/>
        <v>2000</v>
      </c>
      <c r="R8" s="3">
        <v>4213</v>
      </c>
    </row>
    <row r="9" spans="1:18" ht="18" customHeight="1">
      <c r="A9" s="3">
        <v>4214</v>
      </c>
      <c r="B9" s="6">
        <v>1000</v>
      </c>
      <c r="C9" s="6">
        <v>100</v>
      </c>
      <c r="D9" s="3"/>
      <c r="E9" s="3"/>
      <c r="F9" s="3"/>
      <c r="G9" s="3"/>
      <c r="H9" s="3"/>
      <c r="I9" s="3"/>
      <c r="J9" s="6"/>
      <c r="K9" s="3"/>
      <c r="L9" s="3"/>
      <c r="M9" s="3"/>
      <c r="N9" s="9"/>
      <c r="O9" s="3"/>
      <c r="P9" s="3"/>
      <c r="Q9" s="6">
        <f t="shared" si="0"/>
        <v>1100</v>
      </c>
      <c r="R9" s="3">
        <v>4214</v>
      </c>
    </row>
    <row r="10" spans="1:18" ht="18" customHeight="1">
      <c r="A10" s="3">
        <v>4215</v>
      </c>
      <c r="B10" s="6">
        <v>500</v>
      </c>
      <c r="C10" s="6"/>
      <c r="D10" s="3"/>
      <c r="E10" s="3"/>
      <c r="F10" s="3"/>
      <c r="G10" s="3"/>
      <c r="H10" s="3"/>
      <c r="I10" s="3"/>
      <c r="J10" s="6"/>
      <c r="K10" s="3"/>
      <c r="L10" s="3"/>
      <c r="M10" s="3"/>
      <c r="N10" s="9"/>
      <c r="O10" s="3"/>
      <c r="P10" s="3"/>
      <c r="Q10" s="6">
        <f t="shared" si="0"/>
        <v>500</v>
      </c>
      <c r="R10" s="3">
        <v>4215</v>
      </c>
    </row>
    <row r="11" spans="1:18" ht="18" customHeight="1">
      <c r="A11" s="3">
        <v>4216</v>
      </c>
      <c r="B11" s="6">
        <v>560</v>
      </c>
      <c r="C11" s="6"/>
      <c r="D11" s="3"/>
      <c r="E11" s="3"/>
      <c r="F11" s="3"/>
      <c r="G11" s="3"/>
      <c r="H11" s="3"/>
      <c r="I11" s="3"/>
      <c r="J11" s="6"/>
      <c r="K11" s="3"/>
      <c r="L11" s="3"/>
      <c r="M11" s="3"/>
      <c r="N11" s="9"/>
      <c r="O11" s="3"/>
      <c r="P11" s="3"/>
      <c r="Q11" s="6">
        <f t="shared" si="0"/>
        <v>560</v>
      </c>
      <c r="R11" s="3">
        <v>4216</v>
      </c>
    </row>
    <row r="12" spans="1:18" ht="18" customHeight="1">
      <c r="A12" s="3">
        <v>4221</v>
      </c>
      <c r="B12" s="6">
        <v>1200</v>
      </c>
      <c r="C12" s="6">
        <v>30</v>
      </c>
      <c r="D12" s="3"/>
      <c r="E12" s="6"/>
      <c r="F12" s="3"/>
      <c r="G12" s="3"/>
      <c r="H12" s="3"/>
      <c r="I12" s="3"/>
      <c r="J12" s="6"/>
      <c r="K12" s="3"/>
      <c r="L12" s="3"/>
      <c r="M12" s="3"/>
      <c r="N12" s="9"/>
      <c r="O12" s="3"/>
      <c r="P12" s="3"/>
      <c r="Q12" s="6">
        <f t="shared" si="0"/>
        <v>1230</v>
      </c>
      <c r="R12" s="3">
        <v>4221</v>
      </c>
    </row>
    <row r="13" spans="1:18" ht="18" customHeight="1">
      <c r="A13" s="3">
        <v>4232</v>
      </c>
      <c r="B13" s="6"/>
      <c r="C13" s="6"/>
      <c r="D13" s="6">
        <v>600</v>
      </c>
      <c r="E13" s="6"/>
      <c r="F13" s="3"/>
      <c r="G13" s="3"/>
      <c r="H13" s="3"/>
      <c r="I13" s="3"/>
      <c r="J13" s="6"/>
      <c r="K13" s="3"/>
      <c r="L13" s="3"/>
      <c r="M13" s="3"/>
      <c r="N13" s="9"/>
      <c r="O13" s="3"/>
      <c r="P13" s="3"/>
      <c r="Q13" s="6">
        <f t="shared" si="0"/>
        <v>600</v>
      </c>
      <c r="R13" s="3">
        <v>4232</v>
      </c>
    </row>
    <row r="14" spans="1:18" ht="18" customHeight="1">
      <c r="A14" s="3">
        <v>4234</v>
      </c>
      <c r="B14" s="6">
        <v>200</v>
      </c>
      <c r="C14" s="6"/>
      <c r="D14" s="3"/>
      <c r="E14" s="6">
        <v>300</v>
      </c>
      <c r="F14" s="3"/>
      <c r="G14" s="3"/>
      <c r="H14" s="3"/>
      <c r="I14" s="3"/>
      <c r="J14" s="6"/>
      <c r="K14" s="3"/>
      <c r="L14" s="3"/>
      <c r="M14" s="3"/>
      <c r="N14" s="9"/>
      <c r="O14" s="3"/>
      <c r="P14" s="3"/>
      <c r="Q14" s="6">
        <f t="shared" si="0"/>
        <v>500</v>
      </c>
      <c r="R14" s="3">
        <v>4234</v>
      </c>
    </row>
    <row r="15" spans="1:18" ht="18" customHeight="1">
      <c r="A15" s="3">
        <v>4237</v>
      </c>
      <c r="B15" s="6">
        <v>500</v>
      </c>
      <c r="C15" s="6"/>
      <c r="D15" s="3"/>
      <c r="E15" s="6">
        <v>200</v>
      </c>
      <c r="F15" s="3"/>
      <c r="G15" s="3"/>
      <c r="H15" s="3"/>
      <c r="I15" s="3"/>
      <c r="J15" s="6"/>
      <c r="K15" s="3"/>
      <c r="L15" s="3"/>
      <c r="M15" s="3"/>
      <c r="N15" s="9"/>
      <c r="O15" s="3"/>
      <c r="P15" s="3"/>
      <c r="Q15" s="6">
        <f t="shared" si="0"/>
        <v>700</v>
      </c>
      <c r="R15" s="3">
        <v>4237</v>
      </c>
    </row>
    <row r="16" spans="1:18" ht="18" customHeight="1">
      <c r="A16" s="3">
        <v>4239</v>
      </c>
      <c r="B16" s="6">
        <v>8000</v>
      </c>
      <c r="C16" s="6"/>
      <c r="D16" s="3"/>
      <c r="E16" s="6">
        <v>3100.6</v>
      </c>
      <c r="F16" s="3"/>
      <c r="G16" s="3"/>
      <c r="H16" s="3"/>
      <c r="I16" s="6"/>
      <c r="J16" s="6"/>
      <c r="K16" s="3"/>
      <c r="L16" s="6">
        <v>450</v>
      </c>
      <c r="M16" s="3"/>
      <c r="N16" s="9"/>
      <c r="O16" s="3"/>
      <c r="P16" s="3"/>
      <c r="Q16" s="6">
        <f t="shared" si="0"/>
        <v>11550.6</v>
      </c>
      <c r="R16" s="3">
        <v>4239</v>
      </c>
    </row>
    <row r="17" spans="1:18" ht="18" customHeight="1">
      <c r="A17" s="3">
        <v>4241</v>
      </c>
      <c r="B17" s="6">
        <v>100</v>
      </c>
      <c r="C17" s="6"/>
      <c r="D17" s="3"/>
      <c r="E17" s="6">
        <v>1000</v>
      </c>
      <c r="F17" s="3"/>
      <c r="G17" s="3"/>
      <c r="H17" s="3"/>
      <c r="I17" s="6"/>
      <c r="J17" s="6"/>
      <c r="K17" s="3"/>
      <c r="L17" s="3"/>
      <c r="M17" s="3"/>
      <c r="N17" s="9"/>
      <c r="O17" s="3"/>
      <c r="P17" s="3"/>
      <c r="Q17" s="6">
        <f t="shared" si="0"/>
        <v>1100</v>
      </c>
      <c r="R17" s="3">
        <v>4241</v>
      </c>
    </row>
    <row r="18" spans="1:18" ht="18" customHeight="1">
      <c r="A18" s="3">
        <v>4251</v>
      </c>
      <c r="B18" s="6">
        <v>1000</v>
      </c>
      <c r="C18" s="6"/>
      <c r="D18" s="3"/>
      <c r="E18" s="6"/>
      <c r="F18" s="6"/>
      <c r="G18" s="3"/>
      <c r="H18" s="3"/>
      <c r="I18" s="6"/>
      <c r="J18" s="6"/>
      <c r="K18" s="3"/>
      <c r="L18" s="3"/>
      <c r="M18" s="3"/>
      <c r="N18" s="9"/>
      <c r="O18" s="3"/>
      <c r="P18" s="3"/>
      <c r="Q18" s="6">
        <f t="shared" si="0"/>
        <v>1000</v>
      </c>
      <c r="R18" s="3">
        <v>4251</v>
      </c>
    </row>
    <row r="19" spans="1:18" ht="18" customHeight="1">
      <c r="A19" s="3">
        <v>4252</v>
      </c>
      <c r="B19" s="6">
        <v>2200</v>
      </c>
      <c r="C19" s="6">
        <v>100</v>
      </c>
      <c r="D19" s="3"/>
      <c r="E19" s="6"/>
      <c r="F19" s="6"/>
      <c r="G19" s="3"/>
      <c r="H19" s="3"/>
      <c r="I19" s="6"/>
      <c r="J19" s="6"/>
      <c r="K19" s="3"/>
      <c r="L19" s="3"/>
      <c r="M19" s="3"/>
      <c r="N19" s="9"/>
      <c r="O19" s="3"/>
      <c r="P19" s="3"/>
      <c r="Q19" s="6">
        <f t="shared" si="0"/>
        <v>2300</v>
      </c>
      <c r="R19" s="3">
        <v>4252</v>
      </c>
    </row>
    <row r="20" spans="1:18" ht="18" customHeight="1">
      <c r="A20" s="3">
        <v>4261</v>
      </c>
      <c r="B20" s="6">
        <v>800</v>
      </c>
      <c r="C20" s="6">
        <v>100</v>
      </c>
      <c r="D20" s="3"/>
      <c r="E20" s="6"/>
      <c r="F20" s="6"/>
      <c r="G20" s="3"/>
      <c r="H20" s="3"/>
      <c r="I20" s="6"/>
      <c r="J20" s="6"/>
      <c r="K20" s="3"/>
      <c r="L20" s="3"/>
      <c r="M20" s="3"/>
      <c r="N20" s="9"/>
      <c r="O20" s="3"/>
      <c r="P20" s="3"/>
      <c r="Q20" s="6">
        <f t="shared" si="0"/>
        <v>900</v>
      </c>
      <c r="R20" s="3">
        <v>4261</v>
      </c>
    </row>
    <row r="21" spans="1:18" ht="18" customHeight="1">
      <c r="A21" s="3">
        <v>4264</v>
      </c>
      <c r="B21" s="6">
        <v>4000</v>
      </c>
      <c r="C21" s="6"/>
      <c r="D21" s="3"/>
      <c r="E21" s="6"/>
      <c r="F21" s="6"/>
      <c r="G21" s="3"/>
      <c r="H21" s="3"/>
      <c r="I21" s="6"/>
      <c r="J21" s="6"/>
      <c r="K21" s="3"/>
      <c r="L21" s="3"/>
      <c r="M21" s="3"/>
      <c r="N21" s="9"/>
      <c r="O21" s="3"/>
      <c r="P21" s="3"/>
      <c r="Q21" s="6">
        <f t="shared" si="0"/>
        <v>4000</v>
      </c>
      <c r="R21" s="3">
        <v>4264</v>
      </c>
    </row>
    <row r="22" spans="1:18" ht="18" customHeight="1">
      <c r="A22" s="3">
        <v>4267</v>
      </c>
      <c r="B22" s="6">
        <v>200</v>
      </c>
      <c r="C22" s="6"/>
      <c r="D22" s="3"/>
      <c r="E22" s="6">
        <v>800</v>
      </c>
      <c r="F22" s="6"/>
      <c r="G22" s="3"/>
      <c r="H22" s="3"/>
      <c r="I22" s="6"/>
      <c r="J22" s="6"/>
      <c r="K22" s="3"/>
      <c r="L22" s="3"/>
      <c r="M22" s="3"/>
      <c r="N22" s="9"/>
      <c r="O22" s="3"/>
      <c r="P22" s="3"/>
      <c r="Q22" s="6">
        <f t="shared" si="0"/>
        <v>1000</v>
      </c>
      <c r="R22" s="3">
        <v>4267</v>
      </c>
    </row>
    <row r="23" spans="1:18" ht="18" customHeight="1">
      <c r="A23" s="3">
        <v>4269</v>
      </c>
      <c r="B23" s="6">
        <v>500</v>
      </c>
      <c r="C23" s="6">
        <v>100</v>
      </c>
      <c r="D23" s="3"/>
      <c r="E23" s="6">
        <v>1000</v>
      </c>
      <c r="F23" s="6"/>
      <c r="G23" s="3"/>
      <c r="H23" s="3"/>
      <c r="I23" s="6"/>
      <c r="J23" s="6"/>
      <c r="K23" s="3"/>
      <c r="L23" s="6">
        <v>1050</v>
      </c>
      <c r="M23" s="3"/>
      <c r="N23" s="9"/>
      <c r="O23" s="3"/>
      <c r="P23" s="3"/>
      <c r="Q23" s="6">
        <f t="shared" si="0"/>
        <v>2650</v>
      </c>
      <c r="R23" s="3">
        <v>4269</v>
      </c>
    </row>
    <row r="24" spans="1:18" ht="18" customHeight="1">
      <c r="A24" s="3">
        <v>4511</v>
      </c>
      <c r="B24" s="6"/>
      <c r="C24" s="6"/>
      <c r="D24" s="3"/>
      <c r="E24" s="6">
        <v>13840.8</v>
      </c>
      <c r="F24" s="6">
        <v>10360</v>
      </c>
      <c r="G24" s="6">
        <v>34200</v>
      </c>
      <c r="H24" s="3"/>
      <c r="I24" s="6">
        <v>8148</v>
      </c>
      <c r="J24" s="6">
        <v>6000</v>
      </c>
      <c r="K24" s="6">
        <v>21522</v>
      </c>
      <c r="L24" s="6"/>
      <c r="M24" s="6">
        <v>141512.1</v>
      </c>
      <c r="N24" s="10">
        <v>66184.4</v>
      </c>
      <c r="O24" s="3"/>
      <c r="P24" s="3"/>
      <c r="Q24" s="6">
        <f t="shared" si="0"/>
        <v>301767.30000000005</v>
      </c>
      <c r="R24" s="3">
        <v>4511</v>
      </c>
    </row>
    <row r="25" spans="1:18" ht="18" customHeight="1">
      <c r="A25" s="3">
        <v>4657</v>
      </c>
      <c r="B25" s="6"/>
      <c r="C25" s="6"/>
      <c r="D25" s="3"/>
      <c r="E25" s="6">
        <v>20000</v>
      </c>
      <c r="F25" s="6"/>
      <c r="G25" s="3"/>
      <c r="H25" s="3"/>
      <c r="I25" s="3"/>
      <c r="J25" s="6">
        <v>2880</v>
      </c>
      <c r="K25" s="3"/>
      <c r="L25" s="3"/>
      <c r="M25" s="3"/>
      <c r="N25" s="9"/>
      <c r="O25" s="3"/>
      <c r="P25" s="3"/>
      <c r="Q25" s="6">
        <f t="shared" si="0"/>
        <v>22880</v>
      </c>
      <c r="R25" s="3">
        <v>4657</v>
      </c>
    </row>
    <row r="26" spans="1:18" ht="18" customHeight="1">
      <c r="A26" s="3">
        <v>4726</v>
      </c>
      <c r="B26" s="6"/>
      <c r="C26" s="6"/>
      <c r="D26" s="3"/>
      <c r="E26" s="6"/>
      <c r="F26" s="6"/>
      <c r="G26" s="3"/>
      <c r="H26" s="3"/>
      <c r="I26" s="3"/>
      <c r="J26" s="3"/>
      <c r="K26" s="3"/>
      <c r="L26" s="3"/>
      <c r="M26" s="3"/>
      <c r="N26" s="9"/>
      <c r="O26" s="6">
        <v>3000</v>
      </c>
      <c r="P26" s="3"/>
      <c r="Q26" s="6">
        <f t="shared" si="0"/>
        <v>3000</v>
      </c>
      <c r="R26" s="3">
        <v>4726</v>
      </c>
    </row>
    <row r="27" spans="1:18" ht="18" customHeight="1">
      <c r="A27" s="3">
        <v>4729</v>
      </c>
      <c r="B27" s="6"/>
      <c r="C27" s="6"/>
      <c r="D27" s="3"/>
      <c r="E27" s="6">
        <v>2700</v>
      </c>
      <c r="F27" s="6"/>
      <c r="G27" s="3"/>
      <c r="H27" s="3"/>
      <c r="I27" s="3"/>
      <c r="J27" s="3"/>
      <c r="K27" s="3"/>
      <c r="L27" s="3"/>
      <c r="M27" s="3"/>
      <c r="N27" s="9"/>
      <c r="O27" s="6"/>
      <c r="P27" s="3"/>
      <c r="Q27" s="6">
        <f t="shared" si="0"/>
        <v>2700</v>
      </c>
      <c r="R27" s="3">
        <v>4729</v>
      </c>
    </row>
    <row r="28" spans="1:18" ht="18" customHeight="1">
      <c r="A28" s="3">
        <v>4819</v>
      </c>
      <c r="B28" s="6"/>
      <c r="C28" s="3"/>
      <c r="D28" s="3"/>
      <c r="E28" s="6">
        <v>176</v>
      </c>
      <c r="F28" s="3"/>
      <c r="G28" s="3"/>
      <c r="H28" s="3"/>
      <c r="I28" s="3"/>
      <c r="J28" s="3"/>
      <c r="K28" s="3"/>
      <c r="L28" s="3"/>
      <c r="M28" s="3"/>
      <c r="N28" s="9"/>
      <c r="O28" s="3"/>
      <c r="P28" s="3"/>
      <c r="Q28" s="6">
        <f t="shared" si="0"/>
        <v>176</v>
      </c>
      <c r="R28" s="3">
        <v>4819</v>
      </c>
    </row>
    <row r="29" spans="1:18" ht="18" customHeight="1">
      <c r="A29" s="3">
        <v>4822</v>
      </c>
      <c r="B29" s="6"/>
      <c r="C29" s="3"/>
      <c r="D29" s="3"/>
      <c r="E29" s="6"/>
      <c r="F29" s="3"/>
      <c r="G29" s="3"/>
      <c r="H29" s="3"/>
      <c r="I29" s="6">
        <v>100</v>
      </c>
      <c r="J29" s="3"/>
      <c r="K29" s="3"/>
      <c r="L29" s="3"/>
      <c r="M29" s="3"/>
      <c r="N29" s="9"/>
      <c r="O29" s="3"/>
      <c r="P29" s="3"/>
      <c r="Q29" s="6">
        <f t="shared" si="0"/>
        <v>100</v>
      </c>
      <c r="R29" s="3">
        <v>4822</v>
      </c>
    </row>
    <row r="30" spans="1:18" ht="18" customHeight="1">
      <c r="A30" s="3">
        <v>4823</v>
      </c>
      <c r="B30" s="6">
        <v>100</v>
      </c>
      <c r="C30" s="3"/>
      <c r="D30" s="3"/>
      <c r="E30" s="6">
        <v>1000</v>
      </c>
      <c r="F30" s="3"/>
      <c r="G30" s="3"/>
      <c r="H30" s="3"/>
      <c r="I30" s="3">
        <f>+Лист1!T31</f>
        <v>0</v>
      </c>
      <c r="J30" s="3"/>
      <c r="K30" s="3"/>
      <c r="L30" s="3"/>
      <c r="M30" s="3"/>
      <c r="N30" s="9"/>
      <c r="O30" s="3"/>
      <c r="P30" s="3"/>
      <c r="Q30" s="6">
        <f t="shared" si="0"/>
        <v>1100</v>
      </c>
      <c r="R30" s="3">
        <v>4823</v>
      </c>
    </row>
    <row r="31" spans="1:18" ht="18" customHeight="1">
      <c r="A31" s="3">
        <v>4891</v>
      </c>
      <c r="B31" s="3"/>
      <c r="C31" s="3"/>
      <c r="D31" s="3"/>
      <c r="E31" s="6"/>
      <c r="F31" s="3"/>
      <c r="G31" s="3"/>
      <c r="H31" s="3"/>
      <c r="I31" s="3"/>
      <c r="J31" s="3"/>
      <c r="K31" s="3"/>
      <c r="L31" s="3"/>
      <c r="M31" s="3"/>
      <c r="N31" s="9"/>
      <c r="O31" s="3"/>
      <c r="P31" s="6">
        <v>59453.8</v>
      </c>
      <c r="Q31" s="3">
        <f t="shared" si="0"/>
        <v>59453.8</v>
      </c>
      <c r="R31" s="3">
        <v>4891</v>
      </c>
    </row>
    <row r="32" spans="1:18" ht="18" customHeight="1">
      <c r="A32" s="3"/>
      <c r="B32" s="6">
        <f aca="true" t="shared" si="1" ref="B32:P32">SUM(B5:B31)</f>
        <v>130860</v>
      </c>
      <c r="C32" s="3">
        <f t="shared" si="1"/>
        <v>5312.7</v>
      </c>
      <c r="D32" s="6">
        <f t="shared" si="1"/>
        <v>600</v>
      </c>
      <c r="E32" s="6">
        <f t="shared" si="1"/>
        <v>44117.4</v>
      </c>
      <c r="F32" s="6">
        <f t="shared" si="1"/>
        <v>10360</v>
      </c>
      <c r="G32" s="6">
        <f t="shared" si="1"/>
        <v>34200</v>
      </c>
      <c r="H32" s="6">
        <f t="shared" si="1"/>
        <v>1000</v>
      </c>
      <c r="I32" s="7">
        <f t="shared" si="1"/>
        <v>8248</v>
      </c>
      <c r="J32" s="6">
        <f t="shared" si="1"/>
        <v>19880</v>
      </c>
      <c r="K32" s="6">
        <f t="shared" si="1"/>
        <v>21522</v>
      </c>
      <c r="L32" s="6">
        <f t="shared" si="1"/>
        <v>1500</v>
      </c>
      <c r="M32" s="3">
        <f t="shared" si="1"/>
        <v>141512.1</v>
      </c>
      <c r="N32" s="9">
        <f t="shared" si="1"/>
        <v>66184.4</v>
      </c>
      <c r="O32" s="6">
        <f t="shared" si="1"/>
        <v>3000</v>
      </c>
      <c r="P32" s="3">
        <f t="shared" si="1"/>
        <v>59453.8</v>
      </c>
      <c r="Q32" s="6">
        <f t="shared" si="0"/>
        <v>547750.4</v>
      </c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9"/>
      <c r="O33" s="3"/>
      <c r="P33" s="3"/>
      <c r="Q33" s="3"/>
      <c r="R33" s="3"/>
    </row>
    <row r="34" spans="1:18" ht="12.75">
      <c r="A34" s="3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9"/>
      <c r="O34" s="3"/>
      <c r="P34" s="3"/>
      <c r="Q34" s="3"/>
      <c r="R34" s="3"/>
    </row>
  </sheetData>
  <sheetProtection/>
  <mergeCells count="1">
    <mergeCell ref="B2:N2"/>
  </mergeCells>
  <printOptions/>
  <pageMargins left="0.21" right="0.2" top="0.33" bottom="0.31" header="0.2" footer="0.2"/>
  <pageSetup horizontalDpi="600" verticalDpi="600" orientation="landscape" paperSize="9" r:id="rId1"/>
  <ignoredErrors>
    <ignoredError sqref="E4:I4 B4 M4:P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2019-12-16T18:11:01Z</cp:lastPrinted>
  <dcterms:created xsi:type="dcterms:W3CDTF">1996-10-14T23:33:28Z</dcterms:created>
  <dcterms:modified xsi:type="dcterms:W3CDTF">2019-12-16T18:16:12Z</dcterms:modified>
  <cp:category/>
  <cp:version/>
  <cp:contentType/>
  <cp:contentStatus/>
</cp:coreProperties>
</file>